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9_{0CFE18F2-D009-4E6F-8D89-0C50BF6374C6}" xr6:coauthVersionLast="47" xr6:coauthVersionMax="47" xr10:uidLastSave="{00000000-0000-0000-0000-000000000000}"/>
  <bookViews>
    <workbookView xWindow="20" yWindow="630" windowWidth="19180" windowHeight="10170" tabRatio="705" firstSheet="6" activeTab="8" xr2:uid="{22324D70-28A6-4821-B79D-58B71DEEB6C0}"/>
  </bookViews>
  <sheets>
    <sheet name="bank_customers-raw" sheetId="1" r:id="rId1"/>
    <sheet name="Clean Data" sheetId="2" r:id="rId2"/>
    <sheet name="PT1-Deafult rate by Region" sheetId="3" r:id="rId3"/>
    <sheet name="PT2 — Credit Risk vs Loan Defau" sheetId="7" r:id="rId4"/>
    <sheet name="PT3-Churn rate by cus value" sheetId="9" r:id="rId5"/>
    <sheet name="PT4 — Average Balance by Region" sheetId="10" r:id="rId6"/>
    <sheet name="PT5-Employment v Default Rate" sheetId="11" r:id="rId7"/>
    <sheet name="Formula Analysis" sheetId="12" r:id="rId8"/>
    <sheet name="Key Findings" sheetId="8" r:id="rId9"/>
  </sheets>
  <externalReferences>
    <externalReference r:id="rId10"/>
  </externalReferences>
  <definedNames>
    <definedName name="_xlnm._FilterDatabase" localSheetId="1" hidden="1">'Clean Data'!$Q$1:$Q$2001</definedName>
    <definedName name="_xlcn.WorksheetConnection_bank_customersA1N20011" hidden="1">'[1]bank_customers-raw'!$A$1:$N$2001</definedName>
  </definedNames>
  <calcPr calcId="191029"/>
  <pivotCaches>
    <pivotCache cacheId="0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bank_customers!$A$1:$N$2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6" i="12"/>
  <c r="B5" i="12"/>
  <c r="B4" i="12"/>
  <c r="B3" i="12"/>
  <c r="F9" i="11"/>
  <c r="F8" i="11"/>
  <c r="F7" i="11"/>
  <c r="F6" i="11"/>
  <c r="F5" i="11"/>
  <c r="E9" i="9"/>
  <c r="E8" i="9"/>
  <c r="E7" i="9"/>
  <c r="E6" i="9"/>
  <c r="E5" i="9"/>
  <c r="R21" i="2" l="1" a="1"/>
  <c r="R21" i="2" s="1"/>
  <c r="R22" i="2" a="1"/>
  <c r="R22" i="2" s="1"/>
  <c r="R23" i="2" a="1"/>
  <c r="R23" i="2" s="1"/>
  <c r="R24" i="2" a="1"/>
  <c r="R24" i="2" s="1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 s="1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 s="1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 s="1"/>
  <c r="R56" i="2" a="1"/>
  <c r="R56" i="2" s="1"/>
  <c r="R57" i="2" a="1"/>
  <c r="R57" i="2" s="1"/>
  <c r="R58" i="2" a="1"/>
  <c r="R58" i="2" s="1"/>
  <c r="R59" i="2" a="1"/>
  <c r="R59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 s="1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7" i="2" a="1"/>
  <c r="R77" i="2" s="1"/>
  <c r="R78" i="2" a="1"/>
  <c r="R78" i="2" s="1"/>
  <c r="R79" i="2" a="1"/>
  <c r="R79" i="2" s="1"/>
  <c r="R80" i="2" a="1"/>
  <c r="R80" i="2" s="1"/>
  <c r="R81" i="2" a="1"/>
  <c r="R81" i="2" s="1"/>
  <c r="R82" i="2" a="1"/>
  <c r="R82" i="2" s="1"/>
  <c r="R83" i="2" a="1"/>
  <c r="R83" i="2" s="1"/>
  <c r="R84" i="2" a="1"/>
  <c r="R84" i="2" s="1"/>
  <c r="R85" i="2" a="1"/>
  <c r="R85" i="2" s="1"/>
  <c r="R86" i="2" a="1"/>
  <c r="R86" i="2" s="1"/>
  <c r="R87" i="2" a="1"/>
  <c r="R87" i="2" s="1"/>
  <c r="R88" i="2" a="1"/>
  <c r="R88" i="2" s="1"/>
  <c r="R89" i="2" a="1"/>
  <c r="R89" i="2" s="1"/>
  <c r="R90" i="2" a="1"/>
  <c r="R90" i="2" s="1"/>
  <c r="R91" i="2" a="1"/>
  <c r="R91" i="2" s="1"/>
  <c r="R92" i="2" a="1"/>
  <c r="R92" i="2" s="1"/>
  <c r="R93" i="2" a="1"/>
  <c r="R93" i="2" s="1"/>
  <c r="R94" i="2" a="1"/>
  <c r="R94" i="2" s="1"/>
  <c r="R95" i="2" a="1"/>
  <c r="R95" i="2" s="1"/>
  <c r="R96" i="2" a="1"/>
  <c r="R96" i="2" s="1"/>
  <c r="R97" i="2" a="1"/>
  <c r="R97" i="2" s="1"/>
  <c r="R98" i="2" a="1"/>
  <c r="R98" i="2" s="1"/>
  <c r="R99" i="2" a="1"/>
  <c r="R99" i="2" s="1"/>
  <c r="R100" i="2" a="1"/>
  <c r="R100" i="2" s="1"/>
  <c r="R101" i="2" a="1"/>
  <c r="R101" i="2" s="1"/>
  <c r="R102" i="2" a="1"/>
  <c r="R102" i="2" s="1"/>
  <c r="R103" i="2" a="1"/>
  <c r="R103" i="2" s="1"/>
  <c r="R104" i="2" a="1"/>
  <c r="R104" i="2" s="1"/>
  <c r="R105" i="2" a="1"/>
  <c r="R105" i="2" s="1"/>
  <c r="R106" i="2" a="1"/>
  <c r="R106" i="2" s="1"/>
  <c r="R107" i="2" a="1"/>
  <c r="R107" i="2" s="1"/>
  <c r="R108" i="2" a="1"/>
  <c r="R108" i="2" s="1"/>
  <c r="R109" i="2" a="1"/>
  <c r="R109" i="2" s="1"/>
  <c r="R110" i="2" a="1"/>
  <c r="R110" i="2" s="1"/>
  <c r="R111" i="2" a="1"/>
  <c r="R111" i="2" s="1"/>
  <c r="R112" i="2" a="1"/>
  <c r="R112" i="2" s="1"/>
  <c r="R113" i="2" a="1"/>
  <c r="R113" i="2" s="1"/>
  <c r="R114" i="2" a="1"/>
  <c r="R114" i="2" s="1"/>
  <c r="R115" i="2" a="1"/>
  <c r="R115" i="2" s="1"/>
  <c r="R116" i="2" a="1"/>
  <c r="R116" i="2" s="1"/>
  <c r="R117" i="2" a="1"/>
  <c r="R117" i="2" s="1"/>
  <c r="R118" i="2" a="1"/>
  <c r="R118" i="2" s="1"/>
  <c r="R119" i="2" a="1"/>
  <c r="R119" i="2" s="1"/>
  <c r="R120" i="2" a="1"/>
  <c r="R120" i="2" s="1"/>
  <c r="R121" i="2" a="1"/>
  <c r="R121" i="2" s="1"/>
  <c r="R122" i="2" a="1"/>
  <c r="R122" i="2" s="1"/>
  <c r="R123" i="2" a="1"/>
  <c r="R123" i="2" s="1"/>
  <c r="R124" i="2" a="1"/>
  <c r="R124" i="2" s="1"/>
  <c r="R125" i="2" a="1"/>
  <c r="R125" i="2" s="1"/>
  <c r="R126" i="2" a="1"/>
  <c r="R126" i="2" s="1"/>
  <c r="R127" i="2" a="1"/>
  <c r="R127" i="2" s="1"/>
  <c r="R128" i="2" a="1"/>
  <c r="R128" i="2" s="1"/>
  <c r="R129" i="2" a="1"/>
  <c r="R129" i="2" s="1"/>
  <c r="R130" i="2" a="1"/>
  <c r="R130" i="2" s="1"/>
  <c r="R131" i="2" a="1"/>
  <c r="R131" i="2" s="1"/>
  <c r="R132" i="2" a="1"/>
  <c r="R132" i="2" s="1"/>
  <c r="R133" i="2" a="1"/>
  <c r="R133" i="2" s="1"/>
  <c r="R134" i="2" a="1"/>
  <c r="R134" i="2" s="1"/>
  <c r="R135" i="2" a="1"/>
  <c r="R135" i="2" s="1"/>
  <c r="R136" i="2" a="1"/>
  <c r="R136" i="2" s="1"/>
  <c r="R137" i="2" a="1"/>
  <c r="R137" i="2" s="1"/>
  <c r="R138" i="2" a="1"/>
  <c r="R138" i="2" s="1"/>
  <c r="R139" i="2" a="1"/>
  <c r="R139" i="2" s="1"/>
  <c r="R140" i="2" a="1"/>
  <c r="R140" i="2" s="1"/>
  <c r="R141" i="2" a="1"/>
  <c r="R141" i="2" s="1"/>
  <c r="R142" i="2" a="1"/>
  <c r="R142" i="2" s="1"/>
  <c r="R143" i="2" a="1"/>
  <c r="R143" i="2" s="1"/>
  <c r="R144" i="2" a="1"/>
  <c r="R144" i="2" s="1"/>
  <c r="R145" i="2" a="1"/>
  <c r="R145" i="2" s="1"/>
  <c r="R146" i="2" a="1"/>
  <c r="R146" i="2" s="1"/>
  <c r="R147" i="2" a="1"/>
  <c r="R147" i="2" s="1"/>
  <c r="R148" i="2" a="1"/>
  <c r="R148" i="2" s="1"/>
  <c r="R149" i="2" a="1"/>
  <c r="R149" i="2" s="1"/>
  <c r="R150" i="2" a="1"/>
  <c r="R150" i="2" s="1"/>
  <c r="R151" i="2" a="1"/>
  <c r="R151" i="2" s="1"/>
  <c r="R152" i="2" a="1"/>
  <c r="R152" i="2" s="1"/>
  <c r="R153" i="2" a="1"/>
  <c r="R153" i="2" s="1"/>
  <c r="R154" i="2" a="1"/>
  <c r="R154" i="2" s="1"/>
  <c r="R155" i="2" a="1"/>
  <c r="R155" i="2" s="1"/>
  <c r="R156" i="2" a="1"/>
  <c r="R156" i="2" s="1"/>
  <c r="R157" i="2" a="1"/>
  <c r="R157" i="2" s="1"/>
  <c r="R158" i="2" a="1"/>
  <c r="R158" i="2" s="1"/>
  <c r="R159" i="2" a="1"/>
  <c r="R159" i="2" s="1"/>
  <c r="R160" i="2" a="1"/>
  <c r="R160" i="2" s="1"/>
  <c r="R161" i="2" a="1"/>
  <c r="R161" i="2" s="1"/>
  <c r="R162" i="2" a="1"/>
  <c r="R162" i="2" s="1"/>
  <c r="R163" i="2" a="1"/>
  <c r="R163" i="2" s="1"/>
  <c r="R164" i="2" a="1"/>
  <c r="R164" i="2" s="1"/>
  <c r="R165" i="2" a="1"/>
  <c r="R165" i="2" s="1"/>
  <c r="R166" i="2" a="1"/>
  <c r="R166" i="2" s="1"/>
  <c r="R167" i="2" a="1"/>
  <c r="R167" i="2" s="1"/>
  <c r="R168" i="2" a="1"/>
  <c r="R168" i="2" s="1"/>
  <c r="R169" i="2" a="1"/>
  <c r="R169" i="2" s="1"/>
  <c r="R170" i="2" a="1"/>
  <c r="R170" i="2" s="1"/>
  <c r="R171" i="2" a="1"/>
  <c r="R171" i="2" s="1"/>
  <c r="R172" i="2" a="1"/>
  <c r="R172" i="2" s="1"/>
  <c r="R173" i="2" a="1"/>
  <c r="R173" i="2" s="1"/>
  <c r="R174" i="2" a="1"/>
  <c r="R174" i="2" s="1"/>
  <c r="R175" i="2" a="1"/>
  <c r="R175" i="2" s="1"/>
  <c r="R176" i="2" a="1"/>
  <c r="R176" i="2" s="1"/>
  <c r="R177" i="2" a="1"/>
  <c r="R177" i="2" s="1"/>
  <c r="R178" i="2" a="1"/>
  <c r="R178" i="2" s="1"/>
  <c r="R179" i="2" a="1"/>
  <c r="R179" i="2" s="1"/>
  <c r="R180" i="2" a="1"/>
  <c r="R180" i="2" s="1"/>
  <c r="R181" i="2" a="1"/>
  <c r="R181" i="2" s="1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 s="1"/>
  <c r="R188" i="2" a="1"/>
  <c r="R188" i="2" s="1"/>
  <c r="R189" i="2" a="1"/>
  <c r="R189" i="2" s="1"/>
  <c r="R190" i="2" a="1"/>
  <c r="R190" i="2" s="1"/>
  <c r="R191" i="2" a="1"/>
  <c r="R191" i="2" s="1"/>
  <c r="R192" i="2" a="1"/>
  <c r="R192" i="2" s="1"/>
  <c r="R193" i="2" a="1"/>
  <c r="R193" i="2" s="1"/>
  <c r="R194" i="2" a="1"/>
  <c r="R194" i="2" s="1"/>
  <c r="R195" i="2" a="1"/>
  <c r="R195" i="2" s="1"/>
  <c r="R196" i="2" a="1"/>
  <c r="R196" i="2" s="1"/>
  <c r="R197" i="2" a="1"/>
  <c r="R197" i="2" s="1"/>
  <c r="R198" i="2" a="1"/>
  <c r="R198" i="2" s="1"/>
  <c r="R199" i="2" a="1"/>
  <c r="R199" i="2" s="1"/>
  <c r="R200" i="2" a="1"/>
  <c r="R200" i="2" s="1"/>
  <c r="R201" i="2" a="1"/>
  <c r="R201" i="2" s="1"/>
  <c r="R202" i="2" a="1"/>
  <c r="R202" i="2" s="1"/>
  <c r="R203" i="2" a="1"/>
  <c r="R203" i="2" s="1"/>
  <c r="R204" i="2" a="1"/>
  <c r="R204" i="2" s="1"/>
  <c r="R205" i="2" a="1"/>
  <c r="R205" i="2" s="1"/>
  <c r="R206" i="2" a="1"/>
  <c r="R206" i="2" s="1"/>
  <c r="R207" i="2" a="1"/>
  <c r="R207" i="2" s="1"/>
  <c r="R208" i="2" a="1"/>
  <c r="R208" i="2" s="1"/>
  <c r="R209" i="2" a="1"/>
  <c r="R209" i="2" s="1"/>
  <c r="R210" i="2" a="1"/>
  <c r="R210" i="2" s="1"/>
  <c r="R211" i="2" a="1"/>
  <c r="R211" i="2" s="1"/>
  <c r="R212" i="2" a="1"/>
  <c r="R212" i="2" s="1"/>
  <c r="R213" i="2" a="1"/>
  <c r="R213" i="2" s="1"/>
  <c r="R214" i="2" a="1"/>
  <c r="R214" i="2" s="1"/>
  <c r="R215" i="2" a="1"/>
  <c r="R215" i="2" s="1"/>
  <c r="R216" i="2" a="1"/>
  <c r="R216" i="2" s="1"/>
  <c r="R217" i="2" a="1"/>
  <c r="R217" i="2" s="1"/>
  <c r="R218" i="2" a="1"/>
  <c r="R218" i="2" s="1"/>
  <c r="R219" i="2" a="1"/>
  <c r="R219" i="2" s="1"/>
  <c r="R220" i="2" a="1"/>
  <c r="R220" i="2" s="1"/>
  <c r="R221" i="2" a="1"/>
  <c r="R221" i="2" s="1"/>
  <c r="R222" i="2" a="1"/>
  <c r="R222" i="2" s="1"/>
  <c r="R223" i="2" a="1"/>
  <c r="R223" i="2" s="1"/>
  <c r="R224" i="2" a="1"/>
  <c r="R224" i="2" s="1"/>
  <c r="R225" i="2" a="1"/>
  <c r="R225" i="2" s="1"/>
  <c r="R226" i="2" a="1"/>
  <c r="R226" i="2" s="1"/>
  <c r="R227" i="2" a="1"/>
  <c r="R227" i="2" s="1"/>
  <c r="R228" i="2" a="1"/>
  <c r="R228" i="2" s="1"/>
  <c r="R229" i="2" a="1"/>
  <c r="R229" i="2" s="1"/>
  <c r="R230" i="2" a="1"/>
  <c r="R230" i="2" s="1"/>
  <c r="R231" i="2" a="1"/>
  <c r="R231" i="2" s="1"/>
  <c r="R232" i="2" a="1"/>
  <c r="R232" i="2" s="1"/>
  <c r="R233" i="2" a="1"/>
  <c r="R233" i="2" s="1"/>
  <c r="R234" i="2" a="1"/>
  <c r="R234" i="2" s="1"/>
  <c r="R235" i="2" a="1"/>
  <c r="R235" i="2" s="1"/>
  <c r="R236" i="2" a="1"/>
  <c r="R236" i="2" s="1"/>
  <c r="R237" i="2" a="1"/>
  <c r="R237" i="2" s="1"/>
  <c r="R238" i="2" a="1"/>
  <c r="R238" i="2" s="1"/>
  <c r="R239" i="2" a="1"/>
  <c r="R239" i="2" s="1"/>
  <c r="R240" i="2" a="1"/>
  <c r="R240" i="2" s="1"/>
  <c r="R241" i="2" a="1"/>
  <c r="R241" i="2" s="1"/>
  <c r="R242" i="2" a="1"/>
  <c r="R242" i="2" s="1"/>
  <c r="R243" i="2" a="1"/>
  <c r="R243" i="2" s="1"/>
  <c r="R244" i="2" a="1"/>
  <c r="R244" i="2" s="1"/>
  <c r="R245" i="2" a="1"/>
  <c r="R245" i="2" s="1"/>
  <c r="R246" i="2" a="1"/>
  <c r="R246" i="2" s="1"/>
  <c r="R247" i="2" a="1"/>
  <c r="R247" i="2" s="1"/>
  <c r="R248" i="2" a="1"/>
  <c r="R248" i="2" s="1"/>
  <c r="R249" i="2" a="1"/>
  <c r="R249" i="2" s="1"/>
  <c r="R250" i="2" a="1"/>
  <c r="R250" i="2" s="1"/>
  <c r="R251" i="2" a="1"/>
  <c r="R251" i="2" s="1"/>
  <c r="R252" i="2" a="1"/>
  <c r="R252" i="2" s="1"/>
  <c r="R253" i="2" a="1"/>
  <c r="R253" i="2" s="1"/>
  <c r="R254" i="2" a="1"/>
  <c r="R254" i="2" s="1"/>
  <c r="R255" i="2" a="1"/>
  <c r="R255" i="2" s="1"/>
  <c r="R256" i="2" a="1"/>
  <c r="R256" i="2" s="1"/>
  <c r="R257" i="2" a="1"/>
  <c r="R257" i="2" s="1"/>
  <c r="R258" i="2" a="1"/>
  <c r="R258" i="2" s="1"/>
  <c r="R259" i="2" a="1"/>
  <c r="R259" i="2" s="1"/>
  <c r="R260" i="2" a="1"/>
  <c r="R260" i="2" s="1"/>
  <c r="R261" i="2" a="1"/>
  <c r="R261" i="2" s="1"/>
  <c r="R262" i="2" a="1"/>
  <c r="R262" i="2" s="1"/>
  <c r="R263" i="2" a="1"/>
  <c r="R263" i="2" s="1"/>
  <c r="R264" i="2" a="1"/>
  <c r="R264" i="2" s="1"/>
  <c r="R265" i="2" a="1"/>
  <c r="R265" i="2" s="1"/>
  <c r="R266" i="2" a="1"/>
  <c r="R266" i="2" s="1"/>
  <c r="R267" i="2" a="1"/>
  <c r="R267" i="2" s="1"/>
  <c r="R268" i="2" a="1"/>
  <c r="R268" i="2" s="1"/>
  <c r="R269" i="2" a="1"/>
  <c r="R269" i="2" s="1"/>
  <c r="R270" i="2" a="1"/>
  <c r="R270" i="2" s="1"/>
  <c r="R271" i="2" a="1"/>
  <c r="R271" i="2" s="1"/>
  <c r="R272" i="2" a="1"/>
  <c r="R272" i="2" s="1"/>
  <c r="R273" i="2" a="1"/>
  <c r="R273" i="2" s="1"/>
  <c r="R274" i="2" a="1"/>
  <c r="R274" i="2" s="1"/>
  <c r="R275" i="2" a="1"/>
  <c r="R275" i="2" s="1"/>
  <c r="R276" i="2" a="1"/>
  <c r="R276" i="2" s="1"/>
  <c r="R277" i="2" a="1"/>
  <c r="R277" i="2" s="1"/>
  <c r="R278" i="2" a="1"/>
  <c r="R278" i="2" s="1"/>
  <c r="R279" i="2" a="1"/>
  <c r="R279" i="2" s="1"/>
  <c r="R280" i="2" a="1"/>
  <c r="R280" i="2" s="1"/>
  <c r="R281" i="2" a="1"/>
  <c r="R281" i="2" s="1"/>
  <c r="R282" i="2" a="1"/>
  <c r="R282" i="2" s="1"/>
  <c r="R283" i="2" a="1"/>
  <c r="R283" i="2" s="1"/>
  <c r="R284" i="2" a="1"/>
  <c r="R284" i="2" s="1"/>
  <c r="R285" i="2" a="1"/>
  <c r="R285" i="2" s="1"/>
  <c r="R286" i="2" a="1"/>
  <c r="R286" i="2" s="1"/>
  <c r="R287" i="2" a="1"/>
  <c r="R287" i="2" s="1"/>
  <c r="R288" i="2" a="1"/>
  <c r="R288" i="2" s="1"/>
  <c r="R289" i="2" a="1"/>
  <c r="R289" i="2" s="1"/>
  <c r="R290" i="2" a="1"/>
  <c r="R290" i="2" s="1"/>
  <c r="R291" i="2" a="1"/>
  <c r="R291" i="2" s="1"/>
  <c r="R292" i="2" a="1"/>
  <c r="R292" i="2" s="1"/>
  <c r="R293" i="2" a="1"/>
  <c r="R293" i="2" s="1"/>
  <c r="R294" i="2" a="1"/>
  <c r="R294" i="2" s="1"/>
  <c r="R295" i="2" a="1"/>
  <c r="R295" i="2" s="1"/>
  <c r="R296" i="2" a="1"/>
  <c r="R296" i="2" s="1"/>
  <c r="R297" i="2" a="1"/>
  <c r="R297" i="2" s="1"/>
  <c r="R298" i="2" a="1"/>
  <c r="R298" i="2" s="1"/>
  <c r="R299" i="2" a="1"/>
  <c r="R299" i="2" s="1"/>
  <c r="R300" i="2" a="1"/>
  <c r="R300" i="2" s="1"/>
  <c r="R301" i="2" a="1"/>
  <c r="R301" i="2" s="1"/>
  <c r="R302" i="2" a="1"/>
  <c r="R302" i="2" s="1"/>
  <c r="R303" i="2" a="1"/>
  <c r="R303" i="2" s="1"/>
  <c r="R304" i="2" a="1"/>
  <c r="R304" i="2" s="1"/>
  <c r="R305" i="2" a="1"/>
  <c r="R305" i="2" s="1"/>
  <c r="R306" i="2" a="1"/>
  <c r="R306" i="2" s="1"/>
  <c r="R307" i="2" a="1"/>
  <c r="R307" i="2" s="1"/>
  <c r="R308" i="2" a="1"/>
  <c r="R308" i="2" s="1"/>
  <c r="R309" i="2" a="1"/>
  <c r="R309" i="2" s="1"/>
  <c r="R310" i="2" a="1"/>
  <c r="R310" i="2" s="1"/>
  <c r="R311" i="2" a="1"/>
  <c r="R311" i="2" s="1"/>
  <c r="R312" i="2" a="1"/>
  <c r="R312" i="2" s="1"/>
  <c r="R313" i="2" a="1"/>
  <c r="R313" i="2" s="1"/>
  <c r="R314" i="2" a="1"/>
  <c r="R314" i="2" s="1"/>
  <c r="R315" i="2" a="1"/>
  <c r="R315" i="2" s="1"/>
  <c r="R316" i="2" a="1"/>
  <c r="R316" i="2" s="1"/>
  <c r="R317" i="2" a="1"/>
  <c r="R317" i="2" s="1"/>
  <c r="R318" i="2" a="1"/>
  <c r="R318" i="2" s="1"/>
  <c r="R319" i="2" a="1"/>
  <c r="R319" i="2" s="1"/>
  <c r="R320" i="2" a="1"/>
  <c r="R320" i="2" s="1"/>
  <c r="R321" i="2" a="1"/>
  <c r="R321" i="2" s="1"/>
  <c r="R322" i="2" a="1"/>
  <c r="R322" i="2" s="1"/>
  <c r="R323" i="2" a="1"/>
  <c r="R323" i="2" s="1"/>
  <c r="R324" i="2" a="1"/>
  <c r="R324" i="2" s="1"/>
  <c r="R325" i="2" a="1"/>
  <c r="R325" i="2" s="1"/>
  <c r="R326" i="2" a="1"/>
  <c r="R326" i="2" s="1"/>
  <c r="R327" i="2" a="1"/>
  <c r="R327" i="2" s="1"/>
  <c r="R328" i="2" a="1"/>
  <c r="R328" i="2" s="1"/>
  <c r="R329" i="2" a="1"/>
  <c r="R329" i="2" s="1"/>
  <c r="R330" i="2" a="1"/>
  <c r="R330" i="2" s="1"/>
  <c r="R331" i="2" a="1"/>
  <c r="R331" i="2" s="1"/>
  <c r="R332" i="2" a="1"/>
  <c r="R332" i="2" s="1"/>
  <c r="R333" i="2" a="1"/>
  <c r="R333" i="2" s="1"/>
  <c r="R334" i="2" a="1"/>
  <c r="R334" i="2" s="1"/>
  <c r="R335" i="2" a="1"/>
  <c r="R335" i="2" s="1"/>
  <c r="R336" i="2" a="1"/>
  <c r="R336" i="2" s="1"/>
  <c r="R337" i="2" a="1"/>
  <c r="R337" i="2" s="1"/>
  <c r="R338" i="2" a="1"/>
  <c r="R338" i="2" s="1"/>
  <c r="R339" i="2" a="1"/>
  <c r="R339" i="2" s="1"/>
  <c r="R340" i="2" a="1"/>
  <c r="R340" i="2" s="1"/>
  <c r="R341" i="2" a="1"/>
  <c r="R341" i="2" s="1"/>
  <c r="R342" i="2" a="1"/>
  <c r="R342" i="2" s="1"/>
  <c r="R343" i="2" a="1"/>
  <c r="R343" i="2" s="1"/>
  <c r="R344" i="2" a="1"/>
  <c r="R344" i="2" s="1"/>
  <c r="R345" i="2" a="1"/>
  <c r="R345" i="2" s="1"/>
  <c r="R346" i="2" a="1"/>
  <c r="R346" i="2" s="1"/>
  <c r="R347" i="2" a="1"/>
  <c r="R347" i="2" s="1"/>
  <c r="R348" i="2" a="1"/>
  <c r="R348" i="2" s="1"/>
  <c r="R349" i="2" a="1"/>
  <c r="R349" i="2" s="1"/>
  <c r="R350" i="2" a="1"/>
  <c r="R350" i="2" s="1"/>
  <c r="R351" i="2" a="1"/>
  <c r="R351" i="2" s="1"/>
  <c r="R352" i="2" a="1"/>
  <c r="R352" i="2" s="1"/>
  <c r="R353" i="2" a="1"/>
  <c r="R353" i="2" s="1"/>
  <c r="R354" i="2" a="1"/>
  <c r="R354" i="2" s="1"/>
  <c r="R355" i="2" a="1"/>
  <c r="R355" i="2" s="1"/>
  <c r="R356" i="2" a="1"/>
  <c r="R356" i="2" s="1"/>
  <c r="R357" i="2" a="1"/>
  <c r="R357" i="2" s="1"/>
  <c r="R358" i="2" a="1"/>
  <c r="R358" i="2" s="1"/>
  <c r="R359" i="2" a="1"/>
  <c r="R359" i="2" s="1"/>
  <c r="R360" i="2" a="1"/>
  <c r="R360" i="2" s="1"/>
  <c r="R361" i="2" a="1"/>
  <c r="R361" i="2" s="1"/>
  <c r="R362" i="2" a="1"/>
  <c r="R362" i="2" s="1"/>
  <c r="R363" i="2" a="1"/>
  <c r="R363" i="2" s="1"/>
  <c r="R364" i="2" a="1"/>
  <c r="R364" i="2" s="1"/>
  <c r="R365" i="2" a="1"/>
  <c r="R365" i="2" s="1"/>
  <c r="R366" i="2" a="1"/>
  <c r="R366" i="2" s="1"/>
  <c r="R367" i="2" a="1"/>
  <c r="R367" i="2" s="1"/>
  <c r="R368" i="2" a="1"/>
  <c r="R368" i="2" s="1"/>
  <c r="R369" i="2" a="1"/>
  <c r="R369" i="2" s="1"/>
  <c r="R370" i="2" a="1"/>
  <c r="R370" i="2" s="1"/>
  <c r="R371" i="2" a="1"/>
  <c r="R371" i="2" s="1"/>
  <c r="R372" i="2" a="1"/>
  <c r="R372" i="2" s="1"/>
  <c r="R373" i="2" a="1"/>
  <c r="R373" i="2" s="1"/>
  <c r="R374" i="2" a="1"/>
  <c r="R374" i="2" s="1"/>
  <c r="R375" i="2" a="1"/>
  <c r="R375" i="2" s="1"/>
  <c r="R376" i="2" a="1"/>
  <c r="R376" i="2" s="1"/>
  <c r="R377" i="2" a="1"/>
  <c r="R377" i="2" s="1"/>
  <c r="R378" i="2" a="1"/>
  <c r="R378" i="2" s="1"/>
  <c r="R379" i="2" a="1"/>
  <c r="R379" i="2" s="1"/>
  <c r="R380" i="2" a="1"/>
  <c r="R380" i="2" s="1"/>
  <c r="R381" i="2" a="1"/>
  <c r="R381" i="2" s="1"/>
  <c r="R382" i="2" a="1"/>
  <c r="R382" i="2" s="1"/>
  <c r="R383" i="2" a="1"/>
  <c r="R383" i="2" s="1"/>
  <c r="R384" i="2" a="1"/>
  <c r="R384" i="2" s="1"/>
  <c r="R385" i="2" a="1"/>
  <c r="R385" i="2" s="1"/>
  <c r="R386" i="2" a="1"/>
  <c r="R386" i="2" s="1"/>
  <c r="R387" i="2" a="1"/>
  <c r="R387" i="2" s="1"/>
  <c r="R388" i="2" a="1"/>
  <c r="R388" i="2" s="1"/>
  <c r="R389" i="2" a="1"/>
  <c r="R389" i="2" s="1"/>
  <c r="R390" i="2" a="1"/>
  <c r="R390" i="2" s="1"/>
  <c r="R391" i="2" a="1"/>
  <c r="R391" i="2" s="1"/>
  <c r="R392" i="2" a="1"/>
  <c r="R392" i="2" s="1"/>
  <c r="R393" i="2" a="1"/>
  <c r="R393" i="2" s="1"/>
  <c r="R394" i="2" a="1"/>
  <c r="R394" i="2" s="1"/>
  <c r="R395" i="2" a="1"/>
  <c r="R395" i="2" s="1"/>
  <c r="R396" i="2" a="1"/>
  <c r="R396" i="2" s="1"/>
  <c r="R397" i="2" a="1"/>
  <c r="R397" i="2" s="1"/>
  <c r="R398" i="2" a="1"/>
  <c r="R398" i="2" s="1"/>
  <c r="R399" i="2" a="1"/>
  <c r="R399" i="2" s="1"/>
  <c r="R400" i="2" a="1"/>
  <c r="R400" i="2" s="1"/>
  <c r="R401" i="2" a="1"/>
  <c r="R401" i="2" s="1"/>
  <c r="R402" i="2" a="1"/>
  <c r="R402" i="2" s="1"/>
  <c r="R403" i="2" a="1"/>
  <c r="R403" i="2" s="1"/>
  <c r="R404" i="2" a="1"/>
  <c r="R404" i="2" s="1"/>
  <c r="R405" i="2" a="1"/>
  <c r="R405" i="2" s="1"/>
  <c r="R406" i="2" a="1"/>
  <c r="R406" i="2" s="1"/>
  <c r="R407" i="2" a="1"/>
  <c r="R407" i="2" s="1"/>
  <c r="R408" i="2" a="1"/>
  <c r="R408" i="2" s="1"/>
  <c r="R409" i="2" a="1"/>
  <c r="R409" i="2" s="1"/>
  <c r="R410" i="2" a="1"/>
  <c r="R410" i="2" s="1"/>
  <c r="R411" i="2" a="1"/>
  <c r="R411" i="2" s="1"/>
  <c r="R412" i="2" a="1"/>
  <c r="R412" i="2" s="1"/>
  <c r="R413" i="2" a="1"/>
  <c r="R413" i="2" s="1"/>
  <c r="R414" i="2" a="1"/>
  <c r="R414" i="2" s="1"/>
  <c r="R415" i="2" a="1"/>
  <c r="R415" i="2" s="1"/>
  <c r="R416" i="2" a="1"/>
  <c r="R416" i="2" s="1"/>
  <c r="R417" i="2" a="1"/>
  <c r="R417" i="2" s="1"/>
  <c r="R418" i="2" a="1"/>
  <c r="R418" i="2" s="1"/>
  <c r="R419" i="2" a="1"/>
  <c r="R419" i="2" s="1"/>
  <c r="R420" i="2" a="1"/>
  <c r="R420" i="2" s="1"/>
  <c r="R421" i="2" a="1"/>
  <c r="R421" i="2" s="1"/>
  <c r="R422" i="2" a="1"/>
  <c r="R422" i="2" s="1"/>
  <c r="R423" i="2" a="1"/>
  <c r="R423" i="2" s="1"/>
  <c r="R424" i="2" a="1"/>
  <c r="R424" i="2" s="1"/>
  <c r="R425" i="2" a="1"/>
  <c r="R425" i="2" s="1"/>
  <c r="R426" i="2" a="1"/>
  <c r="R426" i="2" s="1"/>
  <c r="R427" i="2" a="1"/>
  <c r="R427" i="2" s="1"/>
  <c r="R428" i="2" a="1"/>
  <c r="R428" i="2" s="1"/>
  <c r="R429" i="2" a="1"/>
  <c r="R429" i="2" s="1"/>
  <c r="R430" i="2" a="1"/>
  <c r="R430" i="2" s="1"/>
  <c r="R431" i="2" a="1"/>
  <c r="R431" i="2" s="1"/>
  <c r="R432" i="2" a="1"/>
  <c r="R432" i="2" s="1"/>
  <c r="R433" i="2" a="1"/>
  <c r="R433" i="2" s="1"/>
  <c r="R434" i="2" a="1"/>
  <c r="R434" i="2" s="1"/>
  <c r="R435" i="2" a="1"/>
  <c r="R435" i="2" s="1"/>
  <c r="R436" i="2" a="1"/>
  <c r="R436" i="2" s="1"/>
  <c r="R437" i="2" a="1"/>
  <c r="R437" i="2" s="1"/>
  <c r="R438" i="2" a="1"/>
  <c r="R438" i="2" s="1"/>
  <c r="R439" i="2" a="1"/>
  <c r="R439" i="2" s="1"/>
  <c r="R440" i="2" a="1"/>
  <c r="R440" i="2" s="1"/>
  <c r="R441" i="2" a="1"/>
  <c r="R441" i="2" s="1"/>
  <c r="R442" i="2" a="1"/>
  <c r="R442" i="2" s="1"/>
  <c r="R443" i="2" a="1"/>
  <c r="R443" i="2" s="1"/>
  <c r="R444" i="2" a="1"/>
  <c r="R444" i="2" s="1"/>
  <c r="R445" i="2" a="1"/>
  <c r="R445" i="2" s="1"/>
  <c r="R446" i="2" a="1"/>
  <c r="R446" i="2" s="1"/>
  <c r="R447" i="2" a="1"/>
  <c r="R447" i="2" s="1"/>
  <c r="R448" i="2" a="1"/>
  <c r="R448" i="2" s="1"/>
  <c r="R449" i="2" a="1"/>
  <c r="R449" i="2" s="1"/>
  <c r="R450" i="2" a="1"/>
  <c r="R450" i="2" s="1"/>
  <c r="R451" i="2" a="1"/>
  <c r="R451" i="2" s="1"/>
  <c r="R452" i="2" a="1"/>
  <c r="R452" i="2" s="1"/>
  <c r="R453" i="2" a="1"/>
  <c r="R453" i="2" s="1"/>
  <c r="R454" i="2" a="1"/>
  <c r="R454" i="2" s="1"/>
  <c r="R455" i="2" a="1"/>
  <c r="R455" i="2" s="1"/>
  <c r="R456" i="2" a="1"/>
  <c r="R456" i="2" s="1"/>
  <c r="R457" i="2" a="1"/>
  <c r="R457" i="2" s="1"/>
  <c r="R458" i="2" a="1"/>
  <c r="R458" i="2" s="1"/>
  <c r="R459" i="2" a="1"/>
  <c r="R459" i="2" s="1"/>
  <c r="R460" i="2" a="1"/>
  <c r="R460" i="2" s="1"/>
  <c r="R461" i="2" a="1"/>
  <c r="R461" i="2" s="1"/>
  <c r="R462" i="2" a="1"/>
  <c r="R462" i="2" s="1"/>
  <c r="R463" i="2" a="1"/>
  <c r="R463" i="2" s="1"/>
  <c r="R464" i="2" a="1"/>
  <c r="R464" i="2" s="1"/>
  <c r="R465" i="2" a="1"/>
  <c r="R465" i="2" s="1"/>
  <c r="R466" i="2" a="1"/>
  <c r="R466" i="2" s="1"/>
  <c r="R467" i="2" a="1"/>
  <c r="R467" i="2" s="1"/>
  <c r="R468" i="2" a="1"/>
  <c r="R468" i="2" s="1"/>
  <c r="R469" i="2" a="1"/>
  <c r="R469" i="2" s="1"/>
  <c r="R470" i="2" a="1"/>
  <c r="R470" i="2" s="1"/>
  <c r="R471" i="2" a="1"/>
  <c r="R471" i="2" s="1"/>
  <c r="R472" i="2" a="1"/>
  <c r="R472" i="2" s="1"/>
  <c r="R473" i="2" a="1"/>
  <c r="R473" i="2" s="1"/>
  <c r="R474" i="2" a="1"/>
  <c r="R474" i="2" s="1"/>
  <c r="R475" i="2" a="1"/>
  <c r="R475" i="2" s="1"/>
  <c r="R476" i="2" a="1"/>
  <c r="R476" i="2" s="1"/>
  <c r="R477" i="2" a="1"/>
  <c r="R477" i="2" s="1"/>
  <c r="R478" i="2" a="1"/>
  <c r="R478" i="2" s="1"/>
  <c r="R479" i="2" a="1"/>
  <c r="R479" i="2" s="1"/>
  <c r="R480" i="2" a="1"/>
  <c r="R480" i="2" s="1"/>
  <c r="R481" i="2" a="1"/>
  <c r="R481" i="2" s="1"/>
  <c r="R482" i="2" a="1"/>
  <c r="R482" i="2" s="1"/>
  <c r="R483" i="2" a="1"/>
  <c r="R483" i="2" s="1"/>
  <c r="R484" i="2" a="1"/>
  <c r="R484" i="2" s="1"/>
  <c r="R485" i="2" a="1"/>
  <c r="R485" i="2" s="1"/>
  <c r="R486" i="2" a="1"/>
  <c r="R486" i="2" s="1"/>
  <c r="R487" i="2" a="1"/>
  <c r="R487" i="2" s="1"/>
  <c r="R488" i="2" a="1"/>
  <c r="R488" i="2" s="1"/>
  <c r="R489" i="2" a="1"/>
  <c r="R489" i="2" s="1"/>
  <c r="R490" i="2" a="1"/>
  <c r="R490" i="2" s="1"/>
  <c r="R491" i="2" a="1"/>
  <c r="R491" i="2" s="1"/>
  <c r="R492" i="2" a="1"/>
  <c r="R492" i="2" s="1"/>
  <c r="R493" i="2" a="1"/>
  <c r="R493" i="2" s="1"/>
  <c r="R494" i="2" a="1"/>
  <c r="R494" i="2" s="1"/>
  <c r="R495" i="2" a="1"/>
  <c r="R495" i="2" s="1"/>
  <c r="R496" i="2" a="1"/>
  <c r="R496" i="2" s="1"/>
  <c r="R497" i="2" a="1"/>
  <c r="R497" i="2" s="1"/>
  <c r="R498" i="2" a="1"/>
  <c r="R498" i="2" s="1"/>
  <c r="R499" i="2" a="1"/>
  <c r="R499" i="2" s="1"/>
  <c r="R500" i="2" a="1"/>
  <c r="R500" i="2" s="1"/>
  <c r="R501" i="2" a="1"/>
  <c r="R501" i="2" s="1"/>
  <c r="R502" i="2" a="1"/>
  <c r="R502" i="2" s="1"/>
  <c r="R503" i="2" a="1"/>
  <c r="R503" i="2" s="1"/>
  <c r="R504" i="2" a="1"/>
  <c r="R504" i="2" s="1"/>
  <c r="R505" i="2" a="1"/>
  <c r="R505" i="2" s="1"/>
  <c r="R506" i="2" a="1"/>
  <c r="R506" i="2" s="1"/>
  <c r="R507" i="2" a="1"/>
  <c r="R507" i="2" s="1"/>
  <c r="R508" i="2" a="1"/>
  <c r="R508" i="2" s="1"/>
  <c r="R509" i="2" a="1"/>
  <c r="R509" i="2" s="1"/>
  <c r="R510" i="2" a="1"/>
  <c r="R510" i="2" s="1"/>
  <c r="R511" i="2" a="1"/>
  <c r="R511" i="2" s="1"/>
  <c r="R512" i="2" a="1"/>
  <c r="R512" i="2" s="1"/>
  <c r="R513" i="2" a="1"/>
  <c r="R513" i="2" s="1"/>
  <c r="R514" i="2" a="1"/>
  <c r="R514" i="2" s="1"/>
  <c r="R515" i="2" a="1"/>
  <c r="R515" i="2" s="1"/>
  <c r="R516" i="2" a="1"/>
  <c r="R516" i="2" s="1"/>
  <c r="R517" i="2" a="1"/>
  <c r="R517" i="2" s="1"/>
  <c r="R518" i="2" a="1"/>
  <c r="R518" i="2" s="1"/>
  <c r="R519" i="2" a="1"/>
  <c r="R519" i="2" s="1"/>
  <c r="R520" i="2" a="1"/>
  <c r="R520" i="2" s="1"/>
  <c r="R521" i="2" a="1"/>
  <c r="R521" i="2" s="1"/>
  <c r="R522" i="2" a="1"/>
  <c r="R522" i="2" s="1"/>
  <c r="R523" i="2" a="1"/>
  <c r="R523" i="2" s="1"/>
  <c r="R524" i="2" a="1"/>
  <c r="R524" i="2" s="1"/>
  <c r="R525" i="2" a="1"/>
  <c r="R525" i="2" s="1"/>
  <c r="R526" i="2" a="1"/>
  <c r="R526" i="2" s="1"/>
  <c r="R527" i="2" a="1"/>
  <c r="R527" i="2" s="1"/>
  <c r="R528" i="2" a="1"/>
  <c r="R528" i="2" s="1"/>
  <c r="R529" i="2" a="1"/>
  <c r="R529" i="2" s="1"/>
  <c r="R530" i="2" a="1"/>
  <c r="R530" i="2" s="1"/>
  <c r="R531" i="2" a="1"/>
  <c r="R531" i="2" s="1"/>
  <c r="R532" i="2" a="1"/>
  <c r="R532" i="2" s="1"/>
  <c r="R533" i="2" a="1"/>
  <c r="R533" i="2" s="1"/>
  <c r="R534" i="2" a="1"/>
  <c r="R534" i="2" s="1"/>
  <c r="R535" i="2" a="1"/>
  <c r="R535" i="2" s="1"/>
  <c r="R536" i="2" a="1"/>
  <c r="R536" i="2" s="1"/>
  <c r="R537" i="2" a="1"/>
  <c r="R537" i="2" s="1"/>
  <c r="R538" i="2" a="1"/>
  <c r="R538" i="2" s="1"/>
  <c r="R539" i="2" a="1"/>
  <c r="R539" i="2" s="1"/>
  <c r="R540" i="2" a="1"/>
  <c r="R540" i="2" s="1"/>
  <c r="R541" i="2" a="1"/>
  <c r="R541" i="2" s="1"/>
  <c r="R542" i="2" a="1"/>
  <c r="R542" i="2" s="1"/>
  <c r="R543" i="2" a="1"/>
  <c r="R543" i="2" s="1"/>
  <c r="R544" i="2" a="1"/>
  <c r="R544" i="2" s="1"/>
  <c r="R545" i="2" a="1"/>
  <c r="R545" i="2" s="1"/>
  <c r="R546" i="2" a="1"/>
  <c r="R546" i="2" s="1"/>
  <c r="R547" i="2" a="1"/>
  <c r="R547" i="2" s="1"/>
  <c r="R548" i="2" a="1"/>
  <c r="R548" i="2" s="1"/>
  <c r="R549" i="2" a="1"/>
  <c r="R549" i="2" s="1"/>
  <c r="R550" i="2" a="1"/>
  <c r="R550" i="2" s="1"/>
  <c r="R551" i="2" a="1"/>
  <c r="R551" i="2" s="1"/>
  <c r="R552" i="2" a="1"/>
  <c r="R552" i="2" s="1"/>
  <c r="R553" i="2" a="1"/>
  <c r="R553" i="2" s="1"/>
  <c r="R554" i="2" a="1"/>
  <c r="R554" i="2" s="1"/>
  <c r="R555" i="2" a="1"/>
  <c r="R555" i="2" s="1"/>
  <c r="R556" i="2" a="1"/>
  <c r="R556" i="2" s="1"/>
  <c r="R557" i="2" a="1"/>
  <c r="R557" i="2" s="1"/>
  <c r="R558" i="2" a="1"/>
  <c r="R558" i="2" s="1"/>
  <c r="R559" i="2" a="1"/>
  <c r="R559" i="2" s="1"/>
  <c r="R560" i="2" a="1"/>
  <c r="R560" i="2" s="1"/>
  <c r="R561" i="2" a="1"/>
  <c r="R561" i="2" s="1"/>
  <c r="R562" i="2" a="1"/>
  <c r="R562" i="2" s="1"/>
  <c r="R563" i="2" a="1"/>
  <c r="R563" i="2" s="1"/>
  <c r="R564" i="2" a="1"/>
  <c r="R564" i="2" s="1"/>
  <c r="R565" i="2" a="1"/>
  <c r="R565" i="2" s="1"/>
  <c r="R566" i="2" a="1"/>
  <c r="R566" i="2" s="1"/>
  <c r="R567" i="2" a="1"/>
  <c r="R567" i="2" s="1"/>
  <c r="R568" i="2" a="1"/>
  <c r="R568" i="2" s="1"/>
  <c r="R569" i="2" a="1"/>
  <c r="R569" i="2" s="1"/>
  <c r="R570" i="2" a="1"/>
  <c r="R570" i="2" s="1"/>
  <c r="R571" i="2" a="1"/>
  <c r="R571" i="2" s="1"/>
  <c r="R572" i="2" a="1"/>
  <c r="R572" i="2" s="1"/>
  <c r="R573" i="2" a="1"/>
  <c r="R573" i="2" s="1"/>
  <c r="R574" i="2" a="1"/>
  <c r="R574" i="2" s="1"/>
  <c r="R575" i="2" a="1"/>
  <c r="R575" i="2" s="1"/>
  <c r="R576" i="2" a="1"/>
  <c r="R576" i="2" s="1"/>
  <c r="R577" i="2" a="1"/>
  <c r="R577" i="2" s="1"/>
  <c r="R578" i="2" a="1"/>
  <c r="R578" i="2" s="1"/>
  <c r="R579" i="2" a="1"/>
  <c r="R579" i="2" s="1"/>
  <c r="R580" i="2" a="1"/>
  <c r="R580" i="2" s="1"/>
  <c r="R581" i="2" a="1"/>
  <c r="R581" i="2" s="1"/>
  <c r="R582" i="2" a="1"/>
  <c r="R582" i="2" s="1"/>
  <c r="R583" i="2" a="1"/>
  <c r="R583" i="2" s="1"/>
  <c r="R584" i="2" a="1"/>
  <c r="R584" i="2" s="1"/>
  <c r="R585" i="2" a="1"/>
  <c r="R585" i="2" s="1"/>
  <c r="R586" i="2" a="1"/>
  <c r="R586" i="2" s="1"/>
  <c r="R587" i="2" a="1"/>
  <c r="R587" i="2" s="1"/>
  <c r="R588" i="2" a="1"/>
  <c r="R588" i="2" s="1"/>
  <c r="R589" i="2" a="1"/>
  <c r="R589" i="2" s="1"/>
  <c r="R590" i="2" a="1"/>
  <c r="R590" i="2" s="1"/>
  <c r="R591" i="2" a="1"/>
  <c r="R591" i="2" s="1"/>
  <c r="R592" i="2" a="1"/>
  <c r="R592" i="2" s="1"/>
  <c r="R593" i="2" a="1"/>
  <c r="R593" i="2" s="1"/>
  <c r="R594" i="2" a="1"/>
  <c r="R594" i="2" s="1"/>
  <c r="R595" i="2" a="1"/>
  <c r="R595" i="2" s="1"/>
  <c r="R596" i="2" a="1"/>
  <c r="R596" i="2" s="1"/>
  <c r="R597" i="2" a="1"/>
  <c r="R597" i="2" s="1"/>
  <c r="R598" i="2" a="1"/>
  <c r="R598" i="2" s="1"/>
  <c r="R599" i="2" a="1"/>
  <c r="R599" i="2" s="1"/>
  <c r="R600" i="2" a="1"/>
  <c r="R600" i="2" s="1"/>
  <c r="R601" i="2" a="1"/>
  <c r="R601" i="2" s="1"/>
  <c r="R602" i="2" a="1"/>
  <c r="R602" i="2" s="1"/>
  <c r="R603" i="2" a="1"/>
  <c r="R603" i="2" s="1"/>
  <c r="R604" i="2" a="1"/>
  <c r="R604" i="2" s="1"/>
  <c r="R605" i="2" a="1"/>
  <c r="R605" i="2" s="1"/>
  <c r="R606" i="2" a="1"/>
  <c r="R606" i="2" s="1"/>
  <c r="R607" i="2" a="1"/>
  <c r="R607" i="2" s="1"/>
  <c r="R608" i="2" a="1"/>
  <c r="R608" i="2" s="1"/>
  <c r="R609" i="2" a="1"/>
  <c r="R609" i="2" s="1"/>
  <c r="R610" i="2" a="1"/>
  <c r="R610" i="2" s="1"/>
  <c r="R611" i="2" a="1"/>
  <c r="R611" i="2" s="1"/>
  <c r="R612" i="2" a="1"/>
  <c r="R612" i="2" s="1"/>
  <c r="R613" i="2" a="1"/>
  <c r="R613" i="2" s="1"/>
  <c r="R614" i="2" a="1"/>
  <c r="R614" i="2" s="1"/>
  <c r="R615" i="2" a="1"/>
  <c r="R615" i="2" s="1"/>
  <c r="R616" i="2" a="1"/>
  <c r="R616" i="2" s="1"/>
  <c r="R617" i="2" a="1"/>
  <c r="R617" i="2" s="1"/>
  <c r="R618" i="2" a="1"/>
  <c r="R618" i="2" s="1"/>
  <c r="R619" i="2" a="1"/>
  <c r="R619" i="2" s="1"/>
  <c r="R620" i="2" a="1"/>
  <c r="R620" i="2" s="1"/>
  <c r="R621" i="2" a="1"/>
  <c r="R621" i="2" s="1"/>
  <c r="R622" i="2" a="1"/>
  <c r="R622" i="2" s="1"/>
  <c r="R623" i="2" a="1"/>
  <c r="R623" i="2" s="1"/>
  <c r="R624" i="2" a="1"/>
  <c r="R624" i="2" s="1"/>
  <c r="R625" i="2" a="1"/>
  <c r="R625" i="2" s="1"/>
  <c r="R626" i="2" a="1"/>
  <c r="R626" i="2" s="1"/>
  <c r="R627" i="2" a="1"/>
  <c r="R627" i="2" s="1"/>
  <c r="R628" i="2" a="1"/>
  <c r="R628" i="2" s="1"/>
  <c r="R629" i="2" a="1"/>
  <c r="R629" i="2" s="1"/>
  <c r="R630" i="2" a="1"/>
  <c r="R630" i="2" s="1"/>
  <c r="R631" i="2" a="1"/>
  <c r="R631" i="2" s="1"/>
  <c r="R632" i="2" a="1"/>
  <c r="R632" i="2" s="1"/>
  <c r="R633" i="2" a="1"/>
  <c r="R633" i="2" s="1"/>
  <c r="R634" i="2" a="1"/>
  <c r="R634" i="2" s="1"/>
  <c r="R635" i="2" a="1"/>
  <c r="R635" i="2" s="1"/>
  <c r="R636" i="2" a="1"/>
  <c r="R636" i="2" s="1"/>
  <c r="R637" i="2" a="1"/>
  <c r="R637" i="2" s="1"/>
  <c r="R638" i="2" a="1"/>
  <c r="R638" i="2" s="1"/>
  <c r="R639" i="2" a="1"/>
  <c r="R639" i="2" s="1"/>
  <c r="R640" i="2" a="1"/>
  <c r="R640" i="2" s="1"/>
  <c r="R641" i="2" a="1"/>
  <c r="R641" i="2" s="1"/>
  <c r="R642" i="2" a="1"/>
  <c r="R642" i="2" s="1"/>
  <c r="R643" i="2" a="1"/>
  <c r="R643" i="2" s="1"/>
  <c r="R644" i="2" a="1"/>
  <c r="R644" i="2" s="1"/>
  <c r="R645" i="2" a="1"/>
  <c r="R645" i="2" s="1"/>
  <c r="R646" i="2" a="1"/>
  <c r="R646" i="2" s="1"/>
  <c r="R647" i="2" a="1"/>
  <c r="R647" i="2" s="1"/>
  <c r="R648" i="2" a="1"/>
  <c r="R648" i="2" s="1"/>
  <c r="R649" i="2" a="1"/>
  <c r="R649" i="2" s="1"/>
  <c r="R650" i="2" a="1"/>
  <c r="R650" i="2" s="1"/>
  <c r="R651" i="2" a="1"/>
  <c r="R651" i="2" s="1"/>
  <c r="R652" i="2" a="1"/>
  <c r="R652" i="2" s="1"/>
  <c r="R653" i="2" a="1"/>
  <c r="R653" i="2" s="1"/>
  <c r="R654" i="2" a="1"/>
  <c r="R654" i="2" s="1"/>
  <c r="R655" i="2" a="1"/>
  <c r="R655" i="2" s="1"/>
  <c r="R656" i="2" a="1"/>
  <c r="R656" i="2" s="1"/>
  <c r="R657" i="2" a="1"/>
  <c r="R657" i="2" s="1"/>
  <c r="R658" i="2" a="1"/>
  <c r="R658" i="2" s="1"/>
  <c r="R659" i="2" a="1"/>
  <c r="R659" i="2" s="1"/>
  <c r="R660" i="2" a="1"/>
  <c r="R660" i="2" s="1"/>
  <c r="R661" i="2" a="1"/>
  <c r="R661" i="2" s="1"/>
  <c r="R662" i="2" a="1"/>
  <c r="R662" i="2" s="1"/>
  <c r="R663" i="2" a="1"/>
  <c r="R663" i="2" s="1"/>
  <c r="R664" i="2" a="1"/>
  <c r="R664" i="2" s="1"/>
  <c r="R665" i="2" a="1"/>
  <c r="R665" i="2" s="1"/>
  <c r="R666" i="2" a="1"/>
  <c r="R666" i="2" s="1"/>
  <c r="R667" i="2" a="1"/>
  <c r="R667" i="2" s="1"/>
  <c r="R668" i="2" a="1"/>
  <c r="R668" i="2" s="1"/>
  <c r="R669" i="2" a="1"/>
  <c r="R669" i="2" s="1"/>
  <c r="R670" i="2" a="1"/>
  <c r="R670" i="2" s="1"/>
  <c r="R671" i="2" a="1"/>
  <c r="R671" i="2" s="1"/>
  <c r="R672" i="2" a="1"/>
  <c r="R672" i="2" s="1"/>
  <c r="R673" i="2" a="1"/>
  <c r="R673" i="2" s="1"/>
  <c r="R674" i="2" a="1"/>
  <c r="R674" i="2" s="1"/>
  <c r="R675" i="2" a="1"/>
  <c r="R675" i="2" s="1"/>
  <c r="R676" i="2" a="1"/>
  <c r="R676" i="2" s="1"/>
  <c r="R677" i="2" a="1"/>
  <c r="R677" i="2" s="1"/>
  <c r="R678" i="2" a="1"/>
  <c r="R678" i="2" s="1"/>
  <c r="R679" i="2" a="1"/>
  <c r="R679" i="2" s="1"/>
  <c r="R680" i="2" a="1"/>
  <c r="R680" i="2" s="1"/>
  <c r="R681" i="2" a="1"/>
  <c r="R681" i="2" s="1"/>
  <c r="R682" i="2" a="1"/>
  <c r="R682" i="2" s="1"/>
  <c r="R683" i="2" a="1"/>
  <c r="R683" i="2" s="1"/>
  <c r="R684" i="2" a="1"/>
  <c r="R684" i="2" s="1"/>
  <c r="R685" i="2" a="1"/>
  <c r="R685" i="2" s="1"/>
  <c r="R686" i="2" a="1"/>
  <c r="R686" i="2" s="1"/>
  <c r="R687" i="2" a="1"/>
  <c r="R687" i="2" s="1"/>
  <c r="R688" i="2" a="1"/>
  <c r="R688" i="2" s="1"/>
  <c r="R689" i="2" a="1"/>
  <c r="R689" i="2" s="1"/>
  <c r="R690" i="2" a="1"/>
  <c r="R690" i="2" s="1"/>
  <c r="R691" i="2" a="1"/>
  <c r="R691" i="2" s="1"/>
  <c r="R692" i="2" a="1"/>
  <c r="R692" i="2" s="1"/>
  <c r="R693" i="2" a="1"/>
  <c r="R693" i="2" s="1"/>
  <c r="R694" i="2" a="1"/>
  <c r="R694" i="2" s="1"/>
  <c r="R695" i="2" a="1"/>
  <c r="R695" i="2" s="1"/>
  <c r="R696" i="2" a="1"/>
  <c r="R696" i="2" s="1"/>
  <c r="R697" i="2" a="1"/>
  <c r="R697" i="2" s="1"/>
  <c r="R698" i="2" a="1"/>
  <c r="R698" i="2" s="1"/>
  <c r="R699" i="2" a="1"/>
  <c r="R699" i="2" s="1"/>
  <c r="R700" i="2" a="1"/>
  <c r="R700" i="2" s="1"/>
  <c r="R701" i="2" a="1"/>
  <c r="R701" i="2" s="1"/>
  <c r="R702" i="2" a="1"/>
  <c r="R702" i="2" s="1"/>
  <c r="R703" i="2" a="1"/>
  <c r="R703" i="2" s="1"/>
  <c r="R704" i="2" a="1"/>
  <c r="R704" i="2" s="1"/>
  <c r="R705" i="2" a="1"/>
  <c r="R705" i="2" s="1"/>
  <c r="R706" i="2" a="1"/>
  <c r="R706" i="2" s="1"/>
  <c r="R707" i="2" a="1"/>
  <c r="R707" i="2" s="1"/>
  <c r="R708" i="2" a="1"/>
  <c r="R708" i="2" s="1"/>
  <c r="R709" i="2" a="1"/>
  <c r="R709" i="2" s="1"/>
  <c r="R710" i="2" a="1"/>
  <c r="R710" i="2" s="1"/>
  <c r="R711" i="2" a="1"/>
  <c r="R711" i="2" s="1"/>
  <c r="R712" i="2" a="1"/>
  <c r="R712" i="2" s="1"/>
  <c r="R713" i="2" a="1"/>
  <c r="R713" i="2" s="1"/>
  <c r="R714" i="2" a="1"/>
  <c r="R714" i="2" s="1"/>
  <c r="R715" i="2" a="1"/>
  <c r="R715" i="2" s="1"/>
  <c r="R716" i="2" a="1"/>
  <c r="R716" i="2" s="1"/>
  <c r="R717" i="2" a="1"/>
  <c r="R717" i="2" s="1"/>
  <c r="R718" i="2" a="1"/>
  <c r="R718" i="2" s="1"/>
  <c r="R719" i="2" a="1"/>
  <c r="R719" i="2" s="1"/>
  <c r="R720" i="2" a="1"/>
  <c r="R720" i="2" s="1"/>
  <c r="R721" i="2" a="1"/>
  <c r="R721" i="2" s="1"/>
  <c r="R722" i="2" a="1"/>
  <c r="R722" i="2" s="1"/>
  <c r="R723" i="2" a="1"/>
  <c r="R723" i="2" s="1"/>
  <c r="R724" i="2" a="1"/>
  <c r="R724" i="2" s="1"/>
  <c r="R725" i="2" a="1"/>
  <c r="R725" i="2" s="1"/>
  <c r="R726" i="2" a="1"/>
  <c r="R726" i="2" s="1"/>
  <c r="R727" i="2" a="1"/>
  <c r="R727" i="2" s="1"/>
  <c r="R728" i="2" a="1"/>
  <c r="R728" i="2" s="1"/>
  <c r="R729" i="2" a="1"/>
  <c r="R729" i="2" s="1"/>
  <c r="R730" i="2" a="1"/>
  <c r="R730" i="2" s="1"/>
  <c r="R731" i="2" a="1"/>
  <c r="R731" i="2" s="1"/>
  <c r="R732" i="2" a="1"/>
  <c r="R732" i="2" s="1"/>
  <c r="R733" i="2" a="1"/>
  <c r="R733" i="2" s="1"/>
  <c r="R734" i="2" a="1"/>
  <c r="R734" i="2" s="1"/>
  <c r="R735" i="2" a="1"/>
  <c r="R735" i="2" s="1"/>
  <c r="R736" i="2" a="1"/>
  <c r="R736" i="2" s="1"/>
  <c r="R737" i="2" a="1"/>
  <c r="R737" i="2" s="1"/>
  <c r="R738" i="2" a="1"/>
  <c r="R738" i="2" s="1"/>
  <c r="R739" i="2" a="1"/>
  <c r="R739" i="2" s="1"/>
  <c r="R740" i="2" a="1"/>
  <c r="R740" i="2" s="1"/>
  <c r="R741" i="2" a="1"/>
  <c r="R741" i="2" s="1"/>
  <c r="R742" i="2" a="1"/>
  <c r="R742" i="2" s="1"/>
  <c r="R743" i="2" a="1"/>
  <c r="R743" i="2" s="1"/>
  <c r="R744" i="2" a="1"/>
  <c r="R744" i="2" s="1"/>
  <c r="R745" i="2" a="1"/>
  <c r="R745" i="2" s="1"/>
  <c r="R746" i="2" a="1"/>
  <c r="R746" i="2" s="1"/>
  <c r="R747" i="2" a="1"/>
  <c r="R747" i="2" s="1"/>
  <c r="R748" i="2" a="1"/>
  <c r="R748" i="2" s="1"/>
  <c r="R749" i="2" a="1"/>
  <c r="R749" i="2" s="1"/>
  <c r="R750" i="2" a="1"/>
  <c r="R750" i="2" s="1"/>
  <c r="R751" i="2" a="1"/>
  <c r="R751" i="2" s="1"/>
  <c r="R752" i="2" a="1"/>
  <c r="R752" i="2" s="1"/>
  <c r="R753" i="2" a="1"/>
  <c r="R753" i="2" s="1"/>
  <c r="R754" i="2" a="1"/>
  <c r="R754" i="2" s="1"/>
  <c r="R755" i="2" a="1"/>
  <c r="R755" i="2" s="1"/>
  <c r="R756" i="2" a="1"/>
  <c r="R756" i="2" s="1"/>
  <c r="R757" i="2" a="1"/>
  <c r="R757" i="2" s="1"/>
  <c r="R758" i="2" a="1"/>
  <c r="R758" i="2" s="1"/>
  <c r="R759" i="2" a="1"/>
  <c r="R759" i="2" s="1"/>
  <c r="R760" i="2" a="1"/>
  <c r="R760" i="2" s="1"/>
  <c r="R761" i="2" a="1"/>
  <c r="R761" i="2" s="1"/>
  <c r="R762" i="2" a="1"/>
  <c r="R762" i="2" s="1"/>
  <c r="R763" i="2" a="1"/>
  <c r="R763" i="2" s="1"/>
  <c r="R764" i="2" a="1"/>
  <c r="R764" i="2" s="1"/>
  <c r="R765" i="2" a="1"/>
  <c r="R765" i="2" s="1"/>
  <c r="R766" i="2" a="1"/>
  <c r="R766" i="2" s="1"/>
  <c r="R767" i="2" a="1"/>
  <c r="R767" i="2" s="1"/>
  <c r="R768" i="2" a="1"/>
  <c r="R768" i="2" s="1"/>
  <c r="R769" i="2" a="1"/>
  <c r="R769" i="2" s="1"/>
  <c r="R770" i="2" a="1"/>
  <c r="R770" i="2" s="1"/>
  <c r="R771" i="2" a="1"/>
  <c r="R771" i="2" s="1"/>
  <c r="R772" i="2" a="1"/>
  <c r="R772" i="2" s="1"/>
  <c r="R773" i="2" a="1"/>
  <c r="R773" i="2" s="1"/>
  <c r="R774" i="2" a="1"/>
  <c r="R774" i="2" s="1"/>
  <c r="R775" i="2" a="1"/>
  <c r="R775" i="2" s="1"/>
  <c r="R776" i="2" a="1"/>
  <c r="R776" i="2" s="1"/>
  <c r="R777" i="2" a="1"/>
  <c r="R777" i="2" s="1"/>
  <c r="R778" i="2" a="1"/>
  <c r="R778" i="2" s="1"/>
  <c r="R779" i="2" a="1"/>
  <c r="R779" i="2" s="1"/>
  <c r="R780" i="2" a="1"/>
  <c r="R780" i="2" s="1"/>
  <c r="R781" i="2" a="1"/>
  <c r="R781" i="2" s="1"/>
  <c r="R782" i="2" a="1"/>
  <c r="R782" i="2" s="1"/>
  <c r="R783" i="2" a="1"/>
  <c r="R783" i="2" s="1"/>
  <c r="R784" i="2" a="1"/>
  <c r="R784" i="2" s="1"/>
  <c r="R785" i="2" a="1"/>
  <c r="R785" i="2" s="1"/>
  <c r="R786" i="2" a="1"/>
  <c r="R786" i="2" s="1"/>
  <c r="R787" i="2" a="1"/>
  <c r="R787" i="2" s="1"/>
  <c r="R788" i="2" a="1"/>
  <c r="R788" i="2" s="1"/>
  <c r="R789" i="2" a="1"/>
  <c r="R789" i="2" s="1"/>
  <c r="R790" i="2" a="1"/>
  <c r="R790" i="2" s="1"/>
  <c r="R791" i="2" a="1"/>
  <c r="R791" i="2" s="1"/>
  <c r="R792" i="2" a="1"/>
  <c r="R792" i="2" s="1"/>
  <c r="R793" i="2" a="1"/>
  <c r="R793" i="2" s="1"/>
  <c r="R794" i="2" a="1"/>
  <c r="R794" i="2" s="1"/>
  <c r="R795" i="2" a="1"/>
  <c r="R795" i="2" s="1"/>
  <c r="R796" i="2" a="1"/>
  <c r="R796" i="2" s="1"/>
  <c r="R797" i="2" a="1"/>
  <c r="R797" i="2" s="1"/>
  <c r="R798" i="2" a="1"/>
  <c r="R798" i="2" s="1"/>
  <c r="R799" i="2" a="1"/>
  <c r="R799" i="2" s="1"/>
  <c r="R800" i="2" a="1"/>
  <c r="R800" i="2" s="1"/>
  <c r="R801" i="2" a="1"/>
  <c r="R801" i="2" s="1"/>
  <c r="R802" i="2" a="1"/>
  <c r="R802" i="2" s="1"/>
  <c r="R803" i="2" a="1"/>
  <c r="R803" i="2" s="1"/>
  <c r="R804" i="2" a="1"/>
  <c r="R804" i="2" s="1"/>
  <c r="R805" i="2" a="1"/>
  <c r="R805" i="2" s="1"/>
  <c r="R806" i="2" a="1"/>
  <c r="R806" i="2" s="1"/>
  <c r="R807" i="2" a="1"/>
  <c r="R807" i="2" s="1"/>
  <c r="R808" i="2" a="1"/>
  <c r="R808" i="2" s="1"/>
  <c r="R809" i="2" a="1"/>
  <c r="R809" i="2" s="1"/>
  <c r="R810" i="2" a="1"/>
  <c r="R810" i="2" s="1"/>
  <c r="R811" i="2" a="1"/>
  <c r="R811" i="2" s="1"/>
  <c r="R812" i="2" a="1"/>
  <c r="R812" i="2" s="1"/>
  <c r="R813" i="2" a="1"/>
  <c r="R813" i="2" s="1"/>
  <c r="R814" i="2" a="1"/>
  <c r="R814" i="2" s="1"/>
  <c r="R815" i="2" a="1"/>
  <c r="R815" i="2" s="1"/>
  <c r="R816" i="2" a="1"/>
  <c r="R816" i="2" s="1"/>
  <c r="R817" i="2" a="1"/>
  <c r="R817" i="2" s="1"/>
  <c r="R818" i="2" a="1"/>
  <c r="R818" i="2" s="1"/>
  <c r="R819" i="2" a="1"/>
  <c r="R819" i="2" s="1"/>
  <c r="R820" i="2" a="1"/>
  <c r="R820" i="2" s="1"/>
  <c r="R821" i="2" a="1"/>
  <c r="R821" i="2" s="1"/>
  <c r="R822" i="2" a="1"/>
  <c r="R822" i="2" s="1"/>
  <c r="R823" i="2" a="1"/>
  <c r="R823" i="2" s="1"/>
  <c r="R824" i="2" a="1"/>
  <c r="R824" i="2" s="1"/>
  <c r="R825" i="2" a="1"/>
  <c r="R825" i="2" s="1"/>
  <c r="R826" i="2" a="1"/>
  <c r="R826" i="2" s="1"/>
  <c r="R827" i="2" a="1"/>
  <c r="R827" i="2" s="1"/>
  <c r="R828" i="2" a="1"/>
  <c r="R828" i="2" s="1"/>
  <c r="R829" i="2" a="1"/>
  <c r="R829" i="2" s="1"/>
  <c r="R830" i="2" a="1"/>
  <c r="R830" i="2" s="1"/>
  <c r="R831" i="2" a="1"/>
  <c r="R831" i="2" s="1"/>
  <c r="R832" i="2" a="1"/>
  <c r="R832" i="2" s="1"/>
  <c r="R833" i="2" a="1"/>
  <c r="R833" i="2" s="1"/>
  <c r="R834" i="2" a="1"/>
  <c r="R834" i="2" s="1"/>
  <c r="R835" i="2" a="1"/>
  <c r="R835" i="2" s="1"/>
  <c r="R836" i="2" a="1"/>
  <c r="R836" i="2" s="1"/>
  <c r="R837" i="2" a="1"/>
  <c r="R837" i="2" s="1"/>
  <c r="R838" i="2" a="1"/>
  <c r="R838" i="2" s="1"/>
  <c r="R839" i="2" a="1"/>
  <c r="R839" i="2" s="1"/>
  <c r="R840" i="2" a="1"/>
  <c r="R840" i="2" s="1"/>
  <c r="R841" i="2" a="1"/>
  <c r="R841" i="2" s="1"/>
  <c r="R842" i="2" a="1"/>
  <c r="R842" i="2" s="1"/>
  <c r="R843" i="2" a="1"/>
  <c r="R843" i="2" s="1"/>
  <c r="R844" i="2" a="1"/>
  <c r="R844" i="2" s="1"/>
  <c r="R845" i="2" a="1"/>
  <c r="R845" i="2" s="1"/>
  <c r="R846" i="2" a="1"/>
  <c r="R846" i="2" s="1"/>
  <c r="R847" i="2" a="1"/>
  <c r="R847" i="2" s="1"/>
  <c r="R848" i="2" a="1"/>
  <c r="R848" i="2" s="1"/>
  <c r="R849" i="2" a="1"/>
  <c r="R849" i="2" s="1"/>
  <c r="R850" i="2" a="1"/>
  <c r="R850" i="2" s="1"/>
  <c r="R851" i="2" a="1"/>
  <c r="R851" i="2" s="1"/>
  <c r="R852" i="2" a="1"/>
  <c r="R852" i="2" s="1"/>
  <c r="R853" i="2" a="1"/>
  <c r="R853" i="2" s="1"/>
  <c r="R854" i="2" a="1"/>
  <c r="R854" i="2" s="1"/>
  <c r="R855" i="2" a="1"/>
  <c r="R855" i="2" s="1"/>
  <c r="R856" i="2" a="1"/>
  <c r="R856" i="2" s="1"/>
  <c r="R857" i="2" a="1"/>
  <c r="R857" i="2" s="1"/>
  <c r="R858" i="2" a="1"/>
  <c r="R858" i="2" s="1"/>
  <c r="R859" i="2" a="1"/>
  <c r="R859" i="2" s="1"/>
  <c r="R860" i="2" a="1"/>
  <c r="R860" i="2" s="1"/>
  <c r="R861" i="2" a="1"/>
  <c r="R861" i="2" s="1"/>
  <c r="R862" i="2" a="1"/>
  <c r="R862" i="2" s="1"/>
  <c r="R863" i="2" a="1"/>
  <c r="R863" i="2" s="1"/>
  <c r="R864" i="2" a="1"/>
  <c r="R864" i="2" s="1"/>
  <c r="R865" i="2" a="1"/>
  <c r="R865" i="2" s="1"/>
  <c r="R866" i="2" a="1"/>
  <c r="R866" i="2" s="1"/>
  <c r="R867" i="2" a="1"/>
  <c r="R867" i="2" s="1"/>
  <c r="R868" i="2" a="1"/>
  <c r="R868" i="2" s="1"/>
  <c r="R869" i="2" a="1"/>
  <c r="R869" i="2" s="1"/>
  <c r="R870" i="2" a="1"/>
  <c r="R870" i="2" s="1"/>
  <c r="R871" i="2" a="1"/>
  <c r="R871" i="2" s="1"/>
  <c r="R872" i="2" a="1"/>
  <c r="R872" i="2" s="1"/>
  <c r="R873" i="2" a="1"/>
  <c r="R873" i="2" s="1"/>
  <c r="R874" i="2" a="1"/>
  <c r="R874" i="2" s="1"/>
  <c r="R875" i="2" a="1"/>
  <c r="R875" i="2" s="1"/>
  <c r="R876" i="2" a="1"/>
  <c r="R876" i="2" s="1"/>
  <c r="R877" i="2" a="1"/>
  <c r="R877" i="2" s="1"/>
  <c r="R878" i="2" a="1"/>
  <c r="R878" i="2" s="1"/>
  <c r="R879" i="2" a="1"/>
  <c r="R879" i="2" s="1"/>
  <c r="R880" i="2" a="1"/>
  <c r="R880" i="2" s="1"/>
  <c r="R881" i="2" a="1"/>
  <c r="R881" i="2" s="1"/>
  <c r="R882" i="2" a="1"/>
  <c r="R882" i="2" s="1"/>
  <c r="R883" i="2" a="1"/>
  <c r="R883" i="2" s="1"/>
  <c r="R884" i="2" a="1"/>
  <c r="R884" i="2" s="1"/>
  <c r="R885" i="2" a="1"/>
  <c r="R885" i="2" s="1"/>
  <c r="R886" i="2" a="1"/>
  <c r="R886" i="2" s="1"/>
  <c r="R887" i="2" a="1"/>
  <c r="R887" i="2" s="1"/>
  <c r="R888" i="2" a="1"/>
  <c r="R888" i="2" s="1"/>
  <c r="R889" i="2" a="1"/>
  <c r="R889" i="2" s="1"/>
  <c r="R890" i="2" a="1"/>
  <c r="R890" i="2" s="1"/>
  <c r="R891" i="2" a="1"/>
  <c r="R891" i="2" s="1"/>
  <c r="R892" i="2" a="1"/>
  <c r="R892" i="2" s="1"/>
  <c r="R893" i="2" a="1"/>
  <c r="R893" i="2" s="1"/>
  <c r="R894" i="2" a="1"/>
  <c r="R894" i="2" s="1"/>
  <c r="R895" i="2" a="1"/>
  <c r="R895" i="2" s="1"/>
  <c r="R896" i="2" a="1"/>
  <c r="R896" i="2" s="1"/>
  <c r="R897" i="2" a="1"/>
  <c r="R897" i="2" s="1"/>
  <c r="R898" i="2" a="1"/>
  <c r="R898" i="2" s="1"/>
  <c r="R899" i="2" a="1"/>
  <c r="R899" i="2" s="1"/>
  <c r="R900" i="2" a="1"/>
  <c r="R900" i="2" s="1"/>
  <c r="R901" i="2" a="1"/>
  <c r="R901" i="2" s="1"/>
  <c r="R902" i="2" a="1"/>
  <c r="R902" i="2" s="1"/>
  <c r="R903" i="2" a="1"/>
  <c r="R903" i="2" s="1"/>
  <c r="R904" i="2" a="1"/>
  <c r="R904" i="2" s="1"/>
  <c r="R905" i="2" a="1"/>
  <c r="R905" i="2" s="1"/>
  <c r="R906" i="2" a="1"/>
  <c r="R906" i="2" s="1"/>
  <c r="R907" i="2" a="1"/>
  <c r="R907" i="2" s="1"/>
  <c r="R908" i="2" a="1"/>
  <c r="R908" i="2" s="1"/>
  <c r="R909" i="2" a="1"/>
  <c r="R909" i="2" s="1"/>
  <c r="R910" i="2" a="1"/>
  <c r="R910" i="2" s="1"/>
  <c r="R911" i="2" a="1"/>
  <c r="R911" i="2" s="1"/>
  <c r="R912" i="2" a="1"/>
  <c r="R912" i="2" s="1"/>
  <c r="R913" i="2" a="1"/>
  <c r="R913" i="2" s="1"/>
  <c r="R914" i="2" a="1"/>
  <c r="R914" i="2" s="1"/>
  <c r="R915" i="2" a="1"/>
  <c r="R915" i="2" s="1"/>
  <c r="R916" i="2" a="1"/>
  <c r="R916" i="2" s="1"/>
  <c r="R917" i="2" a="1"/>
  <c r="R917" i="2" s="1"/>
  <c r="R918" i="2" a="1"/>
  <c r="R918" i="2" s="1"/>
  <c r="R919" i="2" a="1"/>
  <c r="R919" i="2" s="1"/>
  <c r="R920" i="2" a="1"/>
  <c r="R920" i="2" s="1"/>
  <c r="R921" i="2" a="1"/>
  <c r="R921" i="2" s="1"/>
  <c r="R922" i="2" a="1"/>
  <c r="R922" i="2" s="1"/>
  <c r="R923" i="2" a="1"/>
  <c r="R923" i="2" s="1"/>
  <c r="R924" i="2" a="1"/>
  <c r="R924" i="2" s="1"/>
  <c r="R925" i="2" a="1"/>
  <c r="R925" i="2" s="1"/>
  <c r="R926" i="2" a="1"/>
  <c r="R926" i="2" s="1"/>
  <c r="R927" i="2" a="1"/>
  <c r="R927" i="2" s="1"/>
  <c r="R928" i="2" a="1"/>
  <c r="R928" i="2" s="1"/>
  <c r="R929" i="2" a="1"/>
  <c r="R929" i="2" s="1"/>
  <c r="R930" i="2" a="1"/>
  <c r="R930" i="2" s="1"/>
  <c r="R931" i="2" a="1"/>
  <c r="R931" i="2" s="1"/>
  <c r="R932" i="2" a="1"/>
  <c r="R932" i="2" s="1"/>
  <c r="R933" i="2" a="1"/>
  <c r="R933" i="2" s="1"/>
  <c r="R934" i="2" a="1"/>
  <c r="R934" i="2" s="1"/>
  <c r="R935" i="2" a="1"/>
  <c r="R935" i="2" s="1"/>
  <c r="R936" i="2" a="1"/>
  <c r="R936" i="2" s="1"/>
  <c r="R937" i="2" a="1"/>
  <c r="R937" i="2" s="1"/>
  <c r="R938" i="2" a="1"/>
  <c r="R938" i="2" s="1"/>
  <c r="R939" i="2" a="1"/>
  <c r="R939" i="2" s="1"/>
  <c r="R940" i="2" a="1"/>
  <c r="R940" i="2" s="1"/>
  <c r="R941" i="2" a="1"/>
  <c r="R941" i="2" s="1"/>
  <c r="R942" i="2" a="1"/>
  <c r="R942" i="2" s="1"/>
  <c r="R943" i="2" a="1"/>
  <c r="R943" i="2" s="1"/>
  <c r="R944" i="2" a="1"/>
  <c r="R944" i="2" s="1"/>
  <c r="R945" i="2" a="1"/>
  <c r="R945" i="2" s="1"/>
  <c r="R946" i="2" a="1"/>
  <c r="R946" i="2" s="1"/>
  <c r="R947" i="2" a="1"/>
  <c r="R947" i="2" s="1"/>
  <c r="R948" i="2" a="1"/>
  <c r="R948" i="2" s="1"/>
  <c r="R949" i="2" a="1"/>
  <c r="R949" i="2" s="1"/>
  <c r="R950" i="2" a="1"/>
  <c r="R950" i="2" s="1"/>
  <c r="R951" i="2" a="1"/>
  <c r="R951" i="2" s="1"/>
  <c r="R952" i="2" a="1"/>
  <c r="R952" i="2" s="1"/>
  <c r="R953" i="2" a="1"/>
  <c r="R953" i="2" s="1"/>
  <c r="R954" i="2" a="1"/>
  <c r="R954" i="2" s="1"/>
  <c r="R955" i="2" a="1"/>
  <c r="R955" i="2" s="1"/>
  <c r="R956" i="2" a="1"/>
  <c r="R956" i="2" s="1"/>
  <c r="R957" i="2" a="1"/>
  <c r="R957" i="2" s="1"/>
  <c r="R958" i="2" a="1"/>
  <c r="R958" i="2" s="1"/>
  <c r="R959" i="2" a="1"/>
  <c r="R959" i="2" s="1"/>
  <c r="R960" i="2" a="1"/>
  <c r="R960" i="2" s="1"/>
  <c r="R961" i="2" a="1"/>
  <c r="R961" i="2" s="1"/>
  <c r="R962" i="2" a="1"/>
  <c r="R962" i="2" s="1"/>
  <c r="R963" i="2" a="1"/>
  <c r="R963" i="2" s="1"/>
  <c r="R964" i="2" a="1"/>
  <c r="R964" i="2" s="1"/>
  <c r="R965" i="2" a="1"/>
  <c r="R965" i="2" s="1"/>
  <c r="R966" i="2" a="1"/>
  <c r="R966" i="2" s="1"/>
  <c r="R967" i="2" a="1"/>
  <c r="R967" i="2" s="1"/>
  <c r="R968" i="2" a="1"/>
  <c r="R968" i="2" s="1"/>
  <c r="R969" i="2" a="1"/>
  <c r="R969" i="2" s="1"/>
  <c r="R970" i="2" a="1"/>
  <c r="R970" i="2" s="1"/>
  <c r="R971" i="2" a="1"/>
  <c r="R971" i="2" s="1"/>
  <c r="R972" i="2" a="1"/>
  <c r="R972" i="2" s="1"/>
  <c r="R973" i="2" a="1"/>
  <c r="R973" i="2" s="1"/>
  <c r="R974" i="2" a="1"/>
  <c r="R974" i="2" s="1"/>
  <c r="R975" i="2" a="1"/>
  <c r="R975" i="2" s="1"/>
  <c r="R976" i="2" a="1"/>
  <c r="R976" i="2" s="1"/>
  <c r="R977" i="2" a="1"/>
  <c r="R977" i="2" s="1"/>
  <c r="R978" i="2" a="1"/>
  <c r="R978" i="2" s="1"/>
  <c r="R979" i="2" a="1"/>
  <c r="R979" i="2" s="1"/>
  <c r="R980" i="2" a="1"/>
  <c r="R980" i="2"/>
  <c r="R981" i="2" a="1"/>
  <c r="R981" i="2" s="1"/>
  <c r="R982" i="2" a="1"/>
  <c r="R982" i="2" s="1"/>
  <c r="R983" i="2" a="1"/>
  <c r="R983" i="2" s="1"/>
  <c r="R984" i="2" a="1"/>
  <c r="R984" i="2" s="1"/>
  <c r="R985" i="2" a="1"/>
  <c r="R985" i="2" s="1"/>
  <c r="R986" i="2" a="1"/>
  <c r="R986" i="2" s="1"/>
  <c r="R987" i="2" a="1"/>
  <c r="R987" i="2" s="1"/>
  <c r="R988" i="2" a="1"/>
  <c r="R988" i="2" s="1"/>
  <c r="R989" i="2" a="1"/>
  <c r="R989" i="2" s="1"/>
  <c r="R990" i="2" a="1"/>
  <c r="R990" i="2" s="1"/>
  <c r="R991" i="2" a="1"/>
  <c r="R991" i="2" s="1"/>
  <c r="R992" i="2" a="1"/>
  <c r="R992" i="2" s="1"/>
  <c r="R993" i="2" a="1"/>
  <c r="R993" i="2" s="1"/>
  <c r="R994" i="2" a="1"/>
  <c r="R994" i="2" s="1"/>
  <c r="R995" i="2" a="1"/>
  <c r="R995" i="2" s="1"/>
  <c r="R996" i="2" a="1"/>
  <c r="R996" i="2" s="1"/>
  <c r="R997" i="2" a="1"/>
  <c r="R997" i="2" s="1"/>
  <c r="R998" i="2" a="1"/>
  <c r="R998" i="2" s="1"/>
  <c r="R999" i="2" a="1"/>
  <c r="R999" i="2" s="1"/>
  <c r="R1000" i="2" a="1"/>
  <c r="R1000" i="2" s="1"/>
  <c r="R1001" i="2" a="1"/>
  <c r="R1001" i="2" s="1"/>
  <c r="R1002" i="2" a="1"/>
  <c r="R1002" i="2" s="1"/>
  <c r="R1003" i="2" a="1"/>
  <c r="R1003" i="2" s="1"/>
  <c r="R1004" i="2" a="1"/>
  <c r="R1004" i="2" s="1"/>
  <c r="R1005" i="2" a="1"/>
  <c r="R1005" i="2" s="1"/>
  <c r="R1006" i="2" a="1"/>
  <c r="R1006" i="2" s="1"/>
  <c r="R1007" i="2" a="1"/>
  <c r="R1007" i="2" s="1"/>
  <c r="R1008" i="2" a="1"/>
  <c r="R1008" i="2" s="1"/>
  <c r="R1009" i="2" a="1"/>
  <c r="R1009" i="2" s="1"/>
  <c r="R1010" i="2" a="1"/>
  <c r="R1010" i="2" s="1"/>
  <c r="R1011" i="2" a="1"/>
  <c r="R1011" i="2" s="1"/>
  <c r="R1012" i="2" a="1"/>
  <c r="R1012" i="2" s="1"/>
  <c r="R1013" i="2" a="1"/>
  <c r="R1013" i="2" s="1"/>
  <c r="R1014" i="2" a="1"/>
  <c r="R1014" i="2" s="1"/>
  <c r="R1015" i="2" a="1"/>
  <c r="R1015" i="2" s="1"/>
  <c r="R1016" i="2" a="1"/>
  <c r="R1016" i="2" s="1"/>
  <c r="R1017" i="2" a="1"/>
  <c r="R1017" i="2" s="1"/>
  <c r="R1018" i="2" a="1"/>
  <c r="R1018" i="2" s="1"/>
  <c r="R1019" i="2" a="1"/>
  <c r="R1019" i="2" s="1"/>
  <c r="R1020" i="2" a="1"/>
  <c r="R1020" i="2" s="1"/>
  <c r="R1021" i="2" a="1"/>
  <c r="R1021" i="2" s="1"/>
  <c r="R1022" i="2" a="1"/>
  <c r="R1022" i="2" s="1"/>
  <c r="R1023" i="2" a="1"/>
  <c r="R1023" i="2" s="1"/>
  <c r="R1024" i="2" a="1"/>
  <c r="R1024" i="2" s="1"/>
  <c r="R1025" i="2" a="1"/>
  <c r="R1025" i="2" s="1"/>
  <c r="R1026" i="2" a="1"/>
  <c r="R1026" i="2" s="1"/>
  <c r="R1027" i="2" a="1"/>
  <c r="R1027" i="2" s="1"/>
  <c r="R1028" i="2" a="1"/>
  <c r="R1028" i="2" s="1"/>
  <c r="R1029" i="2" a="1"/>
  <c r="R1029" i="2" s="1"/>
  <c r="R1030" i="2" a="1"/>
  <c r="R1030" i="2" s="1"/>
  <c r="R1031" i="2" a="1"/>
  <c r="R1031" i="2" s="1"/>
  <c r="R1032" i="2" a="1"/>
  <c r="R1032" i="2" s="1"/>
  <c r="R1033" i="2" a="1"/>
  <c r="R1033" i="2" s="1"/>
  <c r="R1034" i="2" a="1"/>
  <c r="R1034" i="2" s="1"/>
  <c r="R1035" i="2" a="1"/>
  <c r="R1035" i="2" s="1"/>
  <c r="R1036" i="2" a="1"/>
  <c r="R1036" i="2" s="1"/>
  <c r="R1037" i="2" a="1"/>
  <c r="R1037" i="2" s="1"/>
  <c r="R1038" i="2" a="1"/>
  <c r="R1038" i="2" s="1"/>
  <c r="R1039" i="2" a="1"/>
  <c r="R1039" i="2" s="1"/>
  <c r="R1040" i="2" a="1"/>
  <c r="R1040" i="2" s="1"/>
  <c r="R1041" i="2" a="1"/>
  <c r="R1041" i="2" s="1"/>
  <c r="R1042" i="2" a="1"/>
  <c r="R1042" i="2" s="1"/>
  <c r="R1043" i="2" a="1"/>
  <c r="R1043" i="2" s="1"/>
  <c r="R1044" i="2" a="1"/>
  <c r="R1044" i="2" s="1"/>
  <c r="R1045" i="2" a="1"/>
  <c r="R1045" i="2" s="1"/>
  <c r="R1046" i="2" a="1"/>
  <c r="R1046" i="2" s="1"/>
  <c r="R1047" i="2" a="1"/>
  <c r="R1047" i="2" s="1"/>
  <c r="R1048" i="2" a="1"/>
  <c r="R1048" i="2" s="1"/>
  <c r="R1049" i="2" a="1"/>
  <c r="R1049" i="2" s="1"/>
  <c r="R1050" i="2" a="1"/>
  <c r="R1050" i="2" s="1"/>
  <c r="R1051" i="2" a="1"/>
  <c r="R1051" i="2" s="1"/>
  <c r="R1052" i="2" a="1"/>
  <c r="R1052" i="2" s="1"/>
  <c r="R1053" i="2" a="1"/>
  <c r="R1053" i="2" s="1"/>
  <c r="R1054" i="2" a="1"/>
  <c r="R1054" i="2" s="1"/>
  <c r="R1055" i="2" a="1"/>
  <c r="R1055" i="2" s="1"/>
  <c r="R1056" i="2" a="1"/>
  <c r="R1056" i="2" s="1"/>
  <c r="R1057" i="2" a="1"/>
  <c r="R1057" i="2" s="1"/>
  <c r="R1058" i="2" a="1"/>
  <c r="R1058" i="2" s="1"/>
  <c r="R1059" i="2" a="1"/>
  <c r="R1059" i="2" s="1"/>
  <c r="R1060" i="2" a="1"/>
  <c r="R1060" i="2" s="1"/>
  <c r="R1061" i="2" a="1"/>
  <c r="R1061" i="2" s="1"/>
  <c r="R1062" i="2" a="1"/>
  <c r="R1062" i="2" s="1"/>
  <c r="R1063" i="2" a="1"/>
  <c r="R1063" i="2" s="1"/>
  <c r="R1064" i="2" a="1"/>
  <c r="R1064" i="2" s="1"/>
  <c r="R1065" i="2" a="1"/>
  <c r="R1065" i="2" s="1"/>
  <c r="R1066" i="2" a="1"/>
  <c r="R1066" i="2" s="1"/>
  <c r="R1067" i="2" a="1"/>
  <c r="R1067" i="2" s="1"/>
  <c r="R1068" i="2" a="1"/>
  <c r="R1068" i="2" s="1"/>
  <c r="R1069" i="2" a="1"/>
  <c r="R1069" i="2" s="1"/>
  <c r="R1070" i="2" a="1"/>
  <c r="R1070" i="2" s="1"/>
  <c r="R1071" i="2" a="1"/>
  <c r="R1071" i="2" s="1"/>
  <c r="R1072" i="2" a="1"/>
  <c r="R1072" i="2" s="1"/>
  <c r="R1073" i="2" a="1"/>
  <c r="R1073" i="2" s="1"/>
  <c r="R1074" i="2" a="1"/>
  <c r="R1074" i="2" s="1"/>
  <c r="R1075" i="2" a="1"/>
  <c r="R1075" i="2" s="1"/>
  <c r="R1076" i="2" a="1"/>
  <c r="R1076" i="2" s="1"/>
  <c r="R1077" i="2" a="1"/>
  <c r="R1077" i="2" s="1"/>
  <c r="R1078" i="2" a="1"/>
  <c r="R1078" i="2" s="1"/>
  <c r="R1079" i="2" a="1"/>
  <c r="R1079" i="2" s="1"/>
  <c r="R1080" i="2" a="1"/>
  <c r="R1080" i="2" s="1"/>
  <c r="R1081" i="2" a="1"/>
  <c r="R1081" i="2" s="1"/>
  <c r="R1082" i="2" a="1"/>
  <c r="R1082" i="2" s="1"/>
  <c r="R1083" i="2" a="1"/>
  <c r="R1083" i="2" s="1"/>
  <c r="R1084" i="2" a="1"/>
  <c r="R1084" i="2" s="1"/>
  <c r="R1085" i="2" a="1"/>
  <c r="R1085" i="2" s="1"/>
  <c r="R1086" i="2" a="1"/>
  <c r="R1086" i="2" s="1"/>
  <c r="R1087" i="2" a="1"/>
  <c r="R1087" i="2" s="1"/>
  <c r="R1088" i="2" a="1"/>
  <c r="R1088" i="2" s="1"/>
  <c r="R1089" i="2" a="1"/>
  <c r="R1089" i="2" s="1"/>
  <c r="R1090" i="2" a="1"/>
  <c r="R1090" i="2" s="1"/>
  <c r="R1091" i="2" a="1"/>
  <c r="R1091" i="2" s="1"/>
  <c r="R1092" i="2" a="1"/>
  <c r="R1092" i="2" s="1"/>
  <c r="R1093" i="2" a="1"/>
  <c r="R1093" i="2" s="1"/>
  <c r="R1094" i="2" a="1"/>
  <c r="R1094" i="2" s="1"/>
  <c r="R1095" i="2" a="1"/>
  <c r="R1095" i="2" s="1"/>
  <c r="R1096" i="2" a="1"/>
  <c r="R1096" i="2" s="1"/>
  <c r="R1097" i="2" a="1"/>
  <c r="R1097" i="2" s="1"/>
  <c r="R1098" i="2" a="1"/>
  <c r="R1098" i="2" s="1"/>
  <c r="R1099" i="2" a="1"/>
  <c r="R1099" i="2" s="1"/>
  <c r="R1100" i="2" a="1"/>
  <c r="R1100" i="2" s="1"/>
  <c r="R1101" i="2" a="1"/>
  <c r="R1101" i="2" s="1"/>
  <c r="R1102" i="2" a="1"/>
  <c r="R1102" i="2" s="1"/>
  <c r="R1103" i="2" a="1"/>
  <c r="R1103" i="2" s="1"/>
  <c r="R1104" i="2" a="1"/>
  <c r="R1104" i="2" s="1"/>
  <c r="R1105" i="2" a="1"/>
  <c r="R1105" i="2" s="1"/>
  <c r="R1106" i="2" a="1"/>
  <c r="R1106" i="2" s="1"/>
  <c r="R1107" i="2" a="1"/>
  <c r="R1107" i="2" s="1"/>
  <c r="R1108" i="2" a="1"/>
  <c r="R1108" i="2" s="1"/>
  <c r="R1109" i="2" a="1"/>
  <c r="R1109" i="2" s="1"/>
  <c r="R1110" i="2" a="1"/>
  <c r="R1110" i="2" s="1"/>
  <c r="R1111" i="2" a="1"/>
  <c r="R1111" i="2" s="1"/>
  <c r="R1112" i="2" a="1"/>
  <c r="R1112" i="2" s="1"/>
  <c r="R1113" i="2" a="1"/>
  <c r="R1113" i="2" s="1"/>
  <c r="R1114" i="2" a="1"/>
  <c r="R1114" i="2" s="1"/>
  <c r="R1115" i="2" a="1"/>
  <c r="R1115" i="2" s="1"/>
  <c r="R1116" i="2" a="1"/>
  <c r="R1116" i="2" s="1"/>
  <c r="R1117" i="2" a="1"/>
  <c r="R1117" i="2" s="1"/>
  <c r="R1118" i="2" a="1"/>
  <c r="R1118" i="2" s="1"/>
  <c r="R1119" i="2" a="1"/>
  <c r="R1119" i="2" s="1"/>
  <c r="R1120" i="2" a="1"/>
  <c r="R1120" i="2" s="1"/>
  <c r="R1121" i="2" a="1"/>
  <c r="R1121" i="2" s="1"/>
  <c r="R1122" i="2" a="1"/>
  <c r="R1122" i="2" s="1"/>
  <c r="R1123" i="2" a="1"/>
  <c r="R1123" i="2" s="1"/>
  <c r="R1124" i="2" a="1"/>
  <c r="R1124" i="2" s="1"/>
  <c r="R1125" i="2" a="1"/>
  <c r="R1125" i="2" s="1"/>
  <c r="R1126" i="2" a="1"/>
  <c r="R1126" i="2" s="1"/>
  <c r="R1127" i="2" a="1"/>
  <c r="R1127" i="2" s="1"/>
  <c r="R1128" i="2" a="1"/>
  <c r="R1128" i="2" s="1"/>
  <c r="R1129" i="2" a="1"/>
  <c r="R1129" i="2" s="1"/>
  <c r="R1130" i="2" a="1"/>
  <c r="R1130" i="2" s="1"/>
  <c r="R1131" i="2" a="1"/>
  <c r="R1131" i="2" s="1"/>
  <c r="R1132" i="2" a="1"/>
  <c r="R1132" i="2" s="1"/>
  <c r="R1133" i="2" a="1"/>
  <c r="R1133" i="2" s="1"/>
  <c r="R1134" i="2" a="1"/>
  <c r="R1134" i="2" s="1"/>
  <c r="R1135" i="2" a="1"/>
  <c r="R1135" i="2" s="1"/>
  <c r="R1136" i="2" a="1"/>
  <c r="R1136" i="2" s="1"/>
  <c r="R1137" i="2" a="1"/>
  <c r="R1137" i="2" s="1"/>
  <c r="R1138" i="2" a="1"/>
  <c r="R1138" i="2" s="1"/>
  <c r="R1139" i="2" a="1"/>
  <c r="R1139" i="2" s="1"/>
  <c r="R1140" i="2" a="1"/>
  <c r="R1140" i="2" s="1"/>
  <c r="R1141" i="2" a="1"/>
  <c r="R1141" i="2" s="1"/>
  <c r="R1142" i="2" a="1"/>
  <c r="R1142" i="2" s="1"/>
  <c r="R1143" i="2" a="1"/>
  <c r="R1143" i="2" s="1"/>
  <c r="R1144" i="2" a="1"/>
  <c r="R1144" i="2" s="1"/>
  <c r="R1145" i="2" a="1"/>
  <c r="R1145" i="2" s="1"/>
  <c r="R1146" i="2" a="1"/>
  <c r="R1146" i="2" s="1"/>
  <c r="R1147" i="2" a="1"/>
  <c r="R1147" i="2" s="1"/>
  <c r="R1148" i="2" a="1"/>
  <c r="R1148" i="2" s="1"/>
  <c r="R1149" i="2" a="1"/>
  <c r="R1149" i="2" s="1"/>
  <c r="R1150" i="2" a="1"/>
  <c r="R1150" i="2" s="1"/>
  <c r="R1151" i="2" a="1"/>
  <c r="R1151" i="2" s="1"/>
  <c r="R1152" i="2" a="1"/>
  <c r="R1152" i="2" s="1"/>
  <c r="R1153" i="2" a="1"/>
  <c r="R1153" i="2" s="1"/>
  <c r="R1154" i="2" a="1"/>
  <c r="R1154" i="2" s="1"/>
  <c r="R1155" i="2" a="1"/>
  <c r="R1155" i="2" s="1"/>
  <c r="R1156" i="2" a="1"/>
  <c r="R1156" i="2" s="1"/>
  <c r="R1157" i="2" a="1"/>
  <c r="R1157" i="2" s="1"/>
  <c r="R1158" i="2" a="1"/>
  <c r="R1158" i="2" s="1"/>
  <c r="R1159" i="2" a="1"/>
  <c r="R1159" i="2" s="1"/>
  <c r="R1160" i="2" a="1"/>
  <c r="R1160" i="2" s="1"/>
  <c r="R1161" i="2" a="1"/>
  <c r="R1161" i="2" s="1"/>
  <c r="R1162" i="2" a="1"/>
  <c r="R1162" i="2" s="1"/>
  <c r="R1163" i="2" a="1"/>
  <c r="R1163" i="2" s="1"/>
  <c r="R1164" i="2" a="1"/>
  <c r="R1164" i="2" s="1"/>
  <c r="R1165" i="2" a="1"/>
  <c r="R1165" i="2" s="1"/>
  <c r="R1166" i="2" a="1"/>
  <c r="R1166" i="2" s="1"/>
  <c r="R1167" i="2" a="1"/>
  <c r="R1167" i="2" s="1"/>
  <c r="R1168" i="2" a="1"/>
  <c r="R1168" i="2" s="1"/>
  <c r="R1169" i="2" a="1"/>
  <c r="R1169" i="2" s="1"/>
  <c r="R1170" i="2" a="1"/>
  <c r="R1170" i="2" s="1"/>
  <c r="R1171" i="2" a="1"/>
  <c r="R1171" i="2" s="1"/>
  <c r="R1172" i="2" a="1"/>
  <c r="R1172" i="2" s="1"/>
  <c r="R1173" i="2" a="1"/>
  <c r="R1173" i="2" s="1"/>
  <c r="R1174" i="2" a="1"/>
  <c r="R1174" i="2" s="1"/>
  <c r="R1175" i="2" a="1"/>
  <c r="R1175" i="2" s="1"/>
  <c r="R1176" i="2" a="1"/>
  <c r="R1176" i="2" s="1"/>
  <c r="R1177" i="2" a="1"/>
  <c r="R1177" i="2" s="1"/>
  <c r="R1178" i="2" a="1"/>
  <c r="R1178" i="2" s="1"/>
  <c r="R1179" i="2" a="1"/>
  <c r="R1179" i="2" s="1"/>
  <c r="R1180" i="2" a="1"/>
  <c r="R1180" i="2" s="1"/>
  <c r="R1181" i="2" a="1"/>
  <c r="R1181" i="2" s="1"/>
  <c r="R1182" i="2" a="1"/>
  <c r="R1182" i="2" s="1"/>
  <c r="R1183" i="2" a="1"/>
  <c r="R1183" i="2" s="1"/>
  <c r="R1184" i="2" a="1"/>
  <c r="R1184" i="2" s="1"/>
  <c r="R1185" i="2" a="1"/>
  <c r="R1185" i="2" s="1"/>
  <c r="R1186" i="2" a="1"/>
  <c r="R1186" i="2" s="1"/>
  <c r="R1187" i="2" a="1"/>
  <c r="R1187" i="2" s="1"/>
  <c r="R1188" i="2" a="1"/>
  <c r="R1188" i="2" s="1"/>
  <c r="R1189" i="2" a="1"/>
  <c r="R1189" i="2" s="1"/>
  <c r="R1190" i="2" a="1"/>
  <c r="R1190" i="2" s="1"/>
  <c r="R1191" i="2" a="1"/>
  <c r="R1191" i="2" s="1"/>
  <c r="R1192" i="2" a="1"/>
  <c r="R1192" i="2" s="1"/>
  <c r="R1193" i="2" a="1"/>
  <c r="R1193" i="2" s="1"/>
  <c r="R1194" i="2" a="1"/>
  <c r="R1194" i="2" s="1"/>
  <c r="R1195" i="2" a="1"/>
  <c r="R1195" i="2" s="1"/>
  <c r="R1196" i="2" a="1"/>
  <c r="R1196" i="2" s="1"/>
  <c r="R1197" i="2" a="1"/>
  <c r="R1197" i="2" s="1"/>
  <c r="R1198" i="2" a="1"/>
  <c r="R1198" i="2" s="1"/>
  <c r="R1199" i="2" a="1"/>
  <c r="R1199" i="2" s="1"/>
  <c r="R1200" i="2" a="1"/>
  <c r="R1200" i="2" s="1"/>
  <c r="R1201" i="2" a="1"/>
  <c r="R1201" i="2" s="1"/>
  <c r="R1202" i="2" a="1"/>
  <c r="R1202" i="2" s="1"/>
  <c r="R1203" i="2" a="1"/>
  <c r="R1203" i="2" s="1"/>
  <c r="R1204" i="2" a="1"/>
  <c r="R1204" i="2" s="1"/>
  <c r="R1205" i="2" a="1"/>
  <c r="R1205" i="2" s="1"/>
  <c r="R1206" i="2" a="1"/>
  <c r="R1206" i="2" s="1"/>
  <c r="R1207" i="2" a="1"/>
  <c r="R1207" i="2" s="1"/>
  <c r="R1208" i="2" a="1"/>
  <c r="R1208" i="2" s="1"/>
  <c r="R1209" i="2" a="1"/>
  <c r="R1209" i="2" s="1"/>
  <c r="R1210" i="2" a="1"/>
  <c r="R1210" i="2" s="1"/>
  <c r="R1211" i="2" a="1"/>
  <c r="R1211" i="2" s="1"/>
  <c r="R1212" i="2" a="1"/>
  <c r="R1212" i="2" s="1"/>
  <c r="R1213" i="2" a="1"/>
  <c r="R1213" i="2" s="1"/>
  <c r="R1214" i="2" a="1"/>
  <c r="R1214" i="2" s="1"/>
  <c r="R1215" i="2" a="1"/>
  <c r="R1215" i="2" s="1"/>
  <c r="R1216" i="2" a="1"/>
  <c r="R1216" i="2" s="1"/>
  <c r="R1217" i="2" a="1"/>
  <c r="R1217" i="2" s="1"/>
  <c r="R1218" i="2" a="1"/>
  <c r="R1218" i="2" s="1"/>
  <c r="R1219" i="2" a="1"/>
  <c r="R1219" i="2" s="1"/>
  <c r="R1220" i="2" a="1"/>
  <c r="R1220" i="2" s="1"/>
  <c r="R1221" i="2" a="1"/>
  <c r="R1221" i="2" s="1"/>
  <c r="R1222" i="2" a="1"/>
  <c r="R1222" i="2" s="1"/>
  <c r="R1223" i="2" a="1"/>
  <c r="R1223" i="2" s="1"/>
  <c r="R1224" i="2" a="1"/>
  <c r="R1224" i="2" s="1"/>
  <c r="R1225" i="2" a="1"/>
  <c r="R1225" i="2" s="1"/>
  <c r="R1226" i="2" a="1"/>
  <c r="R1226" i="2" s="1"/>
  <c r="R1227" i="2" a="1"/>
  <c r="R1227" i="2" s="1"/>
  <c r="R1228" i="2" a="1"/>
  <c r="R1228" i="2" s="1"/>
  <c r="R1229" i="2" a="1"/>
  <c r="R1229" i="2" s="1"/>
  <c r="R1230" i="2" a="1"/>
  <c r="R1230" i="2"/>
  <c r="R1231" i="2" a="1"/>
  <c r="R1231" i="2" s="1"/>
  <c r="R1232" i="2" a="1"/>
  <c r="R1232" i="2" s="1"/>
  <c r="R1233" i="2" a="1"/>
  <c r="R1233" i="2" s="1"/>
  <c r="R1234" i="2" a="1"/>
  <c r="R1234" i="2" s="1"/>
  <c r="R1235" i="2" a="1"/>
  <c r="R1235" i="2" s="1"/>
  <c r="R1236" i="2" a="1"/>
  <c r="R1236" i="2" s="1"/>
  <c r="R1237" i="2" a="1"/>
  <c r="R1237" i="2" s="1"/>
  <c r="R1238" i="2" a="1"/>
  <c r="R1238" i="2" s="1"/>
  <c r="R1239" i="2" a="1"/>
  <c r="R1239" i="2" s="1"/>
  <c r="R1240" i="2" a="1"/>
  <c r="R1240" i="2" s="1"/>
  <c r="R1241" i="2" a="1"/>
  <c r="R1241" i="2" s="1"/>
  <c r="R1242" i="2" a="1"/>
  <c r="R1242" i="2" s="1"/>
  <c r="R1243" i="2" a="1"/>
  <c r="R1243" i="2" s="1"/>
  <c r="R1244" i="2" a="1"/>
  <c r="R1244" i="2" s="1"/>
  <c r="R1245" i="2" a="1"/>
  <c r="R1245" i="2" s="1"/>
  <c r="R1246" i="2" a="1"/>
  <c r="R1246" i="2" s="1"/>
  <c r="R1247" i="2" a="1"/>
  <c r="R1247" i="2" s="1"/>
  <c r="R1248" i="2" a="1"/>
  <c r="R1248" i="2" s="1"/>
  <c r="R1249" i="2" a="1"/>
  <c r="R1249" i="2" s="1"/>
  <c r="R1250" i="2" a="1"/>
  <c r="R1250" i="2" s="1"/>
  <c r="R1251" i="2" a="1"/>
  <c r="R1251" i="2" s="1"/>
  <c r="R1252" i="2" a="1"/>
  <c r="R1252" i="2" s="1"/>
  <c r="R1253" i="2" a="1"/>
  <c r="R1253" i="2" s="1"/>
  <c r="R1254" i="2" a="1"/>
  <c r="R1254" i="2" s="1"/>
  <c r="R1255" i="2" a="1"/>
  <c r="R1255" i="2" s="1"/>
  <c r="R1256" i="2" a="1"/>
  <c r="R1256" i="2" s="1"/>
  <c r="R1257" i="2" a="1"/>
  <c r="R1257" i="2" s="1"/>
  <c r="R1258" i="2" a="1"/>
  <c r="R1258" i="2" s="1"/>
  <c r="R1259" i="2" a="1"/>
  <c r="R1259" i="2" s="1"/>
  <c r="R1260" i="2" a="1"/>
  <c r="R1260" i="2" s="1"/>
  <c r="R1261" i="2" a="1"/>
  <c r="R1261" i="2" s="1"/>
  <c r="R1262" i="2" a="1"/>
  <c r="R1262" i="2" s="1"/>
  <c r="R1263" i="2" a="1"/>
  <c r="R1263" i="2" s="1"/>
  <c r="R1264" i="2" a="1"/>
  <c r="R1264" i="2" s="1"/>
  <c r="R1265" i="2" a="1"/>
  <c r="R1265" i="2" s="1"/>
  <c r="R1266" i="2" a="1"/>
  <c r="R1266" i="2" s="1"/>
  <c r="R1267" i="2" a="1"/>
  <c r="R1267" i="2" s="1"/>
  <c r="R1268" i="2" a="1"/>
  <c r="R1268" i="2" s="1"/>
  <c r="R1269" i="2" a="1"/>
  <c r="R1269" i="2" s="1"/>
  <c r="R1270" i="2" a="1"/>
  <c r="R1270" i="2" s="1"/>
  <c r="R1271" i="2" a="1"/>
  <c r="R1271" i="2" s="1"/>
  <c r="R1272" i="2" a="1"/>
  <c r="R1272" i="2" s="1"/>
  <c r="R1273" i="2" a="1"/>
  <c r="R1273" i="2" s="1"/>
  <c r="R1274" i="2" a="1"/>
  <c r="R1274" i="2" s="1"/>
  <c r="R1275" i="2" a="1"/>
  <c r="R1275" i="2" s="1"/>
  <c r="R1276" i="2" a="1"/>
  <c r="R1276" i="2" s="1"/>
  <c r="R1277" i="2" a="1"/>
  <c r="R1277" i="2" s="1"/>
  <c r="R1278" i="2" a="1"/>
  <c r="R1278" i="2" s="1"/>
  <c r="R1279" i="2" a="1"/>
  <c r="R1279" i="2" s="1"/>
  <c r="R1280" i="2" a="1"/>
  <c r="R1280" i="2" s="1"/>
  <c r="R1281" i="2" a="1"/>
  <c r="R1281" i="2" s="1"/>
  <c r="R1282" i="2" a="1"/>
  <c r="R1282" i="2" s="1"/>
  <c r="R1283" i="2" a="1"/>
  <c r="R1283" i="2" s="1"/>
  <c r="R1284" i="2" a="1"/>
  <c r="R1284" i="2" s="1"/>
  <c r="R1285" i="2" a="1"/>
  <c r="R1285" i="2" s="1"/>
  <c r="R1286" i="2" a="1"/>
  <c r="R1286" i="2" s="1"/>
  <c r="R1287" i="2" a="1"/>
  <c r="R1287" i="2" s="1"/>
  <c r="R1288" i="2" a="1"/>
  <c r="R1288" i="2" s="1"/>
  <c r="R1289" i="2" a="1"/>
  <c r="R1289" i="2" s="1"/>
  <c r="R1290" i="2" a="1"/>
  <c r="R1290" i="2" s="1"/>
  <c r="R1291" i="2" a="1"/>
  <c r="R1291" i="2" s="1"/>
  <c r="R1292" i="2" a="1"/>
  <c r="R1292" i="2" s="1"/>
  <c r="R1293" i="2" a="1"/>
  <c r="R1293" i="2" s="1"/>
  <c r="R1294" i="2" a="1"/>
  <c r="R1294" i="2" s="1"/>
  <c r="R1295" i="2" a="1"/>
  <c r="R1295" i="2" s="1"/>
  <c r="R1296" i="2" a="1"/>
  <c r="R1296" i="2" s="1"/>
  <c r="R1297" i="2" a="1"/>
  <c r="R1297" i="2" s="1"/>
  <c r="R1298" i="2" a="1"/>
  <c r="R1298" i="2" s="1"/>
  <c r="R1299" i="2" a="1"/>
  <c r="R1299" i="2" s="1"/>
  <c r="R1300" i="2" a="1"/>
  <c r="R1300" i="2" s="1"/>
  <c r="R1301" i="2" a="1"/>
  <c r="R1301" i="2" s="1"/>
  <c r="R1302" i="2" a="1"/>
  <c r="R1302" i="2" s="1"/>
  <c r="R1303" i="2" a="1"/>
  <c r="R1303" i="2" s="1"/>
  <c r="R1304" i="2" a="1"/>
  <c r="R1304" i="2" s="1"/>
  <c r="R1305" i="2" a="1"/>
  <c r="R1305" i="2" s="1"/>
  <c r="R1306" i="2" a="1"/>
  <c r="R1306" i="2" s="1"/>
  <c r="R1307" i="2" a="1"/>
  <c r="R1307" i="2" s="1"/>
  <c r="R1308" i="2" a="1"/>
  <c r="R1308" i="2" s="1"/>
  <c r="R1309" i="2" a="1"/>
  <c r="R1309" i="2" s="1"/>
  <c r="R1310" i="2" a="1"/>
  <c r="R1310" i="2" s="1"/>
  <c r="R1311" i="2" a="1"/>
  <c r="R1311" i="2" s="1"/>
  <c r="R1312" i="2" a="1"/>
  <c r="R1312" i="2" s="1"/>
  <c r="R1313" i="2" a="1"/>
  <c r="R1313" i="2" s="1"/>
  <c r="R1314" i="2" a="1"/>
  <c r="R1314" i="2" s="1"/>
  <c r="R1315" i="2" a="1"/>
  <c r="R1315" i="2" s="1"/>
  <c r="R1316" i="2" a="1"/>
  <c r="R1316" i="2" s="1"/>
  <c r="R1317" i="2" a="1"/>
  <c r="R1317" i="2" s="1"/>
  <c r="R1318" i="2" a="1"/>
  <c r="R1318" i="2" s="1"/>
  <c r="R1319" i="2" a="1"/>
  <c r="R1319" i="2" s="1"/>
  <c r="R1320" i="2" a="1"/>
  <c r="R1320" i="2" s="1"/>
  <c r="R1321" i="2" a="1"/>
  <c r="R1321" i="2" s="1"/>
  <c r="R1322" i="2" a="1"/>
  <c r="R1322" i="2" s="1"/>
  <c r="R1323" i="2" a="1"/>
  <c r="R1323" i="2" s="1"/>
  <c r="R1324" i="2" a="1"/>
  <c r="R1324" i="2" s="1"/>
  <c r="R1325" i="2" a="1"/>
  <c r="R1325" i="2" s="1"/>
  <c r="R1326" i="2" a="1"/>
  <c r="R1326" i="2" s="1"/>
  <c r="R1327" i="2" a="1"/>
  <c r="R1327" i="2" s="1"/>
  <c r="R1328" i="2" a="1"/>
  <c r="R1328" i="2" s="1"/>
  <c r="R1329" i="2" a="1"/>
  <c r="R1329" i="2" s="1"/>
  <c r="R1330" i="2" a="1"/>
  <c r="R1330" i="2" s="1"/>
  <c r="R1331" i="2" a="1"/>
  <c r="R1331" i="2" s="1"/>
  <c r="R1332" i="2" a="1"/>
  <c r="R1332" i="2" s="1"/>
  <c r="R1333" i="2" a="1"/>
  <c r="R1333" i="2" s="1"/>
  <c r="R1334" i="2" a="1"/>
  <c r="R1334" i="2" s="1"/>
  <c r="R1335" i="2" a="1"/>
  <c r="R1335" i="2" s="1"/>
  <c r="R1336" i="2" a="1"/>
  <c r="R1336" i="2" s="1"/>
  <c r="R1337" i="2" a="1"/>
  <c r="R1337" i="2" s="1"/>
  <c r="R1338" i="2" a="1"/>
  <c r="R1338" i="2" s="1"/>
  <c r="R1339" i="2" a="1"/>
  <c r="R1339" i="2" s="1"/>
  <c r="R1340" i="2" a="1"/>
  <c r="R1340" i="2" s="1"/>
  <c r="R1341" i="2" a="1"/>
  <c r="R1341" i="2" s="1"/>
  <c r="R1342" i="2" a="1"/>
  <c r="R1342" i="2" s="1"/>
  <c r="R1343" i="2" a="1"/>
  <c r="R1343" i="2" s="1"/>
  <c r="R1344" i="2" a="1"/>
  <c r="R1344" i="2" s="1"/>
  <c r="R1345" i="2" a="1"/>
  <c r="R1345" i="2" s="1"/>
  <c r="R1346" i="2" a="1"/>
  <c r="R1346" i="2" s="1"/>
  <c r="R1347" i="2" a="1"/>
  <c r="R1347" i="2" s="1"/>
  <c r="R1348" i="2" a="1"/>
  <c r="R1348" i="2" s="1"/>
  <c r="R1349" i="2" a="1"/>
  <c r="R1349" i="2" s="1"/>
  <c r="R1350" i="2" a="1"/>
  <c r="R1350" i="2" s="1"/>
  <c r="R1351" i="2" a="1"/>
  <c r="R1351" i="2" s="1"/>
  <c r="R1352" i="2" a="1"/>
  <c r="R1352" i="2" s="1"/>
  <c r="R1353" i="2" a="1"/>
  <c r="R1353" i="2" s="1"/>
  <c r="R1354" i="2" a="1"/>
  <c r="R1354" i="2" s="1"/>
  <c r="R1355" i="2" a="1"/>
  <c r="R1355" i="2" s="1"/>
  <c r="R1356" i="2" a="1"/>
  <c r="R1356" i="2" s="1"/>
  <c r="R1357" i="2" a="1"/>
  <c r="R1357" i="2" s="1"/>
  <c r="R1358" i="2" a="1"/>
  <c r="R1358" i="2" s="1"/>
  <c r="R1359" i="2" a="1"/>
  <c r="R1359" i="2" s="1"/>
  <c r="R1360" i="2" a="1"/>
  <c r="R1360" i="2" s="1"/>
  <c r="R1361" i="2" a="1"/>
  <c r="R1361" i="2" s="1"/>
  <c r="R1362" i="2" a="1"/>
  <c r="R1362" i="2" s="1"/>
  <c r="R1363" i="2" a="1"/>
  <c r="R1363" i="2" s="1"/>
  <c r="R1364" i="2" a="1"/>
  <c r="R1364" i="2" s="1"/>
  <c r="R1365" i="2" a="1"/>
  <c r="R1365" i="2" s="1"/>
  <c r="R1366" i="2" a="1"/>
  <c r="R1366" i="2" s="1"/>
  <c r="R1367" i="2" a="1"/>
  <c r="R1367" i="2" s="1"/>
  <c r="R1368" i="2" a="1"/>
  <c r="R1368" i="2" s="1"/>
  <c r="R1369" i="2" a="1"/>
  <c r="R1369" i="2" s="1"/>
  <c r="R1370" i="2" a="1"/>
  <c r="R1370" i="2" s="1"/>
  <c r="R1371" i="2" a="1"/>
  <c r="R1371" i="2" s="1"/>
  <c r="R1372" i="2" a="1"/>
  <c r="R1372" i="2" s="1"/>
  <c r="R1373" i="2" a="1"/>
  <c r="R1373" i="2" s="1"/>
  <c r="R1374" i="2" a="1"/>
  <c r="R1374" i="2" s="1"/>
  <c r="R1375" i="2" a="1"/>
  <c r="R1375" i="2" s="1"/>
  <c r="R1376" i="2" a="1"/>
  <c r="R1376" i="2" s="1"/>
  <c r="R1377" i="2" a="1"/>
  <c r="R1377" i="2" s="1"/>
  <c r="R1378" i="2" a="1"/>
  <c r="R1378" i="2" s="1"/>
  <c r="R1379" i="2" a="1"/>
  <c r="R1379" i="2" s="1"/>
  <c r="R1380" i="2" a="1"/>
  <c r="R1380" i="2" s="1"/>
  <c r="R1381" i="2" a="1"/>
  <c r="R1381" i="2" s="1"/>
  <c r="R1382" i="2" a="1"/>
  <c r="R1382" i="2" s="1"/>
  <c r="R1383" i="2" a="1"/>
  <c r="R1383" i="2" s="1"/>
  <c r="R1384" i="2" a="1"/>
  <c r="R1384" i="2" s="1"/>
  <c r="R1385" i="2" a="1"/>
  <c r="R1385" i="2" s="1"/>
  <c r="R1386" i="2" a="1"/>
  <c r="R1386" i="2" s="1"/>
  <c r="R1387" i="2" a="1"/>
  <c r="R1387" i="2" s="1"/>
  <c r="R1388" i="2" a="1"/>
  <c r="R1388" i="2" s="1"/>
  <c r="R1389" i="2" a="1"/>
  <c r="R1389" i="2" s="1"/>
  <c r="R1390" i="2" a="1"/>
  <c r="R1390" i="2" s="1"/>
  <c r="R1391" i="2" a="1"/>
  <c r="R1391" i="2" s="1"/>
  <c r="R1392" i="2" a="1"/>
  <c r="R1392" i="2" s="1"/>
  <c r="R1393" i="2" a="1"/>
  <c r="R1393" i="2" s="1"/>
  <c r="R1394" i="2" a="1"/>
  <c r="R1394" i="2" s="1"/>
  <c r="R1395" i="2" a="1"/>
  <c r="R1395" i="2" s="1"/>
  <c r="R1396" i="2" a="1"/>
  <c r="R1396" i="2" s="1"/>
  <c r="R1397" i="2" a="1"/>
  <c r="R1397" i="2" s="1"/>
  <c r="R1398" i="2" a="1"/>
  <c r="R1398" i="2" s="1"/>
  <c r="R1399" i="2" a="1"/>
  <c r="R1399" i="2" s="1"/>
  <c r="R1400" i="2" a="1"/>
  <c r="R1400" i="2" s="1"/>
  <c r="R1401" i="2" a="1"/>
  <c r="R1401" i="2" s="1"/>
  <c r="R1402" i="2" a="1"/>
  <c r="R1402" i="2" s="1"/>
  <c r="R1403" i="2" a="1"/>
  <c r="R1403" i="2" s="1"/>
  <c r="R1404" i="2" a="1"/>
  <c r="R1404" i="2" s="1"/>
  <c r="R1405" i="2" a="1"/>
  <c r="R1405" i="2" s="1"/>
  <c r="R1406" i="2" a="1"/>
  <c r="R1406" i="2" s="1"/>
  <c r="R1407" i="2" a="1"/>
  <c r="R1407" i="2" s="1"/>
  <c r="R1408" i="2" a="1"/>
  <c r="R1408" i="2" s="1"/>
  <c r="R1409" i="2" a="1"/>
  <c r="R1409" i="2" s="1"/>
  <c r="R1410" i="2" a="1"/>
  <c r="R1410" i="2" s="1"/>
  <c r="R1411" i="2" a="1"/>
  <c r="R1411" i="2" s="1"/>
  <c r="R1412" i="2" a="1"/>
  <c r="R1412" i="2" s="1"/>
  <c r="R1413" i="2" a="1"/>
  <c r="R1413" i="2" s="1"/>
  <c r="R1414" i="2" a="1"/>
  <c r="R1414" i="2" s="1"/>
  <c r="R1415" i="2" a="1"/>
  <c r="R1415" i="2" s="1"/>
  <c r="R1416" i="2" a="1"/>
  <c r="R1416" i="2" s="1"/>
  <c r="R1417" i="2" a="1"/>
  <c r="R1417" i="2" s="1"/>
  <c r="R1418" i="2" a="1"/>
  <c r="R1418" i="2" s="1"/>
  <c r="R1419" i="2" a="1"/>
  <c r="R1419" i="2" s="1"/>
  <c r="R1420" i="2" a="1"/>
  <c r="R1420" i="2" s="1"/>
  <c r="R1421" i="2" a="1"/>
  <c r="R1421" i="2" s="1"/>
  <c r="R1422" i="2" a="1"/>
  <c r="R1422" i="2" s="1"/>
  <c r="R1423" i="2" a="1"/>
  <c r="R1423" i="2" s="1"/>
  <c r="R1424" i="2" a="1"/>
  <c r="R1424" i="2" s="1"/>
  <c r="R1425" i="2" a="1"/>
  <c r="R1425" i="2" s="1"/>
  <c r="R1426" i="2" a="1"/>
  <c r="R1426" i="2" s="1"/>
  <c r="R1427" i="2" a="1"/>
  <c r="R1427" i="2" s="1"/>
  <c r="R1428" i="2" a="1"/>
  <c r="R1428" i="2" s="1"/>
  <c r="R1429" i="2" a="1"/>
  <c r="R1429" i="2" s="1"/>
  <c r="R1430" i="2" a="1"/>
  <c r="R1430" i="2" s="1"/>
  <c r="R1431" i="2" a="1"/>
  <c r="R1431" i="2" s="1"/>
  <c r="R1432" i="2" a="1"/>
  <c r="R1432" i="2" s="1"/>
  <c r="R1433" i="2" a="1"/>
  <c r="R1433" i="2" s="1"/>
  <c r="R1434" i="2" a="1"/>
  <c r="R1434" i="2" s="1"/>
  <c r="R1435" i="2" a="1"/>
  <c r="R1435" i="2" s="1"/>
  <c r="R1436" i="2" a="1"/>
  <c r="R1436" i="2" s="1"/>
  <c r="R1437" i="2" a="1"/>
  <c r="R1437" i="2" s="1"/>
  <c r="R1438" i="2" a="1"/>
  <c r="R1438" i="2" s="1"/>
  <c r="R1439" i="2" a="1"/>
  <c r="R1439" i="2" s="1"/>
  <c r="R1440" i="2" a="1"/>
  <c r="R1440" i="2" s="1"/>
  <c r="R1441" i="2" a="1"/>
  <c r="R1441" i="2" s="1"/>
  <c r="R1442" i="2" a="1"/>
  <c r="R1442" i="2" s="1"/>
  <c r="R1443" i="2" a="1"/>
  <c r="R1443" i="2" s="1"/>
  <c r="R1444" i="2" a="1"/>
  <c r="R1444" i="2" s="1"/>
  <c r="R1445" i="2" a="1"/>
  <c r="R1445" i="2" s="1"/>
  <c r="R1446" i="2" a="1"/>
  <c r="R1446" i="2" s="1"/>
  <c r="R1447" i="2" a="1"/>
  <c r="R1447" i="2" s="1"/>
  <c r="R1448" i="2" a="1"/>
  <c r="R1448" i="2" s="1"/>
  <c r="R1449" i="2" a="1"/>
  <c r="R1449" i="2" s="1"/>
  <c r="R1450" i="2" a="1"/>
  <c r="R1450" i="2" s="1"/>
  <c r="R1451" i="2" a="1"/>
  <c r="R1451" i="2" s="1"/>
  <c r="R1452" i="2" a="1"/>
  <c r="R1452" i="2" s="1"/>
  <c r="R1453" i="2" a="1"/>
  <c r="R1453" i="2" s="1"/>
  <c r="R1454" i="2" a="1"/>
  <c r="R1454" i="2" s="1"/>
  <c r="R1455" i="2" a="1"/>
  <c r="R1455" i="2" s="1"/>
  <c r="R1456" i="2" a="1"/>
  <c r="R1456" i="2" s="1"/>
  <c r="R1457" i="2" a="1"/>
  <c r="R1457" i="2" s="1"/>
  <c r="R1458" i="2" a="1"/>
  <c r="R1458" i="2" s="1"/>
  <c r="R1459" i="2" a="1"/>
  <c r="R1459" i="2" s="1"/>
  <c r="R1460" i="2" a="1"/>
  <c r="R1460" i="2" s="1"/>
  <c r="R1461" i="2" a="1"/>
  <c r="R1461" i="2" s="1"/>
  <c r="R1462" i="2" a="1"/>
  <c r="R1462" i="2" s="1"/>
  <c r="R1463" i="2" a="1"/>
  <c r="R1463" i="2" s="1"/>
  <c r="R1464" i="2" a="1"/>
  <c r="R1464" i="2" s="1"/>
  <c r="R1465" i="2" a="1"/>
  <c r="R1465" i="2" s="1"/>
  <c r="R1466" i="2" a="1"/>
  <c r="R1466" i="2" s="1"/>
  <c r="R1467" i="2" a="1"/>
  <c r="R1467" i="2" s="1"/>
  <c r="R1468" i="2" a="1"/>
  <c r="R1468" i="2" s="1"/>
  <c r="R1469" i="2" a="1"/>
  <c r="R1469" i="2" s="1"/>
  <c r="R1470" i="2" a="1"/>
  <c r="R1470" i="2" s="1"/>
  <c r="R1471" i="2" a="1"/>
  <c r="R1471" i="2" s="1"/>
  <c r="R1472" i="2" a="1"/>
  <c r="R1472" i="2" s="1"/>
  <c r="R1473" i="2" a="1"/>
  <c r="R1473" i="2" s="1"/>
  <c r="R1474" i="2" a="1"/>
  <c r="R1474" i="2" s="1"/>
  <c r="R1475" i="2" a="1"/>
  <c r="R1475" i="2" s="1"/>
  <c r="R1476" i="2" a="1"/>
  <c r="R1476" i="2" s="1"/>
  <c r="R1477" i="2" a="1"/>
  <c r="R1477" i="2" s="1"/>
  <c r="R1478" i="2" a="1"/>
  <c r="R1478" i="2" s="1"/>
  <c r="R1479" i="2" a="1"/>
  <c r="R1479" i="2" s="1"/>
  <c r="R1480" i="2" a="1"/>
  <c r="R1480" i="2" s="1"/>
  <c r="R1481" i="2" a="1"/>
  <c r="R1481" i="2" s="1"/>
  <c r="R1482" i="2" a="1"/>
  <c r="R1482" i="2" s="1"/>
  <c r="R1483" i="2" a="1"/>
  <c r="R1483" i="2" s="1"/>
  <c r="R1484" i="2" a="1"/>
  <c r="R1484" i="2" s="1"/>
  <c r="R1485" i="2" a="1"/>
  <c r="R1485" i="2" s="1"/>
  <c r="R1486" i="2" a="1"/>
  <c r="R1486" i="2" s="1"/>
  <c r="R1487" i="2" a="1"/>
  <c r="R1487" i="2" s="1"/>
  <c r="R1488" i="2" a="1"/>
  <c r="R1488" i="2" s="1"/>
  <c r="R1489" i="2" a="1"/>
  <c r="R1489" i="2" s="1"/>
  <c r="R1490" i="2" a="1"/>
  <c r="R1490" i="2" s="1"/>
  <c r="R1491" i="2" a="1"/>
  <c r="R1491" i="2" s="1"/>
  <c r="R1492" i="2" a="1"/>
  <c r="R1492" i="2" s="1"/>
  <c r="R1493" i="2" a="1"/>
  <c r="R1493" i="2" s="1"/>
  <c r="R1494" i="2" a="1"/>
  <c r="R1494" i="2" s="1"/>
  <c r="R1495" i="2" a="1"/>
  <c r="R1495" i="2" s="1"/>
  <c r="R1496" i="2" a="1"/>
  <c r="R1496" i="2" s="1"/>
  <c r="R1497" i="2" a="1"/>
  <c r="R1497" i="2" s="1"/>
  <c r="R1498" i="2" a="1"/>
  <c r="R1498" i="2" s="1"/>
  <c r="R1499" i="2" a="1"/>
  <c r="R1499" i="2" s="1"/>
  <c r="R1500" i="2" a="1"/>
  <c r="R1500" i="2" s="1"/>
  <c r="R1501" i="2" a="1"/>
  <c r="R1501" i="2" s="1"/>
  <c r="R1502" i="2" a="1"/>
  <c r="R1502" i="2" s="1"/>
  <c r="R1503" i="2" a="1"/>
  <c r="R1503" i="2" s="1"/>
  <c r="R1504" i="2" a="1"/>
  <c r="R1504" i="2" s="1"/>
  <c r="R1505" i="2" a="1"/>
  <c r="R1505" i="2" s="1"/>
  <c r="R1506" i="2" a="1"/>
  <c r="R1506" i="2" s="1"/>
  <c r="R1507" i="2" a="1"/>
  <c r="R1507" i="2" s="1"/>
  <c r="R1508" i="2" a="1"/>
  <c r="R1508" i="2" s="1"/>
  <c r="R1509" i="2" a="1"/>
  <c r="R1509" i="2" s="1"/>
  <c r="R1510" i="2" a="1"/>
  <c r="R1510" i="2" s="1"/>
  <c r="R1511" i="2" a="1"/>
  <c r="R1511" i="2" s="1"/>
  <c r="R1512" i="2" a="1"/>
  <c r="R1512" i="2" s="1"/>
  <c r="R1513" i="2" a="1"/>
  <c r="R1513" i="2" s="1"/>
  <c r="R1514" i="2" a="1"/>
  <c r="R1514" i="2" s="1"/>
  <c r="R1515" i="2" a="1"/>
  <c r="R1515" i="2" s="1"/>
  <c r="R1516" i="2" a="1"/>
  <c r="R1516" i="2" s="1"/>
  <c r="R1517" i="2" a="1"/>
  <c r="R1517" i="2" s="1"/>
  <c r="R1518" i="2" a="1"/>
  <c r="R1518" i="2" s="1"/>
  <c r="R1519" i="2" a="1"/>
  <c r="R1519" i="2" s="1"/>
  <c r="R1520" i="2" a="1"/>
  <c r="R1520" i="2" s="1"/>
  <c r="R1521" i="2" a="1"/>
  <c r="R1521" i="2" s="1"/>
  <c r="R1522" i="2" a="1"/>
  <c r="R1522" i="2" s="1"/>
  <c r="R1523" i="2" a="1"/>
  <c r="R1523" i="2" s="1"/>
  <c r="R1524" i="2" a="1"/>
  <c r="R1524" i="2" s="1"/>
  <c r="R1525" i="2" a="1"/>
  <c r="R1525" i="2" s="1"/>
  <c r="R1526" i="2" a="1"/>
  <c r="R1526" i="2" s="1"/>
  <c r="R1527" i="2" a="1"/>
  <c r="R1527" i="2" s="1"/>
  <c r="R1528" i="2" a="1"/>
  <c r="R1528" i="2" s="1"/>
  <c r="R1529" i="2" a="1"/>
  <c r="R1529" i="2" s="1"/>
  <c r="R1530" i="2" a="1"/>
  <c r="R1530" i="2" s="1"/>
  <c r="R1531" i="2" a="1"/>
  <c r="R1531" i="2" s="1"/>
  <c r="R1532" i="2" a="1"/>
  <c r="R1532" i="2" s="1"/>
  <c r="R1533" i="2" a="1"/>
  <c r="R1533" i="2" s="1"/>
  <c r="R1534" i="2" a="1"/>
  <c r="R1534" i="2" s="1"/>
  <c r="R1535" i="2" a="1"/>
  <c r="R1535" i="2" s="1"/>
  <c r="R1536" i="2" a="1"/>
  <c r="R1536" i="2" s="1"/>
  <c r="R1537" i="2" a="1"/>
  <c r="R1537" i="2" s="1"/>
  <c r="R1538" i="2" a="1"/>
  <c r="R1538" i="2" s="1"/>
  <c r="R1539" i="2" a="1"/>
  <c r="R1539" i="2" s="1"/>
  <c r="R1540" i="2" a="1"/>
  <c r="R1540" i="2" s="1"/>
  <c r="R1541" i="2" a="1"/>
  <c r="R1541" i="2" s="1"/>
  <c r="R1542" i="2" a="1"/>
  <c r="R1542" i="2" s="1"/>
  <c r="R1543" i="2" a="1"/>
  <c r="R1543" i="2" s="1"/>
  <c r="R1544" i="2" a="1"/>
  <c r="R1544" i="2" s="1"/>
  <c r="R1545" i="2" a="1"/>
  <c r="R1545" i="2" s="1"/>
  <c r="R1546" i="2" a="1"/>
  <c r="R1546" i="2" s="1"/>
  <c r="R1547" i="2" a="1"/>
  <c r="R1547" i="2" s="1"/>
  <c r="R1548" i="2" a="1"/>
  <c r="R1548" i="2" s="1"/>
  <c r="R1549" i="2" a="1"/>
  <c r="R1549" i="2" s="1"/>
  <c r="R1550" i="2" a="1"/>
  <c r="R1550" i="2" s="1"/>
  <c r="R1551" i="2" a="1"/>
  <c r="R1551" i="2" s="1"/>
  <c r="R1552" i="2" a="1"/>
  <c r="R1552" i="2" s="1"/>
  <c r="R1553" i="2" a="1"/>
  <c r="R1553" i="2" s="1"/>
  <c r="R1554" i="2" a="1"/>
  <c r="R1554" i="2" s="1"/>
  <c r="R1555" i="2" a="1"/>
  <c r="R1555" i="2" s="1"/>
  <c r="R1556" i="2" a="1"/>
  <c r="R1556" i="2" s="1"/>
  <c r="R1557" i="2" a="1"/>
  <c r="R1557" i="2" s="1"/>
  <c r="R1558" i="2" a="1"/>
  <c r="R1558" i="2" s="1"/>
  <c r="R1559" i="2" a="1"/>
  <c r="R1559" i="2" s="1"/>
  <c r="R1560" i="2" a="1"/>
  <c r="R1560" i="2" s="1"/>
  <c r="R1561" i="2" a="1"/>
  <c r="R1561" i="2" s="1"/>
  <c r="R1562" i="2" a="1"/>
  <c r="R1562" i="2" s="1"/>
  <c r="R1563" i="2" a="1"/>
  <c r="R1563" i="2" s="1"/>
  <c r="R1564" i="2" a="1"/>
  <c r="R1564" i="2" s="1"/>
  <c r="R1565" i="2" a="1"/>
  <c r="R1565" i="2" s="1"/>
  <c r="R1566" i="2" a="1"/>
  <c r="R1566" i="2" s="1"/>
  <c r="R1567" i="2" a="1"/>
  <c r="R1567" i="2" s="1"/>
  <c r="R1568" i="2" a="1"/>
  <c r="R1568" i="2" s="1"/>
  <c r="R1569" i="2" a="1"/>
  <c r="R1569" i="2" s="1"/>
  <c r="R1570" i="2" a="1"/>
  <c r="R1570" i="2" s="1"/>
  <c r="R1571" i="2" a="1"/>
  <c r="R1571" i="2" s="1"/>
  <c r="R1572" i="2" a="1"/>
  <c r="R1572" i="2" s="1"/>
  <c r="R1573" i="2" a="1"/>
  <c r="R1573" i="2" s="1"/>
  <c r="R1574" i="2" a="1"/>
  <c r="R1574" i="2" s="1"/>
  <c r="R1575" i="2" a="1"/>
  <c r="R1575" i="2" s="1"/>
  <c r="R1576" i="2" a="1"/>
  <c r="R1576" i="2" s="1"/>
  <c r="R1577" i="2" a="1"/>
  <c r="R1577" i="2" s="1"/>
  <c r="R1578" i="2" a="1"/>
  <c r="R1578" i="2" s="1"/>
  <c r="R1579" i="2" a="1"/>
  <c r="R1579" i="2" s="1"/>
  <c r="R1580" i="2" a="1"/>
  <c r="R1580" i="2" s="1"/>
  <c r="R1581" i="2" a="1"/>
  <c r="R1581" i="2" s="1"/>
  <c r="R1582" i="2" a="1"/>
  <c r="R1582" i="2" s="1"/>
  <c r="R1583" i="2" a="1"/>
  <c r="R1583" i="2" s="1"/>
  <c r="R1584" i="2" a="1"/>
  <c r="R1584" i="2" s="1"/>
  <c r="R1585" i="2" a="1"/>
  <c r="R1585" i="2" s="1"/>
  <c r="R1586" i="2" a="1"/>
  <c r="R1586" i="2" s="1"/>
  <c r="R1587" i="2" a="1"/>
  <c r="R1587" i="2" s="1"/>
  <c r="R1588" i="2" a="1"/>
  <c r="R1588" i="2" s="1"/>
  <c r="R1589" i="2" a="1"/>
  <c r="R1589" i="2" s="1"/>
  <c r="R1590" i="2" a="1"/>
  <c r="R1590" i="2" s="1"/>
  <c r="R1591" i="2" a="1"/>
  <c r="R1591" i="2" s="1"/>
  <c r="R1592" i="2" a="1"/>
  <c r="R1592" i="2" s="1"/>
  <c r="R1593" i="2" a="1"/>
  <c r="R1593" i="2" s="1"/>
  <c r="R1594" i="2" a="1"/>
  <c r="R1594" i="2" s="1"/>
  <c r="R1595" i="2" a="1"/>
  <c r="R1595" i="2" s="1"/>
  <c r="R1596" i="2" a="1"/>
  <c r="R1596" i="2" s="1"/>
  <c r="R1597" i="2" a="1"/>
  <c r="R1597" i="2" s="1"/>
  <c r="R1598" i="2" a="1"/>
  <c r="R1598" i="2" s="1"/>
  <c r="R1599" i="2" a="1"/>
  <c r="R1599" i="2" s="1"/>
  <c r="R1600" i="2" a="1"/>
  <c r="R1600" i="2" s="1"/>
  <c r="R1601" i="2" a="1"/>
  <c r="R1601" i="2" s="1"/>
  <c r="R1602" i="2" a="1"/>
  <c r="R1602" i="2" s="1"/>
  <c r="R1603" i="2" a="1"/>
  <c r="R1603" i="2" s="1"/>
  <c r="R1604" i="2" a="1"/>
  <c r="R1604" i="2" s="1"/>
  <c r="R1605" i="2" a="1"/>
  <c r="R1605" i="2" s="1"/>
  <c r="R1606" i="2" a="1"/>
  <c r="R1606" i="2" s="1"/>
  <c r="R1607" i="2" a="1"/>
  <c r="R1607" i="2" s="1"/>
  <c r="R1608" i="2" a="1"/>
  <c r="R1608" i="2" s="1"/>
  <c r="R1609" i="2" a="1"/>
  <c r="R1609" i="2" s="1"/>
  <c r="R1610" i="2" a="1"/>
  <c r="R1610" i="2" s="1"/>
  <c r="R1611" i="2" a="1"/>
  <c r="R1611" i="2" s="1"/>
  <c r="R1612" i="2" a="1"/>
  <c r="R1612" i="2" s="1"/>
  <c r="R1613" i="2" a="1"/>
  <c r="R1613" i="2" s="1"/>
  <c r="R1614" i="2" a="1"/>
  <c r="R1614" i="2" s="1"/>
  <c r="R1615" i="2" a="1"/>
  <c r="R1615" i="2" s="1"/>
  <c r="R1616" i="2" a="1"/>
  <c r="R1616" i="2" s="1"/>
  <c r="R1617" i="2" a="1"/>
  <c r="R1617" i="2" s="1"/>
  <c r="R1618" i="2" a="1"/>
  <c r="R1618" i="2" s="1"/>
  <c r="R1619" i="2" a="1"/>
  <c r="R1619" i="2" s="1"/>
  <c r="R1620" i="2" a="1"/>
  <c r="R1620" i="2" s="1"/>
  <c r="R1621" i="2" a="1"/>
  <c r="R1621" i="2" s="1"/>
  <c r="R1622" i="2" a="1"/>
  <c r="R1622" i="2" s="1"/>
  <c r="R1623" i="2" a="1"/>
  <c r="R1623" i="2" s="1"/>
  <c r="R1624" i="2" a="1"/>
  <c r="R1624" i="2" s="1"/>
  <c r="R1625" i="2" a="1"/>
  <c r="R1625" i="2" s="1"/>
  <c r="R1626" i="2" a="1"/>
  <c r="R1626" i="2" s="1"/>
  <c r="R1627" i="2" a="1"/>
  <c r="R1627" i="2" s="1"/>
  <c r="R1628" i="2" a="1"/>
  <c r="R1628" i="2" s="1"/>
  <c r="R1629" i="2" a="1"/>
  <c r="R1629" i="2" s="1"/>
  <c r="R1630" i="2" a="1"/>
  <c r="R1630" i="2" s="1"/>
  <c r="R1631" i="2" a="1"/>
  <c r="R1631" i="2" s="1"/>
  <c r="R1632" i="2" a="1"/>
  <c r="R1632" i="2" s="1"/>
  <c r="R1633" i="2" a="1"/>
  <c r="R1633" i="2" s="1"/>
  <c r="R1634" i="2" a="1"/>
  <c r="R1634" i="2" s="1"/>
  <c r="R1635" i="2" a="1"/>
  <c r="R1635" i="2" s="1"/>
  <c r="R1636" i="2" a="1"/>
  <c r="R1636" i="2" s="1"/>
  <c r="R1637" i="2" a="1"/>
  <c r="R1637" i="2" s="1"/>
  <c r="R1638" i="2" a="1"/>
  <c r="R1638" i="2" s="1"/>
  <c r="R1639" i="2" a="1"/>
  <c r="R1639" i="2" s="1"/>
  <c r="R1640" i="2" a="1"/>
  <c r="R1640" i="2" s="1"/>
  <c r="R1641" i="2" a="1"/>
  <c r="R1641" i="2" s="1"/>
  <c r="R1642" i="2" a="1"/>
  <c r="R1642" i="2" s="1"/>
  <c r="R1643" i="2" a="1"/>
  <c r="R1643" i="2" s="1"/>
  <c r="R1644" i="2" a="1"/>
  <c r="R1644" i="2" s="1"/>
  <c r="R1645" i="2" a="1"/>
  <c r="R1645" i="2" s="1"/>
  <c r="R1646" i="2" a="1"/>
  <c r="R1646" i="2" s="1"/>
  <c r="R1647" i="2" a="1"/>
  <c r="R1647" i="2" s="1"/>
  <c r="R1648" i="2" a="1"/>
  <c r="R1648" i="2" s="1"/>
  <c r="R1649" i="2" a="1"/>
  <c r="R1649" i="2" s="1"/>
  <c r="R1650" i="2" a="1"/>
  <c r="R1650" i="2" s="1"/>
  <c r="R1651" i="2" a="1"/>
  <c r="R1651" i="2" s="1"/>
  <c r="R1652" i="2" a="1"/>
  <c r="R1652" i="2" s="1"/>
  <c r="R1653" i="2" a="1"/>
  <c r="R1653" i="2" s="1"/>
  <c r="R1654" i="2" a="1"/>
  <c r="R1654" i="2" s="1"/>
  <c r="R1655" i="2" a="1"/>
  <c r="R1655" i="2" s="1"/>
  <c r="R1656" i="2" a="1"/>
  <c r="R1656" i="2" s="1"/>
  <c r="R1657" i="2" a="1"/>
  <c r="R1657" i="2" s="1"/>
  <c r="R1658" i="2" a="1"/>
  <c r="R1658" i="2" s="1"/>
  <c r="R1659" i="2" a="1"/>
  <c r="R1659" i="2" s="1"/>
  <c r="R1660" i="2" a="1"/>
  <c r="R1660" i="2" s="1"/>
  <c r="R1661" i="2" a="1"/>
  <c r="R1661" i="2" s="1"/>
  <c r="R1662" i="2" a="1"/>
  <c r="R1662" i="2" s="1"/>
  <c r="R1663" i="2" a="1"/>
  <c r="R1663" i="2" s="1"/>
  <c r="R1664" i="2" a="1"/>
  <c r="R1664" i="2" s="1"/>
  <c r="R1665" i="2" a="1"/>
  <c r="R1665" i="2" s="1"/>
  <c r="R1666" i="2" a="1"/>
  <c r="R1666" i="2" s="1"/>
  <c r="R1667" i="2" a="1"/>
  <c r="R1667" i="2" s="1"/>
  <c r="R1668" i="2" a="1"/>
  <c r="R1668" i="2" s="1"/>
  <c r="R1669" i="2" a="1"/>
  <c r="R1669" i="2" s="1"/>
  <c r="R1670" i="2" a="1"/>
  <c r="R1670" i="2" s="1"/>
  <c r="R1671" i="2" a="1"/>
  <c r="R1671" i="2" s="1"/>
  <c r="R1672" i="2" a="1"/>
  <c r="R1672" i="2" s="1"/>
  <c r="R1673" i="2" a="1"/>
  <c r="R1673" i="2" s="1"/>
  <c r="R1674" i="2" a="1"/>
  <c r="R1674" i="2" s="1"/>
  <c r="R1675" i="2" a="1"/>
  <c r="R1675" i="2" s="1"/>
  <c r="R1676" i="2" a="1"/>
  <c r="R1676" i="2" s="1"/>
  <c r="R1677" i="2" a="1"/>
  <c r="R1677" i="2" s="1"/>
  <c r="R1678" i="2" a="1"/>
  <c r="R1678" i="2" s="1"/>
  <c r="R1679" i="2" a="1"/>
  <c r="R1679" i="2" s="1"/>
  <c r="R1680" i="2" a="1"/>
  <c r="R1680" i="2" s="1"/>
  <c r="R1681" i="2" a="1"/>
  <c r="R1681" i="2" s="1"/>
  <c r="R1682" i="2" a="1"/>
  <c r="R1682" i="2" s="1"/>
  <c r="R1683" i="2" a="1"/>
  <c r="R1683" i="2" s="1"/>
  <c r="R1684" i="2" a="1"/>
  <c r="R1684" i="2" s="1"/>
  <c r="R1685" i="2" a="1"/>
  <c r="R1685" i="2" s="1"/>
  <c r="R1686" i="2" a="1"/>
  <c r="R1686" i="2" s="1"/>
  <c r="R1687" i="2" a="1"/>
  <c r="R1687" i="2" s="1"/>
  <c r="R1688" i="2" a="1"/>
  <c r="R1688" i="2" s="1"/>
  <c r="R1689" i="2" a="1"/>
  <c r="R1689" i="2" s="1"/>
  <c r="R1690" i="2" a="1"/>
  <c r="R1690" i="2" s="1"/>
  <c r="R1691" i="2" a="1"/>
  <c r="R1691" i="2" s="1"/>
  <c r="R1692" i="2" a="1"/>
  <c r="R1692" i="2" s="1"/>
  <c r="R1693" i="2" a="1"/>
  <c r="R1693" i="2" s="1"/>
  <c r="R1694" i="2" a="1"/>
  <c r="R1694" i="2" s="1"/>
  <c r="R1695" i="2" a="1"/>
  <c r="R1695" i="2" s="1"/>
  <c r="R1696" i="2" a="1"/>
  <c r="R1696" i="2" s="1"/>
  <c r="R1697" i="2" a="1"/>
  <c r="R1697" i="2" s="1"/>
  <c r="R1698" i="2" a="1"/>
  <c r="R1698" i="2" s="1"/>
  <c r="R1699" i="2" a="1"/>
  <c r="R1699" i="2" s="1"/>
  <c r="R1700" i="2" a="1"/>
  <c r="R1700" i="2" s="1"/>
  <c r="R1701" i="2" a="1"/>
  <c r="R1701" i="2" s="1"/>
  <c r="R1702" i="2" a="1"/>
  <c r="R1702" i="2" s="1"/>
  <c r="R1703" i="2" a="1"/>
  <c r="R1703" i="2" s="1"/>
  <c r="R1704" i="2" a="1"/>
  <c r="R1704" i="2" s="1"/>
  <c r="R1705" i="2" a="1"/>
  <c r="R1705" i="2" s="1"/>
  <c r="R1706" i="2" a="1"/>
  <c r="R1706" i="2" s="1"/>
  <c r="R1707" i="2" a="1"/>
  <c r="R1707" i="2" s="1"/>
  <c r="R1708" i="2" a="1"/>
  <c r="R1708" i="2" s="1"/>
  <c r="R1709" i="2" a="1"/>
  <c r="R1709" i="2" s="1"/>
  <c r="R1710" i="2" a="1"/>
  <c r="R1710" i="2" s="1"/>
  <c r="R1711" i="2" a="1"/>
  <c r="R1711" i="2" s="1"/>
  <c r="R1712" i="2" a="1"/>
  <c r="R1712" i="2" s="1"/>
  <c r="R1713" i="2" a="1"/>
  <c r="R1713" i="2" s="1"/>
  <c r="R1714" i="2" a="1"/>
  <c r="R1714" i="2" s="1"/>
  <c r="R1715" i="2" a="1"/>
  <c r="R1715" i="2" s="1"/>
  <c r="R1716" i="2" a="1"/>
  <c r="R1716" i="2" s="1"/>
  <c r="R1717" i="2" a="1"/>
  <c r="R1717" i="2" s="1"/>
  <c r="R1718" i="2" a="1"/>
  <c r="R1718" i="2" s="1"/>
  <c r="R1719" i="2" a="1"/>
  <c r="R1719" i="2" s="1"/>
  <c r="R1720" i="2" a="1"/>
  <c r="R1720" i="2" s="1"/>
  <c r="R1721" i="2" a="1"/>
  <c r="R1721" i="2" s="1"/>
  <c r="R1722" i="2" a="1"/>
  <c r="R1722" i="2" s="1"/>
  <c r="R1723" i="2" a="1"/>
  <c r="R1723" i="2" s="1"/>
  <c r="R1724" i="2" a="1"/>
  <c r="R1724" i="2" s="1"/>
  <c r="R1725" i="2" a="1"/>
  <c r="R1725" i="2" s="1"/>
  <c r="R1726" i="2" a="1"/>
  <c r="R1726" i="2" s="1"/>
  <c r="R1727" i="2" a="1"/>
  <c r="R1727" i="2" s="1"/>
  <c r="R1728" i="2" a="1"/>
  <c r="R1728" i="2" s="1"/>
  <c r="R1729" i="2" a="1"/>
  <c r="R1729" i="2" s="1"/>
  <c r="R1730" i="2" a="1"/>
  <c r="R1730" i="2" s="1"/>
  <c r="R1731" i="2" a="1"/>
  <c r="R1731" i="2" s="1"/>
  <c r="R1732" i="2" a="1"/>
  <c r="R1732" i="2" s="1"/>
  <c r="R1733" i="2" a="1"/>
  <c r="R1733" i="2" s="1"/>
  <c r="R1734" i="2" a="1"/>
  <c r="R1734" i="2" s="1"/>
  <c r="R1735" i="2" a="1"/>
  <c r="R1735" i="2" s="1"/>
  <c r="R1736" i="2" a="1"/>
  <c r="R1736" i="2" s="1"/>
  <c r="R1737" i="2" a="1"/>
  <c r="R1737" i="2" s="1"/>
  <c r="R1738" i="2" a="1"/>
  <c r="R1738" i="2" s="1"/>
  <c r="R1739" i="2" a="1"/>
  <c r="R1739" i="2" s="1"/>
  <c r="R1740" i="2" a="1"/>
  <c r="R1740" i="2" s="1"/>
  <c r="R1741" i="2" a="1"/>
  <c r="R1741" i="2" s="1"/>
  <c r="R1742" i="2" a="1"/>
  <c r="R1742" i="2" s="1"/>
  <c r="R1743" i="2" a="1"/>
  <c r="R1743" i="2" s="1"/>
  <c r="R1744" i="2" a="1"/>
  <c r="R1744" i="2" s="1"/>
  <c r="R1745" i="2" a="1"/>
  <c r="R1745" i="2" s="1"/>
  <c r="R1746" i="2" a="1"/>
  <c r="R1746" i="2" s="1"/>
  <c r="R1747" i="2" a="1"/>
  <c r="R1747" i="2" s="1"/>
  <c r="R1748" i="2" a="1"/>
  <c r="R1748" i="2" s="1"/>
  <c r="R1749" i="2" a="1"/>
  <c r="R1749" i="2" s="1"/>
  <c r="R1750" i="2" a="1"/>
  <c r="R1750" i="2" s="1"/>
  <c r="R1751" i="2" a="1"/>
  <c r="R1751" i="2" s="1"/>
  <c r="R1752" i="2" a="1"/>
  <c r="R1752" i="2" s="1"/>
  <c r="R1753" i="2" a="1"/>
  <c r="R1753" i="2" s="1"/>
  <c r="R1754" i="2" a="1"/>
  <c r="R1754" i="2" s="1"/>
  <c r="R1755" i="2" a="1"/>
  <c r="R1755" i="2" s="1"/>
  <c r="R1756" i="2" a="1"/>
  <c r="R1756" i="2" s="1"/>
  <c r="R1757" i="2" a="1"/>
  <c r="R1757" i="2" s="1"/>
  <c r="R1758" i="2" a="1"/>
  <c r="R1758" i="2" s="1"/>
  <c r="R1759" i="2" a="1"/>
  <c r="R1759" i="2" s="1"/>
  <c r="R1760" i="2" a="1"/>
  <c r="R1760" i="2" s="1"/>
  <c r="R1761" i="2" a="1"/>
  <c r="R1761" i="2" s="1"/>
  <c r="R1762" i="2" a="1"/>
  <c r="R1762" i="2" s="1"/>
  <c r="R1763" i="2" a="1"/>
  <c r="R1763" i="2" s="1"/>
  <c r="R1764" i="2" a="1"/>
  <c r="R1764" i="2" s="1"/>
  <c r="R1765" i="2" a="1"/>
  <c r="R1765" i="2" s="1"/>
  <c r="R1766" i="2" a="1"/>
  <c r="R1766" i="2" s="1"/>
  <c r="R1767" i="2" a="1"/>
  <c r="R1767" i="2" s="1"/>
  <c r="R1768" i="2" a="1"/>
  <c r="R1768" i="2" s="1"/>
  <c r="R1769" i="2" a="1"/>
  <c r="R1769" i="2" s="1"/>
  <c r="R1770" i="2" a="1"/>
  <c r="R1770" i="2" s="1"/>
  <c r="R1771" i="2" a="1"/>
  <c r="R1771" i="2" s="1"/>
  <c r="R1772" i="2" a="1"/>
  <c r="R1772" i="2" s="1"/>
  <c r="R1773" i="2" a="1"/>
  <c r="R1773" i="2" s="1"/>
  <c r="R1774" i="2" a="1"/>
  <c r="R1774" i="2" s="1"/>
  <c r="R1775" i="2" a="1"/>
  <c r="R1775" i="2" s="1"/>
  <c r="R1776" i="2" a="1"/>
  <c r="R1776" i="2" s="1"/>
  <c r="R1777" i="2" a="1"/>
  <c r="R1777" i="2" s="1"/>
  <c r="R1778" i="2" a="1"/>
  <c r="R1778" i="2" s="1"/>
  <c r="R1779" i="2" a="1"/>
  <c r="R1779" i="2" s="1"/>
  <c r="R1780" i="2" a="1"/>
  <c r="R1780" i="2" s="1"/>
  <c r="R1781" i="2" a="1"/>
  <c r="R1781" i="2" s="1"/>
  <c r="R1782" i="2" a="1"/>
  <c r="R1782" i="2" s="1"/>
  <c r="R1783" i="2" a="1"/>
  <c r="R1783" i="2" s="1"/>
  <c r="R1784" i="2" a="1"/>
  <c r="R1784" i="2" s="1"/>
  <c r="R1785" i="2" a="1"/>
  <c r="R1785" i="2" s="1"/>
  <c r="R1786" i="2" a="1"/>
  <c r="R1786" i="2" s="1"/>
  <c r="R1787" i="2" a="1"/>
  <c r="R1787" i="2" s="1"/>
  <c r="R1788" i="2" a="1"/>
  <c r="R1788" i="2" s="1"/>
  <c r="R1789" i="2" a="1"/>
  <c r="R1789" i="2" s="1"/>
  <c r="R1790" i="2" a="1"/>
  <c r="R1790" i="2" s="1"/>
  <c r="R1791" i="2" a="1"/>
  <c r="R1791" i="2" s="1"/>
  <c r="R1792" i="2" a="1"/>
  <c r="R1792" i="2" s="1"/>
  <c r="R1793" i="2" a="1"/>
  <c r="R1793" i="2" s="1"/>
  <c r="R1794" i="2" a="1"/>
  <c r="R1794" i="2" s="1"/>
  <c r="R1795" i="2" a="1"/>
  <c r="R1795" i="2" s="1"/>
  <c r="R1796" i="2" a="1"/>
  <c r="R1796" i="2" s="1"/>
  <c r="R1797" i="2" a="1"/>
  <c r="R1797" i="2" s="1"/>
  <c r="R1798" i="2" a="1"/>
  <c r="R1798" i="2" s="1"/>
  <c r="R1799" i="2" a="1"/>
  <c r="R1799" i="2" s="1"/>
  <c r="R1800" i="2" a="1"/>
  <c r="R1800" i="2" s="1"/>
  <c r="R1801" i="2" a="1"/>
  <c r="R1801" i="2" s="1"/>
  <c r="R1802" i="2" a="1"/>
  <c r="R1802" i="2" s="1"/>
  <c r="R1803" i="2" a="1"/>
  <c r="R1803" i="2" s="1"/>
  <c r="R1804" i="2" a="1"/>
  <c r="R1804" i="2" s="1"/>
  <c r="R1805" i="2" a="1"/>
  <c r="R1805" i="2" s="1"/>
  <c r="R1806" i="2" a="1"/>
  <c r="R1806" i="2" s="1"/>
  <c r="R1807" i="2" a="1"/>
  <c r="R1807" i="2" s="1"/>
  <c r="R1808" i="2" a="1"/>
  <c r="R1808" i="2" s="1"/>
  <c r="R1809" i="2" a="1"/>
  <c r="R1809" i="2" s="1"/>
  <c r="R1810" i="2" a="1"/>
  <c r="R1810" i="2" s="1"/>
  <c r="R1811" i="2" a="1"/>
  <c r="R1811" i="2" s="1"/>
  <c r="R1812" i="2" a="1"/>
  <c r="R1812" i="2" s="1"/>
  <c r="R1813" i="2" a="1"/>
  <c r="R1813" i="2" s="1"/>
  <c r="R1814" i="2" a="1"/>
  <c r="R1814" i="2" s="1"/>
  <c r="R1815" i="2" a="1"/>
  <c r="R1815" i="2" s="1"/>
  <c r="R1816" i="2" a="1"/>
  <c r="R1816" i="2" s="1"/>
  <c r="R1817" i="2" a="1"/>
  <c r="R1817" i="2" s="1"/>
  <c r="R1818" i="2" a="1"/>
  <c r="R1818" i="2" s="1"/>
  <c r="R1819" i="2" a="1"/>
  <c r="R1819" i="2" s="1"/>
  <c r="R1820" i="2" a="1"/>
  <c r="R1820" i="2" s="1"/>
  <c r="R1821" i="2" a="1"/>
  <c r="R1821" i="2" s="1"/>
  <c r="R1822" i="2" a="1"/>
  <c r="R1822" i="2" s="1"/>
  <c r="R1823" i="2" a="1"/>
  <c r="R1823" i="2" s="1"/>
  <c r="R1824" i="2" a="1"/>
  <c r="R1824" i="2" s="1"/>
  <c r="R1825" i="2" a="1"/>
  <c r="R1825" i="2" s="1"/>
  <c r="R1826" i="2" a="1"/>
  <c r="R1826" i="2" s="1"/>
  <c r="R1827" i="2" a="1"/>
  <c r="R1827" i="2" s="1"/>
  <c r="R1828" i="2" a="1"/>
  <c r="R1828" i="2" s="1"/>
  <c r="R1829" i="2" a="1"/>
  <c r="R1829" i="2" s="1"/>
  <c r="R1830" i="2" a="1"/>
  <c r="R1830" i="2" s="1"/>
  <c r="R1831" i="2" a="1"/>
  <c r="R1831" i="2" s="1"/>
  <c r="R1832" i="2" a="1"/>
  <c r="R1832" i="2" s="1"/>
  <c r="R1833" i="2" a="1"/>
  <c r="R1833" i="2" s="1"/>
  <c r="R1834" i="2" a="1"/>
  <c r="R1834" i="2" s="1"/>
  <c r="R1835" i="2" a="1"/>
  <c r="R1835" i="2" s="1"/>
  <c r="R1836" i="2" a="1"/>
  <c r="R1836" i="2" s="1"/>
  <c r="R1837" i="2" a="1"/>
  <c r="R1837" i="2" s="1"/>
  <c r="R1838" i="2" a="1"/>
  <c r="R1838" i="2" s="1"/>
  <c r="R1839" i="2" a="1"/>
  <c r="R1839" i="2" s="1"/>
  <c r="R1840" i="2" a="1"/>
  <c r="R1840" i="2" s="1"/>
  <c r="R1841" i="2" a="1"/>
  <c r="R1841" i="2" s="1"/>
  <c r="R1842" i="2" a="1"/>
  <c r="R1842" i="2" s="1"/>
  <c r="R1843" i="2" a="1"/>
  <c r="R1843" i="2" s="1"/>
  <c r="R1844" i="2" a="1"/>
  <c r="R1844" i="2" s="1"/>
  <c r="R1845" i="2" a="1"/>
  <c r="R1845" i="2" s="1"/>
  <c r="R1846" i="2" a="1"/>
  <c r="R1846" i="2" s="1"/>
  <c r="R1847" i="2" a="1"/>
  <c r="R1847" i="2" s="1"/>
  <c r="R1848" i="2" a="1"/>
  <c r="R1848" i="2" s="1"/>
  <c r="R1849" i="2" a="1"/>
  <c r="R1849" i="2" s="1"/>
  <c r="R1850" i="2" a="1"/>
  <c r="R1850" i="2" s="1"/>
  <c r="R1851" i="2" a="1"/>
  <c r="R1851" i="2" s="1"/>
  <c r="R1852" i="2" a="1"/>
  <c r="R1852" i="2" s="1"/>
  <c r="R1853" i="2" a="1"/>
  <c r="R1853" i="2" s="1"/>
  <c r="R1854" i="2" a="1"/>
  <c r="R1854" i="2" s="1"/>
  <c r="R1855" i="2" a="1"/>
  <c r="R1855" i="2" s="1"/>
  <c r="R1856" i="2" a="1"/>
  <c r="R1856" i="2" s="1"/>
  <c r="R1857" i="2" a="1"/>
  <c r="R1857" i="2" s="1"/>
  <c r="R1858" i="2" a="1"/>
  <c r="R1858" i="2" s="1"/>
  <c r="R1859" i="2" a="1"/>
  <c r="R1859" i="2" s="1"/>
  <c r="R1860" i="2" a="1"/>
  <c r="R1860" i="2" s="1"/>
  <c r="R1861" i="2" a="1"/>
  <c r="R1861" i="2" s="1"/>
  <c r="R1862" i="2" a="1"/>
  <c r="R1862" i="2" s="1"/>
  <c r="R1863" i="2" a="1"/>
  <c r="R1863" i="2" s="1"/>
  <c r="R1864" i="2" a="1"/>
  <c r="R1864" i="2" s="1"/>
  <c r="R1865" i="2" a="1"/>
  <c r="R1865" i="2" s="1"/>
  <c r="R1866" i="2" a="1"/>
  <c r="R1866" i="2" s="1"/>
  <c r="R1867" i="2" a="1"/>
  <c r="R1867" i="2" s="1"/>
  <c r="R1868" i="2" a="1"/>
  <c r="R1868" i="2" s="1"/>
  <c r="R1869" i="2" a="1"/>
  <c r="R1869" i="2" s="1"/>
  <c r="R1870" i="2" a="1"/>
  <c r="R1870" i="2" s="1"/>
  <c r="R1871" i="2" a="1"/>
  <c r="R1871" i="2" s="1"/>
  <c r="R1872" i="2" a="1"/>
  <c r="R1872" i="2" s="1"/>
  <c r="R1873" i="2" a="1"/>
  <c r="R1873" i="2" s="1"/>
  <c r="R1874" i="2" a="1"/>
  <c r="R1874" i="2" s="1"/>
  <c r="R1875" i="2" a="1"/>
  <c r="R1875" i="2" s="1"/>
  <c r="R1876" i="2" a="1"/>
  <c r="R1876" i="2" s="1"/>
  <c r="R1877" i="2" a="1"/>
  <c r="R1877" i="2" s="1"/>
  <c r="R1878" i="2" a="1"/>
  <c r="R1878" i="2" s="1"/>
  <c r="R1879" i="2" a="1"/>
  <c r="R1879" i="2" s="1"/>
  <c r="R1880" i="2" a="1"/>
  <c r="R1880" i="2" s="1"/>
  <c r="R1881" i="2" a="1"/>
  <c r="R1881" i="2" s="1"/>
  <c r="R1882" i="2" a="1"/>
  <c r="R1882" i="2" s="1"/>
  <c r="R1883" i="2" a="1"/>
  <c r="R1883" i="2" s="1"/>
  <c r="R1884" i="2" a="1"/>
  <c r="R1884" i="2" s="1"/>
  <c r="R1885" i="2" a="1"/>
  <c r="R1885" i="2" s="1"/>
  <c r="R1886" i="2" a="1"/>
  <c r="R1886" i="2" s="1"/>
  <c r="R1887" i="2" a="1"/>
  <c r="R1887" i="2" s="1"/>
  <c r="R1888" i="2" a="1"/>
  <c r="R1888" i="2" s="1"/>
  <c r="R1889" i="2" a="1"/>
  <c r="R1889" i="2" s="1"/>
  <c r="R1890" i="2" a="1"/>
  <c r="R1890" i="2" s="1"/>
  <c r="R1891" i="2" a="1"/>
  <c r="R1891" i="2" s="1"/>
  <c r="R1892" i="2" a="1"/>
  <c r="R1892" i="2" s="1"/>
  <c r="R1893" i="2" a="1"/>
  <c r="R1893" i="2" s="1"/>
  <c r="R1894" i="2" a="1"/>
  <c r="R1894" i="2" s="1"/>
  <c r="R1895" i="2" a="1"/>
  <c r="R1895" i="2" s="1"/>
  <c r="R1896" i="2" a="1"/>
  <c r="R1896" i="2" s="1"/>
  <c r="R1897" i="2" a="1"/>
  <c r="R1897" i="2" s="1"/>
  <c r="R1898" i="2" a="1"/>
  <c r="R1898" i="2" s="1"/>
  <c r="R1899" i="2" a="1"/>
  <c r="R1899" i="2" s="1"/>
  <c r="R1900" i="2" a="1"/>
  <c r="R1900" i="2" s="1"/>
  <c r="R1901" i="2" a="1"/>
  <c r="R1901" i="2" s="1"/>
  <c r="R1902" i="2" a="1"/>
  <c r="R1902" i="2" s="1"/>
  <c r="R1903" i="2" a="1"/>
  <c r="R1903" i="2" s="1"/>
  <c r="R1904" i="2" a="1"/>
  <c r="R1904" i="2" s="1"/>
  <c r="R1905" i="2" a="1"/>
  <c r="R1905" i="2" s="1"/>
  <c r="R1906" i="2" a="1"/>
  <c r="R1906" i="2" s="1"/>
  <c r="R1907" i="2" a="1"/>
  <c r="R1907" i="2" s="1"/>
  <c r="R1908" i="2" a="1"/>
  <c r="R1908" i="2" s="1"/>
  <c r="R1909" i="2" a="1"/>
  <c r="R1909" i="2" s="1"/>
  <c r="R1910" i="2" a="1"/>
  <c r="R1910" i="2" s="1"/>
  <c r="R1911" i="2" a="1"/>
  <c r="R1911" i="2" s="1"/>
  <c r="R1912" i="2" a="1"/>
  <c r="R1912" i="2" s="1"/>
  <c r="R1913" i="2" a="1"/>
  <c r="R1913" i="2" s="1"/>
  <c r="R1914" i="2" a="1"/>
  <c r="R1914" i="2" s="1"/>
  <c r="R1915" i="2" a="1"/>
  <c r="R1915" i="2" s="1"/>
  <c r="R1916" i="2" a="1"/>
  <c r="R1916" i="2" s="1"/>
  <c r="R1917" i="2" a="1"/>
  <c r="R1917" i="2" s="1"/>
  <c r="R1918" i="2" a="1"/>
  <c r="R1918" i="2" s="1"/>
  <c r="R1919" i="2" a="1"/>
  <c r="R1919" i="2" s="1"/>
  <c r="R1920" i="2" a="1"/>
  <c r="R1920" i="2" s="1"/>
  <c r="R1921" i="2" a="1"/>
  <c r="R1921" i="2" s="1"/>
  <c r="R1922" i="2" a="1"/>
  <c r="R1922" i="2" s="1"/>
  <c r="R1923" i="2" a="1"/>
  <c r="R1923" i="2" s="1"/>
  <c r="R1924" i="2" a="1"/>
  <c r="R1924" i="2" s="1"/>
  <c r="R1925" i="2" a="1"/>
  <c r="R1925" i="2" s="1"/>
  <c r="R1926" i="2" a="1"/>
  <c r="R1926" i="2" s="1"/>
  <c r="R1927" i="2" a="1"/>
  <c r="R1927" i="2" s="1"/>
  <c r="R1928" i="2" a="1"/>
  <c r="R1928" i="2" s="1"/>
  <c r="R1929" i="2" a="1"/>
  <c r="R1929" i="2" s="1"/>
  <c r="R1930" i="2" a="1"/>
  <c r="R1930" i="2" s="1"/>
  <c r="R1931" i="2" a="1"/>
  <c r="R1931" i="2" s="1"/>
  <c r="R1932" i="2" a="1"/>
  <c r="R1932" i="2" s="1"/>
  <c r="R1933" i="2" a="1"/>
  <c r="R1933" i="2" s="1"/>
  <c r="R1934" i="2" a="1"/>
  <c r="R1934" i="2" s="1"/>
  <c r="R1935" i="2" a="1"/>
  <c r="R1935" i="2" s="1"/>
  <c r="R1936" i="2" a="1"/>
  <c r="R1936" i="2" s="1"/>
  <c r="R1937" i="2" a="1"/>
  <c r="R1937" i="2" s="1"/>
  <c r="R1938" i="2" a="1"/>
  <c r="R1938" i="2" s="1"/>
  <c r="R1939" i="2" a="1"/>
  <c r="R1939" i="2" s="1"/>
  <c r="R1940" i="2" a="1"/>
  <c r="R1940" i="2" s="1"/>
  <c r="R1941" i="2" a="1"/>
  <c r="R1941" i="2" s="1"/>
  <c r="R1942" i="2" a="1"/>
  <c r="R1942" i="2" s="1"/>
  <c r="R1943" i="2" a="1"/>
  <c r="R1943" i="2" s="1"/>
  <c r="R1944" i="2" a="1"/>
  <c r="R1944" i="2" s="1"/>
  <c r="R1945" i="2" a="1"/>
  <c r="R1945" i="2" s="1"/>
  <c r="R1946" i="2" a="1"/>
  <c r="R1946" i="2" s="1"/>
  <c r="R1947" i="2" a="1"/>
  <c r="R1947" i="2" s="1"/>
  <c r="R1948" i="2" a="1"/>
  <c r="R1948" i="2" s="1"/>
  <c r="R1949" i="2" a="1"/>
  <c r="R1949" i="2" s="1"/>
  <c r="R1950" i="2" a="1"/>
  <c r="R1950" i="2" s="1"/>
  <c r="R1951" i="2" a="1"/>
  <c r="R1951" i="2" s="1"/>
  <c r="R1952" i="2" a="1"/>
  <c r="R1952" i="2" s="1"/>
  <c r="R1953" i="2" a="1"/>
  <c r="R1953" i="2" s="1"/>
  <c r="R1954" i="2" a="1"/>
  <c r="R1954" i="2" s="1"/>
  <c r="R1955" i="2" a="1"/>
  <c r="R1955" i="2" s="1"/>
  <c r="R1956" i="2" a="1"/>
  <c r="R1956" i="2" s="1"/>
  <c r="R1957" i="2" a="1"/>
  <c r="R1957" i="2" s="1"/>
  <c r="R1958" i="2" a="1"/>
  <c r="R1958" i="2" s="1"/>
  <c r="R1959" i="2" a="1"/>
  <c r="R1959" i="2" s="1"/>
  <c r="R1960" i="2" a="1"/>
  <c r="R1960" i="2" s="1"/>
  <c r="R1961" i="2" a="1"/>
  <c r="R1961" i="2" s="1"/>
  <c r="R1962" i="2" a="1"/>
  <c r="R1962" i="2" s="1"/>
  <c r="R1963" i="2" a="1"/>
  <c r="R1963" i="2" s="1"/>
  <c r="R1964" i="2" a="1"/>
  <c r="R1964" i="2" s="1"/>
  <c r="R1965" i="2" a="1"/>
  <c r="R1965" i="2" s="1"/>
  <c r="R1966" i="2" a="1"/>
  <c r="R1966" i="2" s="1"/>
  <c r="R1967" i="2" a="1"/>
  <c r="R1967" i="2" s="1"/>
  <c r="R1968" i="2" a="1"/>
  <c r="R1968" i="2" s="1"/>
  <c r="R1969" i="2" a="1"/>
  <c r="R1969" i="2" s="1"/>
  <c r="R1970" i="2" a="1"/>
  <c r="R1970" i="2" s="1"/>
  <c r="R1971" i="2" a="1"/>
  <c r="R1971" i="2" s="1"/>
  <c r="R1972" i="2" a="1"/>
  <c r="R1972" i="2" s="1"/>
  <c r="R1973" i="2" a="1"/>
  <c r="R1973" i="2" s="1"/>
  <c r="R1974" i="2" a="1"/>
  <c r="R1974" i="2" s="1"/>
  <c r="R1975" i="2" a="1"/>
  <c r="R1975" i="2" s="1"/>
  <c r="R1976" i="2" a="1"/>
  <c r="R1976" i="2" s="1"/>
  <c r="R1977" i="2" a="1"/>
  <c r="R1977" i="2" s="1"/>
  <c r="R1978" i="2" a="1"/>
  <c r="R1978" i="2" s="1"/>
  <c r="R1979" i="2" a="1"/>
  <c r="R1979" i="2" s="1"/>
  <c r="R1980" i="2" a="1"/>
  <c r="R1980" i="2" s="1"/>
  <c r="R1981" i="2" a="1"/>
  <c r="R1981" i="2" s="1"/>
  <c r="R1982" i="2" a="1"/>
  <c r="R1982" i="2" s="1"/>
  <c r="R1983" i="2" a="1"/>
  <c r="R1983" i="2" s="1"/>
  <c r="R1984" i="2" a="1"/>
  <c r="R1984" i="2" s="1"/>
  <c r="R1985" i="2" a="1"/>
  <c r="R1985" i="2" s="1"/>
  <c r="R1986" i="2" a="1"/>
  <c r="R1986" i="2" s="1"/>
  <c r="R1987" i="2" a="1"/>
  <c r="R1987" i="2" s="1"/>
  <c r="R1988" i="2" a="1"/>
  <c r="R1988" i="2" s="1"/>
  <c r="R1989" i="2" a="1"/>
  <c r="R1989" i="2" s="1"/>
  <c r="R1990" i="2" a="1"/>
  <c r="R1990" i="2" s="1"/>
  <c r="R1991" i="2" a="1"/>
  <c r="R1991" i="2" s="1"/>
  <c r="R1992" i="2" a="1"/>
  <c r="R1992" i="2" s="1"/>
  <c r="R1993" i="2" a="1"/>
  <c r="R1993" i="2" s="1"/>
  <c r="R1994" i="2" a="1"/>
  <c r="R1994" i="2" s="1"/>
  <c r="R1995" i="2" a="1"/>
  <c r="R1995" i="2" s="1"/>
  <c r="R1996" i="2" a="1"/>
  <c r="R1996" i="2" s="1"/>
  <c r="R1997" i="2" a="1"/>
  <c r="R1997" i="2" s="1"/>
  <c r="R1998" i="2" a="1"/>
  <c r="R1998" i="2" s="1"/>
  <c r="R1999" i="2" a="1"/>
  <c r="R1999" i="2" s="1"/>
  <c r="R2000" i="2" a="1"/>
  <c r="R2000" i="2" s="1"/>
  <c r="R2001" i="2" a="1"/>
  <c r="R2001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 s="1"/>
  <c r="R10" i="2" a="1"/>
  <c r="R10" i="2" s="1"/>
  <c r="R11" i="2" a="1"/>
  <c r="R11" i="2" s="1"/>
  <c r="R12" i="2" a="1"/>
  <c r="R12" i="2" s="1"/>
  <c r="R3" i="2" a="1"/>
  <c r="R3" i="2" s="1"/>
  <c r="R2" i="2" a="1"/>
  <c r="R2" i="2" s="1"/>
  <c r="Q10" i="2" a="1"/>
  <c r="Q10" i="2" s="1"/>
  <c r="Q11" i="2" a="1"/>
  <c r="Q11" i="2" s="1"/>
  <c r="Q12" i="2" a="1"/>
  <c r="Q12" i="2" s="1"/>
  <c r="Q13" i="2" a="1"/>
  <c r="Q13" i="2" s="1"/>
  <c r="Q14" i="2" a="1"/>
  <c r="Q14" i="2" s="1"/>
  <c r="Q15" i="2" a="1"/>
  <c r="Q15" i="2" s="1"/>
  <c r="Q16" i="2" a="1"/>
  <c r="Q16" i="2" s="1"/>
  <c r="Q17" i="2" a="1"/>
  <c r="Q17" i="2" s="1"/>
  <c r="Q18" i="2" a="1"/>
  <c r="Q18" i="2" s="1"/>
  <c r="Q19" i="2" a="1"/>
  <c r="Q19" i="2" s="1"/>
  <c r="Q20" i="2" a="1"/>
  <c r="Q20" i="2" s="1"/>
  <c r="Q21" i="2" a="1"/>
  <c r="Q21" i="2" s="1"/>
  <c r="Q22" i="2" a="1"/>
  <c r="Q22" i="2" s="1"/>
  <c r="Q23" i="2" a="1"/>
  <c r="Q23" i="2" s="1"/>
  <c r="Q24" i="2" a="1"/>
  <c r="Q24" i="2" s="1"/>
  <c r="Q25" i="2" a="1"/>
  <c r="Q25" i="2" s="1"/>
  <c r="Q26" i="2" a="1"/>
  <c r="Q26" i="2" s="1"/>
  <c r="Q27" i="2" a="1"/>
  <c r="Q27" i="2" s="1"/>
  <c r="Q28" i="2" a="1"/>
  <c r="Q28" i="2" s="1"/>
  <c r="Q29" i="2" a="1"/>
  <c r="Q29" i="2" s="1"/>
  <c r="Q30" i="2" a="1"/>
  <c r="Q30" i="2" s="1"/>
  <c r="Q31" i="2" a="1"/>
  <c r="Q31" i="2" s="1"/>
  <c r="Q32" i="2" a="1"/>
  <c r="Q32" i="2" s="1"/>
  <c r="Q33" i="2" a="1"/>
  <c r="Q33" i="2" s="1"/>
  <c r="Q34" i="2" a="1"/>
  <c r="Q34" i="2" s="1"/>
  <c r="Q35" i="2" a="1"/>
  <c r="Q35" i="2" s="1"/>
  <c r="Q36" i="2" a="1"/>
  <c r="Q36" i="2" s="1"/>
  <c r="Q37" i="2" a="1"/>
  <c r="Q37" i="2" s="1"/>
  <c r="Q38" i="2" a="1"/>
  <c r="Q38" i="2" s="1"/>
  <c r="Q39" i="2" a="1"/>
  <c r="Q39" i="2" s="1"/>
  <c r="Q40" i="2" a="1"/>
  <c r="Q40" i="2" s="1"/>
  <c r="Q41" i="2" a="1"/>
  <c r="Q41" i="2" s="1"/>
  <c r="Q42" i="2" a="1"/>
  <c r="Q42" i="2" s="1"/>
  <c r="Q43" i="2" a="1"/>
  <c r="Q43" i="2" s="1"/>
  <c r="Q44" i="2" a="1"/>
  <c r="Q44" i="2" s="1"/>
  <c r="Q45" i="2" a="1"/>
  <c r="Q45" i="2" s="1"/>
  <c r="Q46" i="2" a="1"/>
  <c r="Q46" i="2" s="1"/>
  <c r="Q47" i="2" a="1"/>
  <c r="Q47" i="2" s="1"/>
  <c r="Q48" i="2" a="1"/>
  <c r="Q48" i="2" s="1"/>
  <c r="Q49" i="2" a="1"/>
  <c r="Q49" i="2" s="1"/>
  <c r="Q50" i="2" a="1"/>
  <c r="Q50" i="2" s="1"/>
  <c r="Q51" i="2" a="1"/>
  <c r="Q51" i="2" s="1"/>
  <c r="Q52" i="2" a="1"/>
  <c r="Q52" i="2" s="1"/>
  <c r="Q53" i="2" a="1"/>
  <c r="Q53" i="2" s="1"/>
  <c r="Q54" i="2" a="1"/>
  <c r="Q54" i="2" s="1"/>
  <c r="Q55" i="2" a="1"/>
  <c r="Q55" i="2" s="1"/>
  <c r="Q56" i="2" a="1"/>
  <c r="Q56" i="2" s="1"/>
  <c r="Q57" i="2" a="1"/>
  <c r="Q57" i="2" s="1"/>
  <c r="Q58" i="2" a="1"/>
  <c r="Q58" i="2" s="1"/>
  <c r="Q59" i="2" a="1"/>
  <c r="Q59" i="2" s="1"/>
  <c r="Q60" i="2" a="1"/>
  <c r="Q60" i="2" s="1"/>
  <c r="Q61" i="2" a="1"/>
  <c r="Q61" i="2" s="1"/>
  <c r="Q62" i="2" a="1"/>
  <c r="Q62" i="2" s="1"/>
  <c r="Q63" i="2" a="1"/>
  <c r="Q63" i="2" s="1"/>
  <c r="Q64" i="2" a="1"/>
  <c r="Q64" i="2" s="1"/>
  <c r="Q65" i="2" a="1"/>
  <c r="Q65" i="2" s="1"/>
  <c r="Q66" i="2" a="1"/>
  <c r="Q66" i="2" s="1"/>
  <c r="Q67" i="2" a="1"/>
  <c r="Q67" i="2" s="1"/>
  <c r="Q68" i="2" a="1"/>
  <c r="Q68" i="2" s="1"/>
  <c r="Q69" i="2" a="1"/>
  <c r="Q69" i="2" s="1"/>
  <c r="Q70" i="2" a="1"/>
  <c r="Q70" i="2" s="1"/>
  <c r="Q71" i="2" a="1"/>
  <c r="Q71" i="2" s="1"/>
  <c r="Q72" i="2" a="1"/>
  <c r="Q72" i="2" s="1"/>
  <c r="Q73" i="2" a="1"/>
  <c r="Q73" i="2" s="1"/>
  <c r="Q74" i="2" a="1"/>
  <c r="Q74" i="2" s="1"/>
  <c r="Q75" i="2" a="1"/>
  <c r="Q75" i="2" s="1"/>
  <c r="Q76" i="2" a="1"/>
  <c r="Q76" i="2" s="1"/>
  <c r="Q77" i="2" a="1"/>
  <c r="Q77" i="2" s="1"/>
  <c r="Q78" i="2" a="1"/>
  <c r="Q78" i="2" s="1"/>
  <c r="Q79" i="2" a="1"/>
  <c r="Q79" i="2" s="1"/>
  <c r="Q80" i="2" a="1"/>
  <c r="Q80" i="2" s="1"/>
  <c r="Q81" i="2" a="1"/>
  <c r="Q81" i="2" s="1"/>
  <c r="Q82" i="2" a="1"/>
  <c r="Q82" i="2" s="1"/>
  <c r="Q83" i="2" a="1"/>
  <c r="Q83" i="2" s="1"/>
  <c r="Q84" i="2" a="1"/>
  <c r="Q84" i="2" s="1"/>
  <c r="Q85" i="2" a="1"/>
  <c r="Q85" i="2" s="1"/>
  <c r="Q86" i="2" a="1"/>
  <c r="Q86" i="2" s="1"/>
  <c r="Q87" i="2" a="1"/>
  <c r="Q87" i="2" s="1"/>
  <c r="Q88" i="2" a="1"/>
  <c r="Q88" i="2" s="1"/>
  <c r="Q89" i="2" a="1"/>
  <c r="Q89" i="2" s="1"/>
  <c r="Q90" i="2" a="1"/>
  <c r="Q90" i="2" s="1"/>
  <c r="Q91" i="2" a="1"/>
  <c r="Q91" i="2" s="1"/>
  <c r="Q92" i="2" a="1"/>
  <c r="Q92" i="2" s="1"/>
  <c r="Q93" i="2" a="1"/>
  <c r="Q93" i="2" s="1"/>
  <c r="Q94" i="2" a="1"/>
  <c r="Q94" i="2" s="1"/>
  <c r="Q95" i="2" a="1"/>
  <c r="Q95" i="2" s="1"/>
  <c r="Q96" i="2" a="1"/>
  <c r="Q96" i="2" s="1"/>
  <c r="Q97" i="2" a="1"/>
  <c r="Q97" i="2" s="1"/>
  <c r="Q98" i="2" a="1"/>
  <c r="Q98" i="2" s="1"/>
  <c r="Q99" i="2" a="1"/>
  <c r="Q99" i="2" s="1"/>
  <c r="Q100" i="2" a="1"/>
  <c r="Q100" i="2" s="1"/>
  <c r="Q101" i="2" a="1"/>
  <c r="Q101" i="2" s="1"/>
  <c r="Q102" i="2" a="1"/>
  <c r="Q102" i="2" s="1"/>
  <c r="Q103" i="2" a="1"/>
  <c r="Q103" i="2" s="1"/>
  <c r="Q104" i="2" a="1"/>
  <c r="Q104" i="2" s="1"/>
  <c r="Q105" i="2" a="1"/>
  <c r="Q105" i="2" s="1"/>
  <c r="Q106" i="2" a="1"/>
  <c r="Q106" i="2" s="1"/>
  <c r="Q107" i="2" a="1"/>
  <c r="Q107" i="2" s="1"/>
  <c r="Q108" i="2" a="1"/>
  <c r="Q108" i="2" s="1"/>
  <c r="Q109" i="2" a="1"/>
  <c r="Q109" i="2" s="1"/>
  <c r="Q110" i="2" a="1"/>
  <c r="Q110" i="2" s="1"/>
  <c r="Q111" i="2" a="1"/>
  <c r="Q111" i="2" s="1"/>
  <c r="Q112" i="2" a="1"/>
  <c r="Q112" i="2" s="1"/>
  <c r="Q113" i="2" a="1"/>
  <c r="Q113" i="2" s="1"/>
  <c r="Q114" i="2" a="1"/>
  <c r="Q114" i="2" s="1"/>
  <c r="Q115" i="2" a="1"/>
  <c r="Q115" i="2" s="1"/>
  <c r="Q116" i="2" a="1"/>
  <c r="Q116" i="2" s="1"/>
  <c r="Q117" i="2" a="1"/>
  <c r="Q117" i="2" s="1"/>
  <c r="Q118" i="2" a="1"/>
  <c r="Q118" i="2" s="1"/>
  <c r="Q119" i="2" a="1"/>
  <c r="Q119" i="2" s="1"/>
  <c r="Q120" i="2" a="1"/>
  <c r="Q120" i="2" s="1"/>
  <c r="Q121" i="2" a="1"/>
  <c r="Q121" i="2" s="1"/>
  <c r="Q122" i="2" a="1"/>
  <c r="Q122" i="2" s="1"/>
  <c r="Q123" i="2" a="1"/>
  <c r="Q123" i="2" s="1"/>
  <c r="Q124" i="2" a="1"/>
  <c r="Q124" i="2" s="1"/>
  <c r="Q125" i="2" a="1"/>
  <c r="Q125" i="2" s="1"/>
  <c r="Q126" i="2" a="1"/>
  <c r="Q126" i="2" s="1"/>
  <c r="Q127" i="2" a="1"/>
  <c r="Q127" i="2" s="1"/>
  <c r="Q128" i="2" a="1"/>
  <c r="Q128" i="2" s="1"/>
  <c r="Q129" i="2" a="1"/>
  <c r="Q129" i="2" s="1"/>
  <c r="Q130" i="2" a="1"/>
  <c r="Q130" i="2" s="1"/>
  <c r="Q131" i="2" a="1"/>
  <c r="Q131" i="2" s="1"/>
  <c r="Q132" i="2" a="1"/>
  <c r="Q132" i="2" s="1"/>
  <c r="Q133" i="2" a="1"/>
  <c r="Q133" i="2" s="1"/>
  <c r="Q134" i="2" a="1"/>
  <c r="Q134" i="2" s="1"/>
  <c r="Q135" i="2" a="1"/>
  <c r="Q135" i="2" s="1"/>
  <c r="Q136" i="2" a="1"/>
  <c r="Q136" i="2" s="1"/>
  <c r="Q137" i="2" a="1"/>
  <c r="Q137" i="2" s="1"/>
  <c r="Q138" i="2" a="1"/>
  <c r="Q138" i="2" s="1"/>
  <c r="Q139" i="2" a="1"/>
  <c r="Q139" i="2" s="1"/>
  <c r="Q140" i="2" a="1"/>
  <c r="Q140" i="2" s="1"/>
  <c r="Q141" i="2" a="1"/>
  <c r="Q141" i="2" s="1"/>
  <c r="Q142" i="2" a="1"/>
  <c r="Q142" i="2" s="1"/>
  <c r="Q143" i="2" a="1"/>
  <c r="Q143" i="2" s="1"/>
  <c r="Q144" i="2" a="1"/>
  <c r="Q144" i="2" s="1"/>
  <c r="Q145" i="2" a="1"/>
  <c r="Q145" i="2" s="1"/>
  <c r="Q146" i="2" a="1"/>
  <c r="Q146" i="2" s="1"/>
  <c r="Q147" i="2" a="1"/>
  <c r="Q147" i="2" s="1"/>
  <c r="Q148" i="2" a="1"/>
  <c r="Q148" i="2" s="1"/>
  <c r="Q149" i="2" a="1"/>
  <c r="Q149" i="2" s="1"/>
  <c r="Q150" i="2" a="1"/>
  <c r="Q150" i="2" s="1"/>
  <c r="Q151" i="2" a="1"/>
  <c r="Q151" i="2" s="1"/>
  <c r="Q152" i="2" a="1"/>
  <c r="Q152" i="2" s="1"/>
  <c r="Q153" i="2" a="1"/>
  <c r="Q153" i="2" s="1"/>
  <c r="Q154" i="2" a="1"/>
  <c r="Q154" i="2" s="1"/>
  <c r="Q155" i="2" a="1"/>
  <c r="Q155" i="2" s="1"/>
  <c r="Q156" i="2" a="1"/>
  <c r="Q156" i="2" s="1"/>
  <c r="Q157" i="2" a="1"/>
  <c r="Q157" i="2" s="1"/>
  <c r="Q158" i="2" a="1"/>
  <c r="Q158" i="2" s="1"/>
  <c r="Q159" i="2" a="1"/>
  <c r="Q159" i="2" s="1"/>
  <c r="Q160" i="2" a="1"/>
  <c r="Q160" i="2" s="1"/>
  <c r="Q161" i="2" a="1"/>
  <c r="Q161" i="2" s="1"/>
  <c r="Q162" i="2" a="1"/>
  <c r="Q162" i="2" s="1"/>
  <c r="Q163" i="2" a="1"/>
  <c r="Q163" i="2" s="1"/>
  <c r="Q164" i="2" a="1"/>
  <c r="Q164" i="2" s="1"/>
  <c r="Q165" i="2" a="1"/>
  <c r="Q165" i="2" s="1"/>
  <c r="Q166" i="2" a="1"/>
  <c r="Q166" i="2" s="1"/>
  <c r="Q167" i="2" a="1"/>
  <c r="Q167" i="2" s="1"/>
  <c r="Q168" i="2" a="1"/>
  <c r="Q168" i="2" s="1"/>
  <c r="Q169" i="2" a="1"/>
  <c r="Q169" i="2" s="1"/>
  <c r="Q170" i="2" a="1"/>
  <c r="Q170" i="2" s="1"/>
  <c r="Q171" i="2" a="1"/>
  <c r="Q171" i="2" s="1"/>
  <c r="Q172" i="2" a="1"/>
  <c r="Q172" i="2" s="1"/>
  <c r="Q173" i="2" a="1"/>
  <c r="Q173" i="2" s="1"/>
  <c r="Q174" i="2" a="1"/>
  <c r="Q174" i="2" s="1"/>
  <c r="Q175" i="2" a="1"/>
  <c r="Q175" i="2" s="1"/>
  <c r="Q176" i="2" a="1"/>
  <c r="Q176" i="2" s="1"/>
  <c r="Q177" i="2" a="1"/>
  <c r="Q177" i="2" s="1"/>
  <c r="Q178" i="2" a="1"/>
  <c r="Q178" i="2" s="1"/>
  <c r="Q179" i="2" a="1"/>
  <c r="Q179" i="2" s="1"/>
  <c r="Q180" i="2" a="1"/>
  <c r="Q180" i="2" s="1"/>
  <c r="Q181" i="2" a="1"/>
  <c r="Q181" i="2" s="1"/>
  <c r="Q182" i="2" a="1"/>
  <c r="Q182" i="2" s="1"/>
  <c r="Q183" i="2" a="1"/>
  <c r="Q183" i="2" s="1"/>
  <c r="Q184" i="2" a="1"/>
  <c r="Q184" i="2" s="1"/>
  <c r="Q185" i="2" a="1"/>
  <c r="Q185" i="2" s="1"/>
  <c r="Q186" i="2" a="1"/>
  <c r="Q186" i="2" s="1"/>
  <c r="Q187" i="2" a="1"/>
  <c r="Q187" i="2" s="1"/>
  <c r="Q188" i="2" a="1"/>
  <c r="Q188" i="2" s="1"/>
  <c r="Q189" i="2" a="1"/>
  <c r="Q189" i="2" s="1"/>
  <c r="Q190" i="2" a="1"/>
  <c r="Q190" i="2" s="1"/>
  <c r="Q191" i="2" a="1"/>
  <c r="Q191" i="2" s="1"/>
  <c r="Q192" i="2" a="1"/>
  <c r="Q192" i="2" s="1"/>
  <c r="Q193" i="2" a="1"/>
  <c r="Q193" i="2" s="1"/>
  <c r="Q194" i="2" a="1"/>
  <c r="Q194" i="2" s="1"/>
  <c r="Q195" i="2" a="1"/>
  <c r="Q195" i="2" s="1"/>
  <c r="Q196" i="2" a="1"/>
  <c r="Q196" i="2" s="1"/>
  <c r="Q197" i="2" a="1"/>
  <c r="Q197" i="2" s="1"/>
  <c r="Q198" i="2" a="1"/>
  <c r="Q198" i="2" s="1"/>
  <c r="Q199" i="2" a="1"/>
  <c r="Q199" i="2" s="1"/>
  <c r="Q200" i="2" a="1"/>
  <c r="Q200" i="2" s="1"/>
  <c r="Q201" i="2" a="1"/>
  <c r="Q201" i="2" s="1"/>
  <c r="Q202" i="2" a="1"/>
  <c r="Q202" i="2" s="1"/>
  <c r="Q203" i="2" a="1"/>
  <c r="Q203" i="2" s="1"/>
  <c r="Q204" i="2" a="1"/>
  <c r="Q204" i="2" s="1"/>
  <c r="Q205" i="2" a="1"/>
  <c r="Q205" i="2" s="1"/>
  <c r="Q206" i="2" a="1"/>
  <c r="Q206" i="2" s="1"/>
  <c r="Q207" i="2" a="1"/>
  <c r="Q207" i="2" s="1"/>
  <c r="Q208" i="2" a="1"/>
  <c r="Q208" i="2" s="1"/>
  <c r="Q209" i="2" a="1"/>
  <c r="Q209" i="2" s="1"/>
  <c r="Q210" i="2" a="1"/>
  <c r="Q210" i="2" s="1"/>
  <c r="Q211" i="2" a="1"/>
  <c r="Q211" i="2" s="1"/>
  <c r="Q212" i="2" a="1"/>
  <c r="Q212" i="2" s="1"/>
  <c r="Q213" i="2" a="1"/>
  <c r="Q213" i="2" s="1"/>
  <c r="Q214" i="2" a="1"/>
  <c r="Q214" i="2" s="1"/>
  <c r="Q215" i="2" a="1"/>
  <c r="Q215" i="2" s="1"/>
  <c r="Q216" i="2" a="1"/>
  <c r="Q216" i="2" s="1"/>
  <c r="Q217" i="2" a="1"/>
  <c r="Q217" i="2" s="1"/>
  <c r="Q218" i="2" a="1"/>
  <c r="Q218" i="2" s="1"/>
  <c r="Q219" i="2" a="1"/>
  <c r="Q219" i="2" s="1"/>
  <c r="Q220" i="2" a="1"/>
  <c r="Q220" i="2" s="1"/>
  <c r="Q221" i="2" a="1"/>
  <c r="Q221" i="2" s="1"/>
  <c r="Q222" i="2" a="1"/>
  <c r="Q222" i="2" s="1"/>
  <c r="Q223" i="2" a="1"/>
  <c r="Q223" i="2" s="1"/>
  <c r="Q224" i="2" a="1"/>
  <c r="Q224" i="2" s="1"/>
  <c r="Q225" i="2" a="1"/>
  <c r="Q225" i="2" s="1"/>
  <c r="Q226" i="2" a="1"/>
  <c r="Q226" i="2" s="1"/>
  <c r="Q227" i="2" a="1"/>
  <c r="Q227" i="2" s="1"/>
  <c r="Q228" i="2" a="1"/>
  <c r="Q228" i="2" s="1"/>
  <c r="Q229" i="2" a="1"/>
  <c r="Q229" i="2" s="1"/>
  <c r="Q230" i="2" a="1"/>
  <c r="Q230" i="2" s="1"/>
  <c r="Q231" i="2" a="1"/>
  <c r="Q231" i="2" s="1"/>
  <c r="Q232" i="2" a="1"/>
  <c r="Q232" i="2" s="1"/>
  <c r="Q233" i="2" a="1"/>
  <c r="Q233" i="2" s="1"/>
  <c r="Q234" i="2" a="1"/>
  <c r="Q234" i="2" s="1"/>
  <c r="Q235" i="2" a="1"/>
  <c r="Q235" i="2" s="1"/>
  <c r="Q236" i="2" a="1"/>
  <c r="Q236" i="2" s="1"/>
  <c r="Q237" i="2" a="1"/>
  <c r="Q237" i="2" s="1"/>
  <c r="Q238" i="2" a="1"/>
  <c r="Q238" i="2" s="1"/>
  <c r="Q239" i="2" a="1"/>
  <c r="Q239" i="2" s="1"/>
  <c r="Q240" i="2" a="1"/>
  <c r="Q240" i="2" s="1"/>
  <c r="Q241" i="2" a="1"/>
  <c r="Q241" i="2" s="1"/>
  <c r="Q242" i="2" a="1"/>
  <c r="Q242" i="2" s="1"/>
  <c r="Q243" i="2" a="1"/>
  <c r="Q243" i="2" s="1"/>
  <c r="Q244" i="2" a="1"/>
  <c r="Q244" i="2" s="1"/>
  <c r="Q245" i="2" a="1"/>
  <c r="Q245" i="2" s="1"/>
  <c r="Q246" i="2" a="1"/>
  <c r="Q246" i="2" s="1"/>
  <c r="Q247" i="2" a="1"/>
  <c r="Q247" i="2" s="1"/>
  <c r="Q248" i="2" a="1"/>
  <c r="Q248" i="2" s="1"/>
  <c r="Q249" i="2" a="1"/>
  <c r="Q249" i="2" s="1"/>
  <c r="Q250" i="2" a="1"/>
  <c r="Q250" i="2" s="1"/>
  <c r="Q251" i="2" a="1"/>
  <c r="Q251" i="2" s="1"/>
  <c r="Q252" i="2" a="1"/>
  <c r="Q252" i="2" s="1"/>
  <c r="Q253" i="2" a="1"/>
  <c r="Q253" i="2" s="1"/>
  <c r="Q254" i="2" a="1"/>
  <c r="Q254" i="2" s="1"/>
  <c r="Q255" i="2" a="1"/>
  <c r="Q255" i="2" s="1"/>
  <c r="Q256" i="2" a="1"/>
  <c r="Q256" i="2" s="1"/>
  <c r="Q257" i="2" a="1"/>
  <c r="Q257" i="2" s="1"/>
  <c r="Q258" i="2" a="1"/>
  <c r="Q258" i="2" s="1"/>
  <c r="Q259" i="2" a="1"/>
  <c r="Q259" i="2" s="1"/>
  <c r="Q260" i="2" a="1"/>
  <c r="Q260" i="2" s="1"/>
  <c r="Q261" i="2" a="1"/>
  <c r="Q261" i="2" s="1"/>
  <c r="Q262" i="2" a="1"/>
  <c r="Q262" i="2" s="1"/>
  <c r="Q263" i="2" a="1"/>
  <c r="Q263" i="2" s="1"/>
  <c r="Q264" i="2" a="1"/>
  <c r="Q264" i="2" s="1"/>
  <c r="Q265" i="2" a="1"/>
  <c r="Q265" i="2" s="1"/>
  <c r="Q266" i="2" a="1"/>
  <c r="Q266" i="2" s="1"/>
  <c r="Q267" i="2" a="1"/>
  <c r="Q267" i="2" s="1"/>
  <c r="Q268" i="2" a="1"/>
  <c r="Q268" i="2" s="1"/>
  <c r="Q269" i="2" a="1"/>
  <c r="Q269" i="2" s="1"/>
  <c r="Q270" i="2" a="1"/>
  <c r="Q270" i="2" s="1"/>
  <c r="Q271" i="2" a="1"/>
  <c r="Q271" i="2" s="1"/>
  <c r="Q272" i="2" a="1"/>
  <c r="Q272" i="2" s="1"/>
  <c r="Q273" i="2" a="1"/>
  <c r="Q273" i="2" s="1"/>
  <c r="Q274" i="2" a="1"/>
  <c r="Q274" i="2" s="1"/>
  <c r="Q275" i="2" a="1"/>
  <c r="Q275" i="2" s="1"/>
  <c r="Q276" i="2" a="1"/>
  <c r="Q276" i="2" s="1"/>
  <c r="Q277" i="2" a="1"/>
  <c r="Q277" i="2" s="1"/>
  <c r="Q278" i="2" a="1"/>
  <c r="Q278" i="2" s="1"/>
  <c r="Q279" i="2" a="1"/>
  <c r="Q279" i="2" s="1"/>
  <c r="Q280" i="2" a="1"/>
  <c r="Q280" i="2" s="1"/>
  <c r="Q281" i="2" a="1"/>
  <c r="Q281" i="2" s="1"/>
  <c r="Q282" i="2" a="1"/>
  <c r="Q282" i="2" s="1"/>
  <c r="Q283" i="2" a="1"/>
  <c r="Q283" i="2" s="1"/>
  <c r="Q284" i="2" a="1"/>
  <c r="Q284" i="2" s="1"/>
  <c r="Q285" i="2" a="1"/>
  <c r="Q285" i="2" s="1"/>
  <c r="Q286" i="2" a="1"/>
  <c r="Q286" i="2" s="1"/>
  <c r="Q287" i="2" a="1"/>
  <c r="Q287" i="2" s="1"/>
  <c r="Q288" i="2" a="1"/>
  <c r="Q288" i="2" s="1"/>
  <c r="Q289" i="2" a="1"/>
  <c r="Q289" i="2" s="1"/>
  <c r="Q290" i="2" a="1"/>
  <c r="Q290" i="2" s="1"/>
  <c r="Q291" i="2" a="1"/>
  <c r="Q291" i="2" s="1"/>
  <c r="Q292" i="2" a="1"/>
  <c r="Q292" i="2" s="1"/>
  <c r="Q293" i="2" a="1"/>
  <c r="Q293" i="2" s="1"/>
  <c r="Q294" i="2" a="1"/>
  <c r="Q294" i="2" s="1"/>
  <c r="Q295" i="2" a="1"/>
  <c r="Q295" i="2" s="1"/>
  <c r="Q296" i="2" a="1"/>
  <c r="Q296" i="2" s="1"/>
  <c r="Q297" i="2" a="1"/>
  <c r="Q297" i="2" s="1"/>
  <c r="Q298" i="2" a="1"/>
  <c r="Q298" i="2" s="1"/>
  <c r="Q299" i="2" a="1"/>
  <c r="Q299" i="2" s="1"/>
  <c r="Q300" i="2" a="1"/>
  <c r="Q300" i="2" s="1"/>
  <c r="Q301" i="2" a="1"/>
  <c r="Q301" i="2" s="1"/>
  <c r="Q302" i="2" a="1"/>
  <c r="Q302" i="2" s="1"/>
  <c r="Q303" i="2" a="1"/>
  <c r="Q303" i="2" s="1"/>
  <c r="Q304" i="2" a="1"/>
  <c r="Q304" i="2" s="1"/>
  <c r="Q305" i="2" a="1"/>
  <c r="Q305" i="2" s="1"/>
  <c r="Q306" i="2" a="1"/>
  <c r="Q306" i="2" s="1"/>
  <c r="Q307" i="2" a="1"/>
  <c r="Q307" i="2" s="1"/>
  <c r="Q308" i="2" a="1"/>
  <c r="Q308" i="2" s="1"/>
  <c r="Q309" i="2" a="1"/>
  <c r="Q309" i="2" s="1"/>
  <c r="Q310" i="2" a="1"/>
  <c r="Q310" i="2" s="1"/>
  <c r="Q311" i="2" a="1"/>
  <c r="Q311" i="2" s="1"/>
  <c r="Q312" i="2" a="1"/>
  <c r="Q312" i="2" s="1"/>
  <c r="Q313" i="2" a="1"/>
  <c r="Q313" i="2" s="1"/>
  <c r="Q314" i="2" a="1"/>
  <c r="Q314" i="2" s="1"/>
  <c r="Q315" i="2" a="1"/>
  <c r="Q315" i="2" s="1"/>
  <c r="Q316" i="2" a="1"/>
  <c r="Q316" i="2" s="1"/>
  <c r="Q317" i="2" a="1"/>
  <c r="Q317" i="2" s="1"/>
  <c r="Q318" i="2" a="1"/>
  <c r="Q318" i="2" s="1"/>
  <c r="Q319" i="2" a="1"/>
  <c r="Q319" i="2" s="1"/>
  <c r="Q320" i="2" a="1"/>
  <c r="Q320" i="2" s="1"/>
  <c r="Q321" i="2" a="1"/>
  <c r="Q321" i="2" s="1"/>
  <c r="Q322" i="2" a="1"/>
  <c r="Q322" i="2" s="1"/>
  <c r="Q323" i="2" a="1"/>
  <c r="Q323" i="2" s="1"/>
  <c r="Q324" i="2" a="1"/>
  <c r="Q324" i="2" s="1"/>
  <c r="Q325" i="2" a="1"/>
  <c r="Q325" i="2" s="1"/>
  <c r="Q326" i="2" a="1"/>
  <c r="Q326" i="2" s="1"/>
  <c r="Q327" i="2" a="1"/>
  <c r="Q327" i="2" s="1"/>
  <c r="Q328" i="2" a="1"/>
  <c r="Q328" i="2" s="1"/>
  <c r="Q329" i="2" a="1"/>
  <c r="Q329" i="2" s="1"/>
  <c r="Q330" i="2" a="1"/>
  <c r="Q330" i="2" s="1"/>
  <c r="Q331" i="2" a="1"/>
  <c r="Q331" i="2" s="1"/>
  <c r="Q332" i="2" a="1"/>
  <c r="Q332" i="2" s="1"/>
  <c r="Q333" i="2" a="1"/>
  <c r="Q333" i="2" s="1"/>
  <c r="Q334" i="2" a="1"/>
  <c r="Q334" i="2"/>
  <c r="Q335" i="2" a="1"/>
  <c r="Q335" i="2" s="1"/>
  <c r="Q336" i="2" a="1"/>
  <c r="Q336" i="2" s="1"/>
  <c r="Q337" i="2" a="1"/>
  <c r="Q337" i="2" s="1"/>
  <c r="Q338" i="2" a="1"/>
  <c r="Q338" i="2" s="1"/>
  <c r="Q339" i="2" a="1"/>
  <c r="Q339" i="2" s="1"/>
  <c r="Q340" i="2" a="1"/>
  <c r="Q340" i="2" s="1"/>
  <c r="Q341" i="2" a="1"/>
  <c r="Q341" i="2" s="1"/>
  <c r="Q342" i="2" a="1"/>
  <c r="Q342" i="2" s="1"/>
  <c r="Q343" i="2" a="1"/>
  <c r="Q343" i="2" s="1"/>
  <c r="Q344" i="2" a="1"/>
  <c r="Q344" i="2" s="1"/>
  <c r="Q345" i="2" a="1"/>
  <c r="Q345" i="2" s="1"/>
  <c r="Q346" i="2" a="1"/>
  <c r="Q346" i="2" s="1"/>
  <c r="Q347" i="2" a="1"/>
  <c r="Q347" i="2" s="1"/>
  <c r="Q348" i="2" a="1"/>
  <c r="Q348" i="2" s="1"/>
  <c r="Q349" i="2" a="1"/>
  <c r="Q349" i="2" s="1"/>
  <c r="Q350" i="2" a="1"/>
  <c r="Q350" i="2" s="1"/>
  <c r="Q351" i="2" a="1"/>
  <c r="Q351" i="2" s="1"/>
  <c r="Q352" i="2" a="1"/>
  <c r="Q352" i="2" s="1"/>
  <c r="Q353" i="2" a="1"/>
  <c r="Q353" i="2" s="1"/>
  <c r="Q354" i="2" a="1"/>
  <c r="Q354" i="2" s="1"/>
  <c r="Q355" i="2" a="1"/>
  <c r="Q355" i="2" s="1"/>
  <c r="Q356" i="2" a="1"/>
  <c r="Q356" i="2" s="1"/>
  <c r="Q357" i="2" a="1"/>
  <c r="Q357" i="2" s="1"/>
  <c r="Q358" i="2" a="1"/>
  <c r="Q358" i="2" s="1"/>
  <c r="Q359" i="2" a="1"/>
  <c r="Q359" i="2" s="1"/>
  <c r="Q360" i="2" a="1"/>
  <c r="Q360" i="2" s="1"/>
  <c r="Q361" i="2" a="1"/>
  <c r="Q361" i="2" s="1"/>
  <c r="Q362" i="2" a="1"/>
  <c r="Q362" i="2" s="1"/>
  <c r="Q363" i="2" a="1"/>
  <c r="Q363" i="2" s="1"/>
  <c r="Q364" i="2" a="1"/>
  <c r="Q364" i="2" s="1"/>
  <c r="Q365" i="2" a="1"/>
  <c r="Q365" i="2" s="1"/>
  <c r="Q366" i="2" a="1"/>
  <c r="Q366" i="2" s="1"/>
  <c r="Q367" i="2" a="1"/>
  <c r="Q367" i="2" s="1"/>
  <c r="Q368" i="2" a="1"/>
  <c r="Q368" i="2" s="1"/>
  <c r="Q369" i="2" a="1"/>
  <c r="Q369" i="2" s="1"/>
  <c r="Q370" i="2" a="1"/>
  <c r="Q370" i="2" s="1"/>
  <c r="Q371" i="2" a="1"/>
  <c r="Q371" i="2" s="1"/>
  <c r="Q372" i="2" a="1"/>
  <c r="Q372" i="2" s="1"/>
  <c r="Q373" i="2" a="1"/>
  <c r="Q373" i="2" s="1"/>
  <c r="Q374" i="2" a="1"/>
  <c r="Q374" i="2" s="1"/>
  <c r="Q375" i="2" a="1"/>
  <c r="Q375" i="2" s="1"/>
  <c r="Q376" i="2" a="1"/>
  <c r="Q376" i="2" s="1"/>
  <c r="Q377" i="2" a="1"/>
  <c r="Q377" i="2" s="1"/>
  <c r="Q378" i="2" a="1"/>
  <c r="Q378" i="2" s="1"/>
  <c r="Q379" i="2" a="1"/>
  <c r="Q379" i="2" s="1"/>
  <c r="Q380" i="2" a="1"/>
  <c r="Q380" i="2" s="1"/>
  <c r="Q381" i="2" a="1"/>
  <c r="Q381" i="2" s="1"/>
  <c r="Q382" i="2" a="1"/>
  <c r="Q382" i="2" s="1"/>
  <c r="Q383" i="2" a="1"/>
  <c r="Q383" i="2" s="1"/>
  <c r="Q384" i="2" a="1"/>
  <c r="Q384" i="2" s="1"/>
  <c r="Q385" i="2" a="1"/>
  <c r="Q385" i="2" s="1"/>
  <c r="Q386" i="2" a="1"/>
  <c r="Q386" i="2" s="1"/>
  <c r="Q387" i="2" a="1"/>
  <c r="Q387" i="2" s="1"/>
  <c r="Q388" i="2" a="1"/>
  <c r="Q388" i="2" s="1"/>
  <c r="Q389" i="2" a="1"/>
  <c r="Q389" i="2" s="1"/>
  <c r="Q390" i="2" a="1"/>
  <c r="Q390" i="2" s="1"/>
  <c r="Q391" i="2" a="1"/>
  <c r="Q391" i="2" s="1"/>
  <c r="Q392" i="2" a="1"/>
  <c r="Q392" i="2" s="1"/>
  <c r="Q393" i="2" a="1"/>
  <c r="Q393" i="2" s="1"/>
  <c r="Q394" i="2" a="1"/>
  <c r="Q394" i="2" s="1"/>
  <c r="Q395" i="2" a="1"/>
  <c r="Q395" i="2" s="1"/>
  <c r="Q396" i="2" a="1"/>
  <c r="Q396" i="2" s="1"/>
  <c r="Q397" i="2" a="1"/>
  <c r="Q397" i="2" s="1"/>
  <c r="Q398" i="2" a="1"/>
  <c r="Q398" i="2" s="1"/>
  <c r="Q399" i="2" a="1"/>
  <c r="Q399" i="2" s="1"/>
  <c r="Q400" i="2" a="1"/>
  <c r="Q400" i="2" s="1"/>
  <c r="Q401" i="2" a="1"/>
  <c r="Q401" i="2" s="1"/>
  <c r="Q402" i="2" a="1"/>
  <c r="Q402" i="2" s="1"/>
  <c r="Q403" i="2" a="1"/>
  <c r="Q403" i="2" s="1"/>
  <c r="Q404" i="2" a="1"/>
  <c r="Q404" i="2" s="1"/>
  <c r="Q405" i="2" a="1"/>
  <c r="Q405" i="2" s="1"/>
  <c r="Q406" i="2" a="1"/>
  <c r="Q406" i="2" s="1"/>
  <c r="Q407" i="2" a="1"/>
  <c r="Q407" i="2" s="1"/>
  <c r="Q408" i="2" a="1"/>
  <c r="Q408" i="2" s="1"/>
  <c r="Q409" i="2" a="1"/>
  <c r="Q409" i="2" s="1"/>
  <c r="Q410" i="2" a="1"/>
  <c r="Q410" i="2" s="1"/>
  <c r="Q411" i="2" a="1"/>
  <c r="Q411" i="2" s="1"/>
  <c r="Q412" i="2" a="1"/>
  <c r="Q412" i="2" s="1"/>
  <c r="Q413" i="2" a="1"/>
  <c r="Q413" i="2" s="1"/>
  <c r="Q414" i="2" a="1"/>
  <c r="Q414" i="2" s="1"/>
  <c r="Q415" i="2" a="1"/>
  <c r="Q415" i="2" s="1"/>
  <c r="Q416" i="2" a="1"/>
  <c r="Q416" i="2" s="1"/>
  <c r="Q417" i="2" a="1"/>
  <c r="Q417" i="2" s="1"/>
  <c r="Q418" i="2" a="1"/>
  <c r="Q418" i="2" s="1"/>
  <c r="Q419" i="2" a="1"/>
  <c r="Q419" i="2" s="1"/>
  <c r="Q420" i="2" a="1"/>
  <c r="Q420" i="2" s="1"/>
  <c r="Q421" i="2" a="1"/>
  <c r="Q421" i="2" s="1"/>
  <c r="Q422" i="2" a="1"/>
  <c r="Q422" i="2" s="1"/>
  <c r="Q423" i="2" a="1"/>
  <c r="Q423" i="2" s="1"/>
  <c r="Q424" i="2" a="1"/>
  <c r="Q424" i="2" s="1"/>
  <c r="Q425" i="2" a="1"/>
  <c r="Q425" i="2" s="1"/>
  <c r="Q426" i="2" a="1"/>
  <c r="Q426" i="2" s="1"/>
  <c r="Q427" i="2" a="1"/>
  <c r="Q427" i="2" s="1"/>
  <c r="Q428" i="2" a="1"/>
  <c r="Q428" i="2" s="1"/>
  <c r="Q429" i="2" a="1"/>
  <c r="Q429" i="2" s="1"/>
  <c r="Q430" i="2" a="1"/>
  <c r="Q430" i="2" s="1"/>
  <c r="Q431" i="2" a="1"/>
  <c r="Q431" i="2" s="1"/>
  <c r="Q432" i="2" a="1"/>
  <c r="Q432" i="2" s="1"/>
  <c r="Q433" i="2" a="1"/>
  <c r="Q433" i="2" s="1"/>
  <c r="Q434" i="2" a="1"/>
  <c r="Q434" i="2" s="1"/>
  <c r="Q435" i="2" a="1"/>
  <c r="Q435" i="2" s="1"/>
  <c r="Q436" i="2" a="1"/>
  <c r="Q436" i="2" s="1"/>
  <c r="Q437" i="2" a="1"/>
  <c r="Q437" i="2" s="1"/>
  <c r="Q438" i="2" a="1"/>
  <c r="Q438" i="2" s="1"/>
  <c r="Q439" i="2" a="1"/>
  <c r="Q439" i="2" s="1"/>
  <c r="Q440" i="2" a="1"/>
  <c r="Q440" i="2" s="1"/>
  <c r="Q441" i="2" a="1"/>
  <c r="Q441" i="2" s="1"/>
  <c r="Q442" i="2" a="1"/>
  <c r="Q442" i="2" s="1"/>
  <c r="Q443" i="2" a="1"/>
  <c r="Q443" i="2" s="1"/>
  <c r="Q444" i="2" a="1"/>
  <c r="Q444" i="2" s="1"/>
  <c r="Q445" i="2" a="1"/>
  <c r="Q445" i="2" s="1"/>
  <c r="Q446" i="2" a="1"/>
  <c r="Q446" i="2" s="1"/>
  <c r="Q447" i="2" a="1"/>
  <c r="Q447" i="2" s="1"/>
  <c r="Q448" i="2" a="1"/>
  <c r="Q448" i="2" s="1"/>
  <c r="Q449" i="2" a="1"/>
  <c r="Q449" i="2" s="1"/>
  <c r="Q450" i="2" a="1"/>
  <c r="Q450" i="2" s="1"/>
  <c r="Q451" i="2" a="1"/>
  <c r="Q451" i="2" s="1"/>
  <c r="Q452" i="2" a="1"/>
  <c r="Q452" i="2" s="1"/>
  <c r="Q453" i="2" a="1"/>
  <c r="Q453" i="2" s="1"/>
  <c r="Q454" i="2" a="1"/>
  <c r="Q454" i="2" s="1"/>
  <c r="Q455" i="2" a="1"/>
  <c r="Q455" i="2" s="1"/>
  <c r="Q456" i="2" a="1"/>
  <c r="Q456" i="2" s="1"/>
  <c r="Q457" i="2" a="1"/>
  <c r="Q457" i="2" s="1"/>
  <c r="Q458" i="2" a="1"/>
  <c r="Q458" i="2" s="1"/>
  <c r="Q459" i="2" a="1"/>
  <c r="Q459" i="2" s="1"/>
  <c r="Q460" i="2" a="1"/>
  <c r="Q460" i="2" s="1"/>
  <c r="Q461" i="2" a="1"/>
  <c r="Q461" i="2" s="1"/>
  <c r="Q462" i="2" a="1"/>
  <c r="Q462" i="2" s="1"/>
  <c r="Q463" i="2" a="1"/>
  <c r="Q463" i="2" s="1"/>
  <c r="Q464" i="2" a="1"/>
  <c r="Q464" i="2" s="1"/>
  <c r="Q465" i="2" a="1"/>
  <c r="Q465" i="2" s="1"/>
  <c r="Q466" i="2" a="1"/>
  <c r="Q466" i="2" s="1"/>
  <c r="Q467" i="2" a="1"/>
  <c r="Q467" i="2" s="1"/>
  <c r="Q468" i="2" a="1"/>
  <c r="Q468" i="2" s="1"/>
  <c r="Q469" i="2" a="1"/>
  <c r="Q469" i="2" s="1"/>
  <c r="Q470" i="2" a="1"/>
  <c r="Q470" i="2" s="1"/>
  <c r="Q471" i="2" a="1"/>
  <c r="Q471" i="2" s="1"/>
  <c r="Q472" i="2" a="1"/>
  <c r="Q472" i="2" s="1"/>
  <c r="Q473" i="2" a="1"/>
  <c r="Q473" i="2" s="1"/>
  <c r="Q474" i="2" a="1"/>
  <c r="Q474" i="2" s="1"/>
  <c r="Q475" i="2" a="1"/>
  <c r="Q475" i="2" s="1"/>
  <c r="Q476" i="2" a="1"/>
  <c r="Q476" i="2" s="1"/>
  <c r="Q477" i="2" a="1"/>
  <c r="Q477" i="2" s="1"/>
  <c r="Q478" i="2" a="1"/>
  <c r="Q478" i="2" s="1"/>
  <c r="Q479" i="2" a="1"/>
  <c r="Q479" i="2" s="1"/>
  <c r="Q480" i="2" a="1"/>
  <c r="Q480" i="2" s="1"/>
  <c r="Q481" i="2" a="1"/>
  <c r="Q481" i="2" s="1"/>
  <c r="Q482" i="2" a="1"/>
  <c r="Q482" i="2" s="1"/>
  <c r="Q483" i="2" a="1"/>
  <c r="Q483" i="2" s="1"/>
  <c r="Q484" i="2" a="1"/>
  <c r="Q484" i="2" s="1"/>
  <c r="Q485" i="2" a="1"/>
  <c r="Q485" i="2" s="1"/>
  <c r="Q486" i="2" a="1"/>
  <c r="Q486" i="2" s="1"/>
  <c r="Q487" i="2" a="1"/>
  <c r="Q487" i="2" s="1"/>
  <c r="Q488" i="2" a="1"/>
  <c r="Q488" i="2" s="1"/>
  <c r="Q489" i="2" a="1"/>
  <c r="Q489" i="2" s="1"/>
  <c r="Q490" i="2" a="1"/>
  <c r="Q490" i="2" s="1"/>
  <c r="Q491" i="2" a="1"/>
  <c r="Q491" i="2" s="1"/>
  <c r="Q492" i="2" a="1"/>
  <c r="Q492" i="2" s="1"/>
  <c r="Q493" i="2" a="1"/>
  <c r="Q493" i="2" s="1"/>
  <c r="Q494" i="2" a="1"/>
  <c r="Q494" i="2" s="1"/>
  <c r="Q495" i="2" a="1"/>
  <c r="Q495" i="2" s="1"/>
  <c r="Q496" i="2" a="1"/>
  <c r="Q496" i="2" s="1"/>
  <c r="Q497" i="2" a="1"/>
  <c r="Q497" i="2" s="1"/>
  <c r="Q498" i="2" a="1"/>
  <c r="Q498" i="2" s="1"/>
  <c r="Q499" i="2" a="1"/>
  <c r="Q499" i="2" s="1"/>
  <c r="Q500" i="2" a="1"/>
  <c r="Q500" i="2" s="1"/>
  <c r="Q501" i="2" a="1"/>
  <c r="Q501" i="2" s="1"/>
  <c r="Q502" i="2" a="1"/>
  <c r="Q502" i="2" s="1"/>
  <c r="Q503" i="2" a="1"/>
  <c r="Q503" i="2" s="1"/>
  <c r="Q504" i="2" a="1"/>
  <c r="Q504" i="2" s="1"/>
  <c r="Q505" i="2" a="1"/>
  <c r="Q505" i="2" s="1"/>
  <c r="Q506" i="2" a="1"/>
  <c r="Q506" i="2" s="1"/>
  <c r="Q507" i="2" a="1"/>
  <c r="Q507" i="2" s="1"/>
  <c r="Q508" i="2" a="1"/>
  <c r="Q508" i="2" s="1"/>
  <c r="Q509" i="2" a="1"/>
  <c r="Q509" i="2" s="1"/>
  <c r="Q510" i="2" a="1"/>
  <c r="Q510" i="2" s="1"/>
  <c r="Q511" i="2" a="1"/>
  <c r="Q511" i="2" s="1"/>
  <c r="Q512" i="2" a="1"/>
  <c r="Q512" i="2" s="1"/>
  <c r="Q513" i="2" a="1"/>
  <c r="Q513" i="2" s="1"/>
  <c r="Q514" i="2" a="1"/>
  <c r="Q514" i="2" s="1"/>
  <c r="Q515" i="2" a="1"/>
  <c r="Q515" i="2" s="1"/>
  <c r="Q516" i="2" a="1"/>
  <c r="Q516" i="2" s="1"/>
  <c r="Q517" i="2" a="1"/>
  <c r="Q517" i="2" s="1"/>
  <c r="Q518" i="2" a="1"/>
  <c r="Q518" i="2" s="1"/>
  <c r="Q519" i="2" a="1"/>
  <c r="Q519" i="2" s="1"/>
  <c r="Q520" i="2" a="1"/>
  <c r="Q520" i="2" s="1"/>
  <c r="Q521" i="2" a="1"/>
  <c r="Q521" i="2" s="1"/>
  <c r="Q522" i="2" a="1"/>
  <c r="Q522" i="2" s="1"/>
  <c r="Q523" i="2" a="1"/>
  <c r="Q523" i="2" s="1"/>
  <c r="Q524" i="2" a="1"/>
  <c r="Q524" i="2" s="1"/>
  <c r="Q525" i="2" a="1"/>
  <c r="Q525" i="2" s="1"/>
  <c r="Q526" i="2" a="1"/>
  <c r="Q526" i="2" s="1"/>
  <c r="Q527" i="2" a="1"/>
  <c r="Q527" i="2" s="1"/>
  <c r="Q528" i="2" a="1"/>
  <c r="Q528" i="2" s="1"/>
  <c r="Q529" i="2" a="1"/>
  <c r="Q529" i="2" s="1"/>
  <c r="Q530" i="2" a="1"/>
  <c r="Q530" i="2" s="1"/>
  <c r="Q531" i="2" a="1"/>
  <c r="Q531" i="2" s="1"/>
  <c r="Q532" i="2" a="1"/>
  <c r="Q532" i="2" s="1"/>
  <c r="Q533" i="2" a="1"/>
  <c r="Q533" i="2" s="1"/>
  <c r="Q534" i="2" a="1"/>
  <c r="Q534" i="2" s="1"/>
  <c r="Q535" i="2" a="1"/>
  <c r="Q535" i="2" s="1"/>
  <c r="Q536" i="2" a="1"/>
  <c r="Q536" i="2" s="1"/>
  <c r="Q537" i="2" a="1"/>
  <c r="Q537" i="2" s="1"/>
  <c r="Q538" i="2" a="1"/>
  <c r="Q538" i="2" s="1"/>
  <c r="Q539" i="2" a="1"/>
  <c r="Q539" i="2" s="1"/>
  <c r="Q540" i="2" a="1"/>
  <c r="Q540" i="2" s="1"/>
  <c r="Q541" i="2" a="1"/>
  <c r="Q541" i="2" s="1"/>
  <c r="Q542" i="2" a="1"/>
  <c r="Q542" i="2" s="1"/>
  <c r="Q543" i="2" a="1"/>
  <c r="Q543" i="2" s="1"/>
  <c r="Q544" i="2" a="1"/>
  <c r="Q544" i="2" s="1"/>
  <c r="Q545" i="2" a="1"/>
  <c r="Q545" i="2" s="1"/>
  <c r="Q546" i="2" a="1"/>
  <c r="Q546" i="2" s="1"/>
  <c r="Q547" i="2" a="1"/>
  <c r="Q547" i="2" s="1"/>
  <c r="Q548" i="2" a="1"/>
  <c r="Q548" i="2" s="1"/>
  <c r="Q549" i="2" a="1"/>
  <c r="Q549" i="2" s="1"/>
  <c r="Q550" i="2" a="1"/>
  <c r="Q550" i="2" s="1"/>
  <c r="Q551" i="2" a="1"/>
  <c r="Q551" i="2" s="1"/>
  <c r="Q552" i="2" a="1"/>
  <c r="Q552" i="2" s="1"/>
  <c r="Q553" i="2" a="1"/>
  <c r="Q553" i="2" s="1"/>
  <c r="Q554" i="2" a="1"/>
  <c r="Q554" i="2" s="1"/>
  <c r="Q555" i="2" a="1"/>
  <c r="Q555" i="2" s="1"/>
  <c r="Q556" i="2" a="1"/>
  <c r="Q556" i="2" s="1"/>
  <c r="Q557" i="2" a="1"/>
  <c r="Q557" i="2" s="1"/>
  <c r="Q558" i="2" a="1"/>
  <c r="Q558" i="2" s="1"/>
  <c r="Q559" i="2" a="1"/>
  <c r="Q559" i="2" s="1"/>
  <c r="Q560" i="2" a="1"/>
  <c r="Q560" i="2" s="1"/>
  <c r="Q561" i="2" a="1"/>
  <c r="Q561" i="2" s="1"/>
  <c r="Q562" i="2" a="1"/>
  <c r="Q562" i="2" s="1"/>
  <c r="Q563" i="2" a="1"/>
  <c r="Q563" i="2" s="1"/>
  <c r="Q564" i="2" a="1"/>
  <c r="Q564" i="2" s="1"/>
  <c r="Q565" i="2" a="1"/>
  <c r="Q565" i="2" s="1"/>
  <c r="Q566" i="2" a="1"/>
  <c r="Q566" i="2" s="1"/>
  <c r="Q567" i="2" a="1"/>
  <c r="Q567" i="2" s="1"/>
  <c r="Q568" i="2" a="1"/>
  <c r="Q568" i="2" s="1"/>
  <c r="Q569" i="2" a="1"/>
  <c r="Q569" i="2" s="1"/>
  <c r="Q570" i="2" a="1"/>
  <c r="Q570" i="2" s="1"/>
  <c r="Q571" i="2" a="1"/>
  <c r="Q571" i="2" s="1"/>
  <c r="Q572" i="2" a="1"/>
  <c r="Q572" i="2" s="1"/>
  <c r="Q573" i="2" a="1"/>
  <c r="Q573" i="2" s="1"/>
  <c r="Q574" i="2" a="1"/>
  <c r="Q574" i="2" s="1"/>
  <c r="Q575" i="2" a="1"/>
  <c r="Q575" i="2" s="1"/>
  <c r="Q576" i="2" a="1"/>
  <c r="Q576" i="2" s="1"/>
  <c r="Q577" i="2" a="1"/>
  <c r="Q577" i="2" s="1"/>
  <c r="Q578" i="2" a="1"/>
  <c r="Q578" i="2" s="1"/>
  <c r="Q579" i="2" a="1"/>
  <c r="Q579" i="2" s="1"/>
  <c r="Q580" i="2" a="1"/>
  <c r="Q580" i="2" s="1"/>
  <c r="Q581" i="2" a="1"/>
  <c r="Q581" i="2" s="1"/>
  <c r="Q582" i="2" a="1"/>
  <c r="Q582" i="2" s="1"/>
  <c r="Q583" i="2" a="1"/>
  <c r="Q583" i="2" s="1"/>
  <c r="Q584" i="2" a="1"/>
  <c r="Q584" i="2" s="1"/>
  <c r="Q585" i="2" a="1"/>
  <c r="Q585" i="2" s="1"/>
  <c r="Q586" i="2" a="1"/>
  <c r="Q586" i="2" s="1"/>
  <c r="Q587" i="2" a="1"/>
  <c r="Q587" i="2" s="1"/>
  <c r="Q588" i="2" a="1"/>
  <c r="Q588" i="2" s="1"/>
  <c r="Q589" i="2" a="1"/>
  <c r="Q589" i="2" s="1"/>
  <c r="Q590" i="2" a="1"/>
  <c r="Q590" i="2" s="1"/>
  <c r="Q591" i="2" a="1"/>
  <c r="Q591" i="2" s="1"/>
  <c r="Q592" i="2" a="1"/>
  <c r="Q592" i="2" s="1"/>
  <c r="Q593" i="2" a="1"/>
  <c r="Q593" i="2" s="1"/>
  <c r="Q594" i="2" a="1"/>
  <c r="Q594" i="2" s="1"/>
  <c r="Q595" i="2" a="1"/>
  <c r="Q595" i="2" s="1"/>
  <c r="Q596" i="2" a="1"/>
  <c r="Q596" i="2" s="1"/>
  <c r="Q597" i="2" a="1"/>
  <c r="Q597" i="2" s="1"/>
  <c r="Q598" i="2" a="1"/>
  <c r="Q598" i="2" s="1"/>
  <c r="Q599" i="2" a="1"/>
  <c r="Q599" i="2" s="1"/>
  <c r="Q600" i="2" a="1"/>
  <c r="Q600" i="2" s="1"/>
  <c r="Q601" i="2" a="1"/>
  <c r="Q601" i="2" s="1"/>
  <c r="Q602" i="2" a="1"/>
  <c r="Q602" i="2" s="1"/>
  <c r="Q603" i="2" a="1"/>
  <c r="Q603" i="2" s="1"/>
  <c r="Q604" i="2" a="1"/>
  <c r="Q604" i="2" s="1"/>
  <c r="Q605" i="2" a="1"/>
  <c r="Q605" i="2" s="1"/>
  <c r="Q606" i="2" a="1"/>
  <c r="Q606" i="2" s="1"/>
  <c r="Q607" i="2" a="1"/>
  <c r="Q607" i="2" s="1"/>
  <c r="Q608" i="2" a="1"/>
  <c r="Q608" i="2" s="1"/>
  <c r="Q609" i="2" a="1"/>
  <c r="Q609" i="2" s="1"/>
  <c r="Q610" i="2" a="1"/>
  <c r="Q610" i="2" s="1"/>
  <c r="Q611" i="2" a="1"/>
  <c r="Q611" i="2" s="1"/>
  <c r="Q612" i="2" a="1"/>
  <c r="Q612" i="2" s="1"/>
  <c r="Q613" i="2" a="1"/>
  <c r="Q613" i="2" s="1"/>
  <c r="Q614" i="2" a="1"/>
  <c r="Q614" i="2" s="1"/>
  <c r="Q615" i="2" a="1"/>
  <c r="Q615" i="2" s="1"/>
  <c r="Q616" i="2" a="1"/>
  <c r="Q616" i="2" s="1"/>
  <c r="Q617" i="2" a="1"/>
  <c r="Q617" i="2" s="1"/>
  <c r="Q618" i="2" a="1"/>
  <c r="Q618" i="2" s="1"/>
  <c r="Q619" i="2" a="1"/>
  <c r="Q619" i="2" s="1"/>
  <c r="Q620" i="2" a="1"/>
  <c r="Q620" i="2" s="1"/>
  <c r="Q621" i="2" a="1"/>
  <c r="Q621" i="2" s="1"/>
  <c r="Q622" i="2" a="1"/>
  <c r="Q622" i="2" s="1"/>
  <c r="Q623" i="2" a="1"/>
  <c r="Q623" i="2" s="1"/>
  <c r="Q624" i="2" a="1"/>
  <c r="Q624" i="2" s="1"/>
  <c r="Q625" i="2" a="1"/>
  <c r="Q625" i="2" s="1"/>
  <c r="Q626" i="2" a="1"/>
  <c r="Q626" i="2" s="1"/>
  <c r="Q627" i="2" a="1"/>
  <c r="Q627" i="2" s="1"/>
  <c r="Q628" i="2" a="1"/>
  <c r="Q628" i="2" s="1"/>
  <c r="Q629" i="2" a="1"/>
  <c r="Q629" i="2" s="1"/>
  <c r="Q630" i="2" a="1"/>
  <c r="Q630" i="2" s="1"/>
  <c r="Q631" i="2" a="1"/>
  <c r="Q631" i="2" s="1"/>
  <c r="Q632" i="2" a="1"/>
  <c r="Q632" i="2" s="1"/>
  <c r="Q633" i="2" a="1"/>
  <c r="Q633" i="2" s="1"/>
  <c r="Q634" i="2" a="1"/>
  <c r="Q634" i="2" s="1"/>
  <c r="Q635" i="2" a="1"/>
  <c r="Q635" i="2" s="1"/>
  <c r="Q636" i="2" a="1"/>
  <c r="Q636" i="2" s="1"/>
  <c r="Q637" i="2" a="1"/>
  <c r="Q637" i="2" s="1"/>
  <c r="Q638" i="2" a="1"/>
  <c r="Q638" i="2" s="1"/>
  <c r="Q639" i="2" a="1"/>
  <c r="Q639" i="2" s="1"/>
  <c r="Q640" i="2" a="1"/>
  <c r="Q640" i="2" s="1"/>
  <c r="Q641" i="2" a="1"/>
  <c r="Q641" i="2" s="1"/>
  <c r="Q642" i="2" a="1"/>
  <c r="Q642" i="2" s="1"/>
  <c r="Q643" i="2" a="1"/>
  <c r="Q643" i="2" s="1"/>
  <c r="Q644" i="2" a="1"/>
  <c r="Q644" i="2" s="1"/>
  <c r="Q645" i="2" a="1"/>
  <c r="Q645" i="2" s="1"/>
  <c r="Q646" i="2" a="1"/>
  <c r="Q646" i="2" s="1"/>
  <c r="Q647" i="2" a="1"/>
  <c r="Q647" i="2" s="1"/>
  <c r="Q648" i="2" a="1"/>
  <c r="Q648" i="2" s="1"/>
  <c r="Q649" i="2" a="1"/>
  <c r="Q649" i="2" s="1"/>
  <c r="Q650" i="2" a="1"/>
  <c r="Q650" i="2" s="1"/>
  <c r="Q651" i="2" a="1"/>
  <c r="Q651" i="2" s="1"/>
  <c r="Q652" i="2" a="1"/>
  <c r="Q652" i="2" s="1"/>
  <c r="Q653" i="2" a="1"/>
  <c r="Q653" i="2" s="1"/>
  <c r="Q654" i="2" a="1"/>
  <c r="Q654" i="2" s="1"/>
  <c r="Q655" i="2" a="1"/>
  <c r="Q655" i="2" s="1"/>
  <c r="Q656" i="2" a="1"/>
  <c r="Q656" i="2" s="1"/>
  <c r="Q657" i="2" a="1"/>
  <c r="Q657" i="2" s="1"/>
  <c r="Q658" i="2" a="1"/>
  <c r="Q658" i="2" s="1"/>
  <c r="Q659" i="2" a="1"/>
  <c r="Q659" i="2" s="1"/>
  <c r="Q660" i="2" a="1"/>
  <c r="Q660" i="2" s="1"/>
  <c r="Q661" i="2" a="1"/>
  <c r="Q661" i="2" s="1"/>
  <c r="Q662" i="2" a="1"/>
  <c r="Q662" i="2" s="1"/>
  <c r="Q663" i="2" a="1"/>
  <c r="Q663" i="2" s="1"/>
  <c r="Q664" i="2" a="1"/>
  <c r="Q664" i="2" s="1"/>
  <c r="Q665" i="2" a="1"/>
  <c r="Q665" i="2" s="1"/>
  <c r="Q666" i="2" a="1"/>
  <c r="Q666" i="2" s="1"/>
  <c r="Q667" i="2" a="1"/>
  <c r="Q667" i="2" s="1"/>
  <c r="Q668" i="2" a="1"/>
  <c r="Q668" i="2" s="1"/>
  <c r="Q669" i="2" a="1"/>
  <c r="Q669" i="2" s="1"/>
  <c r="Q670" i="2" a="1"/>
  <c r="Q670" i="2" s="1"/>
  <c r="Q671" i="2" a="1"/>
  <c r="Q671" i="2" s="1"/>
  <c r="Q672" i="2" a="1"/>
  <c r="Q672" i="2" s="1"/>
  <c r="Q673" i="2" a="1"/>
  <c r="Q673" i="2" s="1"/>
  <c r="Q674" i="2" a="1"/>
  <c r="Q674" i="2" s="1"/>
  <c r="Q675" i="2" a="1"/>
  <c r="Q675" i="2" s="1"/>
  <c r="Q676" i="2" a="1"/>
  <c r="Q676" i="2" s="1"/>
  <c r="Q677" i="2" a="1"/>
  <c r="Q677" i="2" s="1"/>
  <c r="Q678" i="2" a="1"/>
  <c r="Q678" i="2" s="1"/>
  <c r="Q679" i="2" a="1"/>
  <c r="Q679" i="2" s="1"/>
  <c r="Q680" i="2" a="1"/>
  <c r="Q680" i="2" s="1"/>
  <c r="Q681" i="2" a="1"/>
  <c r="Q681" i="2" s="1"/>
  <c r="Q682" i="2" a="1"/>
  <c r="Q682" i="2" s="1"/>
  <c r="Q683" i="2" a="1"/>
  <c r="Q683" i="2" s="1"/>
  <c r="Q684" i="2" a="1"/>
  <c r="Q684" i="2" s="1"/>
  <c r="Q685" i="2" a="1"/>
  <c r="Q685" i="2" s="1"/>
  <c r="Q686" i="2" a="1"/>
  <c r="Q686" i="2" s="1"/>
  <c r="Q687" i="2" a="1"/>
  <c r="Q687" i="2" s="1"/>
  <c r="Q688" i="2" a="1"/>
  <c r="Q688" i="2" s="1"/>
  <c r="Q689" i="2" a="1"/>
  <c r="Q689" i="2" s="1"/>
  <c r="Q690" i="2" a="1"/>
  <c r="Q690" i="2" s="1"/>
  <c r="Q691" i="2" a="1"/>
  <c r="Q691" i="2" s="1"/>
  <c r="Q692" i="2" a="1"/>
  <c r="Q692" i="2" s="1"/>
  <c r="Q693" i="2" a="1"/>
  <c r="Q693" i="2" s="1"/>
  <c r="Q694" i="2" a="1"/>
  <c r="Q694" i="2" s="1"/>
  <c r="Q695" i="2" a="1"/>
  <c r="Q695" i="2" s="1"/>
  <c r="Q696" i="2" a="1"/>
  <c r="Q696" i="2" s="1"/>
  <c r="Q697" i="2" a="1"/>
  <c r="Q697" i="2" s="1"/>
  <c r="Q698" i="2" a="1"/>
  <c r="Q698" i="2" s="1"/>
  <c r="Q699" i="2" a="1"/>
  <c r="Q699" i="2" s="1"/>
  <c r="Q700" i="2" a="1"/>
  <c r="Q700" i="2" s="1"/>
  <c r="Q701" i="2" a="1"/>
  <c r="Q701" i="2" s="1"/>
  <c r="Q702" i="2" a="1"/>
  <c r="Q702" i="2" s="1"/>
  <c r="Q703" i="2" a="1"/>
  <c r="Q703" i="2" s="1"/>
  <c r="Q704" i="2" a="1"/>
  <c r="Q704" i="2" s="1"/>
  <c r="Q705" i="2" a="1"/>
  <c r="Q705" i="2" s="1"/>
  <c r="Q706" i="2" a="1"/>
  <c r="Q706" i="2" s="1"/>
  <c r="Q707" i="2" a="1"/>
  <c r="Q707" i="2" s="1"/>
  <c r="Q708" i="2" a="1"/>
  <c r="Q708" i="2" s="1"/>
  <c r="Q709" i="2" a="1"/>
  <c r="Q709" i="2" s="1"/>
  <c r="Q710" i="2" a="1"/>
  <c r="Q710" i="2" s="1"/>
  <c r="Q711" i="2" a="1"/>
  <c r="Q711" i="2" s="1"/>
  <c r="Q712" i="2" a="1"/>
  <c r="Q712" i="2" s="1"/>
  <c r="Q713" i="2" a="1"/>
  <c r="Q713" i="2" s="1"/>
  <c r="Q714" i="2" a="1"/>
  <c r="Q714" i="2" s="1"/>
  <c r="Q715" i="2" a="1"/>
  <c r="Q715" i="2" s="1"/>
  <c r="Q716" i="2" a="1"/>
  <c r="Q716" i="2" s="1"/>
  <c r="Q717" i="2" a="1"/>
  <c r="Q717" i="2" s="1"/>
  <c r="Q718" i="2" a="1"/>
  <c r="Q718" i="2" s="1"/>
  <c r="Q719" i="2" a="1"/>
  <c r="Q719" i="2" s="1"/>
  <c r="Q720" i="2" a="1"/>
  <c r="Q720" i="2" s="1"/>
  <c r="Q721" i="2" a="1"/>
  <c r="Q721" i="2" s="1"/>
  <c r="Q722" i="2" a="1"/>
  <c r="Q722" i="2" s="1"/>
  <c r="Q723" i="2" a="1"/>
  <c r="Q723" i="2" s="1"/>
  <c r="Q724" i="2" a="1"/>
  <c r="Q724" i="2" s="1"/>
  <c r="Q725" i="2" a="1"/>
  <c r="Q725" i="2" s="1"/>
  <c r="Q726" i="2" a="1"/>
  <c r="Q726" i="2" s="1"/>
  <c r="Q727" i="2" a="1"/>
  <c r="Q727" i="2" s="1"/>
  <c r="Q728" i="2" a="1"/>
  <c r="Q728" i="2" s="1"/>
  <c r="Q729" i="2" a="1"/>
  <c r="Q729" i="2" s="1"/>
  <c r="Q730" i="2" a="1"/>
  <c r="Q730" i="2" s="1"/>
  <c r="Q731" i="2" a="1"/>
  <c r="Q731" i="2" s="1"/>
  <c r="Q732" i="2" a="1"/>
  <c r="Q732" i="2" s="1"/>
  <c r="Q733" i="2" a="1"/>
  <c r="Q733" i="2" s="1"/>
  <c r="Q734" i="2" a="1"/>
  <c r="Q734" i="2" s="1"/>
  <c r="Q735" i="2" a="1"/>
  <c r="Q735" i="2" s="1"/>
  <c r="Q736" i="2" a="1"/>
  <c r="Q736" i="2" s="1"/>
  <c r="Q737" i="2" a="1"/>
  <c r="Q737" i="2" s="1"/>
  <c r="Q738" i="2" a="1"/>
  <c r="Q738" i="2" s="1"/>
  <c r="Q739" i="2" a="1"/>
  <c r="Q739" i="2" s="1"/>
  <c r="Q740" i="2" a="1"/>
  <c r="Q740" i="2" s="1"/>
  <c r="Q741" i="2" a="1"/>
  <c r="Q741" i="2" s="1"/>
  <c r="Q742" i="2" a="1"/>
  <c r="Q742" i="2" s="1"/>
  <c r="Q743" i="2" a="1"/>
  <c r="Q743" i="2" s="1"/>
  <c r="Q744" i="2" a="1"/>
  <c r="Q744" i="2" s="1"/>
  <c r="Q745" i="2" a="1"/>
  <c r="Q745" i="2" s="1"/>
  <c r="Q746" i="2" a="1"/>
  <c r="Q746" i="2" s="1"/>
  <c r="Q747" i="2" a="1"/>
  <c r="Q747" i="2" s="1"/>
  <c r="Q748" i="2" a="1"/>
  <c r="Q748" i="2" s="1"/>
  <c r="Q749" i="2" a="1"/>
  <c r="Q749" i="2" s="1"/>
  <c r="Q750" i="2" a="1"/>
  <c r="Q750" i="2" s="1"/>
  <c r="Q751" i="2" a="1"/>
  <c r="Q751" i="2" s="1"/>
  <c r="Q752" i="2" a="1"/>
  <c r="Q752" i="2" s="1"/>
  <c r="Q753" i="2" a="1"/>
  <c r="Q753" i="2" s="1"/>
  <c r="Q754" i="2" a="1"/>
  <c r="Q754" i="2" s="1"/>
  <c r="Q755" i="2" a="1"/>
  <c r="Q755" i="2" s="1"/>
  <c r="Q756" i="2" a="1"/>
  <c r="Q756" i="2" s="1"/>
  <c r="Q757" i="2" a="1"/>
  <c r="Q757" i="2" s="1"/>
  <c r="Q758" i="2" a="1"/>
  <c r="Q758" i="2" s="1"/>
  <c r="Q759" i="2" a="1"/>
  <c r="Q759" i="2" s="1"/>
  <c r="Q760" i="2" a="1"/>
  <c r="Q760" i="2" s="1"/>
  <c r="Q761" i="2" a="1"/>
  <c r="Q761" i="2" s="1"/>
  <c r="Q762" i="2" a="1"/>
  <c r="Q762" i="2" s="1"/>
  <c r="Q763" i="2" a="1"/>
  <c r="Q763" i="2" s="1"/>
  <c r="Q764" i="2" a="1"/>
  <c r="Q764" i="2" s="1"/>
  <c r="Q765" i="2" a="1"/>
  <c r="Q765" i="2" s="1"/>
  <c r="Q766" i="2" a="1"/>
  <c r="Q766" i="2" s="1"/>
  <c r="Q767" i="2" a="1"/>
  <c r="Q767" i="2" s="1"/>
  <c r="Q768" i="2" a="1"/>
  <c r="Q768" i="2" s="1"/>
  <c r="Q769" i="2" a="1"/>
  <c r="Q769" i="2" s="1"/>
  <c r="Q770" i="2" a="1"/>
  <c r="Q770" i="2" s="1"/>
  <c r="Q771" i="2" a="1"/>
  <c r="Q771" i="2" s="1"/>
  <c r="Q772" i="2" a="1"/>
  <c r="Q772" i="2" s="1"/>
  <c r="Q773" i="2" a="1"/>
  <c r="Q773" i="2" s="1"/>
  <c r="Q774" i="2" a="1"/>
  <c r="Q774" i="2" s="1"/>
  <c r="Q775" i="2" a="1"/>
  <c r="Q775" i="2" s="1"/>
  <c r="Q776" i="2" a="1"/>
  <c r="Q776" i="2" s="1"/>
  <c r="Q777" i="2" a="1"/>
  <c r="Q777" i="2" s="1"/>
  <c r="Q778" i="2" a="1"/>
  <c r="Q778" i="2" s="1"/>
  <c r="Q779" i="2" a="1"/>
  <c r="Q779" i="2" s="1"/>
  <c r="Q780" i="2" a="1"/>
  <c r="Q780" i="2" s="1"/>
  <c r="Q781" i="2" a="1"/>
  <c r="Q781" i="2" s="1"/>
  <c r="Q782" i="2" a="1"/>
  <c r="Q782" i="2" s="1"/>
  <c r="Q783" i="2" a="1"/>
  <c r="Q783" i="2" s="1"/>
  <c r="Q784" i="2" a="1"/>
  <c r="Q784" i="2" s="1"/>
  <c r="Q785" i="2" a="1"/>
  <c r="Q785" i="2" s="1"/>
  <c r="Q786" i="2" a="1"/>
  <c r="Q786" i="2" s="1"/>
  <c r="Q787" i="2" a="1"/>
  <c r="Q787" i="2" s="1"/>
  <c r="Q788" i="2" a="1"/>
  <c r="Q788" i="2" s="1"/>
  <c r="Q789" i="2" a="1"/>
  <c r="Q789" i="2" s="1"/>
  <c r="Q790" i="2" a="1"/>
  <c r="Q790" i="2" s="1"/>
  <c r="Q791" i="2" a="1"/>
  <c r="Q791" i="2" s="1"/>
  <c r="Q792" i="2" a="1"/>
  <c r="Q792" i="2" s="1"/>
  <c r="Q793" i="2" a="1"/>
  <c r="Q793" i="2" s="1"/>
  <c r="Q794" i="2" a="1"/>
  <c r="Q794" i="2" s="1"/>
  <c r="Q795" i="2" a="1"/>
  <c r="Q795" i="2" s="1"/>
  <c r="Q796" i="2" a="1"/>
  <c r="Q796" i="2" s="1"/>
  <c r="Q797" i="2" a="1"/>
  <c r="Q797" i="2" s="1"/>
  <c r="Q798" i="2" a="1"/>
  <c r="Q798" i="2" s="1"/>
  <c r="Q799" i="2" a="1"/>
  <c r="Q799" i="2" s="1"/>
  <c r="Q800" i="2" a="1"/>
  <c r="Q800" i="2" s="1"/>
  <c r="Q801" i="2" a="1"/>
  <c r="Q801" i="2" s="1"/>
  <c r="Q802" i="2" a="1"/>
  <c r="Q802" i="2" s="1"/>
  <c r="Q803" i="2" a="1"/>
  <c r="Q803" i="2" s="1"/>
  <c r="Q804" i="2" a="1"/>
  <c r="Q804" i="2" s="1"/>
  <c r="Q805" i="2" a="1"/>
  <c r="Q805" i="2" s="1"/>
  <c r="Q806" i="2" a="1"/>
  <c r="Q806" i="2" s="1"/>
  <c r="Q807" i="2" a="1"/>
  <c r="Q807" i="2" s="1"/>
  <c r="Q808" i="2" a="1"/>
  <c r="Q808" i="2" s="1"/>
  <c r="Q809" i="2" a="1"/>
  <c r="Q809" i="2" s="1"/>
  <c r="Q810" i="2" a="1"/>
  <c r="Q810" i="2" s="1"/>
  <c r="Q811" i="2" a="1"/>
  <c r="Q811" i="2" s="1"/>
  <c r="Q812" i="2" a="1"/>
  <c r="Q812" i="2" s="1"/>
  <c r="Q813" i="2" a="1"/>
  <c r="Q813" i="2" s="1"/>
  <c r="Q814" i="2" a="1"/>
  <c r="Q814" i="2" s="1"/>
  <c r="Q815" i="2" a="1"/>
  <c r="Q815" i="2" s="1"/>
  <c r="Q816" i="2" a="1"/>
  <c r="Q816" i="2" s="1"/>
  <c r="Q817" i="2" a="1"/>
  <c r="Q817" i="2" s="1"/>
  <c r="Q818" i="2" a="1"/>
  <c r="Q818" i="2" s="1"/>
  <c r="Q819" i="2" a="1"/>
  <c r="Q819" i="2" s="1"/>
  <c r="Q820" i="2" a="1"/>
  <c r="Q820" i="2" s="1"/>
  <c r="Q821" i="2" a="1"/>
  <c r="Q821" i="2" s="1"/>
  <c r="Q822" i="2" a="1"/>
  <c r="Q822" i="2" s="1"/>
  <c r="Q823" i="2" a="1"/>
  <c r="Q823" i="2" s="1"/>
  <c r="Q824" i="2" a="1"/>
  <c r="Q824" i="2" s="1"/>
  <c r="Q825" i="2" a="1"/>
  <c r="Q825" i="2" s="1"/>
  <c r="Q826" i="2" a="1"/>
  <c r="Q826" i="2" s="1"/>
  <c r="Q827" i="2" a="1"/>
  <c r="Q827" i="2" s="1"/>
  <c r="Q828" i="2" a="1"/>
  <c r="Q828" i="2" s="1"/>
  <c r="Q829" i="2" a="1"/>
  <c r="Q829" i="2" s="1"/>
  <c r="Q830" i="2" a="1"/>
  <c r="Q830" i="2" s="1"/>
  <c r="Q831" i="2" a="1"/>
  <c r="Q831" i="2" s="1"/>
  <c r="Q832" i="2" a="1"/>
  <c r="Q832" i="2" s="1"/>
  <c r="Q833" i="2" a="1"/>
  <c r="Q833" i="2" s="1"/>
  <c r="Q834" i="2" a="1"/>
  <c r="Q834" i="2" s="1"/>
  <c r="Q835" i="2" a="1"/>
  <c r="Q835" i="2" s="1"/>
  <c r="Q836" i="2" a="1"/>
  <c r="Q836" i="2" s="1"/>
  <c r="Q837" i="2" a="1"/>
  <c r="Q837" i="2" s="1"/>
  <c r="Q838" i="2" a="1"/>
  <c r="Q838" i="2" s="1"/>
  <c r="Q839" i="2" a="1"/>
  <c r="Q839" i="2" s="1"/>
  <c r="Q840" i="2" a="1"/>
  <c r="Q840" i="2" s="1"/>
  <c r="Q841" i="2" a="1"/>
  <c r="Q841" i="2" s="1"/>
  <c r="Q842" i="2" a="1"/>
  <c r="Q842" i="2"/>
  <c r="Q843" i="2" a="1"/>
  <c r="Q843" i="2" s="1"/>
  <c r="Q844" i="2" a="1"/>
  <c r="Q844" i="2" s="1"/>
  <c r="Q845" i="2" a="1"/>
  <c r="Q845" i="2" s="1"/>
  <c r="Q846" i="2" a="1"/>
  <c r="Q846" i="2" s="1"/>
  <c r="Q847" i="2" a="1"/>
  <c r="Q847" i="2" s="1"/>
  <c r="Q848" i="2" a="1"/>
  <c r="Q848" i="2" s="1"/>
  <c r="Q849" i="2" a="1"/>
  <c r="Q849" i="2" s="1"/>
  <c r="Q850" i="2" a="1"/>
  <c r="Q850" i="2" s="1"/>
  <c r="Q851" i="2" a="1"/>
  <c r="Q851" i="2" s="1"/>
  <c r="Q852" i="2" a="1"/>
  <c r="Q852" i="2" s="1"/>
  <c r="Q853" i="2" a="1"/>
  <c r="Q853" i="2" s="1"/>
  <c r="Q854" i="2" a="1"/>
  <c r="Q854" i="2" s="1"/>
  <c r="Q855" i="2" a="1"/>
  <c r="Q855" i="2" s="1"/>
  <c r="Q856" i="2" a="1"/>
  <c r="Q856" i="2" s="1"/>
  <c r="Q857" i="2" a="1"/>
  <c r="Q857" i="2" s="1"/>
  <c r="Q858" i="2" a="1"/>
  <c r="Q858" i="2" s="1"/>
  <c r="Q859" i="2" a="1"/>
  <c r="Q859" i="2" s="1"/>
  <c r="Q860" i="2" a="1"/>
  <c r="Q860" i="2" s="1"/>
  <c r="Q861" i="2" a="1"/>
  <c r="Q861" i="2" s="1"/>
  <c r="Q862" i="2" a="1"/>
  <c r="Q862" i="2" s="1"/>
  <c r="Q863" i="2" a="1"/>
  <c r="Q863" i="2" s="1"/>
  <c r="Q864" i="2" a="1"/>
  <c r="Q864" i="2" s="1"/>
  <c r="Q865" i="2" a="1"/>
  <c r="Q865" i="2" s="1"/>
  <c r="Q866" i="2" a="1"/>
  <c r="Q866" i="2" s="1"/>
  <c r="Q867" i="2" a="1"/>
  <c r="Q867" i="2" s="1"/>
  <c r="Q868" i="2" a="1"/>
  <c r="Q868" i="2" s="1"/>
  <c r="Q869" i="2" a="1"/>
  <c r="Q869" i="2" s="1"/>
  <c r="Q870" i="2" a="1"/>
  <c r="Q870" i="2" s="1"/>
  <c r="Q871" i="2" a="1"/>
  <c r="Q871" i="2" s="1"/>
  <c r="Q872" i="2" a="1"/>
  <c r="Q872" i="2" s="1"/>
  <c r="Q873" i="2" a="1"/>
  <c r="Q873" i="2" s="1"/>
  <c r="Q874" i="2" a="1"/>
  <c r="Q874" i="2" s="1"/>
  <c r="Q875" i="2" a="1"/>
  <c r="Q875" i="2" s="1"/>
  <c r="Q876" i="2" a="1"/>
  <c r="Q876" i="2" s="1"/>
  <c r="Q877" i="2" a="1"/>
  <c r="Q877" i="2" s="1"/>
  <c r="Q878" i="2" a="1"/>
  <c r="Q878" i="2" s="1"/>
  <c r="Q879" i="2" a="1"/>
  <c r="Q879" i="2" s="1"/>
  <c r="Q880" i="2" a="1"/>
  <c r="Q880" i="2" s="1"/>
  <c r="Q881" i="2" a="1"/>
  <c r="Q881" i="2" s="1"/>
  <c r="Q882" i="2" a="1"/>
  <c r="Q882" i="2" s="1"/>
  <c r="Q883" i="2" a="1"/>
  <c r="Q883" i="2" s="1"/>
  <c r="Q884" i="2" a="1"/>
  <c r="Q884" i="2" s="1"/>
  <c r="Q885" i="2" a="1"/>
  <c r="Q885" i="2" s="1"/>
  <c r="Q886" i="2" a="1"/>
  <c r="Q886" i="2" s="1"/>
  <c r="Q887" i="2" a="1"/>
  <c r="Q887" i="2" s="1"/>
  <c r="Q888" i="2" a="1"/>
  <c r="Q888" i="2" s="1"/>
  <c r="Q889" i="2" a="1"/>
  <c r="Q889" i="2" s="1"/>
  <c r="Q890" i="2" a="1"/>
  <c r="Q890" i="2" s="1"/>
  <c r="Q891" i="2" a="1"/>
  <c r="Q891" i="2" s="1"/>
  <c r="Q892" i="2" a="1"/>
  <c r="Q892" i="2" s="1"/>
  <c r="Q893" i="2" a="1"/>
  <c r="Q893" i="2" s="1"/>
  <c r="Q894" i="2" a="1"/>
  <c r="Q894" i="2" s="1"/>
  <c r="Q895" i="2" a="1"/>
  <c r="Q895" i="2" s="1"/>
  <c r="Q896" i="2" a="1"/>
  <c r="Q896" i="2" s="1"/>
  <c r="Q897" i="2" a="1"/>
  <c r="Q897" i="2" s="1"/>
  <c r="Q898" i="2" a="1"/>
  <c r="Q898" i="2" s="1"/>
  <c r="Q899" i="2" a="1"/>
  <c r="Q899" i="2" s="1"/>
  <c r="Q900" i="2" a="1"/>
  <c r="Q900" i="2" s="1"/>
  <c r="Q901" i="2" a="1"/>
  <c r="Q901" i="2" s="1"/>
  <c r="Q902" i="2" a="1"/>
  <c r="Q902" i="2" s="1"/>
  <c r="Q903" i="2" a="1"/>
  <c r="Q903" i="2" s="1"/>
  <c r="Q904" i="2" a="1"/>
  <c r="Q904" i="2" s="1"/>
  <c r="Q905" i="2" a="1"/>
  <c r="Q905" i="2" s="1"/>
  <c r="Q906" i="2" a="1"/>
  <c r="Q906" i="2" s="1"/>
  <c r="Q907" i="2" a="1"/>
  <c r="Q907" i="2" s="1"/>
  <c r="Q908" i="2" a="1"/>
  <c r="Q908" i="2" s="1"/>
  <c r="Q909" i="2" a="1"/>
  <c r="Q909" i="2" s="1"/>
  <c r="Q910" i="2" a="1"/>
  <c r="Q910" i="2" s="1"/>
  <c r="Q911" i="2" a="1"/>
  <c r="Q911" i="2" s="1"/>
  <c r="Q912" i="2" a="1"/>
  <c r="Q912" i="2" s="1"/>
  <c r="Q913" i="2" a="1"/>
  <c r="Q913" i="2" s="1"/>
  <c r="Q914" i="2" a="1"/>
  <c r="Q914" i="2" s="1"/>
  <c r="Q915" i="2" a="1"/>
  <c r="Q915" i="2" s="1"/>
  <c r="Q916" i="2" a="1"/>
  <c r="Q916" i="2" s="1"/>
  <c r="Q917" i="2" a="1"/>
  <c r="Q917" i="2" s="1"/>
  <c r="Q918" i="2" a="1"/>
  <c r="Q918" i="2" s="1"/>
  <c r="Q919" i="2" a="1"/>
  <c r="Q919" i="2" s="1"/>
  <c r="Q920" i="2" a="1"/>
  <c r="Q920" i="2" s="1"/>
  <c r="Q921" i="2" a="1"/>
  <c r="Q921" i="2" s="1"/>
  <c r="Q922" i="2" a="1"/>
  <c r="Q922" i="2" s="1"/>
  <c r="Q923" i="2" a="1"/>
  <c r="Q923" i="2" s="1"/>
  <c r="Q924" i="2" a="1"/>
  <c r="Q924" i="2" s="1"/>
  <c r="Q925" i="2" a="1"/>
  <c r="Q925" i="2" s="1"/>
  <c r="Q926" i="2" a="1"/>
  <c r="Q926" i="2" s="1"/>
  <c r="Q927" i="2" a="1"/>
  <c r="Q927" i="2" s="1"/>
  <c r="Q928" i="2" a="1"/>
  <c r="Q928" i="2" s="1"/>
  <c r="Q929" i="2" a="1"/>
  <c r="Q929" i="2" s="1"/>
  <c r="Q930" i="2" a="1"/>
  <c r="Q930" i="2" s="1"/>
  <c r="Q931" i="2" a="1"/>
  <c r="Q931" i="2" s="1"/>
  <c r="Q932" i="2" a="1"/>
  <c r="Q932" i="2" s="1"/>
  <c r="Q933" i="2" a="1"/>
  <c r="Q933" i="2" s="1"/>
  <c r="Q934" i="2" a="1"/>
  <c r="Q934" i="2" s="1"/>
  <c r="Q935" i="2" a="1"/>
  <c r="Q935" i="2" s="1"/>
  <c r="Q936" i="2" a="1"/>
  <c r="Q936" i="2" s="1"/>
  <c r="Q937" i="2" a="1"/>
  <c r="Q937" i="2" s="1"/>
  <c r="Q938" i="2" a="1"/>
  <c r="Q938" i="2" s="1"/>
  <c r="Q939" i="2" a="1"/>
  <c r="Q939" i="2" s="1"/>
  <c r="Q940" i="2" a="1"/>
  <c r="Q940" i="2" s="1"/>
  <c r="Q941" i="2" a="1"/>
  <c r="Q941" i="2" s="1"/>
  <c r="Q942" i="2" a="1"/>
  <c r="Q942" i="2" s="1"/>
  <c r="Q943" i="2" a="1"/>
  <c r="Q943" i="2" s="1"/>
  <c r="Q944" i="2" a="1"/>
  <c r="Q944" i="2" s="1"/>
  <c r="Q945" i="2" a="1"/>
  <c r="Q945" i="2" s="1"/>
  <c r="Q946" i="2" a="1"/>
  <c r="Q946" i="2" s="1"/>
  <c r="Q947" i="2" a="1"/>
  <c r="Q947" i="2" s="1"/>
  <c r="Q948" i="2" a="1"/>
  <c r="Q948" i="2" s="1"/>
  <c r="Q949" i="2" a="1"/>
  <c r="Q949" i="2" s="1"/>
  <c r="Q950" i="2" a="1"/>
  <c r="Q950" i="2" s="1"/>
  <c r="Q951" i="2" a="1"/>
  <c r="Q951" i="2" s="1"/>
  <c r="Q952" i="2" a="1"/>
  <c r="Q952" i="2" s="1"/>
  <c r="Q953" i="2" a="1"/>
  <c r="Q953" i="2" s="1"/>
  <c r="Q954" i="2" a="1"/>
  <c r="Q954" i="2" s="1"/>
  <c r="Q955" i="2" a="1"/>
  <c r="Q955" i="2" s="1"/>
  <c r="Q956" i="2" a="1"/>
  <c r="Q956" i="2" s="1"/>
  <c r="Q957" i="2" a="1"/>
  <c r="Q957" i="2" s="1"/>
  <c r="Q958" i="2" a="1"/>
  <c r="Q958" i="2" s="1"/>
  <c r="Q959" i="2" a="1"/>
  <c r="Q959" i="2" s="1"/>
  <c r="Q960" i="2" a="1"/>
  <c r="Q960" i="2" s="1"/>
  <c r="Q961" i="2" a="1"/>
  <c r="Q961" i="2" s="1"/>
  <c r="Q962" i="2" a="1"/>
  <c r="Q962" i="2" s="1"/>
  <c r="Q963" i="2" a="1"/>
  <c r="Q963" i="2" s="1"/>
  <c r="Q964" i="2" a="1"/>
  <c r="Q964" i="2" s="1"/>
  <c r="Q965" i="2" a="1"/>
  <c r="Q965" i="2" s="1"/>
  <c r="Q966" i="2" a="1"/>
  <c r="Q966" i="2" s="1"/>
  <c r="Q967" i="2" a="1"/>
  <c r="Q967" i="2" s="1"/>
  <c r="Q968" i="2" a="1"/>
  <c r="Q968" i="2" s="1"/>
  <c r="Q969" i="2" a="1"/>
  <c r="Q969" i="2" s="1"/>
  <c r="Q970" i="2" a="1"/>
  <c r="Q970" i="2" s="1"/>
  <c r="Q971" i="2" a="1"/>
  <c r="Q971" i="2" s="1"/>
  <c r="Q972" i="2" a="1"/>
  <c r="Q972" i="2" s="1"/>
  <c r="Q973" i="2" a="1"/>
  <c r="Q973" i="2" s="1"/>
  <c r="Q974" i="2" a="1"/>
  <c r="Q974" i="2" s="1"/>
  <c r="Q975" i="2" a="1"/>
  <c r="Q975" i="2" s="1"/>
  <c r="Q976" i="2" a="1"/>
  <c r="Q976" i="2" s="1"/>
  <c r="Q977" i="2" a="1"/>
  <c r="Q977" i="2" s="1"/>
  <c r="Q978" i="2" a="1"/>
  <c r="Q978" i="2" s="1"/>
  <c r="Q979" i="2" a="1"/>
  <c r="Q979" i="2" s="1"/>
  <c r="Q980" i="2" a="1"/>
  <c r="Q980" i="2" s="1"/>
  <c r="Q981" i="2" a="1"/>
  <c r="Q981" i="2" s="1"/>
  <c r="Q982" i="2" a="1"/>
  <c r="Q982" i="2" s="1"/>
  <c r="Q983" i="2" a="1"/>
  <c r="Q983" i="2" s="1"/>
  <c r="Q984" i="2" a="1"/>
  <c r="Q984" i="2" s="1"/>
  <c r="Q985" i="2" a="1"/>
  <c r="Q985" i="2" s="1"/>
  <c r="Q986" i="2" a="1"/>
  <c r="Q986" i="2" s="1"/>
  <c r="Q987" i="2" a="1"/>
  <c r="Q987" i="2" s="1"/>
  <c r="Q988" i="2" a="1"/>
  <c r="Q988" i="2" s="1"/>
  <c r="Q989" i="2" a="1"/>
  <c r="Q989" i="2" s="1"/>
  <c r="Q990" i="2" a="1"/>
  <c r="Q990" i="2" s="1"/>
  <c r="Q991" i="2" a="1"/>
  <c r="Q991" i="2" s="1"/>
  <c r="Q992" i="2" a="1"/>
  <c r="Q992" i="2" s="1"/>
  <c r="Q993" i="2" a="1"/>
  <c r="Q993" i="2" s="1"/>
  <c r="Q994" i="2" a="1"/>
  <c r="Q994" i="2" s="1"/>
  <c r="Q995" i="2" a="1"/>
  <c r="Q995" i="2" s="1"/>
  <c r="Q996" i="2" a="1"/>
  <c r="Q996" i="2" s="1"/>
  <c r="Q997" i="2" a="1"/>
  <c r="Q997" i="2" s="1"/>
  <c r="Q998" i="2" a="1"/>
  <c r="Q998" i="2" s="1"/>
  <c r="Q999" i="2" a="1"/>
  <c r="Q999" i="2" s="1"/>
  <c r="Q1000" i="2" a="1"/>
  <c r="Q1000" i="2" s="1"/>
  <c r="Q1001" i="2" a="1"/>
  <c r="Q1001" i="2" s="1"/>
  <c r="Q1002" i="2" a="1"/>
  <c r="Q1002" i="2" s="1"/>
  <c r="Q1003" i="2" a="1"/>
  <c r="Q1003" i="2" s="1"/>
  <c r="Q1004" i="2" a="1"/>
  <c r="Q1004" i="2" s="1"/>
  <c r="Q1005" i="2" a="1"/>
  <c r="Q1005" i="2" s="1"/>
  <c r="Q1006" i="2" a="1"/>
  <c r="Q1006" i="2" s="1"/>
  <c r="Q1007" i="2" a="1"/>
  <c r="Q1007" i="2" s="1"/>
  <c r="Q1008" i="2" a="1"/>
  <c r="Q1008" i="2" s="1"/>
  <c r="Q1009" i="2" a="1"/>
  <c r="Q1009" i="2" s="1"/>
  <c r="Q1010" i="2" a="1"/>
  <c r="Q1010" i="2" s="1"/>
  <c r="Q1011" i="2" a="1"/>
  <c r="Q1011" i="2" s="1"/>
  <c r="Q1012" i="2" a="1"/>
  <c r="Q1012" i="2" s="1"/>
  <c r="Q1013" i="2" a="1"/>
  <c r="Q1013" i="2" s="1"/>
  <c r="Q1014" i="2" a="1"/>
  <c r="Q1014" i="2" s="1"/>
  <c r="Q1015" i="2" a="1"/>
  <c r="Q1015" i="2" s="1"/>
  <c r="Q1016" i="2" a="1"/>
  <c r="Q1016" i="2" s="1"/>
  <c r="Q1017" i="2" a="1"/>
  <c r="Q1017" i="2" s="1"/>
  <c r="Q1018" i="2" a="1"/>
  <c r="Q1018" i="2" s="1"/>
  <c r="Q1019" i="2" a="1"/>
  <c r="Q1019" i="2" s="1"/>
  <c r="Q1020" i="2" a="1"/>
  <c r="Q1020" i="2" s="1"/>
  <c r="Q1021" i="2" a="1"/>
  <c r="Q1021" i="2" s="1"/>
  <c r="Q1022" i="2" a="1"/>
  <c r="Q1022" i="2" s="1"/>
  <c r="Q1023" i="2" a="1"/>
  <c r="Q1023" i="2" s="1"/>
  <c r="Q1024" i="2" a="1"/>
  <c r="Q1024" i="2" s="1"/>
  <c r="Q1025" i="2" a="1"/>
  <c r="Q1025" i="2" s="1"/>
  <c r="Q1026" i="2" a="1"/>
  <c r="Q1026" i="2" s="1"/>
  <c r="Q1027" i="2" a="1"/>
  <c r="Q1027" i="2" s="1"/>
  <c r="Q1028" i="2" a="1"/>
  <c r="Q1028" i="2" s="1"/>
  <c r="Q1029" i="2" a="1"/>
  <c r="Q1029" i="2" s="1"/>
  <c r="Q1030" i="2" a="1"/>
  <c r="Q1030" i="2" s="1"/>
  <c r="Q1031" i="2" a="1"/>
  <c r="Q1031" i="2" s="1"/>
  <c r="Q1032" i="2" a="1"/>
  <c r="Q1032" i="2" s="1"/>
  <c r="Q1033" i="2" a="1"/>
  <c r="Q1033" i="2" s="1"/>
  <c r="Q1034" i="2" a="1"/>
  <c r="Q1034" i="2" s="1"/>
  <c r="Q1035" i="2" a="1"/>
  <c r="Q1035" i="2" s="1"/>
  <c r="Q1036" i="2" a="1"/>
  <c r="Q1036" i="2"/>
  <c r="Q1037" i="2" a="1"/>
  <c r="Q1037" i="2" s="1"/>
  <c r="Q1038" i="2" a="1"/>
  <c r="Q1038" i="2" s="1"/>
  <c r="Q1039" i="2" a="1"/>
  <c r="Q1039" i="2" s="1"/>
  <c r="Q1040" i="2" a="1"/>
  <c r="Q1040" i="2" s="1"/>
  <c r="Q1041" i="2" a="1"/>
  <c r="Q1041" i="2" s="1"/>
  <c r="Q1042" i="2" a="1"/>
  <c r="Q1042" i="2" s="1"/>
  <c r="Q1043" i="2" a="1"/>
  <c r="Q1043" i="2" s="1"/>
  <c r="Q1044" i="2" a="1"/>
  <c r="Q1044" i="2" s="1"/>
  <c r="Q1045" i="2" a="1"/>
  <c r="Q1045" i="2" s="1"/>
  <c r="Q1046" i="2" a="1"/>
  <c r="Q1046" i="2" s="1"/>
  <c r="Q1047" i="2" a="1"/>
  <c r="Q1047" i="2" s="1"/>
  <c r="Q1048" i="2" a="1"/>
  <c r="Q1048" i="2" s="1"/>
  <c r="Q1049" i="2" a="1"/>
  <c r="Q1049" i="2" s="1"/>
  <c r="Q1050" i="2" a="1"/>
  <c r="Q1050" i="2" s="1"/>
  <c r="Q1051" i="2" a="1"/>
  <c r="Q1051" i="2" s="1"/>
  <c r="Q1052" i="2" a="1"/>
  <c r="Q1052" i="2" s="1"/>
  <c r="Q1053" i="2" a="1"/>
  <c r="Q1053" i="2" s="1"/>
  <c r="Q1054" i="2" a="1"/>
  <c r="Q1054" i="2" s="1"/>
  <c r="Q1055" i="2" a="1"/>
  <c r="Q1055" i="2" s="1"/>
  <c r="Q1056" i="2" a="1"/>
  <c r="Q1056" i="2" s="1"/>
  <c r="Q1057" i="2" a="1"/>
  <c r="Q1057" i="2" s="1"/>
  <c r="Q1058" i="2" a="1"/>
  <c r="Q1058" i="2" s="1"/>
  <c r="Q1059" i="2" a="1"/>
  <c r="Q1059" i="2" s="1"/>
  <c r="Q1060" i="2" a="1"/>
  <c r="Q1060" i="2" s="1"/>
  <c r="Q1061" i="2" a="1"/>
  <c r="Q1061" i="2" s="1"/>
  <c r="Q1062" i="2" a="1"/>
  <c r="Q1062" i="2" s="1"/>
  <c r="Q1063" i="2" a="1"/>
  <c r="Q1063" i="2" s="1"/>
  <c r="Q1064" i="2" a="1"/>
  <c r="Q1064" i="2" s="1"/>
  <c r="Q1065" i="2" a="1"/>
  <c r="Q1065" i="2" s="1"/>
  <c r="Q1066" i="2" a="1"/>
  <c r="Q1066" i="2" s="1"/>
  <c r="Q1067" i="2" a="1"/>
  <c r="Q1067" i="2" s="1"/>
  <c r="Q1068" i="2" a="1"/>
  <c r="Q1068" i="2" s="1"/>
  <c r="Q1069" i="2" a="1"/>
  <c r="Q1069" i="2" s="1"/>
  <c r="Q1070" i="2" a="1"/>
  <c r="Q1070" i="2" s="1"/>
  <c r="Q1071" i="2" a="1"/>
  <c r="Q1071" i="2" s="1"/>
  <c r="Q1072" i="2" a="1"/>
  <c r="Q1072" i="2" s="1"/>
  <c r="Q1073" i="2" a="1"/>
  <c r="Q1073" i="2" s="1"/>
  <c r="Q1074" i="2" a="1"/>
  <c r="Q1074" i="2" s="1"/>
  <c r="Q1075" i="2" a="1"/>
  <c r="Q1075" i="2" s="1"/>
  <c r="Q1076" i="2" a="1"/>
  <c r="Q1076" i="2" s="1"/>
  <c r="Q1077" i="2" a="1"/>
  <c r="Q1077" i="2" s="1"/>
  <c r="Q1078" i="2" a="1"/>
  <c r="Q1078" i="2" s="1"/>
  <c r="Q1079" i="2" a="1"/>
  <c r="Q1079" i="2" s="1"/>
  <c r="Q1080" i="2" a="1"/>
  <c r="Q1080" i="2" s="1"/>
  <c r="Q1081" i="2" a="1"/>
  <c r="Q1081" i="2" s="1"/>
  <c r="Q1082" i="2" a="1"/>
  <c r="Q1082" i="2" s="1"/>
  <c r="Q1083" i="2" a="1"/>
  <c r="Q1083" i="2" s="1"/>
  <c r="Q1084" i="2" a="1"/>
  <c r="Q1084" i="2" s="1"/>
  <c r="Q1085" i="2" a="1"/>
  <c r="Q1085" i="2" s="1"/>
  <c r="Q1086" i="2" a="1"/>
  <c r="Q1086" i="2" s="1"/>
  <c r="Q1087" i="2" a="1"/>
  <c r="Q1087" i="2" s="1"/>
  <c r="Q1088" i="2" a="1"/>
  <c r="Q1088" i="2" s="1"/>
  <c r="Q1089" i="2" a="1"/>
  <c r="Q1089" i="2" s="1"/>
  <c r="Q1090" i="2" a="1"/>
  <c r="Q1090" i="2" s="1"/>
  <c r="Q1091" i="2" a="1"/>
  <c r="Q1091" i="2" s="1"/>
  <c r="Q1092" i="2" a="1"/>
  <c r="Q1092" i="2" s="1"/>
  <c r="Q1093" i="2" a="1"/>
  <c r="Q1093" i="2" s="1"/>
  <c r="Q1094" i="2" a="1"/>
  <c r="Q1094" i="2" s="1"/>
  <c r="Q1095" i="2" a="1"/>
  <c r="Q1095" i="2" s="1"/>
  <c r="Q1096" i="2" a="1"/>
  <c r="Q1096" i="2" s="1"/>
  <c r="Q1097" i="2" a="1"/>
  <c r="Q1097" i="2" s="1"/>
  <c r="Q1098" i="2" a="1"/>
  <c r="Q1098" i="2" s="1"/>
  <c r="Q1099" i="2" a="1"/>
  <c r="Q1099" i="2" s="1"/>
  <c r="Q1100" i="2" a="1"/>
  <c r="Q1100" i="2" s="1"/>
  <c r="Q1101" i="2" a="1"/>
  <c r="Q1101" i="2" s="1"/>
  <c r="Q1102" i="2" a="1"/>
  <c r="Q1102" i="2" s="1"/>
  <c r="Q1103" i="2" a="1"/>
  <c r="Q1103" i="2" s="1"/>
  <c r="Q1104" i="2" a="1"/>
  <c r="Q1104" i="2" s="1"/>
  <c r="Q1105" i="2" a="1"/>
  <c r="Q1105" i="2" s="1"/>
  <c r="Q1106" i="2" a="1"/>
  <c r="Q1106" i="2" s="1"/>
  <c r="Q1107" i="2" a="1"/>
  <c r="Q1107" i="2" s="1"/>
  <c r="Q1108" i="2" a="1"/>
  <c r="Q1108" i="2" s="1"/>
  <c r="Q1109" i="2" a="1"/>
  <c r="Q1109" i="2" s="1"/>
  <c r="Q1110" i="2" a="1"/>
  <c r="Q1110" i="2" s="1"/>
  <c r="Q1111" i="2" a="1"/>
  <c r="Q1111" i="2" s="1"/>
  <c r="Q1112" i="2" a="1"/>
  <c r="Q1112" i="2" s="1"/>
  <c r="Q1113" i="2" a="1"/>
  <c r="Q1113" i="2" s="1"/>
  <c r="Q1114" i="2" a="1"/>
  <c r="Q1114" i="2" s="1"/>
  <c r="Q1115" i="2" a="1"/>
  <c r="Q1115" i="2" s="1"/>
  <c r="Q1116" i="2" a="1"/>
  <c r="Q1116" i="2" s="1"/>
  <c r="Q1117" i="2" a="1"/>
  <c r="Q1117" i="2" s="1"/>
  <c r="Q1118" i="2" a="1"/>
  <c r="Q1118" i="2" s="1"/>
  <c r="Q1119" i="2" a="1"/>
  <c r="Q1119" i="2" s="1"/>
  <c r="Q1120" i="2" a="1"/>
  <c r="Q1120" i="2" s="1"/>
  <c r="Q1121" i="2" a="1"/>
  <c r="Q1121" i="2" s="1"/>
  <c r="Q1122" i="2" a="1"/>
  <c r="Q1122" i="2" s="1"/>
  <c r="Q1123" i="2" a="1"/>
  <c r="Q1123" i="2" s="1"/>
  <c r="Q1124" i="2" a="1"/>
  <c r="Q1124" i="2" s="1"/>
  <c r="Q1125" i="2" a="1"/>
  <c r="Q1125" i="2" s="1"/>
  <c r="Q1126" i="2" a="1"/>
  <c r="Q1126" i="2" s="1"/>
  <c r="Q1127" i="2" a="1"/>
  <c r="Q1127" i="2" s="1"/>
  <c r="Q1128" i="2" a="1"/>
  <c r="Q1128" i="2" s="1"/>
  <c r="Q1129" i="2" a="1"/>
  <c r="Q1129" i="2" s="1"/>
  <c r="Q1130" i="2" a="1"/>
  <c r="Q1130" i="2" s="1"/>
  <c r="Q1131" i="2" a="1"/>
  <c r="Q1131" i="2" s="1"/>
  <c r="Q1132" i="2" a="1"/>
  <c r="Q1132" i="2" s="1"/>
  <c r="Q1133" i="2" a="1"/>
  <c r="Q1133" i="2" s="1"/>
  <c r="Q1134" i="2" a="1"/>
  <c r="Q1134" i="2" s="1"/>
  <c r="Q1135" i="2" a="1"/>
  <c r="Q1135" i="2" s="1"/>
  <c r="Q1136" i="2" a="1"/>
  <c r="Q1136" i="2" s="1"/>
  <c r="Q1137" i="2" a="1"/>
  <c r="Q1137" i="2" s="1"/>
  <c r="Q1138" i="2" a="1"/>
  <c r="Q1138" i="2" s="1"/>
  <c r="Q1139" i="2" a="1"/>
  <c r="Q1139" i="2" s="1"/>
  <c r="Q1140" i="2" a="1"/>
  <c r="Q1140" i="2" s="1"/>
  <c r="Q1141" i="2" a="1"/>
  <c r="Q1141" i="2" s="1"/>
  <c r="Q1142" i="2" a="1"/>
  <c r="Q1142" i="2" s="1"/>
  <c r="Q1143" i="2" a="1"/>
  <c r="Q1143" i="2" s="1"/>
  <c r="Q1144" i="2" a="1"/>
  <c r="Q1144" i="2" s="1"/>
  <c r="Q1145" i="2" a="1"/>
  <c r="Q1145" i="2" s="1"/>
  <c r="Q1146" i="2" a="1"/>
  <c r="Q1146" i="2" s="1"/>
  <c r="Q1147" i="2" a="1"/>
  <c r="Q1147" i="2" s="1"/>
  <c r="Q1148" i="2" a="1"/>
  <c r="Q1148" i="2" s="1"/>
  <c r="Q1149" i="2" a="1"/>
  <c r="Q1149" i="2" s="1"/>
  <c r="Q1150" i="2" a="1"/>
  <c r="Q1150" i="2" s="1"/>
  <c r="Q1151" i="2" a="1"/>
  <c r="Q1151" i="2" s="1"/>
  <c r="Q1152" i="2" a="1"/>
  <c r="Q1152" i="2" s="1"/>
  <c r="Q1153" i="2" a="1"/>
  <c r="Q1153" i="2" s="1"/>
  <c r="Q1154" i="2" a="1"/>
  <c r="Q1154" i="2" s="1"/>
  <c r="Q1155" i="2" a="1"/>
  <c r="Q1155" i="2" s="1"/>
  <c r="Q1156" i="2" a="1"/>
  <c r="Q1156" i="2" s="1"/>
  <c r="Q1157" i="2" a="1"/>
  <c r="Q1157" i="2" s="1"/>
  <c r="Q1158" i="2" a="1"/>
  <c r="Q1158" i="2" s="1"/>
  <c r="Q1159" i="2" a="1"/>
  <c r="Q1159" i="2" s="1"/>
  <c r="Q1160" i="2" a="1"/>
  <c r="Q1160" i="2" s="1"/>
  <c r="Q1161" i="2" a="1"/>
  <c r="Q1161" i="2" s="1"/>
  <c r="Q1162" i="2" a="1"/>
  <c r="Q1162" i="2" s="1"/>
  <c r="Q1163" i="2" a="1"/>
  <c r="Q1163" i="2" s="1"/>
  <c r="Q1164" i="2" a="1"/>
  <c r="Q1164" i="2" s="1"/>
  <c r="Q1165" i="2" a="1"/>
  <c r="Q1165" i="2" s="1"/>
  <c r="Q1166" i="2" a="1"/>
  <c r="Q1166" i="2" s="1"/>
  <c r="Q1167" i="2" a="1"/>
  <c r="Q1167" i="2" s="1"/>
  <c r="Q1168" i="2" a="1"/>
  <c r="Q1168" i="2" s="1"/>
  <c r="Q1169" i="2" a="1"/>
  <c r="Q1169" i="2" s="1"/>
  <c r="Q1170" i="2" a="1"/>
  <c r="Q1170" i="2" s="1"/>
  <c r="Q1171" i="2" a="1"/>
  <c r="Q1171" i="2" s="1"/>
  <c r="Q1172" i="2" a="1"/>
  <c r="Q1172" i="2" s="1"/>
  <c r="Q1173" i="2" a="1"/>
  <c r="Q1173" i="2" s="1"/>
  <c r="Q1174" i="2" a="1"/>
  <c r="Q1174" i="2" s="1"/>
  <c r="Q1175" i="2" a="1"/>
  <c r="Q1175" i="2" s="1"/>
  <c r="Q1176" i="2" a="1"/>
  <c r="Q1176" i="2" s="1"/>
  <c r="Q1177" i="2" a="1"/>
  <c r="Q1177" i="2" s="1"/>
  <c r="Q1178" i="2" a="1"/>
  <c r="Q1178" i="2" s="1"/>
  <c r="Q1179" i="2" a="1"/>
  <c r="Q1179" i="2" s="1"/>
  <c r="Q1180" i="2" a="1"/>
  <c r="Q1180" i="2" s="1"/>
  <c r="Q1181" i="2" a="1"/>
  <c r="Q1181" i="2" s="1"/>
  <c r="Q1182" i="2" a="1"/>
  <c r="Q1182" i="2" s="1"/>
  <c r="Q1183" i="2" a="1"/>
  <c r="Q1183" i="2" s="1"/>
  <c r="Q1184" i="2" a="1"/>
  <c r="Q1184" i="2" s="1"/>
  <c r="Q1185" i="2" a="1"/>
  <c r="Q1185" i="2" s="1"/>
  <c r="Q1186" i="2" a="1"/>
  <c r="Q1186" i="2" s="1"/>
  <c r="Q1187" i="2" a="1"/>
  <c r="Q1187" i="2" s="1"/>
  <c r="Q1188" i="2" a="1"/>
  <c r="Q1188" i="2" s="1"/>
  <c r="Q1189" i="2" a="1"/>
  <c r="Q1189" i="2" s="1"/>
  <c r="Q1190" i="2" a="1"/>
  <c r="Q1190" i="2" s="1"/>
  <c r="Q1191" i="2" a="1"/>
  <c r="Q1191" i="2" s="1"/>
  <c r="Q1192" i="2" a="1"/>
  <c r="Q1192" i="2" s="1"/>
  <c r="Q1193" i="2" a="1"/>
  <c r="Q1193" i="2" s="1"/>
  <c r="Q1194" i="2" a="1"/>
  <c r="Q1194" i="2" s="1"/>
  <c r="Q1195" i="2" a="1"/>
  <c r="Q1195" i="2" s="1"/>
  <c r="Q1196" i="2" a="1"/>
  <c r="Q1196" i="2" s="1"/>
  <c r="Q1197" i="2" a="1"/>
  <c r="Q1197" i="2" s="1"/>
  <c r="Q1198" i="2" a="1"/>
  <c r="Q1198" i="2" s="1"/>
  <c r="Q1199" i="2" a="1"/>
  <c r="Q1199" i="2" s="1"/>
  <c r="Q1200" i="2" a="1"/>
  <c r="Q1200" i="2" s="1"/>
  <c r="Q1201" i="2" a="1"/>
  <c r="Q1201" i="2" s="1"/>
  <c r="Q1202" i="2" a="1"/>
  <c r="Q1202" i="2" s="1"/>
  <c r="Q1203" i="2" a="1"/>
  <c r="Q1203" i="2" s="1"/>
  <c r="Q1204" i="2" a="1"/>
  <c r="Q1204" i="2" s="1"/>
  <c r="Q1205" i="2" a="1"/>
  <c r="Q1205" i="2" s="1"/>
  <c r="Q1206" i="2" a="1"/>
  <c r="Q1206" i="2" s="1"/>
  <c r="Q1207" i="2" a="1"/>
  <c r="Q1207" i="2" s="1"/>
  <c r="Q1208" i="2" a="1"/>
  <c r="Q1208" i="2" s="1"/>
  <c r="Q1209" i="2" a="1"/>
  <c r="Q1209" i="2" s="1"/>
  <c r="Q1210" i="2" a="1"/>
  <c r="Q1210" i="2" s="1"/>
  <c r="Q1211" i="2" a="1"/>
  <c r="Q1211" i="2" s="1"/>
  <c r="Q1212" i="2" a="1"/>
  <c r="Q1212" i="2" s="1"/>
  <c r="Q1213" i="2" a="1"/>
  <c r="Q1213" i="2" s="1"/>
  <c r="Q1214" i="2" a="1"/>
  <c r="Q1214" i="2" s="1"/>
  <c r="Q1215" i="2" a="1"/>
  <c r="Q1215" i="2" s="1"/>
  <c r="Q1216" i="2" a="1"/>
  <c r="Q1216" i="2" s="1"/>
  <c r="Q1217" i="2" a="1"/>
  <c r="Q1217" i="2" s="1"/>
  <c r="Q1218" i="2" a="1"/>
  <c r="Q1218" i="2" s="1"/>
  <c r="Q1219" i="2" a="1"/>
  <c r="Q1219" i="2" s="1"/>
  <c r="Q1220" i="2" a="1"/>
  <c r="Q1220" i="2" s="1"/>
  <c r="Q1221" i="2" a="1"/>
  <c r="Q1221" i="2" s="1"/>
  <c r="Q1222" i="2" a="1"/>
  <c r="Q1222" i="2" s="1"/>
  <c r="Q1223" i="2" a="1"/>
  <c r="Q1223" i="2" s="1"/>
  <c r="Q1224" i="2" a="1"/>
  <c r="Q1224" i="2" s="1"/>
  <c r="Q1225" i="2" a="1"/>
  <c r="Q1225" i="2" s="1"/>
  <c r="Q1226" i="2" a="1"/>
  <c r="Q1226" i="2" s="1"/>
  <c r="Q1227" i="2" a="1"/>
  <c r="Q1227" i="2" s="1"/>
  <c r="Q1228" i="2" a="1"/>
  <c r="Q1228" i="2" s="1"/>
  <c r="Q1229" i="2" a="1"/>
  <c r="Q1229" i="2" s="1"/>
  <c r="Q1230" i="2" a="1"/>
  <c r="Q1230" i="2" s="1"/>
  <c r="Q1231" i="2" a="1"/>
  <c r="Q1231" i="2" s="1"/>
  <c r="Q1232" i="2" a="1"/>
  <c r="Q1232" i="2" s="1"/>
  <c r="Q1233" i="2" a="1"/>
  <c r="Q1233" i="2" s="1"/>
  <c r="Q1234" i="2" a="1"/>
  <c r="Q1234" i="2" s="1"/>
  <c r="Q1235" i="2" a="1"/>
  <c r="Q1235" i="2" s="1"/>
  <c r="Q1236" i="2" a="1"/>
  <c r="Q1236" i="2" s="1"/>
  <c r="Q1237" i="2" a="1"/>
  <c r="Q1237" i="2" s="1"/>
  <c r="Q1238" i="2" a="1"/>
  <c r="Q1238" i="2" s="1"/>
  <c r="Q1239" i="2" a="1"/>
  <c r="Q1239" i="2" s="1"/>
  <c r="Q1240" i="2" a="1"/>
  <c r="Q1240" i="2" s="1"/>
  <c r="Q1241" i="2" a="1"/>
  <c r="Q1241" i="2" s="1"/>
  <c r="Q1242" i="2" a="1"/>
  <c r="Q1242" i="2" s="1"/>
  <c r="Q1243" i="2" a="1"/>
  <c r="Q1243" i="2" s="1"/>
  <c r="Q1244" i="2" a="1"/>
  <c r="Q1244" i="2" s="1"/>
  <c r="Q1245" i="2" a="1"/>
  <c r="Q1245" i="2" s="1"/>
  <c r="Q1246" i="2" a="1"/>
  <c r="Q1246" i="2" s="1"/>
  <c r="Q1247" i="2" a="1"/>
  <c r="Q1247" i="2" s="1"/>
  <c r="Q1248" i="2" a="1"/>
  <c r="Q1248" i="2" s="1"/>
  <c r="Q1249" i="2" a="1"/>
  <c r="Q1249" i="2" s="1"/>
  <c r="Q1250" i="2" a="1"/>
  <c r="Q1250" i="2" s="1"/>
  <c r="Q1251" i="2" a="1"/>
  <c r="Q1251" i="2" s="1"/>
  <c r="Q1252" i="2" a="1"/>
  <c r="Q1252" i="2" s="1"/>
  <c r="Q1253" i="2" a="1"/>
  <c r="Q1253" i="2" s="1"/>
  <c r="Q1254" i="2" a="1"/>
  <c r="Q1254" i="2" s="1"/>
  <c r="Q1255" i="2" a="1"/>
  <c r="Q1255" i="2" s="1"/>
  <c r="Q1256" i="2" a="1"/>
  <c r="Q1256" i="2" s="1"/>
  <c r="Q1257" i="2" a="1"/>
  <c r="Q1257" i="2" s="1"/>
  <c r="Q1258" i="2" a="1"/>
  <c r="Q1258" i="2" s="1"/>
  <c r="Q1259" i="2" a="1"/>
  <c r="Q1259" i="2" s="1"/>
  <c r="Q1260" i="2" a="1"/>
  <c r="Q1260" i="2" s="1"/>
  <c r="Q1261" i="2" a="1"/>
  <c r="Q1261" i="2" s="1"/>
  <c r="Q1262" i="2" a="1"/>
  <c r="Q1262" i="2" s="1"/>
  <c r="Q1263" i="2" a="1"/>
  <c r="Q1263" i="2" s="1"/>
  <c r="Q1264" i="2" a="1"/>
  <c r="Q1264" i="2" s="1"/>
  <c r="Q1265" i="2" a="1"/>
  <c r="Q1265" i="2" s="1"/>
  <c r="Q1266" i="2" a="1"/>
  <c r="Q1266" i="2" s="1"/>
  <c r="Q1267" i="2" a="1"/>
  <c r="Q1267" i="2" s="1"/>
  <c r="Q1268" i="2" a="1"/>
  <c r="Q1268" i="2" s="1"/>
  <c r="Q1269" i="2" a="1"/>
  <c r="Q1269" i="2" s="1"/>
  <c r="Q1270" i="2" a="1"/>
  <c r="Q1270" i="2" s="1"/>
  <c r="Q1271" i="2" a="1"/>
  <c r="Q1271" i="2" s="1"/>
  <c r="Q1272" i="2" a="1"/>
  <c r="Q1272" i="2" s="1"/>
  <c r="Q1273" i="2" a="1"/>
  <c r="Q1273" i="2" s="1"/>
  <c r="Q1274" i="2" a="1"/>
  <c r="Q1274" i="2" s="1"/>
  <c r="Q1275" i="2" a="1"/>
  <c r="Q1275" i="2" s="1"/>
  <c r="Q1276" i="2" a="1"/>
  <c r="Q1276" i="2" s="1"/>
  <c r="Q1277" i="2" a="1"/>
  <c r="Q1277" i="2" s="1"/>
  <c r="Q1278" i="2" a="1"/>
  <c r="Q1278" i="2" s="1"/>
  <c r="Q1279" i="2" a="1"/>
  <c r="Q1279" i="2" s="1"/>
  <c r="Q1280" i="2" a="1"/>
  <c r="Q1280" i="2" s="1"/>
  <c r="Q1281" i="2" a="1"/>
  <c r="Q1281" i="2" s="1"/>
  <c r="Q1282" i="2" a="1"/>
  <c r="Q1282" i="2" s="1"/>
  <c r="Q1283" i="2" a="1"/>
  <c r="Q1283" i="2" s="1"/>
  <c r="Q1284" i="2" a="1"/>
  <c r="Q1284" i="2" s="1"/>
  <c r="Q1285" i="2" a="1"/>
  <c r="Q1285" i="2" s="1"/>
  <c r="Q1286" i="2" a="1"/>
  <c r="Q1286" i="2" s="1"/>
  <c r="Q1287" i="2" a="1"/>
  <c r="Q1287" i="2" s="1"/>
  <c r="Q1288" i="2" a="1"/>
  <c r="Q1288" i="2" s="1"/>
  <c r="Q1289" i="2" a="1"/>
  <c r="Q1289" i="2" s="1"/>
  <c r="Q1290" i="2" a="1"/>
  <c r="Q1290" i="2" s="1"/>
  <c r="Q1291" i="2" a="1"/>
  <c r="Q1291" i="2" s="1"/>
  <c r="Q1292" i="2" a="1"/>
  <c r="Q1292" i="2" s="1"/>
  <c r="Q1293" i="2" a="1"/>
  <c r="Q1293" i="2" s="1"/>
  <c r="Q1294" i="2" a="1"/>
  <c r="Q1294" i="2" s="1"/>
  <c r="Q1295" i="2" a="1"/>
  <c r="Q1295" i="2" s="1"/>
  <c r="Q1296" i="2" a="1"/>
  <c r="Q1296" i="2" s="1"/>
  <c r="Q1297" i="2" a="1"/>
  <c r="Q1297" i="2" s="1"/>
  <c r="Q1298" i="2" a="1"/>
  <c r="Q1298" i="2" s="1"/>
  <c r="Q1299" i="2" a="1"/>
  <c r="Q1299" i="2" s="1"/>
  <c r="Q1300" i="2" a="1"/>
  <c r="Q1300" i="2" s="1"/>
  <c r="Q1301" i="2" a="1"/>
  <c r="Q1301" i="2" s="1"/>
  <c r="Q1302" i="2" a="1"/>
  <c r="Q1302" i="2" s="1"/>
  <c r="Q1303" i="2" a="1"/>
  <c r="Q1303" i="2" s="1"/>
  <c r="Q1304" i="2" a="1"/>
  <c r="Q1304" i="2" s="1"/>
  <c r="Q1305" i="2" a="1"/>
  <c r="Q1305" i="2" s="1"/>
  <c r="Q1306" i="2" a="1"/>
  <c r="Q1306" i="2" s="1"/>
  <c r="Q1307" i="2" a="1"/>
  <c r="Q1307" i="2" s="1"/>
  <c r="Q1308" i="2" a="1"/>
  <c r="Q1308" i="2" s="1"/>
  <c r="Q1309" i="2" a="1"/>
  <c r="Q1309" i="2" s="1"/>
  <c r="Q1310" i="2" a="1"/>
  <c r="Q1310" i="2" s="1"/>
  <c r="Q1311" i="2" a="1"/>
  <c r="Q1311" i="2" s="1"/>
  <c r="Q1312" i="2" a="1"/>
  <c r="Q1312" i="2" s="1"/>
  <c r="Q1313" i="2" a="1"/>
  <c r="Q1313" i="2" s="1"/>
  <c r="Q1314" i="2" a="1"/>
  <c r="Q1314" i="2" s="1"/>
  <c r="Q1315" i="2" a="1"/>
  <c r="Q1315" i="2" s="1"/>
  <c r="Q1316" i="2" a="1"/>
  <c r="Q1316" i="2" s="1"/>
  <c r="Q1317" i="2" a="1"/>
  <c r="Q1317" i="2" s="1"/>
  <c r="Q1318" i="2" a="1"/>
  <c r="Q1318" i="2" s="1"/>
  <c r="Q1319" i="2" a="1"/>
  <c r="Q1319" i="2" s="1"/>
  <c r="Q1320" i="2" a="1"/>
  <c r="Q1320" i="2" s="1"/>
  <c r="Q1321" i="2" a="1"/>
  <c r="Q1321" i="2" s="1"/>
  <c r="Q1322" i="2" a="1"/>
  <c r="Q1322" i="2" s="1"/>
  <c r="Q1323" i="2" a="1"/>
  <c r="Q1323" i="2" s="1"/>
  <c r="Q1324" i="2" a="1"/>
  <c r="Q1324" i="2" s="1"/>
  <c r="Q1325" i="2" a="1"/>
  <c r="Q1325" i="2" s="1"/>
  <c r="Q1326" i="2" a="1"/>
  <c r="Q1326" i="2" s="1"/>
  <c r="Q1327" i="2" a="1"/>
  <c r="Q1327" i="2" s="1"/>
  <c r="Q1328" i="2" a="1"/>
  <c r="Q1328" i="2" s="1"/>
  <c r="Q1329" i="2" a="1"/>
  <c r="Q1329" i="2" s="1"/>
  <c r="Q1330" i="2" a="1"/>
  <c r="Q1330" i="2" s="1"/>
  <c r="Q1331" i="2" a="1"/>
  <c r="Q1331" i="2" s="1"/>
  <c r="Q1332" i="2" a="1"/>
  <c r="Q1332" i="2" s="1"/>
  <c r="Q1333" i="2" a="1"/>
  <c r="Q1333" i="2" s="1"/>
  <c r="Q1334" i="2" a="1"/>
  <c r="Q1334" i="2" s="1"/>
  <c r="Q1335" i="2" a="1"/>
  <c r="Q1335" i="2" s="1"/>
  <c r="Q1336" i="2" a="1"/>
  <c r="Q1336" i="2" s="1"/>
  <c r="Q1337" i="2" a="1"/>
  <c r="Q1337" i="2" s="1"/>
  <c r="Q1338" i="2" a="1"/>
  <c r="Q1338" i="2" s="1"/>
  <c r="Q1339" i="2" a="1"/>
  <c r="Q1339" i="2" s="1"/>
  <c r="Q1340" i="2" a="1"/>
  <c r="Q1340" i="2" s="1"/>
  <c r="Q1341" i="2" a="1"/>
  <c r="Q1341" i="2" s="1"/>
  <c r="Q1342" i="2" a="1"/>
  <c r="Q1342" i="2" s="1"/>
  <c r="Q1343" i="2" a="1"/>
  <c r="Q1343" i="2" s="1"/>
  <c r="Q1344" i="2" a="1"/>
  <c r="Q1344" i="2" s="1"/>
  <c r="Q1345" i="2" a="1"/>
  <c r="Q1345" i="2" s="1"/>
  <c r="Q1346" i="2" a="1"/>
  <c r="Q1346" i="2" s="1"/>
  <c r="Q1347" i="2" a="1"/>
  <c r="Q1347" i="2" s="1"/>
  <c r="Q1348" i="2" a="1"/>
  <c r="Q1348" i="2" s="1"/>
  <c r="Q1349" i="2" a="1"/>
  <c r="Q1349" i="2" s="1"/>
  <c r="Q1350" i="2" a="1"/>
  <c r="Q1350" i="2" s="1"/>
  <c r="Q1351" i="2" a="1"/>
  <c r="Q1351" i="2" s="1"/>
  <c r="Q1352" i="2" a="1"/>
  <c r="Q1352" i="2" s="1"/>
  <c r="Q1353" i="2" a="1"/>
  <c r="Q1353" i="2" s="1"/>
  <c r="Q1354" i="2" a="1"/>
  <c r="Q1354" i="2" s="1"/>
  <c r="Q1355" i="2" a="1"/>
  <c r="Q1355" i="2" s="1"/>
  <c r="Q1356" i="2" a="1"/>
  <c r="Q1356" i="2" s="1"/>
  <c r="Q1357" i="2" a="1"/>
  <c r="Q1357" i="2" s="1"/>
  <c r="Q1358" i="2" a="1"/>
  <c r="Q1358" i="2" s="1"/>
  <c r="Q1359" i="2" a="1"/>
  <c r="Q1359" i="2" s="1"/>
  <c r="Q1360" i="2" a="1"/>
  <c r="Q1360" i="2" s="1"/>
  <c r="Q1361" i="2" a="1"/>
  <c r="Q1361" i="2" s="1"/>
  <c r="Q1362" i="2" a="1"/>
  <c r="Q1362" i="2" s="1"/>
  <c r="Q1363" i="2" a="1"/>
  <c r="Q1363" i="2" s="1"/>
  <c r="Q1364" i="2" a="1"/>
  <c r="Q1364" i="2" s="1"/>
  <c r="Q1365" i="2" a="1"/>
  <c r="Q1365" i="2" s="1"/>
  <c r="Q1366" i="2" a="1"/>
  <c r="Q1366" i="2" s="1"/>
  <c r="Q1367" i="2" a="1"/>
  <c r="Q1367" i="2" s="1"/>
  <c r="Q1368" i="2" a="1"/>
  <c r="Q1368" i="2" s="1"/>
  <c r="Q1369" i="2" a="1"/>
  <c r="Q1369" i="2" s="1"/>
  <c r="Q1370" i="2" a="1"/>
  <c r="Q1370" i="2" s="1"/>
  <c r="Q1371" i="2" a="1"/>
  <c r="Q1371" i="2" s="1"/>
  <c r="Q1372" i="2" a="1"/>
  <c r="Q1372" i="2" s="1"/>
  <c r="Q1373" i="2" a="1"/>
  <c r="Q1373" i="2" s="1"/>
  <c r="Q1374" i="2" a="1"/>
  <c r="Q1374" i="2" s="1"/>
  <c r="Q1375" i="2" a="1"/>
  <c r="Q1375" i="2" s="1"/>
  <c r="Q1376" i="2" a="1"/>
  <c r="Q1376" i="2" s="1"/>
  <c r="Q1377" i="2" a="1"/>
  <c r="Q1377" i="2" s="1"/>
  <c r="Q1378" i="2" a="1"/>
  <c r="Q1378" i="2" s="1"/>
  <c r="Q1379" i="2" a="1"/>
  <c r="Q1379" i="2" s="1"/>
  <c r="Q1380" i="2" a="1"/>
  <c r="Q1380" i="2" s="1"/>
  <c r="Q1381" i="2" a="1"/>
  <c r="Q1381" i="2" s="1"/>
  <c r="Q1382" i="2" a="1"/>
  <c r="Q1382" i="2" s="1"/>
  <c r="Q1383" i="2" a="1"/>
  <c r="Q1383" i="2" s="1"/>
  <c r="Q1384" i="2" a="1"/>
  <c r="Q1384" i="2" s="1"/>
  <c r="Q1385" i="2" a="1"/>
  <c r="Q1385" i="2" s="1"/>
  <c r="Q1386" i="2" a="1"/>
  <c r="Q1386" i="2" s="1"/>
  <c r="Q1387" i="2" a="1"/>
  <c r="Q1387" i="2" s="1"/>
  <c r="Q1388" i="2" a="1"/>
  <c r="Q1388" i="2" s="1"/>
  <c r="Q1389" i="2" a="1"/>
  <c r="Q1389" i="2" s="1"/>
  <c r="Q1390" i="2" a="1"/>
  <c r="Q1390" i="2" s="1"/>
  <c r="Q1391" i="2" a="1"/>
  <c r="Q1391" i="2" s="1"/>
  <c r="Q1392" i="2" a="1"/>
  <c r="Q1392" i="2" s="1"/>
  <c r="Q1393" i="2" a="1"/>
  <c r="Q1393" i="2" s="1"/>
  <c r="Q1394" i="2" a="1"/>
  <c r="Q1394" i="2" s="1"/>
  <c r="Q1395" i="2" a="1"/>
  <c r="Q1395" i="2" s="1"/>
  <c r="Q1396" i="2" a="1"/>
  <c r="Q1396" i="2" s="1"/>
  <c r="Q1397" i="2" a="1"/>
  <c r="Q1397" i="2" s="1"/>
  <c r="Q1398" i="2" a="1"/>
  <c r="Q1398" i="2" s="1"/>
  <c r="Q1399" i="2" a="1"/>
  <c r="Q1399" i="2" s="1"/>
  <c r="Q1400" i="2" a="1"/>
  <c r="Q1400" i="2" s="1"/>
  <c r="Q1401" i="2" a="1"/>
  <c r="Q1401" i="2" s="1"/>
  <c r="Q1402" i="2" a="1"/>
  <c r="Q1402" i="2" s="1"/>
  <c r="Q1403" i="2" a="1"/>
  <c r="Q1403" i="2" s="1"/>
  <c r="Q1404" i="2" a="1"/>
  <c r="Q1404" i="2" s="1"/>
  <c r="Q1405" i="2" a="1"/>
  <c r="Q1405" i="2" s="1"/>
  <c r="Q1406" i="2" a="1"/>
  <c r="Q1406" i="2" s="1"/>
  <c r="Q1407" i="2" a="1"/>
  <c r="Q1407" i="2" s="1"/>
  <c r="Q1408" i="2" a="1"/>
  <c r="Q1408" i="2" s="1"/>
  <c r="Q1409" i="2" a="1"/>
  <c r="Q1409" i="2" s="1"/>
  <c r="Q1410" i="2" a="1"/>
  <c r="Q1410" i="2" s="1"/>
  <c r="Q1411" i="2" a="1"/>
  <c r="Q1411" i="2" s="1"/>
  <c r="Q1412" i="2" a="1"/>
  <c r="Q1412" i="2" s="1"/>
  <c r="Q1413" i="2" a="1"/>
  <c r="Q1413" i="2" s="1"/>
  <c r="Q1414" i="2" a="1"/>
  <c r="Q1414" i="2" s="1"/>
  <c r="Q1415" i="2" a="1"/>
  <c r="Q1415" i="2" s="1"/>
  <c r="Q1416" i="2" a="1"/>
  <c r="Q1416" i="2" s="1"/>
  <c r="Q1417" i="2" a="1"/>
  <c r="Q1417" i="2" s="1"/>
  <c r="Q1418" i="2" a="1"/>
  <c r="Q1418" i="2" s="1"/>
  <c r="Q1419" i="2" a="1"/>
  <c r="Q1419" i="2" s="1"/>
  <c r="Q1420" i="2" a="1"/>
  <c r="Q1420" i="2" s="1"/>
  <c r="Q1421" i="2" a="1"/>
  <c r="Q1421" i="2" s="1"/>
  <c r="Q1422" i="2" a="1"/>
  <c r="Q1422" i="2" s="1"/>
  <c r="Q1423" i="2" a="1"/>
  <c r="Q1423" i="2" s="1"/>
  <c r="Q1424" i="2" a="1"/>
  <c r="Q1424" i="2" s="1"/>
  <c r="Q1425" i="2" a="1"/>
  <c r="Q1425" i="2" s="1"/>
  <c r="Q1426" i="2" a="1"/>
  <c r="Q1426" i="2" s="1"/>
  <c r="Q1427" i="2" a="1"/>
  <c r="Q1427" i="2" s="1"/>
  <c r="Q1428" i="2" a="1"/>
  <c r="Q1428" i="2" s="1"/>
  <c r="Q1429" i="2" a="1"/>
  <c r="Q1429" i="2" s="1"/>
  <c r="Q1430" i="2" a="1"/>
  <c r="Q1430" i="2" s="1"/>
  <c r="Q1431" i="2" a="1"/>
  <c r="Q1431" i="2" s="1"/>
  <c r="Q1432" i="2" a="1"/>
  <c r="Q1432" i="2" s="1"/>
  <c r="Q1433" i="2" a="1"/>
  <c r="Q1433" i="2" s="1"/>
  <c r="Q1434" i="2" a="1"/>
  <c r="Q1434" i="2" s="1"/>
  <c r="Q1435" i="2" a="1"/>
  <c r="Q1435" i="2" s="1"/>
  <c r="Q1436" i="2" a="1"/>
  <c r="Q1436" i="2" s="1"/>
  <c r="Q1437" i="2" a="1"/>
  <c r="Q1437" i="2" s="1"/>
  <c r="Q1438" i="2" a="1"/>
  <c r="Q1438" i="2" s="1"/>
  <c r="Q1439" i="2" a="1"/>
  <c r="Q1439" i="2" s="1"/>
  <c r="Q1440" i="2" a="1"/>
  <c r="Q1440" i="2" s="1"/>
  <c r="Q1441" i="2" a="1"/>
  <c r="Q1441" i="2" s="1"/>
  <c r="Q1442" i="2" a="1"/>
  <c r="Q1442" i="2" s="1"/>
  <c r="Q1443" i="2" a="1"/>
  <c r="Q1443" i="2" s="1"/>
  <c r="Q1444" i="2" a="1"/>
  <c r="Q1444" i="2" s="1"/>
  <c r="Q1445" i="2" a="1"/>
  <c r="Q1445" i="2" s="1"/>
  <c r="Q1446" i="2" a="1"/>
  <c r="Q1446" i="2" s="1"/>
  <c r="Q1447" i="2" a="1"/>
  <c r="Q1447" i="2" s="1"/>
  <c r="Q1448" i="2" a="1"/>
  <c r="Q1448" i="2" s="1"/>
  <c r="Q1449" i="2" a="1"/>
  <c r="Q1449" i="2" s="1"/>
  <c r="Q1450" i="2" a="1"/>
  <c r="Q1450" i="2" s="1"/>
  <c r="Q1451" i="2" a="1"/>
  <c r="Q1451" i="2" s="1"/>
  <c r="Q1452" i="2" a="1"/>
  <c r="Q1452" i="2" s="1"/>
  <c r="Q1453" i="2" a="1"/>
  <c r="Q1453" i="2" s="1"/>
  <c r="Q1454" i="2" a="1"/>
  <c r="Q1454" i="2" s="1"/>
  <c r="Q1455" i="2" a="1"/>
  <c r="Q1455" i="2" s="1"/>
  <c r="Q1456" i="2" a="1"/>
  <c r="Q1456" i="2" s="1"/>
  <c r="Q1457" i="2" a="1"/>
  <c r="Q1457" i="2" s="1"/>
  <c r="Q1458" i="2" a="1"/>
  <c r="Q1458" i="2" s="1"/>
  <c r="Q1459" i="2" a="1"/>
  <c r="Q1459" i="2" s="1"/>
  <c r="Q1460" i="2" a="1"/>
  <c r="Q1460" i="2" s="1"/>
  <c r="Q1461" i="2" a="1"/>
  <c r="Q1461" i="2" s="1"/>
  <c r="Q1462" i="2" a="1"/>
  <c r="Q1462" i="2" s="1"/>
  <c r="Q1463" i="2" a="1"/>
  <c r="Q1463" i="2" s="1"/>
  <c r="Q1464" i="2" a="1"/>
  <c r="Q1464" i="2" s="1"/>
  <c r="Q1465" i="2" a="1"/>
  <c r="Q1465" i="2" s="1"/>
  <c r="Q1466" i="2" a="1"/>
  <c r="Q1466" i="2" s="1"/>
  <c r="Q1467" i="2" a="1"/>
  <c r="Q1467" i="2" s="1"/>
  <c r="Q1468" i="2" a="1"/>
  <c r="Q1468" i="2" s="1"/>
  <c r="Q1469" i="2" a="1"/>
  <c r="Q1469" i="2" s="1"/>
  <c r="Q1470" i="2" a="1"/>
  <c r="Q1470" i="2" s="1"/>
  <c r="Q1471" i="2" a="1"/>
  <c r="Q1471" i="2" s="1"/>
  <c r="Q1472" i="2" a="1"/>
  <c r="Q1472" i="2" s="1"/>
  <c r="Q1473" i="2" a="1"/>
  <c r="Q1473" i="2" s="1"/>
  <c r="Q1474" i="2" a="1"/>
  <c r="Q1474" i="2" s="1"/>
  <c r="Q1475" i="2" a="1"/>
  <c r="Q1475" i="2" s="1"/>
  <c r="Q1476" i="2" a="1"/>
  <c r="Q1476" i="2" s="1"/>
  <c r="Q1477" i="2" a="1"/>
  <c r="Q1477" i="2" s="1"/>
  <c r="Q1478" i="2" a="1"/>
  <c r="Q1478" i="2" s="1"/>
  <c r="Q1479" i="2" a="1"/>
  <c r="Q1479" i="2" s="1"/>
  <c r="Q1480" i="2" a="1"/>
  <c r="Q1480" i="2" s="1"/>
  <c r="Q1481" i="2" a="1"/>
  <c r="Q1481" i="2" s="1"/>
  <c r="Q1482" i="2" a="1"/>
  <c r="Q1482" i="2" s="1"/>
  <c r="Q1483" i="2" a="1"/>
  <c r="Q1483" i="2" s="1"/>
  <c r="Q1484" i="2" a="1"/>
  <c r="Q1484" i="2" s="1"/>
  <c r="Q1485" i="2" a="1"/>
  <c r="Q1485" i="2" s="1"/>
  <c r="Q1486" i="2" a="1"/>
  <c r="Q1486" i="2" s="1"/>
  <c r="Q1487" i="2" a="1"/>
  <c r="Q1487" i="2" s="1"/>
  <c r="Q1488" i="2" a="1"/>
  <c r="Q1488" i="2" s="1"/>
  <c r="Q1489" i="2" a="1"/>
  <c r="Q1489" i="2" s="1"/>
  <c r="Q1490" i="2" a="1"/>
  <c r="Q1490" i="2" s="1"/>
  <c r="Q1491" i="2" a="1"/>
  <c r="Q1491" i="2" s="1"/>
  <c r="Q1492" i="2" a="1"/>
  <c r="Q1492" i="2" s="1"/>
  <c r="Q1493" i="2" a="1"/>
  <c r="Q1493" i="2" s="1"/>
  <c r="Q1494" i="2" a="1"/>
  <c r="Q1494" i="2" s="1"/>
  <c r="Q1495" i="2" a="1"/>
  <c r="Q1495" i="2" s="1"/>
  <c r="Q1496" i="2" a="1"/>
  <c r="Q1496" i="2" s="1"/>
  <c r="Q1497" i="2" a="1"/>
  <c r="Q1497" i="2" s="1"/>
  <c r="Q1498" i="2" a="1"/>
  <c r="Q1498" i="2" s="1"/>
  <c r="Q1499" i="2" a="1"/>
  <c r="Q1499" i="2" s="1"/>
  <c r="Q1500" i="2" a="1"/>
  <c r="Q1500" i="2" s="1"/>
  <c r="Q1501" i="2" a="1"/>
  <c r="Q1501" i="2" s="1"/>
  <c r="Q1502" i="2" a="1"/>
  <c r="Q1502" i="2" s="1"/>
  <c r="Q1503" i="2" a="1"/>
  <c r="Q1503" i="2" s="1"/>
  <c r="Q1504" i="2" a="1"/>
  <c r="Q1504" i="2" s="1"/>
  <c r="Q1505" i="2" a="1"/>
  <c r="Q1505" i="2" s="1"/>
  <c r="Q1506" i="2" a="1"/>
  <c r="Q1506" i="2" s="1"/>
  <c r="Q1507" i="2" a="1"/>
  <c r="Q1507" i="2" s="1"/>
  <c r="Q1508" i="2" a="1"/>
  <c r="Q1508" i="2" s="1"/>
  <c r="Q1509" i="2" a="1"/>
  <c r="Q1509" i="2" s="1"/>
  <c r="Q1510" i="2" a="1"/>
  <c r="Q1510" i="2" s="1"/>
  <c r="Q1511" i="2" a="1"/>
  <c r="Q1511" i="2" s="1"/>
  <c r="Q1512" i="2" a="1"/>
  <c r="Q1512" i="2" s="1"/>
  <c r="Q1513" i="2" a="1"/>
  <c r="Q1513" i="2" s="1"/>
  <c r="Q1514" i="2" a="1"/>
  <c r="Q1514" i="2" s="1"/>
  <c r="Q1515" i="2" a="1"/>
  <c r="Q1515" i="2" s="1"/>
  <c r="Q1516" i="2" a="1"/>
  <c r="Q1516" i="2" s="1"/>
  <c r="Q1517" i="2" a="1"/>
  <c r="Q1517" i="2" s="1"/>
  <c r="Q1518" i="2" a="1"/>
  <c r="Q1518" i="2" s="1"/>
  <c r="Q1519" i="2" a="1"/>
  <c r="Q1519" i="2" s="1"/>
  <c r="Q1520" i="2" a="1"/>
  <c r="Q1520" i="2" s="1"/>
  <c r="Q1521" i="2" a="1"/>
  <c r="Q1521" i="2" s="1"/>
  <c r="Q1522" i="2" a="1"/>
  <c r="Q1522" i="2" s="1"/>
  <c r="Q1523" i="2" a="1"/>
  <c r="Q1523" i="2" s="1"/>
  <c r="Q1524" i="2" a="1"/>
  <c r="Q1524" i="2" s="1"/>
  <c r="Q1525" i="2" a="1"/>
  <c r="Q1525" i="2" s="1"/>
  <c r="Q1526" i="2" a="1"/>
  <c r="Q1526" i="2" s="1"/>
  <c r="Q1527" i="2" a="1"/>
  <c r="Q1527" i="2" s="1"/>
  <c r="Q1528" i="2" a="1"/>
  <c r="Q1528" i="2" s="1"/>
  <c r="Q1529" i="2" a="1"/>
  <c r="Q1529" i="2" s="1"/>
  <c r="Q1530" i="2" a="1"/>
  <c r="Q1530" i="2" s="1"/>
  <c r="Q1531" i="2" a="1"/>
  <c r="Q1531" i="2" s="1"/>
  <c r="Q1532" i="2" a="1"/>
  <c r="Q1532" i="2" s="1"/>
  <c r="Q1533" i="2" a="1"/>
  <c r="Q1533" i="2" s="1"/>
  <c r="Q1534" i="2" a="1"/>
  <c r="Q1534" i="2" s="1"/>
  <c r="Q1535" i="2" a="1"/>
  <c r="Q1535" i="2" s="1"/>
  <c r="Q1536" i="2" a="1"/>
  <c r="Q1536" i="2" s="1"/>
  <c r="Q1537" i="2" a="1"/>
  <c r="Q1537" i="2" s="1"/>
  <c r="Q1538" i="2" a="1"/>
  <c r="Q1538" i="2" s="1"/>
  <c r="Q1539" i="2" a="1"/>
  <c r="Q1539" i="2" s="1"/>
  <c r="Q1540" i="2" a="1"/>
  <c r="Q1540" i="2" s="1"/>
  <c r="Q1541" i="2" a="1"/>
  <c r="Q1541" i="2" s="1"/>
  <c r="Q1542" i="2" a="1"/>
  <c r="Q1542" i="2" s="1"/>
  <c r="Q1543" i="2" a="1"/>
  <c r="Q1543" i="2" s="1"/>
  <c r="Q1544" i="2" a="1"/>
  <c r="Q1544" i="2" s="1"/>
  <c r="Q1545" i="2" a="1"/>
  <c r="Q1545" i="2" s="1"/>
  <c r="Q1546" i="2" a="1"/>
  <c r="Q1546" i="2" s="1"/>
  <c r="Q1547" i="2" a="1"/>
  <c r="Q1547" i="2" s="1"/>
  <c r="Q1548" i="2" a="1"/>
  <c r="Q1548" i="2" s="1"/>
  <c r="Q1549" i="2" a="1"/>
  <c r="Q1549" i="2" s="1"/>
  <c r="Q1550" i="2" a="1"/>
  <c r="Q1550" i="2" s="1"/>
  <c r="Q1551" i="2" a="1"/>
  <c r="Q1551" i="2" s="1"/>
  <c r="Q1552" i="2" a="1"/>
  <c r="Q1552" i="2" s="1"/>
  <c r="Q1553" i="2" a="1"/>
  <c r="Q1553" i="2" s="1"/>
  <c r="Q1554" i="2" a="1"/>
  <c r="Q1554" i="2" s="1"/>
  <c r="Q1555" i="2" a="1"/>
  <c r="Q1555" i="2" s="1"/>
  <c r="Q1556" i="2" a="1"/>
  <c r="Q1556" i="2" s="1"/>
  <c r="Q1557" i="2" a="1"/>
  <c r="Q1557" i="2" s="1"/>
  <c r="Q1558" i="2" a="1"/>
  <c r="Q1558" i="2" s="1"/>
  <c r="Q1559" i="2" a="1"/>
  <c r="Q1559" i="2" s="1"/>
  <c r="Q1560" i="2" a="1"/>
  <c r="Q1560" i="2" s="1"/>
  <c r="Q1561" i="2" a="1"/>
  <c r="Q1561" i="2" s="1"/>
  <c r="Q1562" i="2" a="1"/>
  <c r="Q1562" i="2" s="1"/>
  <c r="Q1563" i="2" a="1"/>
  <c r="Q1563" i="2" s="1"/>
  <c r="Q1564" i="2" a="1"/>
  <c r="Q1564" i="2" s="1"/>
  <c r="Q1565" i="2" a="1"/>
  <c r="Q1565" i="2" s="1"/>
  <c r="Q1566" i="2" a="1"/>
  <c r="Q1566" i="2" s="1"/>
  <c r="Q1567" i="2" a="1"/>
  <c r="Q1567" i="2" s="1"/>
  <c r="Q1568" i="2" a="1"/>
  <c r="Q1568" i="2" s="1"/>
  <c r="Q1569" i="2" a="1"/>
  <c r="Q1569" i="2" s="1"/>
  <c r="Q1570" i="2" a="1"/>
  <c r="Q1570" i="2" s="1"/>
  <c r="Q1571" i="2" a="1"/>
  <c r="Q1571" i="2" s="1"/>
  <c r="Q1572" i="2" a="1"/>
  <c r="Q1572" i="2" s="1"/>
  <c r="Q1573" i="2" a="1"/>
  <c r="Q1573" i="2" s="1"/>
  <c r="Q1574" i="2" a="1"/>
  <c r="Q1574" i="2" s="1"/>
  <c r="Q1575" i="2" a="1"/>
  <c r="Q1575" i="2" s="1"/>
  <c r="Q1576" i="2" a="1"/>
  <c r="Q1576" i="2" s="1"/>
  <c r="Q1577" i="2" a="1"/>
  <c r="Q1577" i="2" s="1"/>
  <c r="Q1578" i="2" a="1"/>
  <c r="Q1578" i="2" s="1"/>
  <c r="Q1579" i="2" a="1"/>
  <c r="Q1579" i="2" s="1"/>
  <c r="Q1580" i="2" a="1"/>
  <c r="Q1580" i="2" s="1"/>
  <c r="Q1581" i="2" a="1"/>
  <c r="Q1581" i="2" s="1"/>
  <c r="Q1582" i="2" a="1"/>
  <c r="Q1582" i="2" s="1"/>
  <c r="Q1583" i="2" a="1"/>
  <c r="Q1583" i="2" s="1"/>
  <c r="Q1584" i="2" a="1"/>
  <c r="Q1584" i="2" s="1"/>
  <c r="Q1585" i="2" a="1"/>
  <c r="Q1585" i="2" s="1"/>
  <c r="Q1586" i="2" a="1"/>
  <c r="Q1586" i="2" s="1"/>
  <c r="Q1587" i="2" a="1"/>
  <c r="Q1587" i="2" s="1"/>
  <c r="Q1588" i="2" a="1"/>
  <c r="Q1588" i="2" s="1"/>
  <c r="Q1589" i="2" a="1"/>
  <c r="Q1589" i="2" s="1"/>
  <c r="Q1590" i="2" a="1"/>
  <c r="Q1590" i="2" s="1"/>
  <c r="Q1591" i="2" a="1"/>
  <c r="Q1591" i="2" s="1"/>
  <c r="Q1592" i="2" a="1"/>
  <c r="Q1592" i="2" s="1"/>
  <c r="Q1593" i="2" a="1"/>
  <c r="Q1593" i="2" s="1"/>
  <c r="Q1594" i="2" a="1"/>
  <c r="Q1594" i="2" s="1"/>
  <c r="Q1595" i="2" a="1"/>
  <c r="Q1595" i="2" s="1"/>
  <c r="Q1596" i="2" a="1"/>
  <c r="Q1596" i="2" s="1"/>
  <c r="Q1597" i="2" a="1"/>
  <c r="Q1597" i="2" s="1"/>
  <c r="Q1598" i="2" a="1"/>
  <c r="Q1598" i="2" s="1"/>
  <c r="Q1599" i="2" a="1"/>
  <c r="Q1599" i="2" s="1"/>
  <c r="Q1600" i="2" a="1"/>
  <c r="Q1600" i="2" s="1"/>
  <c r="Q1601" i="2" a="1"/>
  <c r="Q1601" i="2" s="1"/>
  <c r="Q1602" i="2" a="1"/>
  <c r="Q1602" i="2" s="1"/>
  <c r="Q1603" i="2" a="1"/>
  <c r="Q1603" i="2" s="1"/>
  <c r="Q1604" i="2" a="1"/>
  <c r="Q1604" i="2" s="1"/>
  <c r="Q1605" i="2" a="1"/>
  <c r="Q1605" i="2" s="1"/>
  <c r="Q1606" i="2" a="1"/>
  <c r="Q1606" i="2" s="1"/>
  <c r="Q1607" i="2" a="1"/>
  <c r="Q1607" i="2" s="1"/>
  <c r="Q1608" i="2" a="1"/>
  <c r="Q1608" i="2" s="1"/>
  <c r="Q1609" i="2" a="1"/>
  <c r="Q1609" i="2" s="1"/>
  <c r="Q1610" i="2" a="1"/>
  <c r="Q1610" i="2" s="1"/>
  <c r="Q1611" i="2" a="1"/>
  <c r="Q1611" i="2" s="1"/>
  <c r="Q1612" i="2" a="1"/>
  <c r="Q1612" i="2" s="1"/>
  <c r="Q1613" i="2" a="1"/>
  <c r="Q1613" i="2" s="1"/>
  <c r="Q1614" i="2" a="1"/>
  <c r="Q1614" i="2" s="1"/>
  <c r="Q1615" i="2" a="1"/>
  <c r="Q1615" i="2" s="1"/>
  <c r="Q1616" i="2" a="1"/>
  <c r="Q1616" i="2" s="1"/>
  <c r="Q1617" i="2" a="1"/>
  <c r="Q1617" i="2" s="1"/>
  <c r="Q1618" i="2" a="1"/>
  <c r="Q1618" i="2" s="1"/>
  <c r="Q1619" i="2" a="1"/>
  <c r="Q1619" i="2" s="1"/>
  <c r="Q1620" i="2" a="1"/>
  <c r="Q1620" i="2" s="1"/>
  <c r="Q1621" i="2" a="1"/>
  <c r="Q1621" i="2" s="1"/>
  <c r="Q1622" i="2" a="1"/>
  <c r="Q1622" i="2" s="1"/>
  <c r="Q1623" i="2" a="1"/>
  <c r="Q1623" i="2" s="1"/>
  <c r="Q1624" i="2" a="1"/>
  <c r="Q1624" i="2" s="1"/>
  <c r="Q1625" i="2" a="1"/>
  <c r="Q1625" i="2" s="1"/>
  <c r="Q1626" i="2" a="1"/>
  <c r="Q1626" i="2" s="1"/>
  <c r="Q1627" i="2" a="1"/>
  <c r="Q1627" i="2" s="1"/>
  <c r="Q1628" i="2" a="1"/>
  <c r="Q1628" i="2" s="1"/>
  <c r="Q1629" i="2" a="1"/>
  <c r="Q1629" i="2" s="1"/>
  <c r="Q1630" i="2" a="1"/>
  <c r="Q1630" i="2" s="1"/>
  <c r="Q1631" i="2" a="1"/>
  <c r="Q1631" i="2" s="1"/>
  <c r="Q1632" i="2" a="1"/>
  <c r="Q1632" i="2" s="1"/>
  <c r="Q1633" i="2" a="1"/>
  <c r="Q1633" i="2" s="1"/>
  <c r="Q1634" i="2" a="1"/>
  <c r="Q1634" i="2" s="1"/>
  <c r="Q1635" i="2" a="1"/>
  <c r="Q1635" i="2" s="1"/>
  <c r="Q1636" i="2" a="1"/>
  <c r="Q1636" i="2" s="1"/>
  <c r="Q1637" i="2" a="1"/>
  <c r="Q1637" i="2" s="1"/>
  <c r="Q1638" i="2" a="1"/>
  <c r="Q1638" i="2" s="1"/>
  <c r="Q1639" i="2" a="1"/>
  <c r="Q1639" i="2" s="1"/>
  <c r="Q1640" i="2" a="1"/>
  <c r="Q1640" i="2" s="1"/>
  <c r="Q1641" i="2" a="1"/>
  <c r="Q1641" i="2" s="1"/>
  <c r="Q1642" i="2" a="1"/>
  <c r="Q1642" i="2" s="1"/>
  <c r="Q1643" i="2" a="1"/>
  <c r="Q1643" i="2" s="1"/>
  <c r="Q1644" i="2" a="1"/>
  <c r="Q1644" i="2" s="1"/>
  <c r="Q1645" i="2" a="1"/>
  <c r="Q1645" i="2" s="1"/>
  <c r="Q1646" i="2" a="1"/>
  <c r="Q1646" i="2" s="1"/>
  <c r="Q1647" i="2" a="1"/>
  <c r="Q1647" i="2" s="1"/>
  <c r="Q1648" i="2" a="1"/>
  <c r="Q1648" i="2" s="1"/>
  <c r="Q1649" i="2" a="1"/>
  <c r="Q1649" i="2" s="1"/>
  <c r="Q1650" i="2" a="1"/>
  <c r="Q1650" i="2" s="1"/>
  <c r="Q1651" i="2" a="1"/>
  <c r="Q1651" i="2" s="1"/>
  <c r="Q1652" i="2" a="1"/>
  <c r="Q1652" i="2" s="1"/>
  <c r="Q1653" i="2" a="1"/>
  <c r="Q1653" i="2" s="1"/>
  <c r="Q1654" i="2" a="1"/>
  <c r="Q1654" i="2" s="1"/>
  <c r="Q1655" i="2" a="1"/>
  <c r="Q1655" i="2" s="1"/>
  <c r="Q1656" i="2" a="1"/>
  <c r="Q1656" i="2" s="1"/>
  <c r="Q1657" i="2" a="1"/>
  <c r="Q1657" i="2" s="1"/>
  <c r="Q1658" i="2" a="1"/>
  <c r="Q1658" i="2" s="1"/>
  <c r="Q1659" i="2" a="1"/>
  <c r="Q1659" i="2" s="1"/>
  <c r="Q1660" i="2" a="1"/>
  <c r="Q1660" i="2" s="1"/>
  <c r="Q1661" i="2" a="1"/>
  <c r="Q1661" i="2" s="1"/>
  <c r="Q1662" i="2" a="1"/>
  <c r="Q1662" i="2" s="1"/>
  <c r="Q1663" i="2" a="1"/>
  <c r="Q1663" i="2" s="1"/>
  <c r="Q1664" i="2" a="1"/>
  <c r="Q1664" i="2" s="1"/>
  <c r="Q1665" i="2" a="1"/>
  <c r="Q1665" i="2" s="1"/>
  <c r="Q1666" i="2" a="1"/>
  <c r="Q1666" i="2" s="1"/>
  <c r="Q1667" i="2" a="1"/>
  <c r="Q1667" i="2" s="1"/>
  <c r="Q1668" i="2" a="1"/>
  <c r="Q1668" i="2" s="1"/>
  <c r="Q1669" i="2" a="1"/>
  <c r="Q1669" i="2" s="1"/>
  <c r="Q1670" i="2" a="1"/>
  <c r="Q1670" i="2" s="1"/>
  <c r="Q1671" i="2" a="1"/>
  <c r="Q1671" i="2" s="1"/>
  <c r="Q1672" i="2" a="1"/>
  <c r="Q1672" i="2" s="1"/>
  <c r="Q1673" i="2" a="1"/>
  <c r="Q1673" i="2" s="1"/>
  <c r="Q1674" i="2" a="1"/>
  <c r="Q1674" i="2" s="1"/>
  <c r="Q1675" i="2" a="1"/>
  <c r="Q1675" i="2" s="1"/>
  <c r="Q1676" i="2" a="1"/>
  <c r="Q1676" i="2" s="1"/>
  <c r="Q1677" i="2" a="1"/>
  <c r="Q1677" i="2" s="1"/>
  <c r="Q1678" i="2" a="1"/>
  <c r="Q1678" i="2" s="1"/>
  <c r="Q1679" i="2" a="1"/>
  <c r="Q1679" i="2" s="1"/>
  <c r="Q1680" i="2" a="1"/>
  <c r="Q1680" i="2" s="1"/>
  <c r="Q1681" i="2" a="1"/>
  <c r="Q1681" i="2" s="1"/>
  <c r="Q1682" i="2" a="1"/>
  <c r="Q1682" i="2" s="1"/>
  <c r="Q1683" i="2" a="1"/>
  <c r="Q1683" i="2" s="1"/>
  <c r="Q1684" i="2" a="1"/>
  <c r="Q1684" i="2" s="1"/>
  <c r="Q1685" i="2" a="1"/>
  <c r="Q1685" i="2" s="1"/>
  <c r="Q1686" i="2" a="1"/>
  <c r="Q1686" i="2" s="1"/>
  <c r="Q1687" i="2" a="1"/>
  <c r="Q1687" i="2" s="1"/>
  <c r="Q1688" i="2" a="1"/>
  <c r="Q1688" i="2" s="1"/>
  <c r="Q1689" i="2" a="1"/>
  <c r="Q1689" i="2" s="1"/>
  <c r="Q1690" i="2" a="1"/>
  <c r="Q1690" i="2" s="1"/>
  <c r="Q1691" i="2" a="1"/>
  <c r="Q1691" i="2" s="1"/>
  <c r="Q1692" i="2" a="1"/>
  <c r="Q1692" i="2" s="1"/>
  <c r="Q1693" i="2" a="1"/>
  <c r="Q1693" i="2" s="1"/>
  <c r="Q1694" i="2" a="1"/>
  <c r="Q1694" i="2" s="1"/>
  <c r="Q1695" i="2" a="1"/>
  <c r="Q1695" i="2" s="1"/>
  <c r="Q1696" i="2" a="1"/>
  <c r="Q1696" i="2" s="1"/>
  <c r="Q1697" i="2" a="1"/>
  <c r="Q1697" i="2" s="1"/>
  <c r="Q1698" i="2" a="1"/>
  <c r="Q1698" i="2" s="1"/>
  <c r="Q1699" i="2" a="1"/>
  <c r="Q1699" i="2" s="1"/>
  <c r="Q1700" i="2" a="1"/>
  <c r="Q1700" i="2" s="1"/>
  <c r="Q1701" i="2" a="1"/>
  <c r="Q1701" i="2" s="1"/>
  <c r="Q1702" i="2" a="1"/>
  <c r="Q1702" i="2" s="1"/>
  <c r="Q1703" i="2" a="1"/>
  <c r="Q1703" i="2" s="1"/>
  <c r="Q1704" i="2" a="1"/>
  <c r="Q1704" i="2" s="1"/>
  <c r="Q1705" i="2" a="1"/>
  <c r="Q1705" i="2" s="1"/>
  <c r="Q1706" i="2" a="1"/>
  <c r="Q1706" i="2" s="1"/>
  <c r="Q1707" i="2" a="1"/>
  <c r="Q1707" i="2" s="1"/>
  <c r="Q1708" i="2" a="1"/>
  <c r="Q1708" i="2" s="1"/>
  <c r="Q1709" i="2" a="1"/>
  <c r="Q1709" i="2" s="1"/>
  <c r="Q1710" i="2" a="1"/>
  <c r="Q1710" i="2" s="1"/>
  <c r="Q1711" i="2" a="1"/>
  <c r="Q1711" i="2" s="1"/>
  <c r="Q1712" i="2" a="1"/>
  <c r="Q1712" i="2" s="1"/>
  <c r="Q1713" i="2" a="1"/>
  <c r="Q1713" i="2" s="1"/>
  <c r="Q1714" i="2" a="1"/>
  <c r="Q1714" i="2" s="1"/>
  <c r="Q1715" i="2" a="1"/>
  <c r="Q1715" i="2" s="1"/>
  <c r="Q1716" i="2" a="1"/>
  <c r="Q1716" i="2" s="1"/>
  <c r="Q1717" i="2" a="1"/>
  <c r="Q1717" i="2" s="1"/>
  <c r="Q1718" i="2" a="1"/>
  <c r="Q1718" i="2" s="1"/>
  <c r="Q1719" i="2" a="1"/>
  <c r="Q1719" i="2" s="1"/>
  <c r="Q1720" i="2" a="1"/>
  <c r="Q1720" i="2" s="1"/>
  <c r="Q1721" i="2" a="1"/>
  <c r="Q1721" i="2" s="1"/>
  <c r="Q1722" i="2" a="1"/>
  <c r="Q1722" i="2" s="1"/>
  <c r="Q1723" i="2" a="1"/>
  <c r="Q1723" i="2" s="1"/>
  <c r="Q1724" i="2" a="1"/>
  <c r="Q1724" i="2" s="1"/>
  <c r="Q1725" i="2" a="1"/>
  <c r="Q1725" i="2" s="1"/>
  <c r="Q1726" i="2" a="1"/>
  <c r="Q1726" i="2" s="1"/>
  <c r="Q1727" i="2" a="1"/>
  <c r="Q1727" i="2" s="1"/>
  <c r="Q1728" i="2" a="1"/>
  <c r="Q1728" i="2" s="1"/>
  <c r="Q1729" i="2" a="1"/>
  <c r="Q1729" i="2" s="1"/>
  <c r="Q1730" i="2" a="1"/>
  <c r="Q1730" i="2" s="1"/>
  <c r="Q1731" i="2" a="1"/>
  <c r="Q1731" i="2" s="1"/>
  <c r="Q1732" i="2" a="1"/>
  <c r="Q1732" i="2" s="1"/>
  <c r="Q1733" i="2" a="1"/>
  <c r="Q1733" i="2" s="1"/>
  <c r="Q1734" i="2" a="1"/>
  <c r="Q1734" i="2" s="1"/>
  <c r="Q1735" i="2" a="1"/>
  <c r="Q1735" i="2" s="1"/>
  <c r="Q1736" i="2" a="1"/>
  <c r="Q1736" i="2" s="1"/>
  <c r="Q1737" i="2" a="1"/>
  <c r="Q1737" i="2" s="1"/>
  <c r="Q1738" i="2" a="1"/>
  <c r="Q1738" i="2" s="1"/>
  <c r="Q1739" i="2" a="1"/>
  <c r="Q1739" i="2" s="1"/>
  <c r="Q1740" i="2" a="1"/>
  <c r="Q1740" i="2" s="1"/>
  <c r="Q1741" i="2" a="1"/>
  <c r="Q1741" i="2" s="1"/>
  <c r="Q1742" i="2" a="1"/>
  <c r="Q1742" i="2" s="1"/>
  <c r="Q1743" i="2" a="1"/>
  <c r="Q1743" i="2" s="1"/>
  <c r="Q1744" i="2" a="1"/>
  <c r="Q1744" i="2" s="1"/>
  <c r="Q1745" i="2" a="1"/>
  <c r="Q1745" i="2" s="1"/>
  <c r="Q1746" i="2" a="1"/>
  <c r="Q1746" i="2" s="1"/>
  <c r="Q1747" i="2" a="1"/>
  <c r="Q1747" i="2" s="1"/>
  <c r="Q1748" i="2" a="1"/>
  <c r="Q1748" i="2" s="1"/>
  <c r="Q1749" i="2" a="1"/>
  <c r="Q1749" i="2" s="1"/>
  <c r="Q1750" i="2" a="1"/>
  <c r="Q1750" i="2" s="1"/>
  <c r="Q1751" i="2" a="1"/>
  <c r="Q1751" i="2" s="1"/>
  <c r="Q1752" i="2" a="1"/>
  <c r="Q1752" i="2" s="1"/>
  <c r="Q1753" i="2" a="1"/>
  <c r="Q1753" i="2" s="1"/>
  <c r="Q1754" i="2" a="1"/>
  <c r="Q1754" i="2" s="1"/>
  <c r="Q1755" i="2" a="1"/>
  <c r="Q1755" i="2" s="1"/>
  <c r="Q1756" i="2" a="1"/>
  <c r="Q1756" i="2" s="1"/>
  <c r="Q1757" i="2" a="1"/>
  <c r="Q1757" i="2" s="1"/>
  <c r="Q1758" i="2" a="1"/>
  <c r="Q1758" i="2" s="1"/>
  <c r="Q1759" i="2" a="1"/>
  <c r="Q1759" i="2" s="1"/>
  <c r="Q1760" i="2" a="1"/>
  <c r="Q1760" i="2" s="1"/>
  <c r="Q1761" i="2" a="1"/>
  <c r="Q1761" i="2" s="1"/>
  <c r="Q1762" i="2" a="1"/>
  <c r="Q1762" i="2" s="1"/>
  <c r="Q1763" i="2" a="1"/>
  <c r="Q1763" i="2" s="1"/>
  <c r="Q1764" i="2" a="1"/>
  <c r="Q1764" i="2" s="1"/>
  <c r="Q1765" i="2" a="1"/>
  <c r="Q1765" i="2" s="1"/>
  <c r="Q1766" i="2" a="1"/>
  <c r="Q1766" i="2" s="1"/>
  <c r="Q1767" i="2" a="1"/>
  <c r="Q1767" i="2" s="1"/>
  <c r="Q1768" i="2" a="1"/>
  <c r="Q1768" i="2" s="1"/>
  <c r="Q1769" i="2" a="1"/>
  <c r="Q1769" i="2" s="1"/>
  <c r="Q1770" i="2" a="1"/>
  <c r="Q1770" i="2" s="1"/>
  <c r="Q1771" i="2" a="1"/>
  <c r="Q1771" i="2" s="1"/>
  <c r="Q1772" i="2" a="1"/>
  <c r="Q1772" i="2" s="1"/>
  <c r="Q1773" i="2" a="1"/>
  <c r="Q1773" i="2" s="1"/>
  <c r="Q1774" i="2" a="1"/>
  <c r="Q1774" i="2" s="1"/>
  <c r="Q1775" i="2" a="1"/>
  <c r="Q1775" i="2" s="1"/>
  <c r="Q1776" i="2" a="1"/>
  <c r="Q1776" i="2" s="1"/>
  <c r="Q1777" i="2" a="1"/>
  <c r="Q1777" i="2" s="1"/>
  <c r="Q1778" i="2" a="1"/>
  <c r="Q1778" i="2" s="1"/>
  <c r="Q1779" i="2" a="1"/>
  <c r="Q1779" i="2" s="1"/>
  <c r="Q1780" i="2" a="1"/>
  <c r="Q1780" i="2" s="1"/>
  <c r="Q1781" i="2" a="1"/>
  <c r="Q1781" i="2" s="1"/>
  <c r="Q1782" i="2" a="1"/>
  <c r="Q1782" i="2" s="1"/>
  <c r="Q1783" i="2" a="1"/>
  <c r="Q1783" i="2" s="1"/>
  <c r="Q1784" i="2" a="1"/>
  <c r="Q1784" i="2" s="1"/>
  <c r="Q1785" i="2" a="1"/>
  <c r="Q1785" i="2" s="1"/>
  <c r="Q1786" i="2" a="1"/>
  <c r="Q1786" i="2" s="1"/>
  <c r="Q1787" i="2" a="1"/>
  <c r="Q1787" i="2" s="1"/>
  <c r="Q1788" i="2" a="1"/>
  <c r="Q1788" i="2" s="1"/>
  <c r="Q1789" i="2" a="1"/>
  <c r="Q1789" i="2" s="1"/>
  <c r="Q1790" i="2" a="1"/>
  <c r="Q1790" i="2" s="1"/>
  <c r="Q1791" i="2" a="1"/>
  <c r="Q1791" i="2" s="1"/>
  <c r="Q1792" i="2" a="1"/>
  <c r="Q1792" i="2" s="1"/>
  <c r="Q1793" i="2" a="1"/>
  <c r="Q1793" i="2" s="1"/>
  <c r="Q1794" i="2" a="1"/>
  <c r="Q1794" i="2" s="1"/>
  <c r="Q1795" i="2" a="1"/>
  <c r="Q1795" i="2" s="1"/>
  <c r="Q1796" i="2" a="1"/>
  <c r="Q1796" i="2" s="1"/>
  <c r="Q1797" i="2" a="1"/>
  <c r="Q1797" i="2" s="1"/>
  <c r="Q1798" i="2" a="1"/>
  <c r="Q1798" i="2" s="1"/>
  <c r="Q1799" i="2" a="1"/>
  <c r="Q1799" i="2" s="1"/>
  <c r="Q1800" i="2" a="1"/>
  <c r="Q1800" i="2" s="1"/>
  <c r="Q1801" i="2" a="1"/>
  <c r="Q1801" i="2" s="1"/>
  <c r="Q1802" i="2" a="1"/>
  <c r="Q1802" i="2" s="1"/>
  <c r="Q1803" i="2" a="1"/>
  <c r="Q1803" i="2" s="1"/>
  <c r="Q1804" i="2" a="1"/>
  <c r="Q1804" i="2" s="1"/>
  <c r="Q1805" i="2" a="1"/>
  <c r="Q1805" i="2" s="1"/>
  <c r="Q1806" i="2" a="1"/>
  <c r="Q1806" i="2" s="1"/>
  <c r="Q1807" i="2" a="1"/>
  <c r="Q1807" i="2" s="1"/>
  <c r="Q1808" i="2" a="1"/>
  <c r="Q1808" i="2" s="1"/>
  <c r="Q1809" i="2" a="1"/>
  <c r="Q1809" i="2" s="1"/>
  <c r="Q1810" i="2" a="1"/>
  <c r="Q1810" i="2" s="1"/>
  <c r="Q1811" i="2" a="1"/>
  <c r="Q1811" i="2" s="1"/>
  <c r="Q1812" i="2" a="1"/>
  <c r="Q1812" i="2" s="1"/>
  <c r="Q1813" i="2" a="1"/>
  <c r="Q1813" i="2" s="1"/>
  <c r="Q1814" i="2" a="1"/>
  <c r="Q1814" i="2" s="1"/>
  <c r="Q1815" i="2" a="1"/>
  <c r="Q1815" i="2" s="1"/>
  <c r="Q1816" i="2" a="1"/>
  <c r="Q1816" i="2" s="1"/>
  <c r="Q1817" i="2" a="1"/>
  <c r="Q1817" i="2" s="1"/>
  <c r="Q1818" i="2" a="1"/>
  <c r="Q1818" i="2" s="1"/>
  <c r="Q1819" i="2" a="1"/>
  <c r="Q1819" i="2" s="1"/>
  <c r="Q1820" i="2" a="1"/>
  <c r="Q1820" i="2" s="1"/>
  <c r="Q1821" i="2" a="1"/>
  <c r="Q1821" i="2" s="1"/>
  <c r="Q1822" i="2" a="1"/>
  <c r="Q1822" i="2" s="1"/>
  <c r="Q1823" i="2" a="1"/>
  <c r="Q1823" i="2" s="1"/>
  <c r="Q1824" i="2" a="1"/>
  <c r="Q1824" i="2" s="1"/>
  <c r="Q1825" i="2" a="1"/>
  <c r="Q1825" i="2" s="1"/>
  <c r="Q1826" i="2" a="1"/>
  <c r="Q1826" i="2" s="1"/>
  <c r="Q1827" i="2" a="1"/>
  <c r="Q1827" i="2" s="1"/>
  <c r="Q1828" i="2" a="1"/>
  <c r="Q1828" i="2" s="1"/>
  <c r="Q1829" i="2" a="1"/>
  <c r="Q1829" i="2" s="1"/>
  <c r="Q1830" i="2" a="1"/>
  <c r="Q1830" i="2" s="1"/>
  <c r="Q1831" i="2" a="1"/>
  <c r="Q1831" i="2" s="1"/>
  <c r="Q1832" i="2" a="1"/>
  <c r="Q1832" i="2" s="1"/>
  <c r="Q1833" i="2" a="1"/>
  <c r="Q1833" i="2" s="1"/>
  <c r="Q1834" i="2" a="1"/>
  <c r="Q1834" i="2" s="1"/>
  <c r="Q1835" i="2" a="1"/>
  <c r="Q1835" i="2" s="1"/>
  <c r="Q1836" i="2" a="1"/>
  <c r="Q1836" i="2" s="1"/>
  <c r="Q1837" i="2" a="1"/>
  <c r="Q1837" i="2" s="1"/>
  <c r="Q1838" i="2" a="1"/>
  <c r="Q1838" i="2" s="1"/>
  <c r="Q1839" i="2" a="1"/>
  <c r="Q1839" i="2" s="1"/>
  <c r="Q1840" i="2" a="1"/>
  <c r="Q1840" i="2" s="1"/>
  <c r="Q1841" i="2" a="1"/>
  <c r="Q1841" i="2" s="1"/>
  <c r="Q1842" i="2" a="1"/>
  <c r="Q1842" i="2" s="1"/>
  <c r="Q1843" i="2" a="1"/>
  <c r="Q1843" i="2" s="1"/>
  <c r="Q1844" i="2" a="1"/>
  <c r="Q1844" i="2" s="1"/>
  <c r="Q1845" i="2" a="1"/>
  <c r="Q1845" i="2" s="1"/>
  <c r="Q1846" i="2" a="1"/>
  <c r="Q1846" i="2" s="1"/>
  <c r="Q1847" i="2" a="1"/>
  <c r="Q1847" i="2" s="1"/>
  <c r="Q1848" i="2" a="1"/>
  <c r="Q1848" i="2" s="1"/>
  <c r="Q1849" i="2" a="1"/>
  <c r="Q1849" i="2" s="1"/>
  <c r="Q1850" i="2" a="1"/>
  <c r="Q1850" i="2" s="1"/>
  <c r="Q1851" i="2" a="1"/>
  <c r="Q1851" i="2" s="1"/>
  <c r="Q1852" i="2" a="1"/>
  <c r="Q1852" i="2" s="1"/>
  <c r="Q1853" i="2" a="1"/>
  <c r="Q1853" i="2" s="1"/>
  <c r="Q1854" i="2" a="1"/>
  <c r="Q1854" i="2" s="1"/>
  <c r="Q1855" i="2" a="1"/>
  <c r="Q1855" i="2" s="1"/>
  <c r="Q1856" i="2" a="1"/>
  <c r="Q1856" i="2" s="1"/>
  <c r="Q1857" i="2" a="1"/>
  <c r="Q1857" i="2" s="1"/>
  <c r="Q1858" i="2" a="1"/>
  <c r="Q1858" i="2" s="1"/>
  <c r="Q1859" i="2" a="1"/>
  <c r="Q1859" i="2" s="1"/>
  <c r="Q1860" i="2" a="1"/>
  <c r="Q1860" i="2" s="1"/>
  <c r="Q1861" i="2" a="1"/>
  <c r="Q1861" i="2" s="1"/>
  <c r="Q1862" i="2" a="1"/>
  <c r="Q1862" i="2" s="1"/>
  <c r="Q1863" i="2" a="1"/>
  <c r="Q1863" i="2" s="1"/>
  <c r="Q1864" i="2" a="1"/>
  <c r="Q1864" i="2" s="1"/>
  <c r="Q1865" i="2" a="1"/>
  <c r="Q1865" i="2" s="1"/>
  <c r="Q1866" i="2" a="1"/>
  <c r="Q1866" i="2" s="1"/>
  <c r="Q1867" i="2" a="1"/>
  <c r="Q1867" i="2" s="1"/>
  <c r="Q1868" i="2" a="1"/>
  <c r="Q1868" i="2" s="1"/>
  <c r="Q1869" i="2" a="1"/>
  <c r="Q1869" i="2" s="1"/>
  <c r="Q1870" i="2" a="1"/>
  <c r="Q1870" i="2" s="1"/>
  <c r="Q1871" i="2" a="1"/>
  <c r="Q1871" i="2" s="1"/>
  <c r="Q1872" i="2" a="1"/>
  <c r="Q1872" i="2" s="1"/>
  <c r="Q1873" i="2" a="1"/>
  <c r="Q1873" i="2" s="1"/>
  <c r="Q1874" i="2" a="1"/>
  <c r="Q1874" i="2" s="1"/>
  <c r="Q1875" i="2" a="1"/>
  <c r="Q1875" i="2" s="1"/>
  <c r="Q1876" i="2" a="1"/>
  <c r="Q1876" i="2" s="1"/>
  <c r="Q1877" i="2" a="1"/>
  <c r="Q1877" i="2" s="1"/>
  <c r="Q1878" i="2" a="1"/>
  <c r="Q1878" i="2" s="1"/>
  <c r="Q1879" i="2" a="1"/>
  <c r="Q1879" i="2" s="1"/>
  <c r="Q1880" i="2" a="1"/>
  <c r="Q1880" i="2" s="1"/>
  <c r="Q1881" i="2" a="1"/>
  <c r="Q1881" i="2" s="1"/>
  <c r="Q1882" i="2" a="1"/>
  <c r="Q1882" i="2" s="1"/>
  <c r="Q1883" i="2" a="1"/>
  <c r="Q1883" i="2" s="1"/>
  <c r="Q1884" i="2" a="1"/>
  <c r="Q1884" i="2" s="1"/>
  <c r="Q1885" i="2" a="1"/>
  <c r="Q1885" i="2" s="1"/>
  <c r="Q1886" i="2" a="1"/>
  <c r="Q1886" i="2" s="1"/>
  <c r="Q1887" i="2" a="1"/>
  <c r="Q1887" i="2" s="1"/>
  <c r="Q1888" i="2" a="1"/>
  <c r="Q1888" i="2" s="1"/>
  <c r="Q1889" i="2" a="1"/>
  <c r="Q1889" i="2" s="1"/>
  <c r="Q1890" i="2" a="1"/>
  <c r="Q1890" i="2" s="1"/>
  <c r="Q1891" i="2" a="1"/>
  <c r="Q1891" i="2" s="1"/>
  <c r="Q1892" i="2" a="1"/>
  <c r="Q1892" i="2" s="1"/>
  <c r="Q1893" i="2" a="1"/>
  <c r="Q1893" i="2" s="1"/>
  <c r="Q1894" i="2" a="1"/>
  <c r="Q1894" i="2" s="1"/>
  <c r="Q1895" i="2" a="1"/>
  <c r="Q1895" i="2" s="1"/>
  <c r="Q1896" i="2" a="1"/>
  <c r="Q1896" i="2" s="1"/>
  <c r="Q1897" i="2" a="1"/>
  <c r="Q1897" i="2" s="1"/>
  <c r="Q1898" i="2" a="1"/>
  <c r="Q1898" i="2" s="1"/>
  <c r="Q1899" i="2" a="1"/>
  <c r="Q1899" i="2" s="1"/>
  <c r="Q1900" i="2" a="1"/>
  <c r="Q1900" i="2" s="1"/>
  <c r="Q1901" i="2" a="1"/>
  <c r="Q1901" i="2" s="1"/>
  <c r="Q1902" i="2" a="1"/>
  <c r="Q1902" i="2" s="1"/>
  <c r="Q1903" i="2" a="1"/>
  <c r="Q1903" i="2" s="1"/>
  <c r="Q1904" i="2" a="1"/>
  <c r="Q1904" i="2" s="1"/>
  <c r="Q1905" i="2" a="1"/>
  <c r="Q1905" i="2" s="1"/>
  <c r="Q1906" i="2" a="1"/>
  <c r="Q1906" i="2" s="1"/>
  <c r="Q1907" i="2" a="1"/>
  <c r="Q1907" i="2" s="1"/>
  <c r="Q1908" i="2" a="1"/>
  <c r="Q1908" i="2" s="1"/>
  <c r="Q1909" i="2" a="1"/>
  <c r="Q1909" i="2" s="1"/>
  <c r="Q1910" i="2" a="1"/>
  <c r="Q1910" i="2" s="1"/>
  <c r="Q1911" i="2" a="1"/>
  <c r="Q1911" i="2" s="1"/>
  <c r="Q1912" i="2" a="1"/>
  <c r="Q1912" i="2" s="1"/>
  <c r="Q1913" i="2" a="1"/>
  <c r="Q1913" i="2" s="1"/>
  <c r="Q1914" i="2" a="1"/>
  <c r="Q1914" i="2" s="1"/>
  <c r="Q1915" i="2" a="1"/>
  <c r="Q1915" i="2" s="1"/>
  <c r="Q1916" i="2" a="1"/>
  <c r="Q1916" i="2" s="1"/>
  <c r="Q1917" i="2" a="1"/>
  <c r="Q1917" i="2" s="1"/>
  <c r="Q1918" i="2" a="1"/>
  <c r="Q1918" i="2" s="1"/>
  <c r="Q1919" i="2" a="1"/>
  <c r="Q1919" i="2" s="1"/>
  <c r="Q1920" i="2" a="1"/>
  <c r="Q1920" i="2" s="1"/>
  <c r="Q1921" i="2" a="1"/>
  <c r="Q1921" i="2" s="1"/>
  <c r="Q1922" i="2" a="1"/>
  <c r="Q1922" i="2" s="1"/>
  <c r="Q1923" i="2" a="1"/>
  <c r="Q1923" i="2" s="1"/>
  <c r="Q1924" i="2" a="1"/>
  <c r="Q1924" i="2" s="1"/>
  <c r="Q1925" i="2" a="1"/>
  <c r="Q1925" i="2" s="1"/>
  <c r="Q1926" i="2" a="1"/>
  <c r="Q1926" i="2" s="1"/>
  <c r="Q1927" i="2" a="1"/>
  <c r="Q1927" i="2" s="1"/>
  <c r="Q1928" i="2" a="1"/>
  <c r="Q1928" i="2" s="1"/>
  <c r="Q1929" i="2" a="1"/>
  <c r="Q1929" i="2" s="1"/>
  <c r="Q1930" i="2" a="1"/>
  <c r="Q1930" i="2" s="1"/>
  <c r="Q1931" i="2" a="1"/>
  <c r="Q1931" i="2" s="1"/>
  <c r="Q1932" i="2" a="1"/>
  <c r="Q1932" i="2" s="1"/>
  <c r="Q1933" i="2" a="1"/>
  <c r="Q1933" i="2" s="1"/>
  <c r="Q1934" i="2" a="1"/>
  <c r="Q1934" i="2" s="1"/>
  <c r="Q1935" i="2" a="1"/>
  <c r="Q1935" i="2" s="1"/>
  <c r="Q1936" i="2" a="1"/>
  <c r="Q1936" i="2" s="1"/>
  <c r="Q1937" i="2" a="1"/>
  <c r="Q1937" i="2" s="1"/>
  <c r="Q1938" i="2" a="1"/>
  <c r="Q1938" i="2" s="1"/>
  <c r="Q1939" i="2" a="1"/>
  <c r="Q1939" i="2" s="1"/>
  <c r="Q1940" i="2" a="1"/>
  <c r="Q1940" i="2" s="1"/>
  <c r="Q1941" i="2" a="1"/>
  <c r="Q1941" i="2" s="1"/>
  <c r="Q1942" i="2" a="1"/>
  <c r="Q1942" i="2" s="1"/>
  <c r="Q1943" i="2" a="1"/>
  <c r="Q1943" i="2" s="1"/>
  <c r="Q1944" i="2" a="1"/>
  <c r="Q1944" i="2" s="1"/>
  <c r="Q1945" i="2" a="1"/>
  <c r="Q1945" i="2" s="1"/>
  <c r="Q1946" i="2" a="1"/>
  <c r="Q1946" i="2" s="1"/>
  <c r="Q1947" i="2" a="1"/>
  <c r="Q1947" i="2" s="1"/>
  <c r="Q1948" i="2" a="1"/>
  <c r="Q1948" i="2" s="1"/>
  <c r="Q1949" i="2" a="1"/>
  <c r="Q1949" i="2" s="1"/>
  <c r="Q1950" i="2" a="1"/>
  <c r="Q1950" i="2" s="1"/>
  <c r="Q1951" i="2" a="1"/>
  <c r="Q1951" i="2" s="1"/>
  <c r="Q1952" i="2" a="1"/>
  <c r="Q1952" i="2" s="1"/>
  <c r="Q1953" i="2" a="1"/>
  <c r="Q1953" i="2" s="1"/>
  <c r="Q1954" i="2" a="1"/>
  <c r="Q1954" i="2" s="1"/>
  <c r="Q1955" i="2" a="1"/>
  <c r="Q1955" i="2" s="1"/>
  <c r="Q1956" i="2" a="1"/>
  <c r="Q1956" i="2" s="1"/>
  <c r="Q1957" i="2" a="1"/>
  <c r="Q1957" i="2" s="1"/>
  <c r="Q1958" i="2" a="1"/>
  <c r="Q1958" i="2" s="1"/>
  <c r="Q1959" i="2" a="1"/>
  <c r="Q1959" i="2" s="1"/>
  <c r="Q1960" i="2" a="1"/>
  <c r="Q1960" i="2" s="1"/>
  <c r="Q1961" i="2" a="1"/>
  <c r="Q1961" i="2" s="1"/>
  <c r="Q1962" i="2" a="1"/>
  <c r="Q1962" i="2" s="1"/>
  <c r="Q1963" i="2" a="1"/>
  <c r="Q1963" i="2" s="1"/>
  <c r="Q1964" i="2" a="1"/>
  <c r="Q1964" i="2" s="1"/>
  <c r="Q1965" i="2" a="1"/>
  <c r="Q1965" i="2" s="1"/>
  <c r="Q1966" i="2" a="1"/>
  <c r="Q1966" i="2" s="1"/>
  <c r="Q1967" i="2" a="1"/>
  <c r="Q1967" i="2" s="1"/>
  <c r="Q1968" i="2" a="1"/>
  <c r="Q1968" i="2" s="1"/>
  <c r="Q1969" i="2" a="1"/>
  <c r="Q1969" i="2" s="1"/>
  <c r="Q1970" i="2" a="1"/>
  <c r="Q1970" i="2" s="1"/>
  <c r="Q1971" i="2" a="1"/>
  <c r="Q1971" i="2" s="1"/>
  <c r="Q1972" i="2" a="1"/>
  <c r="Q1972" i="2" s="1"/>
  <c r="Q1973" i="2" a="1"/>
  <c r="Q1973" i="2" s="1"/>
  <c r="Q1974" i="2" a="1"/>
  <c r="Q1974" i="2" s="1"/>
  <c r="Q1975" i="2" a="1"/>
  <c r="Q1975" i="2" s="1"/>
  <c r="Q1976" i="2" a="1"/>
  <c r="Q1976" i="2" s="1"/>
  <c r="Q1977" i="2" a="1"/>
  <c r="Q1977" i="2" s="1"/>
  <c r="Q1978" i="2" a="1"/>
  <c r="Q1978" i="2" s="1"/>
  <c r="Q1979" i="2" a="1"/>
  <c r="Q1979" i="2" s="1"/>
  <c r="Q1980" i="2" a="1"/>
  <c r="Q1980" i="2" s="1"/>
  <c r="Q1981" i="2" a="1"/>
  <c r="Q1981" i="2" s="1"/>
  <c r="Q1982" i="2" a="1"/>
  <c r="Q1982" i="2" s="1"/>
  <c r="Q1983" i="2" a="1"/>
  <c r="Q1983" i="2" s="1"/>
  <c r="Q1984" i="2" a="1"/>
  <c r="Q1984" i="2" s="1"/>
  <c r="Q1985" i="2" a="1"/>
  <c r="Q1985" i="2" s="1"/>
  <c r="Q1986" i="2" a="1"/>
  <c r="Q1986" i="2" s="1"/>
  <c r="Q1987" i="2" a="1"/>
  <c r="Q1987" i="2" s="1"/>
  <c r="Q1988" i="2" a="1"/>
  <c r="Q1988" i="2" s="1"/>
  <c r="Q1989" i="2" a="1"/>
  <c r="Q1989" i="2" s="1"/>
  <c r="Q1990" i="2" a="1"/>
  <c r="Q1990" i="2" s="1"/>
  <c r="Q1991" i="2" a="1"/>
  <c r="Q1991" i="2" s="1"/>
  <c r="Q1992" i="2" a="1"/>
  <c r="Q1992" i="2" s="1"/>
  <c r="Q1993" i="2" a="1"/>
  <c r="Q1993" i="2" s="1"/>
  <c r="Q1994" i="2" a="1"/>
  <c r="Q1994" i="2" s="1"/>
  <c r="Q1995" i="2" a="1"/>
  <c r="Q1995" i="2" s="1"/>
  <c r="Q1996" i="2" a="1"/>
  <c r="Q1996" i="2" s="1"/>
  <c r="Q1997" i="2" a="1"/>
  <c r="Q1997" i="2" s="1"/>
  <c r="Q1998" i="2" a="1"/>
  <c r="Q1998" i="2" s="1"/>
  <c r="Q1999" i="2" a="1"/>
  <c r="Q1999" i="2" s="1"/>
  <c r="Q2000" i="2" a="1"/>
  <c r="Q2000" i="2" s="1"/>
  <c r="Q2001" i="2" a="1"/>
  <c r="Q2001" i="2" s="1"/>
  <c r="Q3" i="2" a="1"/>
  <c r="Q3" i="2" s="1"/>
  <c r="Q4" i="2" a="1"/>
  <c r="Q4" i="2" s="1"/>
  <c r="Q5" i="2" a="1"/>
  <c r="Q5" i="2" s="1"/>
  <c r="Q6" i="2" a="1"/>
  <c r="Q6" i="2" s="1"/>
  <c r="Q7" i="2" a="1"/>
  <c r="Q7" i="2" s="1"/>
  <c r="Q8" i="2" a="1"/>
  <c r="Q8" i="2" s="1"/>
  <c r="Q9" i="2" a="1"/>
  <c r="Q9" i="2" s="1"/>
  <c r="Q2" i="2" a="1"/>
  <c r="Q2" i="2" s="1"/>
  <c r="P3" i="2" a="1"/>
  <c r="P3" i="2" s="1"/>
  <c r="P4" i="2" a="1"/>
  <c r="P4" i="2" s="1"/>
  <c r="P5" i="2" a="1"/>
  <c r="P5" i="2" s="1"/>
  <c r="P6" i="2" a="1"/>
  <c r="P6" i="2" s="1"/>
  <c r="P7" i="2" a="1"/>
  <c r="P7" i="2" s="1"/>
  <c r="P8" i="2" a="1"/>
  <c r="P8" i="2" s="1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 s="1"/>
  <c r="P24" i="2" a="1"/>
  <c r="P24" i="2" s="1"/>
  <c r="P25" i="2" a="1"/>
  <c r="P25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 s="1"/>
  <c r="P34" i="2" a="1"/>
  <c r="P34" i="2" s="1"/>
  <c r="P35" i="2" a="1"/>
  <c r="P35" i="2" s="1"/>
  <c r="P36" i="2" a="1"/>
  <c r="P36" i="2" s="1"/>
  <c r="P37" i="2" a="1"/>
  <c r="P37" i="2" s="1"/>
  <c r="P38" i="2" a="1"/>
  <c r="P38" i="2" s="1"/>
  <c r="P39" i="2" a="1"/>
  <c r="P39" i="2" s="1"/>
  <c r="P40" i="2" a="1"/>
  <c r="P40" i="2" s="1"/>
  <c r="P41" i="2" a="1"/>
  <c r="P41" i="2" s="1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 s="1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 s="1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P81" i="2" a="1"/>
  <c r="P81" i="2" s="1"/>
  <c r="P82" i="2" a="1"/>
  <c r="P82" i="2" s="1"/>
  <c r="P83" i="2" a="1"/>
  <c r="P83" i="2" s="1"/>
  <c r="P84" i="2" a="1"/>
  <c r="P84" i="2" s="1"/>
  <c r="P85" i="2" a="1"/>
  <c r="P85" i="2" s="1"/>
  <c r="P86" i="2" a="1"/>
  <c r="P86" i="2" s="1"/>
  <c r="P87" i="2" a="1"/>
  <c r="P87" i="2" s="1"/>
  <c r="P88" i="2" a="1"/>
  <c r="P88" i="2" s="1"/>
  <c r="P89" i="2" a="1"/>
  <c r="P89" i="2" s="1"/>
  <c r="P90" i="2" a="1"/>
  <c r="P90" i="2" s="1"/>
  <c r="P91" i="2" a="1"/>
  <c r="P91" i="2" s="1"/>
  <c r="P92" i="2" a="1"/>
  <c r="P92" i="2" s="1"/>
  <c r="P93" i="2" a="1"/>
  <c r="P93" i="2" s="1"/>
  <c r="P94" i="2" a="1"/>
  <c r="P94" i="2" s="1"/>
  <c r="P95" i="2" a="1"/>
  <c r="P95" i="2" s="1"/>
  <c r="P96" i="2" a="1"/>
  <c r="P96" i="2" s="1"/>
  <c r="P97" i="2" a="1"/>
  <c r="P97" i="2" s="1"/>
  <c r="P98" i="2" a="1"/>
  <c r="P98" i="2" s="1"/>
  <c r="P99" i="2" a="1"/>
  <c r="P99" i="2" s="1"/>
  <c r="P100" i="2" a="1"/>
  <c r="P100" i="2" s="1"/>
  <c r="P101" i="2" a="1"/>
  <c r="P101" i="2" s="1"/>
  <c r="P102" i="2" a="1"/>
  <c r="P102" i="2" s="1"/>
  <c r="P103" i="2" a="1"/>
  <c r="P103" i="2" s="1"/>
  <c r="P104" i="2" a="1"/>
  <c r="P104" i="2" s="1"/>
  <c r="P105" i="2" a="1"/>
  <c r="P105" i="2" s="1"/>
  <c r="P106" i="2" a="1"/>
  <c r="P106" i="2" s="1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 s="1"/>
  <c r="P113" i="2" a="1"/>
  <c r="P113" i="2" s="1"/>
  <c r="P114" i="2" a="1"/>
  <c r="P114" i="2" s="1"/>
  <c r="P115" i="2" a="1"/>
  <c r="P115" i="2" s="1"/>
  <c r="P116" i="2" a="1"/>
  <c r="P116" i="2" s="1"/>
  <c r="P117" i="2" a="1"/>
  <c r="P117" i="2" s="1"/>
  <c r="P118" i="2" a="1"/>
  <c r="P118" i="2" s="1"/>
  <c r="P119" i="2" a="1"/>
  <c r="P119" i="2" s="1"/>
  <c r="P120" i="2" a="1"/>
  <c r="P120" i="2" s="1"/>
  <c r="P121" i="2" a="1"/>
  <c r="P121" i="2" s="1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 s="1"/>
  <c r="P130" i="2" a="1"/>
  <c r="P130" i="2" s="1"/>
  <c r="P131" i="2" a="1"/>
  <c r="P131" i="2" s="1"/>
  <c r="P132" i="2" a="1"/>
  <c r="P132" i="2" s="1"/>
  <c r="P133" i="2" a="1"/>
  <c r="P133" i="2" s="1"/>
  <c r="P134" i="2" a="1"/>
  <c r="P134" i="2" s="1"/>
  <c r="P135" i="2" a="1"/>
  <c r="P135" i="2" s="1"/>
  <c r="P136" i="2" a="1"/>
  <c r="P136" i="2" s="1"/>
  <c r="P137" i="2" a="1"/>
  <c r="P137" i="2" s="1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 s="1"/>
  <c r="P146" i="2" a="1"/>
  <c r="P146" i="2" s="1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 s="1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 s="1"/>
  <c r="P160" i="2" a="1"/>
  <c r="P160" i="2" s="1"/>
  <c r="P161" i="2" a="1"/>
  <c r="P161" i="2" s="1"/>
  <c r="P162" i="2" a="1"/>
  <c r="P162" i="2" s="1"/>
  <c r="P163" i="2" a="1"/>
  <c r="P163" i="2" s="1"/>
  <c r="P164" i="2" a="1"/>
  <c r="P164" i="2" s="1"/>
  <c r="P165" i="2" a="1"/>
  <c r="P165" i="2" s="1"/>
  <c r="P166" i="2" a="1"/>
  <c r="P166" i="2" s="1"/>
  <c r="P167" i="2" a="1"/>
  <c r="P167" i="2" s="1"/>
  <c r="P168" i="2" a="1"/>
  <c r="P168" i="2" s="1"/>
  <c r="P169" i="2" a="1"/>
  <c r="P169" i="2" s="1"/>
  <c r="P170" i="2" a="1"/>
  <c r="P170" i="2" s="1"/>
  <c r="P171" i="2" a="1"/>
  <c r="P171" i="2" s="1"/>
  <c r="P172" i="2" a="1"/>
  <c r="P172" i="2" s="1"/>
  <c r="P173" i="2" a="1"/>
  <c r="P173" i="2" s="1"/>
  <c r="P174" i="2" a="1"/>
  <c r="P174" i="2" s="1"/>
  <c r="P175" i="2" a="1"/>
  <c r="P175" i="2" s="1"/>
  <c r="P176" i="2" a="1"/>
  <c r="P176" i="2" s="1"/>
  <c r="P177" i="2" a="1"/>
  <c r="P177" i="2" s="1"/>
  <c r="P178" i="2" a="1"/>
  <c r="P178" i="2" s="1"/>
  <c r="P179" i="2" a="1"/>
  <c r="P179" i="2" s="1"/>
  <c r="P180" i="2" a="1"/>
  <c r="P180" i="2" s="1"/>
  <c r="P181" i="2" a="1"/>
  <c r="P181" i="2" s="1"/>
  <c r="P182" i="2" a="1"/>
  <c r="P182" i="2" s="1"/>
  <c r="P183" i="2" a="1"/>
  <c r="P183" i="2" s="1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 s="1"/>
  <c r="P194" i="2" a="1"/>
  <c r="P194" i="2" s="1"/>
  <c r="P195" i="2" a="1"/>
  <c r="P195" i="2" s="1"/>
  <c r="P196" i="2" a="1"/>
  <c r="P196" i="2" s="1"/>
  <c r="P197" i="2" a="1"/>
  <c r="P197" i="2" s="1"/>
  <c r="P198" i="2" a="1"/>
  <c r="P198" i="2" s="1"/>
  <c r="P199" i="2" a="1"/>
  <c r="P199" i="2" s="1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 s="1"/>
  <c r="P206" i="2" a="1"/>
  <c r="P206" i="2" s="1"/>
  <c r="P207" i="2" a="1"/>
  <c r="P207" i="2" s="1"/>
  <c r="P208" i="2" a="1"/>
  <c r="P208" i="2" s="1"/>
  <c r="P209" i="2" a="1"/>
  <c r="P209" i="2" s="1"/>
  <c r="P210" i="2" a="1"/>
  <c r="P210" i="2" s="1"/>
  <c r="P211" i="2" a="1"/>
  <c r="P211" i="2" s="1"/>
  <c r="P212" i="2" a="1"/>
  <c r="P212" i="2" s="1"/>
  <c r="P213" i="2" a="1"/>
  <c r="P213" i="2" s="1"/>
  <c r="P214" i="2" a="1"/>
  <c r="P214" i="2" s="1"/>
  <c r="P215" i="2" a="1"/>
  <c r="P215" i="2" s="1"/>
  <c r="P216" i="2" a="1"/>
  <c r="P216" i="2" s="1"/>
  <c r="P217" i="2" a="1"/>
  <c r="P217" i="2" s="1"/>
  <c r="P218" i="2" a="1"/>
  <c r="P218" i="2" s="1"/>
  <c r="P219" i="2" a="1"/>
  <c r="P219" i="2" s="1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 s="1"/>
  <c r="P230" i="2" a="1"/>
  <c r="P230" i="2" s="1"/>
  <c r="P231" i="2" a="1"/>
  <c r="P231" i="2" s="1"/>
  <c r="P232" i="2" a="1"/>
  <c r="P232" i="2" s="1"/>
  <c r="P233" i="2" a="1"/>
  <c r="P233" i="2" s="1"/>
  <c r="P234" i="2" a="1"/>
  <c r="P234" i="2" s="1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 s="1"/>
  <c r="P241" i="2" a="1"/>
  <c r="P241" i="2" s="1"/>
  <c r="P242" i="2" a="1"/>
  <c r="P242" i="2" s="1"/>
  <c r="P243" i="2" a="1"/>
  <c r="P243" i="2" s="1"/>
  <c r="P244" i="2" a="1"/>
  <c r="P244" i="2" s="1"/>
  <c r="P245" i="2" a="1"/>
  <c r="P245" i="2" s="1"/>
  <c r="P246" i="2" a="1"/>
  <c r="P246" i="2" s="1"/>
  <c r="P247" i="2" a="1"/>
  <c r="P247" i="2" s="1"/>
  <c r="P248" i="2" a="1"/>
  <c r="P248" i="2" s="1"/>
  <c r="P249" i="2" a="1"/>
  <c r="P249" i="2" s="1"/>
  <c r="P250" i="2" a="1"/>
  <c r="P250" i="2" s="1"/>
  <c r="P251" i="2" a="1"/>
  <c r="P251" i="2" s="1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 s="1"/>
  <c r="P258" i="2" a="1"/>
  <c r="P258" i="2" s="1"/>
  <c r="P259" i="2" a="1"/>
  <c r="P259" i="2" s="1"/>
  <c r="P260" i="2" a="1"/>
  <c r="P260" i="2" s="1"/>
  <c r="P261" i="2" a="1"/>
  <c r="P261" i="2" s="1"/>
  <c r="P262" i="2" a="1"/>
  <c r="P262" i="2" s="1"/>
  <c r="P263" i="2" a="1"/>
  <c r="P263" i="2" s="1"/>
  <c r="P264" i="2" a="1"/>
  <c r="P264" i="2" s="1"/>
  <c r="P265" i="2" a="1"/>
  <c r="P265" i="2" s="1"/>
  <c r="P266" i="2" a="1"/>
  <c r="P266" i="2" s="1"/>
  <c r="P267" i="2" a="1"/>
  <c r="P267" i="2" s="1"/>
  <c r="P268" i="2" a="1"/>
  <c r="P268" i="2" s="1"/>
  <c r="P269" i="2" a="1"/>
  <c r="P269" i="2" s="1"/>
  <c r="P270" i="2" a="1"/>
  <c r="P270" i="2" s="1"/>
  <c r="P271" i="2" a="1"/>
  <c r="P271" i="2" s="1"/>
  <c r="P272" i="2" a="1"/>
  <c r="P272" i="2" s="1"/>
  <c r="P273" i="2" a="1"/>
  <c r="P273" i="2" s="1"/>
  <c r="P274" i="2" a="1"/>
  <c r="P274" i="2"/>
  <c r="P275" i="2" a="1"/>
  <c r="P275" i="2" s="1"/>
  <c r="P276" i="2" a="1"/>
  <c r="P276" i="2" s="1"/>
  <c r="P277" i="2" a="1"/>
  <c r="P277" i="2" s="1"/>
  <c r="P278" i="2" a="1"/>
  <c r="P278" i="2" s="1"/>
  <c r="P279" i="2" a="1"/>
  <c r="P279" i="2" s="1"/>
  <c r="P280" i="2" a="1"/>
  <c r="P280" i="2" s="1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 s="1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 s="1"/>
  <c r="P294" i="2" a="1"/>
  <c r="P294" i="2" s="1"/>
  <c r="P295" i="2" a="1"/>
  <c r="P295" i="2" s="1"/>
  <c r="P296" i="2" a="1"/>
  <c r="P296" i="2" s="1"/>
  <c r="P297" i="2" a="1"/>
  <c r="P297" i="2" s="1"/>
  <c r="P298" i="2" a="1"/>
  <c r="P298" i="2" s="1"/>
  <c r="P299" i="2" a="1"/>
  <c r="P299" i="2" s="1"/>
  <c r="P300" i="2" a="1"/>
  <c r="P300" i="2" s="1"/>
  <c r="P301" i="2" a="1"/>
  <c r="P301" i="2" s="1"/>
  <c r="P302" i="2" a="1"/>
  <c r="P302" i="2" s="1"/>
  <c r="P303" i="2" a="1"/>
  <c r="P303" i="2" s="1"/>
  <c r="P304" i="2" a="1"/>
  <c r="P304" i="2" s="1"/>
  <c r="P305" i="2" a="1"/>
  <c r="P305" i="2" s="1"/>
  <c r="P306" i="2" a="1"/>
  <c r="P306" i="2" s="1"/>
  <c r="P307" i="2" a="1"/>
  <c r="P307" i="2" s="1"/>
  <c r="P308" i="2" a="1"/>
  <c r="P308" i="2" s="1"/>
  <c r="P309" i="2" a="1"/>
  <c r="P309" i="2" s="1"/>
  <c r="P310" i="2" a="1"/>
  <c r="P310" i="2" s="1"/>
  <c r="P311" i="2" a="1"/>
  <c r="P311" i="2" s="1"/>
  <c r="P312" i="2" a="1"/>
  <c r="P312" i="2" s="1"/>
  <c r="P313" i="2" a="1"/>
  <c r="P313" i="2" s="1"/>
  <c r="P314" i="2" a="1"/>
  <c r="P314" i="2" s="1"/>
  <c r="P315" i="2" a="1"/>
  <c r="P315" i="2" s="1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 s="1"/>
  <c r="P322" i="2" a="1"/>
  <c r="P322" i="2" s="1"/>
  <c r="P323" i="2" a="1"/>
  <c r="P323" i="2" s="1"/>
  <c r="P324" i="2" a="1"/>
  <c r="P324" i="2" s="1"/>
  <c r="P325" i="2" a="1"/>
  <c r="P325" i="2" s="1"/>
  <c r="P326" i="2" a="1"/>
  <c r="P326" i="2" s="1"/>
  <c r="P327" i="2" a="1"/>
  <c r="P327" i="2" s="1"/>
  <c r="P328" i="2" a="1"/>
  <c r="P328" i="2" s="1"/>
  <c r="P329" i="2" a="1"/>
  <c r="P329" i="2" s="1"/>
  <c r="P330" i="2" a="1"/>
  <c r="P330" i="2" s="1"/>
  <c r="P331" i="2" a="1"/>
  <c r="P331" i="2" s="1"/>
  <c r="P332" i="2" a="1"/>
  <c r="P332" i="2" s="1"/>
  <c r="P333" i="2" a="1"/>
  <c r="P333" i="2" s="1"/>
  <c r="P334" i="2" a="1"/>
  <c r="P334" i="2" s="1"/>
  <c r="P335" i="2" a="1"/>
  <c r="P335" i="2" s="1"/>
  <c r="P336" i="2" a="1"/>
  <c r="P336" i="2" s="1"/>
  <c r="P337" i="2" a="1"/>
  <c r="P337" i="2" s="1"/>
  <c r="P338" i="2" a="1"/>
  <c r="P338" i="2" s="1"/>
  <c r="P339" i="2" a="1"/>
  <c r="P339" i="2" s="1"/>
  <c r="P340" i="2" a="1"/>
  <c r="P340" i="2" s="1"/>
  <c r="P341" i="2" a="1"/>
  <c r="P341" i="2" s="1"/>
  <c r="P342" i="2" a="1"/>
  <c r="P342" i="2" s="1"/>
  <c r="P343" i="2" a="1"/>
  <c r="P343" i="2" s="1"/>
  <c r="P344" i="2" a="1"/>
  <c r="P344" i="2" s="1"/>
  <c r="P345" i="2" a="1"/>
  <c r="P345" i="2" s="1"/>
  <c r="P346" i="2" a="1"/>
  <c r="P346" i="2" s="1"/>
  <c r="P347" i="2" a="1"/>
  <c r="P347" i="2" s="1"/>
  <c r="P348" i="2" a="1"/>
  <c r="P348" i="2" s="1"/>
  <c r="P349" i="2" a="1"/>
  <c r="P349" i="2" s="1"/>
  <c r="P350" i="2" a="1"/>
  <c r="P350" i="2" s="1"/>
  <c r="P351" i="2" a="1"/>
  <c r="P351" i="2" s="1"/>
  <c r="P352" i="2" a="1"/>
  <c r="P352" i="2" s="1"/>
  <c r="P353" i="2" a="1"/>
  <c r="P353" i="2" s="1"/>
  <c r="P354" i="2" a="1"/>
  <c r="P354" i="2" s="1"/>
  <c r="P355" i="2" a="1"/>
  <c r="P355" i="2" s="1"/>
  <c r="P356" i="2" a="1"/>
  <c r="P356" i="2" s="1"/>
  <c r="P357" i="2" a="1"/>
  <c r="P357" i="2" s="1"/>
  <c r="P358" i="2" a="1"/>
  <c r="P358" i="2" s="1"/>
  <c r="P359" i="2" a="1"/>
  <c r="P359" i="2" s="1"/>
  <c r="P360" i="2" a="1"/>
  <c r="P360" i="2" s="1"/>
  <c r="P361" i="2" a="1"/>
  <c r="P361" i="2"/>
  <c r="P362" i="2" a="1"/>
  <c r="P362" i="2" s="1"/>
  <c r="P363" i="2" a="1"/>
  <c r="P363" i="2" s="1"/>
  <c r="P364" i="2" a="1"/>
  <c r="P364" i="2" s="1"/>
  <c r="P365" i="2" a="1"/>
  <c r="P365" i="2" s="1"/>
  <c r="P366" i="2" a="1"/>
  <c r="P366" i="2" s="1"/>
  <c r="P367" i="2" a="1"/>
  <c r="P367" i="2" s="1"/>
  <c r="P368" i="2" a="1"/>
  <c r="P368" i="2" s="1"/>
  <c r="P369" i="2" a="1"/>
  <c r="P369" i="2" s="1"/>
  <c r="P370" i="2" a="1"/>
  <c r="P370" i="2" s="1"/>
  <c r="P371" i="2" a="1"/>
  <c r="P371" i="2" s="1"/>
  <c r="P372" i="2" a="1"/>
  <c r="P372" i="2" s="1"/>
  <c r="P373" i="2" a="1"/>
  <c r="P373" i="2" s="1"/>
  <c r="P374" i="2" a="1"/>
  <c r="P374" i="2" s="1"/>
  <c r="P375" i="2" a="1"/>
  <c r="P375" i="2" s="1"/>
  <c r="P376" i="2" a="1"/>
  <c r="P376" i="2" s="1"/>
  <c r="P377" i="2" a="1"/>
  <c r="P377" i="2" s="1"/>
  <c r="P378" i="2" a="1"/>
  <c r="P378" i="2" s="1"/>
  <c r="P379" i="2" a="1"/>
  <c r="P379" i="2" s="1"/>
  <c r="P380" i="2" a="1"/>
  <c r="P380" i="2" s="1"/>
  <c r="P381" i="2" a="1"/>
  <c r="P381" i="2" s="1"/>
  <c r="P382" i="2" a="1"/>
  <c r="P382" i="2" s="1"/>
  <c r="P383" i="2" a="1"/>
  <c r="P383" i="2" s="1"/>
  <c r="P384" i="2" a="1"/>
  <c r="P384" i="2" s="1"/>
  <c r="P385" i="2" a="1"/>
  <c r="P385" i="2" s="1"/>
  <c r="P386" i="2" a="1"/>
  <c r="P386" i="2" s="1"/>
  <c r="P387" i="2" a="1"/>
  <c r="P387" i="2" s="1"/>
  <c r="P388" i="2" a="1"/>
  <c r="P388" i="2" s="1"/>
  <c r="P389" i="2" a="1"/>
  <c r="P389" i="2" s="1"/>
  <c r="P390" i="2" a="1"/>
  <c r="P390" i="2" s="1"/>
  <c r="P391" i="2" a="1"/>
  <c r="P391" i="2" s="1"/>
  <c r="P392" i="2" a="1"/>
  <c r="P392" i="2" s="1"/>
  <c r="P393" i="2" a="1"/>
  <c r="P393" i="2" s="1"/>
  <c r="P394" i="2" a="1"/>
  <c r="P394" i="2" s="1"/>
  <c r="P395" i="2" a="1"/>
  <c r="P395" i="2" s="1"/>
  <c r="P396" i="2" a="1"/>
  <c r="P396" i="2" s="1"/>
  <c r="P397" i="2" a="1"/>
  <c r="P397" i="2" s="1"/>
  <c r="P398" i="2" a="1"/>
  <c r="P398" i="2" s="1"/>
  <c r="P399" i="2" a="1"/>
  <c r="P399" i="2" s="1"/>
  <c r="P400" i="2" a="1"/>
  <c r="P400" i="2" s="1"/>
  <c r="P401" i="2" a="1"/>
  <c r="P401" i="2" s="1"/>
  <c r="P402" i="2" a="1"/>
  <c r="P402" i="2" s="1"/>
  <c r="P403" i="2" a="1"/>
  <c r="P403" i="2" s="1"/>
  <c r="P404" i="2" a="1"/>
  <c r="P404" i="2" s="1"/>
  <c r="P405" i="2" a="1"/>
  <c r="P405" i="2" s="1"/>
  <c r="P406" i="2" a="1"/>
  <c r="P406" i="2" s="1"/>
  <c r="P407" i="2" a="1"/>
  <c r="P407" i="2" s="1"/>
  <c r="P408" i="2" a="1"/>
  <c r="P408" i="2" s="1"/>
  <c r="P409" i="2" a="1"/>
  <c r="P409" i="2" s="1"/>
  <c r="P410" i="2" a="1"/>
  <c r="P410" i="2" s="1"/>
  <c r="P411" i="2" a="1"/>
  <c r="P411" i="2" s="1"/>
  <c r="P412" i="2" a="1"/>
  <c r="P412" i="2" s="1"/>
  <c r="P413" i="2" a="1"/>
  <c r="P413" i="2" s="1"/>
  <c r="P414" i="2" a="1"/>
  <c r="P414" i="2" s="1"/>
  <c r="P415" i="2" a="1"/>
  <c r="P415" i="2" s="1"/>
  <c r="P416" i="2" a="1"/>
  <c r="P416" i="2" s="1"/>
  <c r="P417" i="2" a="1"/>
  <c r="P417" i="2" s="1"/>
  <c r="P418" i="2" a="1"/>
  <c r="P418" i="2" s="1"/>
  <c r="P419" i="2" a="1"/>
  <c r="P419" i="2" s="1"/>
  <c r="P420" i="2" a="1"/>
  <c r="P420" i="2" s="1"/>
  <c r="P421" i="2" a="1"/>
  <c r="P421" i="2" s="1"/>
  <c r="P422" i="2" a="1"/>
  <c r="P422" i="2" s="1"/>
  <c r="P423" i="2" a="1"/>
  <c r="P423" i="2" s="1"/>
  <c r="P424" i="2" a="1"/>
  <c r="P424" i="2" s="1"/>
  <c r="P425" i="2" a="1"/>
  <c r="P425" i="2" s="1"/>
  <c r="P426" i="2" a="1"/>
  <c r="P426" i="2" s="1"/>
  <c r="P427" i="2" a="1"/>
  <c r="P427" i="2" s="1"/>
  <c r="P428" i="2" a="1"/>
  <c r="P428" i="2" s="1"/>
  <c r="P429" i="2" a="1"/>
  <c r="P429" i="2" s="1"/>
  <c r="P430" i="2" a="1"/>
  <c r="P430" i="2" s="1"/>
  <c r="P431" i="2" a="1"/>
  <c r="P431" i="2" s="1"/>
  <c r="P432" i="2" a="1"/>
  <c r="P432" i="2" s="1"/>
  <c r="P433" i="2" a="1"/>
  <c r="P433" i="2" s="1"/>
  <c r="P434" i="2" a="1"/>
  <c r="P434" i="2" s="1"/>
  <c r="P435" i="2" a="1"/>
  <c r="P435" i="2" s="1"/>
  <c r="P436" i="2" a="1"/>
  <c r="P436" i="2" s="1"/>
  <c r="P437" i="2" a="1"/>
  <c r="P437" i="2" s="1"/>
  <c r="P438" i="2" a="1"/>
  <c r="P438" i="2" s="1"/>
  <c r="P439" i="2" a="1"/>
  <c r="P439" i="2" s="1"/>
  <c r="P440" i="2" a="1"/>
  <c r="P440" i="2" s="1"/>
  <c r="P441" i="2" a="1"/>
  <c r="P441" i="2" s="1"/>
  <c r="P442" i="2" a="1"/>
  <c r="P442" i="2" s="1"/>
  <c r="P443" i="2" a="1"/>
  <c r="P443" i="2" s="1"/>
  <c r="P444" i="2" a="1"/>
  <c r="P444" i="2" s="1"/>
  <c r="P445" i="2" a="1"/>
  <c r="P445" i="2" s="1"/>
  <c r="P446" i="2" a="1"/>
  <c r="P446" i="2" s="1"/>
  <c r="P447" i="2" a="1"/>
  <c r="P447" i="2" s="1"/>
  <c r="P448" i="2" a="1"/>
  <c r="P448" i="2" s="1"/>
  <c r="P449" i="2" a="1"/>
  <c r="P449" i="2" s="1"/>
  <c r="P450" i="2" a="1"/>
  <c r="P450" i="2" s="1"/>
  <c r="P451" i="2" a="1"/>
  <c r="P451" i="2" s="1"/>
  <c r="P452" i="2" a="1"/>
  <c r="P452" i="2" s="1"/>
  <c r="P453" i="2" a="1"/>
  <c r="P453" i="2" s="1"/>
  <c r="P454" i="2" a="1"/>
  <c r="P454" i="2" s="1"/>
  <c r="P455" i="2" a="1"/>
  <c r="P455" i="2" s="1"/>
  <c r="P456" i="2" a="1"/>
  <c r="P456" i="2" s="1"/>
  <c r="P457" i="2" a="1"/>
  <c r="P457" i="2" s="1"/>
  <c r="P458" i="2" a="1"/>
  <c r="P458" i="2" s="1"/>
  <c r="P459" i="2" a="1"/>
  <c r="P459" i="2" s="1"/>
  <c r="P460" i="2" a="1"/>
  <c r="P460" i="2" s="1"/>
  <c r="P461" i="2" a="1"/>
  <c r="P461" i="2" s="1"/>
  <c r="P462" i="2" a="1"/>
  <c r="P462" i="2" s="1"/>
  <c r="P463" i="2" a="1"/>
  <c r="P463" i="2" s="1"/>
  <c r="P464" i="2" a="1"/>
  <c r="P464" i="2" s="1"/>
  <c r="P465" i="2" a="1"/>
  <c r="P465" i="2" s="1"/>
  <c r="P466" i="2" a="1"/>
  <c r="P466" i="2" s="1"/>
  <c r="P467" i="2" a="1"/>
  <c r="P467" i="2" s="1"/>
  <c r="P468" i="2" a="1"/>
  <c r="P468" i="2" s="1"/>
  <c r="P469" i="2" a="1"/>
  <c r="P469" i="2" s="1"/>
  <c r="P470" i="2" a="1"/>
  <c r="P470" i="2" s="1"/>
  <c r="P471" i="2" a="1"/>
  <c r="P471" i="2" s="1"/>
  <c r="P472" i="2" a="1"/>
  <c r="P472" i="2" s="1"/>
  <c r="P473" i="2" a="1"/>
  <c r="P473" i="2" s="1"/>
  <c r="P474" i="2" a="1"/>
  <c r="P474" i="2" s="1"/>
  <c r="P475" i="2" a="1"/>
  <c r="P475" i="2" s="1"/>
  <c r="P476" i="2" a="1"/>
  <c r="P476" i="2" s="1"/>
  <c r="P477" i="2" a="1"/>
  <c r="P477" i="2" s="1"/>
  <c r="P478" i="2" a="1"/>
  <c r="P478" i="2" s="1"/>
  <c r="P479" i="2" a="1"/>
  <c r="P479" i="2" s="1"/>
  <c r="P480" i="2" a="1"/>
  <c r="P480" i="2" s="1"/>
  <c r="P481" i="2" a="1"/>
  <c r="P481" i="2" s="1"/>
  <c r="P482" i="2" a="1"/>
  <c r="P482" i="2" s="1"/>
  <c r="P483" i="2" a="1"/>
  <c r="P483" i="2" s="1"/>
  <c r="P484" i="2" a="1"/>
  <c r="P484" i="2" s="1"/>
  <c r="P485" i="2" a="1"/>
  <c r="P485" i="2" s="1"/>
  <c r="P486" i="2" a="1"/>
  <c r="P486" i="2" s="1"/>
  <c r="P487" i="2" a="1"/>
  <c r="P487" i="2" s="1"/>
  <c r="P488" i="2" a="1"/>
  <c r="P488" i="2" s="1"/>
  <c r="P489" i="2" a="1"/>
  <c r="P489" i="2" s="1"/>
  <c r="P490" i="2" a="1"/>
  <c r="P490" i="2" s="1"/>
  <c r="P491" i="2" a="1"/>
  <c r="P491" i="2" s="1"/>
  <c r="P492" i="2" a="1"/>
  <c r="P492" i="2" s="1"/>
  <c r="P493" i="2" a="1"/>
  <c r="P493" i="2" s="1"/>
  <c r="P494" i="2" a="1"/>
  <c r="P494" i="2" s="1"/>
  <c r="P495" i="2" a="1"/>
  <c r="P495" i="2" s="1"/>
  <c r="P496" i="2" a="1"/>
  <c r="P496" i="2" s="1"/>
  <c r="P497" i="2" a="1"/>
  <c r="P497" i="2" s="1"/>
  <c r="P498" i="2" a="1"/>
  <c r="P498" i="2" s="1"/>
  <c r="P499" i="2" a="1"/>
  <c r="P499" i="2" s="1"/>
  <c r="P500" i="2" a="1"/>
  <c r="P500" i="2" s="1"/>
  <c r="P501" i="2" a="1"/>
  <c r="P501" i="2" s="1"/>
  <c r="P502" i="2" a="1"/>
  <c r="P502" i="2" s="1"/>
  <c r="P503" i="2" a="1"/>
  <c r="P503" i="2" s="1"/>
  <c r="P504" i="2" a="1"/>
  <c r="P504" i="2" s="1"/>
  <c r="P505" i="2" a="1"/>
  <c r="P505" i="2" s="1"/>
  <c r="P506" i="2" a="1"/>
  <c r="P506" i="2" s="1"/>
  <c r="P507" i="2" a="1"/>
  <c r="P507" i="2" s="1"/>
  <c r="P508" i="2" a="1"/>
  <c r="P508" i="2" s="1"/>
  <c r="P509" i="2" a="1"/>
  <c r="P509" i="2" s="1"/>
  <c r="P510" i="2" a="1"/>
  <c r="P510" i="2" s="1"/>
  <c r="P511" i="2" a="1"/>
  <c r="P511" i="2" s="1"/>
  <c r="P512" i="2" a="1"/>
  <c r="P512" i="2" s="1"/>
  <c r="P513" i="2" a="1"/>
  <c r="P513" i="2" s="1"/>
  <c r="P514" i="2" a="1"/>
  <c r="P514" i="2" s="1"/>
  <c r="P515" i="2" a="1"/>
  <c r="P515" i="2" s="1"/>
  <c r="P516" i="2" a="1"/>
  <c r="P516" i="2" s="1"/>
  <c r="P517" i="2" a="1"/>
  <c r="P517" i="2" s="1"/>
  <c r="P518" i="2" a="1"/>
  <c r="P518" i="2" s="1"/>
  <c r="P519" i="2" a="1"/>
  <c r="P519" i="2" s="1"/>
  <c r="P520" i="2" a="1"/>
  <c r="P520" i="2" s="1"/>
  <c r="P521" i="2" a="1"/>
  <c r="P521" i="2" s="1"/>
  <c r="P522" i="2" a="1"/>
  <c r="P522" i="2" s="1"/>
  <c r="P523" i="2" a="1"/>
  <c r="P523" i="2" s="1"/>
  <c r="P524" i="2" a="1"/>
  <c r="P524" i="2" s="1"/>
  <c r="P525" i="2" a="1"/>
  <c r="P525" i="2" s="1"/>
  <c r="P526" i="2" a="1"/>
  <c r="P526" i="2" s="1"/>
  <c r="P527" i="2" a="1"/>
  <c r="P527" i="2" s="1"/>
  <c r="P528" i="2" a="1"/>
  <c r="P528" i="2" s="1"/>
  <c r="P529" i="2" a="1"/>
  <c r="P529" i="2" s="1"/>
  <c r="P530" i="2" a="1"/>
  <c r="P530" i="2" s="1"/>
  <c r="P531" i="2" a="1"/>
  <c r="P531" i="2" s="1"/>
  <c r="P532" i="2" a="1"/>
  <c r="P532" i="2" s="1"/>
  <c r="P533" i="2" a="1"/>
  <c r="P533" i="2" s="1"/>
  <c r="P534" i="2" a="1"/>
  <c r="P534" i="2" s="1"/>
  <c r="P535" i="2" a="1"/>
  <c r="P535" i="2" s="1"/>
  <c r="P536" i="2" a="1"/>
  <c r="P536" i="2" s="1"/>
  <c r="P537" i="2" a="1"/>
  <c r="P537" i="2" s="1"/>
  <c r="P538" i="2" a="1"/>
  <c r="P538" i="2" s="1"/>
  <c r="P539" i="2" a="1"/>
  <c r="P539" i="2" s="1"/>
  <c r="P540" i="2" a="1"/>
  <c r="P540" i="2" s="1"/>
  <c r="P541" i="2" a="1"/>
  <c r="P541" i="2" s="1"/>
  <c r="P542" i="2" a="1"/>
  <c r="P542" i="2" s="1"/>
  <c r="P543" i="2" a="1"/>
  <c r="P543" i="2" s="1"/>
  <c r="P544" i="2" a="1"/>
  <c r="P544" i="2" s="1"/>
  <c r="P545" i="2" a="1"/>
  <c r="P545" i="2" s="1"/>
  <c r="P546" i="2" a="1"/>
  <c r="P546" i="2" s="1"/>
  <c r="P547" i="2" a="1"/>
  <c r="P547" i="2" s="1"/>
  <c r="P548" i="2" a="1"/>
  <c r="P548" i="2" s="1"/>
  <c r="P549" i="2" a="1"/>
  <c r="P549" i="2" s="1"/>
  <c r="P550" i="2" a="1"/>
  <c r="P550" i="2" s="1"/>
  <c r="P551" i="2" a="1"/>
  <c r="P551" i="2" s="1"/>
  <c r="P552" i="2" a="1"/>
  <c r="P552" i="2" s="1"/>
  <c r="P553" i="2" a="1"/>
  <c r="P553" i="2" s="1"/>
  <c r="P554" i="2" a="1"/>
  <c r="P554" i="2" s="1"/>
  <c r="P555" i="2" a="1"/>
  <c r="P555" i="2" s="1"/>
  <c r="P556" i="2" a="1"/>
  <c r="P556" i="2" s="1"/>
  <c r="P557" i="2" a="1"/>
  <c r="P557" i="2" s="1"/>
  <c r="P558" i="2" a="1"/>
  <c r="P558" i="2" s="1"/>
  <c r="P559" i="2" a="1"/>
  <c r="P559" i="2" s="1"/>
  <c r="P560" i="2" a="1"/>
  <c r="P560" i="2" s="1"/>
  <c r="P561" i="2" a="1"/>
  <c r="P561" i="2" s="1"/>
  <c r="P562" i="2" a="1"/>
  <c r="P562" i="2" s="1"/>
  <c r="P563" i="2" a="1"/>
  <c r="P563" i="2" s="1"/>
  <c r="P564" i="2" a="1"/>
  <c r="P564" i="2" s="1"/>
  <c r="P565" i="2" a="1"/>
  <c r="P565" i="2" s="1"/>
  <c r="P566" i="2" a="1"/>
  <c r="P566" i="2" s="1"/>
  <c r="P567" i="2" a="1"/>
  <c r="P567" i="2" s="1"/>
  <c r="P568" i="2" a="1"/>
  <c r="P568" i="2" s="1"/>
  <c r="P569" i="2" a="1"/>
  <c r="P569" i="2" s="1"/>
  <c r="P570" i="2" a="1"/>
  <c r="P570" i="2" s="1"/>
  <c r="P571" i="2" a="1"/>
  <c r="P571" i="2" s="1"/>
  <c r="P572" i="2" a="1"/>
  <c r="P572" i="2" s="1"/>
  <c r="P573" i="2" a="1"/>
  <c r="P573" i="2" s="1"/>
  <c r="P574" i="2" a="1"/>
  <c r="P574" i="2" s="1"/>
  <c r="P575" i="2" a="1"/>
  <c r="P575" i="2" s="1"/>
  <c r="P576" i="2" a="1"/>
  <c r="P576" i="2" s="1"/>
  <c r="P577" i="2" a="1"/>
  <c r="P577" i="2" s="1"/>
  <c r="P578" i="2" a="1"/>
  <c r="P578" i="2" s="1"/>
  <c r="P579" i="2" a="1"/>
  <c r="P579" i="2" s="1"/>
  <c r="P580" i="2" a="1"/>
  <c r="P580" i="2" s="1"/>
  <c r="P581" i="2" a="1"/>
  <c r="P581" i="2" s="1"/>
  <c r="P582" i="2" a="1"/>
  <c r="P582" i="2" s="1"/>
  <c r="P583" i="2" a="1"/>
  <c r="P583" i="2" s="1"/>
  <c r="P584" i="2" a="1"/>
  <c r="P584" i="2" s="1"/>
  <c r="P585" i="2" a="1"/>
  <c r="P585" i="2" s="1"/>
  <c r="P586" i="2" a="1"/>
  <c r="P586" i="2" s="1"/>
  <c r="P587" i="2" a="1"/>
  <c r="P587" i="2" s="1"/>
  <c r="P588" i="2" a="1"/>
  <c r="P588" i="2" s="1"/>
  <c r="P589" i="2" a="1"/>
  <c r="P589" i="2" s="1"/>
  <c r="P590" i="2" a="1"/>
  <c r="P590" i="2" s="1"/>
  <c r="P591" i="2" a="1"/>
  <c r="P591" i="2" s="1"/>
  <c r="P592" i="2" a="1"/>
  <c r="P592" i="2" s="1"/>
  <c r="P593" i="2" a="1"/>
  <c r="P593" i="2" s="1"/>
  <c r="P594" i="2" a="1"/>
  <c r="P594" i="2" s="1"/>
  <c r="P595" i="2" a="1"/>
  <c r="P595" i="2" s="1"/>
  <c r="P596" i="2" a="1"/>
  <c r="P596" i="2" s="1"/>
  <c r="P597" i="2" a="1"/>
  <c r="P597" i="2" s="1"/>
  <c r="P598" i="2" a="1"/>
  <c r="P598" i="2" s="1"/>
  <c r="P599" i="2" a="1"/>
  <c r="P599" i="2" s="1"/>
  <c r="P600" i="2" a="1"/>
  <c r="P600" i="2" s="1"/>
  <c r="P601" i="2" a="1"/>
  <c r="P601" i="2" s="1"/>
  <c r="P602" i="2" a="1"/>
  <c r="P602" i="2" s="1"/>
  <c r="P603" i="2" a="1"/>
  <c r="P603" i="2" s="1"/>
  <c r="P604" i="2" a="1"/>
  <c r="P604" i="2" s="1"/>
  <c r="P605" i="2" a="1"/>
  <c r="P605" i="2" s="1"/>
  <c r="P606" i="2" a="1"/>
  <c r="P606" i="2" s="1"/>
  <c r="P607" i="2" a="1"/>
  <c r="P607" i="2" s="1"/>
  <c r="P608" i="2" a="1"/>
  <c r="P608" i="2" s="1"/>
  <c r="P609" i="2" a="1"/>
  <c r="P609" i="2" s="1"/>
  <c r="P610" i="2" a="1"/>
  <c r="P610" i="2" s="1"/>
  <c r="P611" i="2" a="1"/>
  <c r="P611" i="2" s="1"/>
  <c r="P612" i="2" a="1"/>
  <c r="P612" i="2" s="1"/>
  <c r="P613" i="2" a="1"/>
  <c r="P613" i="2" s="1"/>
  <c r="P614" i="2" a="1"/>
  <c r="P614" i="2" s="1"/>
  <c r="P615" i="2" a="1"/>
  <c r="P615" i="2" s="1"/>
  <c r="P616" i="2" a="1"/>
  <c r="P616" i="2" s="1"/>
  <c r="P617" i="2" a="1"/>
  <c r="P617" i="2" s="1"/>
  <c r="P618" i="2" a="1"/>
  <c r="P618" i="2" s="1"/>
  <c r="P619" i="2" a="1"/>
  <c r="P619" i="2" s="1"/>
  <c r="P620" i="2" a="1"/>
  <c r="P620" i="2" s="1"/>
  <c r="P621" i="2" a="1"/>
  <c r="P621" i="2" s="1"/>
  <c r="P622" i="2" a="1"/>
  <c r="P622" i="2" s="1"/>
  <c r="P623" i="2" a="1"/>
  <c r="P623" i="2" s="1"/>
  <c r="P624" i="2" a="1"/>
  <c r="P624" i="2" s="1"/>
  <c r="P625" i="2" a="1"/>
  <c r="P625" i="2" s="1"/>
  <c r="P626" i="2" a="1"/>
  <c r="P626" i="2" s="1"/>
  <c r="P627" i="2" a="1"/>
  <c r="P627" i="2" s="1"/>
  <c r="P628" i="2" a="1"/>
  <c r="P628" i="2" s="1"/>
  <c r="P629" i="2" a="1"/>
  <c r="P629" i="2" s="1"/>
  <c r="P630" i="2" a="1"/>
  <c r="P630" i="2" s="1"/>
  <c r="P631" i="2" a="1"/>
  <c r="P631" i="2" s="1"/>
  <c r="P632" i="2" a="1"/>
  <c r="P632" i="2" s="1"/>
  <c r="P633" i="2" a="1"/>
  <c r="P633" i="2" s="1"/>
  <c r="P634" i="2" a="1"/>
  <c r="P634" i="2" s="1"/>
  <c r="P635" i="2" a="1"/>
  <c r="P635" i="2" s="1"/>
  <c r="P636" i="2" a="1"/>
  <c r="P636" i="2" s="1"/>
  <c r="P637" i="2" a="1"/>
  <c r="P637" i="2" s="1"/>
  <c r="P638" i="2" a="1"/>
  <c r="P638" i="2" s="1"/>
  <c r="P639" i="2" a="1"/>
  <c r="P639" i="2" s="1"/>
  <c r="P640" i="2" a="1"/>
  <c r="P640" i="2" s="1"/>
  <c r="P641" i="2" a="1"/>
  <c r="P641" i="2" s="1"/>
  <c r="P642" i="2" a="1"/>
  <c r="P642" i="2" s="1"/>
  <c r="P643" i="2" a="1"/>
  <c r="P643" i="2" s="1"/>
  <c r="P644" i="2" a="1"/>
  <c r="P644" i="2" s="1"/>
  <c r="P645" i="2" a="1"/>
  <c r="P645" i="2" s="1"/>
  <c r="P646" i="2" a="1"/>
  <c r="P646" i="2" s="1"/>
  <c r="P647" i="2" a="1"/>
  <c r="P647" i="2" s="1"/>
  <c r="P648" i="2" a="1"/>
  <c r="P648" i="2" s="1"/>
  <c r="P649" i="2" a="1"/>
  <c r="P649" i="2" s="1"/>
  <c r="P650" i="2" a="1"/>
  <c r="P650" i="2" s="1"/>
  <c r="P651" i="2" a="1"/>
  <c r="P651" i="2" s="1"/>
  <c r="P652" i="2" a="1"/>
  <c r="P652" i="2" s="1"/>
  <c r="P653" i="2" a="1"/>
  <c r="P653" i="2" s="1"/>
  <c r="P654" i="2" a="1"/>
  <c r="P654" i="2" s="1"/>
  <c r="P655" i="2" a="1"/>
  <c r="P655" i="2" s="1"/>
  <c r="P656" i="2" a="1"/>
  <c r="P656" i="2" s="1"/>
  <c r="P657" i="2" a="1"/>
  <c r="P657" i="2" s="1"/>
  <c r="P658" i="2" a="1"/>
  <c r="P658" i="2" s="1"/>
  <c r="P659" i="2" a="1"/>
  <c r="P659" i="2" s="1"/>
  <c r="P660" i="2" a="1"/>
  <c r="P660" i="2" s="1"/>
  <c r="P661" i="2" a="1"/>
  <c r="P661" i="2" s="1"/>
  <c r="P662" i="2" a="1"/>
  <c r="P662" i="2" s="1"/>
  <c r="P663" i="2" a="1"/>
  <c r="P663" i="2" s="1"/>
  <c r="P664" i="2" a="1"/>
  <c r="P664" i="2" s="1"/>
  <c r="P665" i="2" a="1"/>
  <c r="P665" i="2"/>
  <c r="P666" i="2" a="1"/>
  <c r="P666" i="2" s="1"/>
  <c r="P667" i="2" a="1"/>
  <c r="P667" i="2" s="1"/>
  <c r="P668" i="2" a="1"/>
  <c r="P668" i="2" s="1"/>
  <c r="P669" i="2" a="1"/>
  <c r="P669" i="2" s="1"/>
  <c r="P670" i="2" a="1"/>
  <c r="P670" i="2" s="1"/>
  <c r="P671" i="2" a="1"/>
  <c r="P671" i="2" s="1"/>
  <c r="P672" i="2" a="1"/>
  <c r="P672" i="2" s="1"/>
  <c r="P673" i="2" a="1"/>
  <c r="P673" i="2" s="1"/>
  <c r="P674" i="2" a="1"/>
  <c r="P674" i="2" s="1"/>
  <c r="P675" i="2" a="1"/>
  <c r="P675" i="2" s="1"/>
  <c r="P676" i="2" a="1"/>
  <c r="P676" i="2" s="1"/>
  <c r="P677" i="2" a="1"/>
  <c r="P677" i="2" s="1"/>
  <c r="P678" i="2" a="1"/>
  <c r="P678" i="2" s="1"/>
  <c r="P679" i="2" a="1"/>
  <c r="P679" i="2" s="1"/>
  <c r="P680" i="2" a="1"/>
  <c r="P680" i="2" s="1"/>
  <c r="P681" i="2" a="1"/>
  <c r="P681" i="2" s="1"/>
  <c r="P682" i="2" a="1"/>
  <c r="P682" i="2" s="1"/>
  <c r="P683" i="2" a="1"/>
  <c r="P683" i="2" s="1"/>
  <c r="P684" i="2" a="1"/>
  <c r="P684" i="2" s="1"/>
  <c r="P685" i="2" a="1"/>
  <c r="P685" i="2" s="1"/>
  <c r="P686" i="2" a="1"/>
  <c r="P686" i="2" s="1"/>
  <c r="P687" i="2" a="1"/>
  <c r="P687" i="2" s="1"/>
  <c r="P688" i="2" a="1"/>
  <c r="P688" i="2" s="1"/>
  <c r="P689" i="2" a="1"/>
  <c r="P689" i="2" s="1"/>
  <c r="P690" i="2" a="1"/>
  <c r="P690" i="2" s="1"/>
  <c r="P691" i="2" a="1"/>
  <c r="P691" i="2" s="1"/>
  <c r="P692" i="2" a="1"/>
  <c r="P692" i="2" s="1"/>
  <c r="P693" i="2" a="1"/>
  <c r="P693" i="2" s="1"/>
  <c r="P694" i="2" a="1"/>
  <c r="P694" i="2" s="1"/>
  <c r="P695" i="2" a="1"/>
  <c r="P695" i="2" s="1"/>
  <c r="P696" i="2" a="1"/>
  <c r="P696" i="2" s="1"/>
  <c r="P697" i="2" a="1"/>
  <c r="P697" i="2" s="1"/>
  <c r="P698" i="2" a="1"/>
  <c r="P698" i="2" s="1"/>
  <c r="P699" i="2" a="1"/>
  <c r="P699" i="2" s="1"/>
  <c r="P700" i="2" a="1"/>
  <c r="P700" i="2" s="1"/>
  <c r="P701" i="2" a="1"/>
  <c r="P701" i="2" s="1"/>
  <c r="P702" i="2" a="1"/>
  <c r="P702" i="2" s="1"/>
  <c r="P703" i="2" a="1"/>
  <c r="P703" i="2" s="1"/>
  <c r="P704" i="2" a="1"/>
  <c r="P704" i="2" s="1"/>
  <c r="P705" i="2" a="1"/>
  <c r="P705" i="2" s="1"/>
  <c r="P706" i="2" a="1"/>
  <c r="P706" i="2" s="1"/>
  <c r="P707" i="2" a="1"/>
  <c r="P707" i="2" s="1"/>
  <c r="P708" i="2" a="1"/>
  <c r="P708" i="2" s="1"/>
  <c r="P709" i="2" a="1"/>
  <c r="P709" i="2" s="1"/>
  <c r="P710" i="2" a="1"/>
  <c r="P710" i="2" s="1"/>
  <c r="P711" i="2" a="1"/>
  <c r="P711" i="2" s="1"/>
  <c r="P712" i="2" a="1"/>
  <c r="P712" i="2" s="1"/>
  <c r="P713" i="2" a="1"/>
  <c r="P713" i="2" s="1"/>
  <c r="P714" i="2" a="1"/>
  <c r="P714" i="2" s="1"/>
  <c r="P715" i="2" a="1"/>
  <c r="P715" i="2" s="1"/>
  <c r="P716" i="2" a="1"/>
  <c r="P716" i="2" s="1"/>
  <c r="P717" i="2" a="1"/>
  <c r="P717" i="2" s="1"/>
  <c r="P718" i="2" a="1"/>
  <c r="P718" i="2" s="1"/>
  <c r="P719" i="2" a="1"/>
  <c r="P719" i="2" s="1"/>
  <c r="P720" i="2" a="1"/>
  <c r="P720" i="2" s="1"/>
  <c r="P721" i="2" a="1"/>
  <c r="P721" i="2" s="1"/>
  <c r="P722" i="2" a="1"/>
  <c r="P722" i="2" s="1"/>
  <c r="P723" i="2" a="1"/>
  <c r="P723" i="2" s="1"/>
  <c r="P724" i="2" a="1"/>
  <c r="P724" i="2" s="1"/>
  <c r="P725" i="2" a="1"/>
  <c r="P725" i="2" s="1"/>
  <c r="P726" i="2" a="1"/>
  <c r="P726" i="2" s="1"/>
  <c r="P727" i="2" a="1"/>
  <c r="P727" i="2" s="1"/>
  <c r="P728" i="2" a="1"/>
  <c r="P728" i="2" s="1"/>
  <c r="P729" i="2" a="1"/>
  <c r="P729" i="2" s="1"/>
  <c r="P730" i="2" a="1"/>
  <c r="P730" i="2" s="1"/>
  <c r="P731" i="2" a="1"/>
  <c r="P731" i="2" s="1"/>
  <c r="P732" i="2" a="1"/>
  <c r="P732" i="2" s="1"/>
  <c r="P733" i="2" a="1"/>
  <c r="P733" i="2" s="1"/>
  <c r="P734" i="2" a="1"/>
  <c r="P734" i="2" s="1"/>
  <c r="P735" i="2" a="1"/>
  <c r="P735" i="2" s="1"/>
  <c r="P736" i="2" a="1"/>
  <c r="P736" i="2" s="1"/>
  <c r="P737" i="2" a="1"/>
  <c r="P737" i="2" s="1"/>
  <c r="P738" i="2" a="1"/>
  <c r="P738" i="2" s="1"/>
  <c r="P739" i="2" a="1"/>
  <c r="P739" i="2" s="1"/>
  <c r="P740" i="2" a="1"/>
  <c r="P740" i="2" s="1"/>
  <c r="P741" i="2" a="1"/>
  <c r="P741" i="2" s="1"/>
  <c r="P742" i="2" a="1"/>
  <c r="P742" i="2" s="1"/>
  <c r="P743" i="2" a="1"/>
  <c r="P743" i="2" s="1"/>
  <c r="P744" i="2" a="1"/>
  <c r="P744" i="2" s="1"/>
  <c r="P745" i="2" a="1"/>
  <c r="P745" i="2" s="1"/>
  <c r="P746" i="2" a="1"/>
  <c r="P746" i="2" s="1"/>
  <c r="P747" i="2" a="1"/>
  <c r="P747" i="2" s="1"/>
  <c r="P748" i="2" a="1"/>
  <c r="P748" i="2" s="1"/>
  <c r="P749" i="2" a="1"/>
  <c r="P749" i="2" s="1"/>
  <c r="P750" i="2" a="1"/>
  <c r="P750" i="2" s="1"/>
  <c r="P751" i="2" a="1"/>
  <c r="P751" i="2" s="1"/>
  <c r="P752" i="2" a="1"/>
  <c r="P752" i="2" s="1"/>
  <c r="P753" i="2" a="1"/>
  <c r="P753" i="2" s="1"/>
  <c r="P754" i="2" a="1"/>
  <c r="P754" i="2" s="1"/>
  <c r="P755" i="2" a="1"/>
  <c r="P755" i="2" s="1"/>
  <c r="P756" i="2" a="1"/>
  <c r="P756" i="2" s="1"/>
  <c r="P757" i="2" a="1"/>
  <c r="P757" i="2" s="1"/>
  <c r="P758" i="2" a="1"/>
  <c r="P758" i="2" s="1"/>
  <c r="P759" i="2" a="1"/>
  <c r="P759" i="2" s="1"/>
  <c r="P760" i="2" a="1"/>
  <c r="P760" i="2" s="1"/>
  <c r="P761" i="2" a="1"/>
  <c r="P761" i="2" s="1"/>
  <c r="P762" i="2" a="1"/>
  <c r="P762" i="2" s="1"/>
  <c r="P763" i="2" a="1"/>
  <c r="P763" i="2" s="1"/>
  <c r="P764" i="2" a="1"/>
  <c r="P764" i="2" s="1"/>
  <c r="P765" i="2" a="1"/>
  <c r="P765" i="2" s="1"/>
  <c r="P766" i="2" a="1"/>
  <c r="P766" i="2" s="1"/>
  <c r="P767" i="2" a="1"/>
  <c r="P767" i="2" s="1"/>
  <c r="P768" i="2" a="1"/>
  <c r="P768" i="2" s="1"/>
  <c r="P769" i="2" a="1"/>
  <c r="P769" i="2" s="1"/>
  <c r="P770" i="2" a="1"/>
  <c r="P770" i="2" s="1"/>
  <c r="P771" i="2" a="1"/>
  <c r="P771" i="2" s="1"/>
  <c r="P772" i="2" a="1"/>
  <c r="P772" i="2" s="1"/>
  <c r="P773" i="2" a="1"/>
  <c r="P773" i="2" s="1"/>
  <c r="P774" i="2" a="1"/>
  <c r="P774" i="2" s="1"/>
  <c r="P775" i="2" a="1"/>
  <c r="P775" i="2" s="1"/>
  <c r="P776" i="2" a="1"/>
  <c r="P776" i="2" s="1"/>
  <c r="P777" i="2" a="1"/>
  <c r="P777" i="2" s="1"/>
  <c r="P778" i="2" a="1"/>
  <c r="P778" i="2" s="1"/>
  <c r="P779" i="2" a="1"/>
  <c r="P779" i="2" s="1"/>
  <c r="P780" i="2" a="1"/>
  <c r="P780" i="2" s="1"/>
  <c r="P781" i="2" a="1"/>
  <c r="P781" i="2" s="1"/>
  <c r="P782" i="2" a="1"/>
  <c r="P782" i="2" s="1"/>
  <c r="P783" i="2" a="1"/>
  <c r="P783" i="2" s="1"/>
  <c r="P784" i="2" a="1"/>
  <c r="P784" i="2" s="1"/>
  <c r="P785" i="2" a="1"/>
  <c r="P785" i="2" s="1"/>
  <c r="P786" i="2" a="1"/>
  <c r="P786" i="2" s="1"/>
  <c r="P787" i="2" a="1"/>
  <c r="P787" i="2" s="1"/>
  <c r="P788" i="2" a="1"/>
  <c r="P788" i="2" s="1"/>
  <c r="P789" i="2" a="1"/>
  <c r="P789" i="2" s="1"/>
  <c r="P790" i="2" a="1"/>
  <c r="P790" i="2" s="1"/>
  <c r="P791" i="2" a="1"/>
  <c r="P791" i="2" s="1"/>
  <c r="P792" i="2" a="1"/>
  <c r="P792" i="2" s="1"/>
  <c r="P793" i="2" a="1"/>
  <c r="P793" i="2" s="1"/>
  <c r="P794" i="2" a="1"/>
  <c r="P794" i="2" s="1"/>
  <c r="P795" i="2" a="1"/>
  <c r="P795" i="2" s="1"/>
  <c r="P796" i="2" a="1"/>
  <c r="P796" i="2" s="1"/>
  <c r="P797" i="2" a="1"/>
  <c r="P797" i="2" s="1"/>
  <c r="P798" i="2" a="1"/>
  <c r="P798" i="2" s="1"/>
  <c r="P799" i="2" a="1"/>
  <c r="P799" i="2" s="1"/>
  <c r="P800" i="2" a="1"/>
  <c r="P800" i="2" s="1"/>
  <c r="P801" i="2" a="1"/>
  <c r="P801" i="2" s="1"/>
  <c r="P802" i="2" a="1"/>
  <c r="P802" i="2" s="1"/>
  <c r="P803" i="2" a="1"/>
  <c r="P803" i="2" s="1"/>
  <c r="P804" i="2" a="1"/>
  <c r="P804" i="2" s="1"/>
  <c r="P805" i="2" a="1"/>
  <c r="P805" i="2" s="1"/>
  <c r="P806" i="2" a="1"/>
  <c r="P806" i="2" s="1"/>
  <c r="P807" i="2" a="1"/>
  <c r="P807" i="2" s="1"/>
  <c r="P808" i="2" a="1"/>
  <c r="P808" i="2" s="1"/>
  <c r="P809" i="2" a="1"/>
  <c r="P809" i="2" s="1"/>
  <c r="P810" i="2" a="1"/>
  <c r="P810" i="2" s="1"/>
  <c r="P811" i="2" a="1"/>
  <c r="P811" i="2" s="1"/>
  <c r="P812" i="2" a="1"/>
  <c r="P812" i="2" s="1"/>
  <c r="P813" i="2" a="1"/>
  <c r="P813" i="2" s="1"/>
  <c r="P814" i="2" a="1"/>
  <c r="P814" i="2" s="1"/>
  <c r="P815" i="2" a="1"/>
  <c r="P815" i="2" s="1"/>
  <c r="P816" i="2" a="1"/>
  <c r="P816" i="2" s="1"/>
  <c r="P817" i="2" a="1"/>
  <c r="P817" i="2" s="1"/>
  <c r="P818" i="2" a="1"/>
  <c r="P818" i="2" s="1"/>
  <c r="P819" i="2" a="1"/>
  <c r="P819" i="2" s="1"/>
  <c r="P820" i="2" a="1"/>
  <c r="P820" i="2" s="1"/>
  <c r="P821" i="2" a="1"/>
  <c r="P821" i="2" s="1"/>
  <c r="P822" i="2" a="1"/>
  <c r="P822" i="2" s="1"/>
  <c r="P823" i="2" a="1"/>
  <c r="P823" i="2" s="1"/>
  <c r="P824" i="2" a="1"/>
  <c r="P824" i="2" s="1"/>
  <c r="P825" i="2" a="1"/>
  <c r="P825" i="2" s="1"/>
  <c r="P826" i="2" a="1"/>
  <c r="P826" i="2" s="1"/>
  <c r="P827" i="2" a="1"/>
  <c r="P827" i="2" s="1"/>
  <c r="P828" i="2" a="1"/>
  <c r="P828" i="2" s="1"/>
  <c r="P829" i="2" a="1"/>
  <c r="P829" i="2" s="1"/>
  <c r="P830" i="2" a="1"/>
  <c r="P830" i="2" s="1"/>
  <c r="P831" i="2" a="1"/>
  <c r="P831" i="2" s="1"/>
  <c r="P832" i="2" a="1"/>
  <c r="P832" i="2" s="1"/>
  <c r="P833" i="2" a="1"/>
  <c r="P833" i="2" s="1"/>
  <c r="P834" i="2" a="1"/>
  <c r="P834" i="2" s="1"/>
  <c r="P835" i="2" a="1"/>
  <c r="P835" i="2" s="1"/>
  <c r="P836" i="2" a="1"/>
  <c r="P836" i="2" s="1"/>
  <c r="P837" i="2" a="1"/>
  <c r="P837" i="2" s="1"/>
  <c r="P838" i="2" a="1"/>
  <c r="P838" i="2" s="1"/>
  <c r="P839" i="2" a="1"/>
  <c r="P839" i="2" s="1"/>
  <c r="P840" i="2" a="1"/>
  <c r="P840" i="2" s="1"/>
  <c r="P841" i="2" a="1"/>
  <c r="P841" i="2" s="1"/>
  <c r="P842" i="2" a="1"/>
  <c r="P842" i="2" s="1"/>
  <c r="P843" i="2" a="1"/>
  <c r="P843" i="2" s="1"/>
  <c r="P844" i="2" a="1"/>
  <c r="P844" i="2" s="1"/>
  <c r="P845" i="2" a="1"/>
  <c r="P845" i="2" s="1"/>
  <c r="P846" i="2" a="1"/>
  <c r="P846" i="2" s="1"/>
  <c r="P847" i="2" a="1"/>
  <c r="P847" i="2" s="1"/>
  <c r="P848" i="2" a="1"/>
  <c r="P848" i="2" s="1"/>
  <c r="P849" i="2" a="1"/>
  <c r="P849" i="2" s="1"/>
  <c r="P850" i="2" a="1"/>
  <c r="P850" i="2" s="1"/>
  <c r="P851" i="2" a="1"/>
  <c r="P851" i="2" s="1"/>
  <c r="P852" i="2" a="1"/>
  <c r="P852" i="2" s="1"/>
  <c r="P853" i="2" a="1"/>
  <c r="P853" i="2" s="1"/>
  <c r="P854" i="2" a="1"/>
  <c r="P854" i="2" s="1"/>
  <c r="P855" i="2" a="1"/>
  <c r="P855" i="2" s="1"/>
  <c r="P856" i="2" a="1"/>
  <c r="P856" i="2" s="1"/>
  <c r="P857" i="2" a="1"/>
  <c r="P857" i="2" s="1"/>
  <c r="P858" i="2" a="1"/>
  <c r="P858" i="2" s="1"/>
  <c r="P859" i="2" a="1"/>
  <c r="P859" i="2" s="1"/>
  <c r="P860" i="2" a="1"/>
  <c r="P860" i="2" s="1"/>
  <c r="P861" i="2" a="1"/>
  <c r="P861" i="2" s="1"/>
  <c r="P862" i="2" a="1"/>
  <c r="P862" i="2" s="1"/>
  <c r="P863" i="2" a="1"/>
  <c r="P863" i="2" s="1"/>
  <c r="P864" i="2" a="1"/>
  <c r="P864" i="2" s="1"/>
  <c r="P865" i="2" a="1"/>
  <c r="P865" i="2" s="1"/>
  <c r="P866" i="2" a="1"/>
  <c r="P866" i="2" s="1"/>
  <c r="P867" i="2" a="1"/>
  <c r="P867" i="2" s="1"/>
  <c r="P868" i="2" a="1"/>
  <c r="P868" i="2" s="1"/>
  <c r="P869" i="2" a="1"/>
  <c r="P869" i="2" s="1"/>
  <c r="P870" i="2" a="1"/>
  <c r="P870" i="2" s="1"/>
  <c r="P871" i="2" a="1"/>
  <c r="P871" i="2" s="1"/>
  <c r="P872" i="2" a="1"/>
  <c r="P872" i="2" s="1"/>
  <c r="P873" i="2" a="1"/>
  <c r="P873" i="2" s="1"/>
  <c r="P874" i="2" a="1"/>
  <c r="P874" i="2" s="1"/>
  <c r="P875" i="2" a="1"/>
  <c r="P875" i="2" s="1"/>
  <c r="P876" i="2" a="1"/>
  <c r="P876" i="2" s="1"/>
  <c r="P877" i="2" a="1"/>
  <c r="P877" i="2" s="1"/>
  <c r="P878" i="2" a="1"/>
  <c r="P878" i="2" s="1"/>
  <c r="P879" i="2" a="1"/>
  <c r="P879" i="2" s="1"/>
  <c r="P880" i="2" a="1"/>
  <c r="P880" i="2" s="1"/>
  <c r="P881" i="2" a="1"/>
  <c r="P881" i="2" s="1"/>
  <c r="P882" i="2" a="1"/>
  <c r="P882" i="2" s="1"/>
  <c r="P883" i="2" a="1"/>
  <c r="P883" i="2" s="1"/>
  <c r="P884" i="2" a="1"/>
  <c r="P884" i="2" s="1"/>
  <c r="P885" i="2" a="1"/>
  <c r="P885" i="2" s="1"/>
  <c r="P886" i="2" a="1"/>
  <c r="P886" i="2" s="1"/>
  <c r="P887" i="2" a="1"/>
  <c r="P887" i="2" s="1"/>
  <c r="P888" i="2" a="1"/>
  <c r="P888" i="2" s="1"/>
  <c r="P889" i="2" a="1"/>
  <c r="P889" i="2" s="1"/>
  <c r="P890" i="2" a="1"/>
  <c r="P890" i="2" s="1"/>
  <c r="P891" i="2" a="1"/>
  <c r="P891" i="2" s="1"/>
  <c r="P892" i="2" a="1"/>
  <c r="P892" i="2" s="1"/>
  <c r="P893" i="2" a="1"/>
  <c r="P893" i="2" s="1"/>
  <c r="P894" i="2" a="1"/>
  <c r="P894" i="2" s="1"/>
  <c r="P895" i="2" a="1"/>
  <c r="P895" i="2" s="1"/>
  <c r="P896" i="2" a="1"/>
  <c r="P896" i="2" s="1"/>
  <c r="P897" i="2" a="1"/>
  <c r="P897" i="2" s="1"/>
  <c r="P898" i="2" a="1"/>
  <c r="P898" i="2" s="1"/>
  <c r="P899" i="2" a="1"/>
  <c r="P899" i="2" s="1"/>
  <c r="P900" i="2" a="1"/>
  <c r="P900" i="2" s="1"/>
  <c r="P901" i="2" a="1"/>
  <c r="P901" i="2" s="1"/>
  <c r="P902" i="2" a="1"/>
  <c r="P902" i="2" s="1"/>
  <c r="P903" i="2" a="1"/>
  <c r="P903" i="2" s="1"/>
  <c r="P904" i="2" a="1"/>
  <c r="P904" i="2" s="1"/>
  <c r="P905" i="2" a="1"/>
  <c r="P905" i="2" s="1"/>
  <c r="P906" i="2" a="1"/>
  <c r="P906" i="2" s="1"/>
  <c r="P907" i="2" a="1"/>
  <c r="P907" i="2" s="1"/>
  <c r="P908" i="2" a="1"/>
  <c r="P908" i="2" s="1"/>
  <c r="P909" i="2" a="1"/>
  <c r="P909" i="2" s="1"/>
  <c r="P910" i="2" a="1"/>
  <c r="P910" i="2" s="1"/>
  <c r="P911" i="2" a="1"/>
  <c r="P911" i="2" s="1"/>
  <c r="P912" i="2" a="1"/>
  <c r="P912" i="2" s="1"/>
  <c r="P913" i="2" a="1"/>
  <c r="P913" i="2" s="1"/>
  <c r="P914" i="2" a="1"/>
  <c r="P914" i="2" s="1"/>
  <c r="P915" i="2" a="1"/>
  <c r="P915" i="2" s="1"/>
  <c r="P916" i="2" a="1"/>
  <c r="P916" i="2" s="1"/>
  <c r="P917" i="2" a="1"/>
  <c r="P917" i="2" s="1"/>
  <c r="P918" i="2" a="1"/>
  <c r="P918" i="2" s="1"/>
  <c r="P919" i="2" a="1"/>
  <c r="P919" i="2" s="1"/>
  <c r="P920" i="2" a="1"/>
  <c r="P920" i="2" s="1"/>
  <c r="P921" i="2" a="1"/>
  <c r="P921" i="2" s="1"/>
  <c r="P922" i="2" a="1"/>
  <c r="P922" i="2" s="1"/>
  <c r="P923" i="2" a="1"/>
  <c r="P923" i="2" s="1"/>
  <c r="P924" i="2" a="1"/>
  <c r="P924" i="2" s="1"/>
  <c r="P925" i="2" a="1"/>
  <c r="P925" i="2" s="1"/>
  <c r="P926" i="2" a="1"/>
  <c r="P926" i="2" s="1"/>
  <c r="P927" i="2" a="1"/>
  <c r="P927" i="2" s="1"/>
  <c r="P928" i="2" a="1"/>
  <c r="P928" i="2" s="1"/>
  <c r="P929" i="2" a="1"/>
  <c r="P929" i="2" s="1"/>
  <c r="P930" i="2" a="1"/>
  <c r="P930" i="2" s="1"/>
  <c r="P931" i="2" a="1"/>
  <c r="P931" i="2" s="1"/>
  <c r="P932" i="2" a="1"/>
  <c r="P932" i="2" s="1"/>
  <c r="P933" i="2" a="1"/>
  <c r="P933" i="2" s="1"/>
  <c r="P934" i="2" a="1"/>
  <c r="P934" i="2" s="1"/>
  <c r="P935" i="2" a="1"/>
  <c r="P935" i="2" s="1"/>
  <c r="P936" i="2" a="1"/>
  <c r="P936" i="2" s="1"/>
  <c r="P937" i="2" a="1"/>
  <c r="P937" i="2" s="1"/>
  <c r="P938" i="2" a="1"/>
  <c r="P938" i="2" s="1"/>
  <c r="P939" i="2" a="1"/>
  <c r="P939" i="2" s="1"/>
  <c r="P940" i="2" a="1"/>
  <c r="P940" i="2" s="1"/>
  <c r="P941" i="2" a="1"/>
  <c r="P941" i="2" s="1"/>
  <c r="P942" i="2" a="1"/>
  <c r="P942" i="2" s="1"/>
  <c r="P943" i="2" a="1"/>
  <c r="P943" i="2" s="1"/>
  <c r="P944" i="2" a="1"/>
  <c r="P944" i="2" s="1"/>
  <c r="P945" i="2" a="1"/>
  <c r="P945" i="2" s="1"/>
  <c r="P946" i="2" a="1"/>
  <c r="P946" i="2" s="1"/>
  <c r="P947" i="2" a="1"/>
  <c r="P947" i="2" s="1"/>
  <c r="P948" i="2" a="1"/>
  <c r="P948" i="2" s="1"/>
  <c r="P949" i="2" a="1"/>
  <c r="P949" i="2" s="1"/>
  <c r="P950" i="2" a="1"/>
  <c r="P950" i="2" s="1"/>
  <c r="P951" i="2" a="1"/>
  <c r="P951" i="2" s="1"/>
  <c r="P952" i="2" a="1"/>
  <c r="P952" i="2" s="1"/>
  <c r="P953" i="2" a="1"/>
  <c r="P953" i="2" s="1"/>
  <c r="P954" i="2" a="1"/>
  <c r="P954" i="2" s="1"/>
  <c r="P955" i="2" a="1"/>
  <c r="P955" i="2" s="1"/>
  <c r="P956" i="2" a="1"/>
  <c r="P956" i="2" s="1"/>
  <c r="P957" i="2" a="1"/>
  <c r="P957" i="2" s="1"/>
  <c r="P958" i="2" a="1"/>
  <c r="P958" i="2" s="1"/>
  <c r="P959" i="2" a="1"/>
  <c r="P959" i="2" s="1"/>
  <c r="P960" i="2" a="1"/>
  <c r="P960" i="2" s="1"/>
  <c r="P961" i="2" a="1"/>
  <c r="P961" i="2" s="1"/>
  <c r="P962" i="2" a="1"/>
  <c r="P962" i="2" s="1"/>
  <c r="P963" i="2" a="1"/>
  <c r="P963" i="2" s="1"/>
  <c r="P964" i="2" a="1"/>
  <c r="P964" i="2" s="1"/>
  <c r="P965" i="2" a="1"/>
  <c r="P965" i="2" s="1"/>
  <c r="P966" i="2" a="1"/>
  <c r="P966" i="2" s="1"/>
  <c r="P967" i="2" a="1"/>
  <c r="P967" i="2" s="1"/>
  <c r="P968" i="2" a="1"/>
  <c r="P968" i="2" s="1"/>
  <c r="P969" i="2" a="1"/>
  <c r="P969" i="2" s="1"/>
  <c r="P970" i="2" a="1"/>
  <c r="P970" i="2" s="1"/>
  <c r="P971" i="2" a="1"/>
  <c r="P971" i="2" s="1"/>
  <c r="P972" i="2" a="1"/>
  <c r="P972" i="2" s="1"/>
  <c r="P973" i="2" a="1"/>
  <c r="P973" i="2" s="1"/>
  <c r="P974" i="2" a="1"/>
  <c r="P974" i="2" s="1"/>
  <c r="P975" i="2" a="1"/>
  <c r="P975" i="2" s="1"/>
  <c r="P976" i="2" a="1"/>
  <c r="P976" i="2" s="1"/>
  <c r="P977" i="2" a="1"/>
  <c r="P977" i="2" s="1"/>
  <c r="P978" i="2" a="1"/>
  <c r="P978" i="2" s="1"/>
  <c r="P979" i="2" a="1"/>
  <c r="P979" i="2" s="1"/>
  <c r="P980" i="2" a="1"/>
  <c r="P980" i="2" s="1"/>
  <c r="P981" i="2" a="1"/>
  <c r="P981" i="2" s="1"/>
  <c r="P982" i="2" a="1"/>
  <c r="P982" i="2" s="1"/>
  <c r="P983" i="2" a="1"/>
  <c r="P983" i="2" s="1"/>
  <c r="P984" i="2" a="1"/>
  <c r="P984" i="2" s="1"/>
  <c r="P985" i="2" a="1"/>
  <c r="P985" i="2" s="1"/>
  <c r="P986" i="2" a="1"/>
  <c r="P986" i="2" s="1"/>
  <c r="P987" i="2" a="1"/>
  <c r="P987" i="2" s="1"/>
  <c r="P988" i="2" a="1"/>
  <c r="P988" i="2" s="1"/>
  <c r="P989" i="2" a="1"/>
  <c r="P989" i="2" s="1"/>
  <c r="P990" i="2" a="1"/>
  <c r="P990" i="2" s="1"/>
  <c r="P991" i="2" a="1"/>
  <c r="P991" i="2" s="1"/>
  <c r="P992" i="2" a="1"/>
  <c r="P992" i="2" s="1"/>
  <c r="P993" i="2" a="1"/>
  <c r="P993" i="2" s="1"/>
  <c r="P994" i="2" a="1"/>
  <c r="P994" i="2" s="1"/>
  <c r="P995" i="2" a="1"/>
  <c r="P995" i="2" s="1"/>
  <c r="P996" i="2" a="1"/>
  <c r="P996" i="2" s="1"/>
  <c r="P997" i="2" a="1"/>
  <c r="P997" i="2" s="1"/>
  <c r="P998" i="2" a="1"/>
  <c r="P998" i="2" s="1"/>
  <c r="P999" i="2" a="1"/>
  <c r="P999" i="2" s="1"/>
  <c r="P1000" i="2" a="1"/>
  <c r="P1000" i="2" s="1"/>
  <c r="P1001" i="2" a="1"/>
  <c r="P1001" i="2" s="1"/>
  <c r="P1002" i="2" a="1"/>
  <c r="P1002" i="2" s="1"/>
  <c r="P1003" i="2" a="1"/>
  <c r="P1003" i="2" s="1"/>
  <c r="P1004" i="2" a="1"/>
  <c r="P1004" i="2" s="1"/>
  <c r="P1005" i="2" a="1"/>
  <c r="P1005" i="2" s="1"/>
  <c r="P1006" i="2" a="1"/>
  <c r="P1006" i="2" s="1"/>
  <c r="P1007" i="2" a="1"/>
  <c r="P1007" i="2" s="1"/>
  <c r="P1008" i="2" a="1"/>
  <c r="P1008" i="2" s="1"/>
  <c r="P1009" i="2" a="1"/>
  <c r="P1009" i="2" s="1"/>
  <c r="P1010" i="2" a="1"/>
  <c r="P1010" i="2" s="1"/>
  <c r="P1011" i="2" a="1"/>
  <c r="P1011" i="2" s="1"/>
  <c r="P1012" i="2" a="1"/>
  <c r="P1012" i="2" s="1"/>
  <c r="P1013" i="2" a="1"/>
  <c r="P1013" i="2" s="1"/>
  <c r="P1014" i="2" a="1"/>
  <c r="P1014" i="2" s="1"/>
  <c r="P1015" i="2" a="1"/>
  <c r="P1015" i="2" s="1"/>
  <c r="P1016" i="2" a="1"/>
  <c r="P1016" i="2" s="1"/>
  <c r="P1017" i="2" a="1"/>
  <c r="P1017" i="2" s="1"/>
  <c r="P1018" i="2" a="1"/>
  <c r="P1018" i="2" s="1"/>
  <c r="P1019" i="2" a="1"/>
  <c r="P1019" i="2" s="1"/>
  <c r="P1020" i="2" a="1"/>
  <c r="P1020" i="2" s="1"/>
  <c r="P1021" i="2" a="1"/>
  <c r="P1021" i="2" s="1"/>
  <c r="P1022" i="2" a="1"/>
  <c r="P1022" i="2" s="1"/>
  <c r="P1023" i="2" a="1"/>
  <c r="P1023" i="2" s="1"/>
  <c r="P1024" i="2" a="1"/>
  <c r="P1024" i="2" s="1"/>
  <c r="P1025" i="2" a="1"/>
  <c r="P1025" i="2" s="1"/>
  <c r="P1026" i="2" a="1"/>
  <c r="P1026" i="2" s="1"/>
  <c r="P1027" i="2" a="1"/>
  <c r="P1027" i="2" s="1"/>
  <c r="P1028" i="2" a="1"/>
  <c r="P1028" i="2" s="1"/>
  <c r="P1029" i="2" a="1"/>
  <c r="P1029" i="2" s="1"/>
  <c r="P1030" i="2" a="1"/>
  <c r="P1030" i="2" s="1"/>
  <c r="P1031" i="2" a="1"/>
  <c r="P1031" i="2" s="1"/>
  <c r="P1032" i="2" a="1"/>
  <c r="P1032" i="2" s="1"/>
  <c r="P1033" i="2" a="1"/>
  <c r="P1033" i="2" s="1"/>
  <c r="P1034" i="2" a="1"/>
  <c r="P1034" i="2" s="1"/>
  <c r="P1035" i="2" a="1"/>
  <c r="P1035" i="2" s="1"/>
  <c r="P1036" i="2" a="1"/>
  <c r="P1036" i="2" s="1"/>
  <c r="P1037" i="2" a="1"/>
  <c r="P1037" i="2" s="1"/>
  <c r="P1038" i="2" a="1"/>
  <c r="P1038" i="2" s="1"/>
  <c r="P1039" i="2" a="1"/>
  <c r="P1039" i="2" s="1"/>
  <c r="P1040" i="2" a="1"/>
  <c r="P1040" i="2" s="1"/>
  <c r="P1041" i="2" a="1"/>
  <c r="P1041" i="2" s="1"/>
  <c r="P1042" i="2" a="1"/>
  <c r="P1042" i="2" s="1"/>
  <c r="P1043" i="2" a="1"/>
  <c r="P1043" i="2" s="1"/>
  <c r="P1044" i="2" a="1"/>
  <c r="P1044" i="2" s="1"/>
  <c r="P1045" i="2" a="1"/>
  <c r="P1045" i="2" s="1"/>
  <c r="P1046" i="2" a="1"/>
  <c r="P1046" i="2" s="1"/>
  <c r="P1047" i="2" a="1"/>
  <c r="P1047" i="2" s="1"/>
  <c r="P1048" i="2" a="1"/>
  <c r="P1048" i="2" s="1"/>
  <c r="P1049" i="2" a="1"/>
  <c r="P1049" i="2" s="1"/>
  <c r="P1050" i="2" a="1"/>
  <c r="P1050" i="2" s="1"/>
  <c r="P1051" i="2" a="1"/>
  <c r="P1051" i="2" s="1"/>
  <c r="P1052" i="2" a="1"/>
  <c r="P1052" i="2" s="1"/>
  <c r="P1053" i="2" a="1"/>
  <c r="P1053" i="2" s="1"/>
  <c r="P1054" i="2" a="1"/>
  <c r="P1054" i="2" s="1"/>
  <c r="P1055" i="2" a="1"/>
  <c r="P1055" i="2" s="1"/>
  <c r="P1056" i="2" a="1"/>
  <c r="P1056" i="2" s="1"/>
  <c r="P1057" i="2" a="1"/>
  <c r="P1057" i="2" s="1"/>
  <c r="P1058" i="2" a="1"/>
  <c r="P1058" i="2" s="1"/>
  <c r="P1059" i="2" a="1"/>
  <c r="P1059" i="2" s="1"/>
  <c r="P1060" i="2" a="1"/>
  <c r="P1060" i="2" s="1"/>
  <c r="P1061" i="2" a="1"/>
  <c r="P1061" i="2" s="1"/>
  <c r="P1062" i="2" a="1"/>
  <c r="P1062" i="2" s="1"/>
  <c r="P1063" i="2" a="1"/>
  <c r="P1063" i="2" s="1"/>
  <c r="P1064" i="2" a="1"/>
  <c r="P1064" i="2" s="1"/>
  <c r="P1065" i="2" a="1"/>
  <c r="P1065" i="2" s="1"/>
  <c r="P1066" i="2" a="1"/>
  <c r="P1066" i="2" s="1"/>
  <c r="P1067" i="2" a="1"/>
  <c r="P1067" i="2" s="1"/>
  <c r="P1068" i="2" a="1"/>
  <c r="P1068" i="2" s="1"/>
  <c r="P1069" i="2" a="1"/>
  <c r="P1069" i="2" s="1"/>
  <c r="P1070" i="2" a="1"/>
  <c r="P1070" i="2" s="1"/>
  <c r="P1071" i="2" a="1"/>
  <c r="P1071" i="2" s="1"/>
  <c r="P1072" i="2" a="1"/>
  <c r="P1072" i="2" s="1"/>
  <c r="P1073" i="2" a="1"/>
  <c r="P1073" i="2" s="1"/>
  <c r="P1074" i="2" a="1"/>
  <c r="P1074" i="2" s="1"/>
  <c r="P1075" i="2" a="1"/>
  <c r="P1075" i="2" s="1"/>
  <c r="P1076" i="2" a="1"/>
  <c r="P1076" i="2" s="1"/>
  <c r="P1077" i="2" a="1"/>
  <c r="P1077" i="2" s="1"/>
  <c r="P1078" i="2" a="1"/>
  <c r="P1078" i="2" s="1"/>
  <c r="P1079" i="2" a="1"/>
  <c r="P1079" i="2" s="1"/>
  <c r="P1080" i="2" a="1"/>
  <c r="P1080" i="2" s="1"/>
  <c r="P1081" i="2" a="1"/>
  <c r="P1081" i="2" s="1"/>
  <c r="P1082" i="2" a="1"/>
  <c r="P1082" i="2" s="1"/>
  <c r="P1083" i="2" a="1"/>
  <c r="P1083" i="2" s="1"/>
  <c r="P1084" i="2" a="1"/>
  <c r="P1084" i="2" s="1"/>
  <c r="P1085" i="2" a="1"/>
  <c r="P1085" i="2" s="1"/>
  <c r="P1086" i="2" a="1"/>
  <c r="P1086" i="2" s="1"/>
  <c r="P1087" i="2" a="1"/>
  <c r="P1087" i="2" s="1"/>
  <c r="P1088" i="2" a="1"/>
  <c r="P1088" i="2" s="1"/>
  <c r="P1089" i="2" a="1"/>
  <c r="P1089" i="2" s="1"/>
  <c r="P1090" i="2" a="1"/>
  <c r="P1090" i="2" s="1"/>
  <c r="P1091" i="2" a="1"/>
  <c r="P1091" i="2" s="1"/>
  <c r="P1092" i="2" a="1"/>
  <c r="P1092" i="2" s="1"/>
  <c r="P1093" i="2" a="1"/>
  <c r="P1093" i="2" s="1"/>
  <c r="P1094" i="2" a="1"/>
  <c r="P1094" i="2" s="1"/>
  <c r="P1095" i="2" a="1"/>
  <c r="P1095" i="2" s="1"/>
  <c r="P1096" i="2" a="1"/>
  <c r="P1096" i="2" s="1"/>
  <c r="P1097" i="2" a="1"/>
  <c r="P1097" i="2" s="1"/>
  <c r="P1098" i="2" a="1"/>
  <c r="P1098" i="2" s="1"/>
  <c r="P1099" i="2" a="1"/>
  <c r="P1099" i="2" s="1"/>
  <c r="P1100" i="2" a="1"/>
  <c r="P1100" i="2" s="1"/>
  <c r="P1101" i="2" a="1"/>
  <c r="P1101" i="2" s="1"/>
  <c r="P1102" i="2" a="1"/>
  <c r="P1102" i="2" s="1"/>
  <c r="P1103" i="2" a="1"/>
  <c r="P1103" i="2" s="1"/>
  <c r="P1104" i="2" a="1"/>
  <c r="P1104" i="2" s="1"/>
  <c r="P1105" i="2" a="1"/>
  <c r="P1105" i="2" s="1"/>
  <c r="P1106" i="2" a="1"/>
  <c r="P1106" i="2" s="1"/>
  <c r="P1107" i="2" a="1"/>
  <c r="P1107" i="2" s="1"/>
  <c r="P1108" i="2" a="1"/>
  <c r="P1108" i="2" s="1"/>
  <c r="P1109" i="2" a="1"/>
  <c r="P1109" i="2" s="1"/>
  <c r="P1110" i="2" a="1"/>
  <c r="P1110" i="2" s="1"/>
  <c r="P1111" i="2" a="1"/>
  <c r="P1111" i="2" s="1"/>
  <c r="P1112" i="2" a="1"/>
  <c r="P1112" i="2" s="1"/>
  <c r="P1113" i="2" a="1"/>
  <c r="P1113" i="2" s="1"/>
  <c r="P1114" i="2" a="1"/>
  <c r="P1114" i="2" s="1"/>
  <c r="P1115" i="2" a="1"/>
  <c r="P1115" i="2" s="1"/>
  <c r="P1116" i="2" a="1"/>
  <c r="P1116" i="2" s="1"/>
  <c r="P1117" i="2" a="1"/>
  <c r="P1117" i="2" s="1"/>
  <c r="P1118" i="2" a="1"/>
  <c r="P1118" i="2" s="1"/>
  <c r="P1119" i="2" a="1"/>
  <c r="P1119" i="2" s="1"/>
  <c r="P1120" i="2" a="1"/>
  <c r="P1120" i="2" s="1"/>
  <c r="P1121" i="2" a="1"/>
  <c r="P1121" i="2" s="1"/>
  <c r="P1122" i="2" a="1"/>
  <c r="P1122" i="2" s="1"/>
  <c r="P1123" i="2" a="1"/>
  <c r="P1123" i="2" s="1"/>
  <c r="P1124" i="2" a="1"/>
  <c r="P1124" i="2" s="1"/>
  <c r="P1125" i="2" a="1"/>
  <c r="P1125" i="2" s="1"/>
  <c r="P1126" i="2" a="1"/>
  <c r="P1126" i="2" s="1"/>
  <c r="P1127" i="2" a="1"/>
  <c r="P1127" i="2" s="1"/>
  <c r="P1128" i="2" a="1"/>
  <c r="P1128" i="2" s="1"/>
  <c r="P1129" i="2" a="1"/>
  <c r="P1129" i="2" s="1"/>
  <c r="P1130" i="2" a="1"/>
  <c r="P1130" i="2" s="1"/>
  <c r="P1131" i="2" a="1"/>
  <c r="P1131" i="2" s="1"/>
  <c r="P1132" i="2" a="1"/>
  <c r="P1132" i="2" s="1"/>
  <c r="P1133" i="2" a="1"/>
  <c r="P1133" i="2" s="1"/>
  <c r="P1134" i="2" a="1"/>
  <c r="P1134" i="2" s="1"/>
  <c r="P1135" i="2" a="1"/>
  <c r="P1135" i="2" s="1"/>
  <c r="P1136" i="2" a="1"/>
  <c r="P1136" i="2" s="1"/>
  <c r="P1137" i="2" a="1"/>
  <c r="P1137" i="2" s="1"/>
  <c r="P1138" i="2" a="1"/>
  <c r="P1138" i="2" s="1"/>
  <c r="P1139" i="2" a="1"/>
  <c r="P1139" i="2" s="1"/>
  <c r="P1140" i="2" a="1"/>
  <c r="P1140" i="2" s="1"/>
  <c r="P1141" i="2" a="1"/>
  <c r="P1141" i="2" s="1"/>
  <c r="P1142" i="2" a="1"/>
  <c r="P1142" i="2" s="1"/>
  <c r="P1143" i="2" a="1"/>
  <c r="P1143" i="2" s="1"/>
  <c r="P1144" i="2" a="1"/>
  <c r="P1144" i="2" s="1"/>
  <c r="P1145" i="2" a="1"/>
  <c r="P1145" i="2" s="1"/>
  <c r="P1146" i="2" a="1"/>
  <c r="P1146" i="2" s="1"/>
  <c r="P1147" i="2" a="1"/>
  <c r="P1147" i="2" s="1"/>
  <c r="P1148" i="2" a="1"/>
  <c r="P1148" i="2" s="1"/>
  <c r="P1149" i="2" a="1"/>
  <c r="P1149" i="2" s="1"/>
  <c r="P1150" i="2" a="1"/>
  <c r="P1150" i="2" s="1"/>
  <c r="P1151" i="2" a="1"/>
  <c r="P1151" i="2" s="1"/>
  <c r="P1152" i="2" a="1"/>
  <c r="P1152" i="2" s="1"/>
  <c r="P1153" i="2" a="1"/>
  <c r="P1153" i="2" s="1"/>
  <c r="P1154" i="2" a="1"/>
  <c r="P1154" i="2" s="1"/>
  <c r="P1155" i="2" a="1"/>
  <c r="P1155" i="2" s="1"/>
  <c r="P1156" i="2" a="1"/>
  <c r="P1156" i="2" s="1"/>
  <c r="P1157" i="2" a="1"/>
  <c r="P1157" i="2" s="1"/>
  <c r="P1158" i="2" a="1"/>
  <c r="P1158" i="2" s="1"/>
  <c r="P1159" i="2" a="1"/>
  <c r="P1159" i="2" s="1"/>
  <c r="P1160" i="2" a="1"/>
  <c r="P1160" i="2" s="1"/>
  <c r="P1161" i="2" a="1"/>
  <c r="P1161" i="2" s="1"/>
  <c r="P1162" i="2" a="1"/>
  <c r="P1162" i="2" s="1"/>
  <c r="P1163" i="2" a="1"/>
  <c r="P1163" i="2" s="1"/>
  <c r="P1164" i="2" a="1"/>
  <c r="P1164" i="2" s="1"/>
  <c r="P1165" i="2" a="1"/>
  <c r="P1165" i="2" s="1"/>
  <c r="P1166" i="2" a="1"/>
  <c r="P1166" i="2" s="1"/>
  <c r="P1167" i="2" a="1"/>
  <c r="P1167" i="2" s="1"/>
  <c r="P1168" i="2" a="1"/>
  <c r="P1168" i="2" s="1"/>
  <c r="P1169" i="2" a="1"/>
  <c r="P1169" i="2" s="1"/>
  <c r="P1170" i="2" a="1"/>
  <c r="P1170" i="2" s="1"/>
  <c r="P1171" i="2" a="1"/>
  <c r="P1171" i="2" s="1"/>
  <c r="P1172" i="2" a="1"/>
  <c r="P1172" i="2" s="1"/>
  <c r="P1173" i="2" a="1"/>
  <c r="P1173" i="2" s="1"/>
  <c r="P1174" i="2" a="1"/>
  <c r="P1174" i="2" s="1"/>
  <c r="P1175" i="2" a="1"/>
  <c r="P1175" i="2" s="1"/>
  <c r="P1176" i="2" a="1"/>
  <c r="P1176" i="2" s="1"/>
  <c r="P1177" i="2" a="1"/>
  <c r="P1177" i="2" s="1"/>
  <c r="P1178" i="2" a="1"/>
  <c r="P1178" i="2" s="1"/>
  <c r="P1179" i="2" a="1"/>
  <c r="P1179" i="2" s="1"/>
  <c r="P1180" i="2" a="1"/>
  <c r="P1180" i="2" s="1"/>
  <c r="P1181" i="2" a="1"/>
  <c r="P1181" i="2" s="1"/>
  <c r="P1182" i="2" a="1"/>
  <c r="P1182" i="2" s="1"/>
  <c r="P1183" i="2" a="1"/>
  <c r="P1183" i="2" s="1"/>
  <c r="P1184" i="2" a="1"/>
  <c r="P1184" i="2" s="1"/>
  <c r="P1185" i="2" a="1"/>
  <c r="P1185" i="2" s="1"/>
  <c r="P1186" i="2" a="1"/>
  <c r="P1186" i="2" s="1"/>
  <c r="P1187" i="2" a="1"/>
  <c r="P1187" i="2" s="1"/>
  <c r="P1188" i="2" a="1"/>
  <c r="P1188" i="2" s="1"/>
  <c r="P1189" i="2" a="1"/>
  <c r="P1189" i="2" s="1"/>
  <c r="P1190" i="2" a="1"/>
  <c r="P1190" i="2" s="1"/>
  <c r="P1191" i="2" a="1"/>
  <c r="P1191" i="2" s="1"/>
  <c r="P1192" i="2" a="1"/>
  <c r="P1192" i="2" s="1"/>
  <c r="P1193" i="2" a="1"/>
  <c r="P1193" i="2" s="1"/>
  <c r="P1194" i="2" a="1"/>
  <c r="P1194" i="2" s="1"/>
  <c r="P1195" i="2" a="1"/>
  <c r="P1195" i="2" s="1"/>
  <c r="P1196" i="2" a="1"/>
  <c r="P1196" i="2" s="1"/>
  <c r="P1197" i="2" a="1"/>
  <c r="P1197" i="2" s="1"/>
  <c r="P1198" i="2" a="1"/>
  <c r="P1198" i="2" s="1"/>
  <c r="P1199" i="2" a="1"/>
  <c r="P1199" i="2" s="1"/>
  <c r="P1200" i="2" a="1"/>
  <c r="P1200" i="2" s="1"/>
  <c r="P1201" i="2" a="1"/>
  <c r="P1201" i="2" s="1"/>
  <c r="P1202" i="2" a="1"/>
  <c r="P1202" i="2" s="1"/>
  <c r="P1203" i="2" a="1"/>
  <c r="P1203" i="2" s="1"/>
  <c r="P1204" i="2" a="1"/>
  <c r="P1204" i="2" s="1"/>
  <c r="P1205" i="2" a="1"/>
  <c r="P1205" i="2" s="1"/>
  <c r="P1206" i="2" a="1"/>
  <c r="P1206" i="2" s="1"/>
  <c r="P1207" i="2" a="1"/>
  <c r="P1207" i="2" s="1"/>
  <c r="P1208" i="2" a="1"/>
  <c r="P1208" i="2" s="1"/>
  <c r="P1209" i="2" a="1"/>
  <c r="P1209" i="2" s="1"/>
  <c r="P1210" i="2" a="1"/>
  <c r="P1210" i="2" s="1"/>
  <c r="P1211" i="2" a="1"/>
  <c r="P1211" i="2" s="1"/>
  <c r="P1212" i="2" a="1"/>
  <c r="P1212" i="2" s="1"/>
  <c r="P1213" i="2" a="1"/>
  <c r="P1213" i="2" s="1"/>
  <c r="P1214" i="2" a="1"/>
  <c r="P1214" i="2" s="1"/>
  <c r="P1215" i="2" a="1"/>
  <c r="P1215" i="2" s="1"/>
  <c r="P1216" i="2" a="1"/>
  <c r="P1216" i="2" s="1"/>
  <c r="P1217" i="2" a="1"/>
  <c r="P1217" i="2" s="1"/>
  <c r="P1218" i="2" a="1"/>
  <c r="P1218" i="2" s="1"/>
  <c r="P1219" i="2" a="1"/>
  <c r="P1219" i="2" s="1"/>
  <c r="P1220" i="2" a="1"/>
  <c r="P1220" i="2" s="1"/>
  <c r="P1221" i="2" a="1"/>
  <c r="P1221" i="2" s="1"/>
  <c r="P1222" i="2" a="1"/>
  <c r="P1222" i="2" s="1"/>
  <c r="P1223" i="2" a="1"/>
  <c r="P1223" i="2" s="1"/>
  <c r="P1224" i="2" a="1"/>
  <c r="P1224" i="2" s="1"/>
  <c r="P1225" i="2" a="1"/>
  <c r="P1225" i="2" s="1"/>
  <c r="P1226" i="2" a="1"/>
  <c r="P1226" i="2" s="1"/>
  <c r="P1227" i="2" a="1"/>
  <c r="P1227" i="2" s="1"/>
  <c r="P1228" i="2" a="1"/>
  <c r="P1228" i="2" s="1"/>
  <c r="P1229" i="2" a="1"/>
  <c r="P1229" i="2" s="1"/>
  <c r="P1230" i="2" a="1"/>
  <c r="P1230" i="2" s="1"/>
  <c r="P1231" i="2" a="1"/>
  <c r="P1231" i="2" s="1"/>
  <c r="P1232" i="2" a="1"/>
  <c r="P1232" i="2" s="1"/>
  <c r="P1233" i="2" a="1"/>
  <c r="P1233" i="2" s="1"/>
  <c r="P1234" i="2" a="1"/>
  <c r="P1234" i="2" s="1"/>
  <c r="P1235" i="2" a="1"/>
  <c r="P1235" i="2" s="1"/>
  <c r="P1236" i="2" a="1"/>
  <c r="P1236" i="2" s="1"/>
  <c r="P1237" i="2" a="1"/>
  <c r="P1237" i="2" s="1"/>
  <c r="P1238" i="2" a="1"/>
  <c r="P1238" i="2" s="1"/>
  <c r="P1239" i="2" a="1"/>
  <c r="P1239" i="2" s="1"/>
  <c r="P1240" i="2" a="1"/>
  <c r="P1240" i="2" s="1"/>
  <c r="P1241" i="2" a="1"/>
  <c r="P1241" i="2" s="1"/>
  <c r="P1242" i="2" a="1"/>
  <c r="P1242" i="2" s="1"/>
  <c r="P1243" i="2" a="1"/>
  <c r="P1243" i="2" s="1"/>
  <c r="P1244" i="2" a="1"/>
  <c r="P1244" i="2" s="1"/>
  <c r="P1245" i="2" a="1"/>
  <c r="P1245" i="2" s="1"/>
  <c r="P1246" i="2" a="1"/>
  <c r="P1246" i="2" s="1"/>
  <c r="P1247" i="2" a="1"/>
  <c r="P1247" i="2" s="1"/>
  <c r="P1248" i="2" a="1"/>
  <c r="P1248" i="2" s="1"/>
  <c r="P1249" i="2" a="1"/>
  <c r="P1249" i="2" s="1"/>
  <c r="P1250" i="2" a="1"/>
  <c r="P1250" i="2" s="1"/>
  <c r="P1251" i="2" a="1"/>
  <c r="P1251" i="2" s="1"/>
  <c r="P1252" i="2" a="1"/>
  <c r="P1252" i="2" s="1"/>
  <c r="P1253" i="2" a="1"/>
  <c r="P1253" i="2" s="1"/>
  <c r="P1254" i="2" a="1"/>
  <c r="P1254" i="2" s="1"/>
  <c r="P1255" i="2" a="1"/>
  <c r="P1255" i="2" s="1"/>
  <c r="P1256" i="2" a="1"/>
  <c r="P1256" i="2" s="1"/>
  <c r="P1257" i="2" a="1"/>
  <c r="P1257" i="2" s="1"/>
  <c r="P1258" i="2" a="1"/>
  <c r="P1258" i="2" s="1"/>
  <c r="P1259" i="2" a="1"/>
  <c r="P1259" i="2" s="1"/>
  <c r="P1260" i="2" a="1"/>
  <c r="P1260" i="2" s="1"/>
  <c r="P1261" i="2" a="1"/>
  <c r="P1261" i="2" s="1"/>
  <c r="P1262" i="2" a="1"/>
  <c r="P1262" i="2" s="1"/>
  <c r="P1263" i="2" a="1"/>
  <c r="P1263" i="2" s="1"/>
  <c r="P1264" i="2" a="1"/>
  <c r="P1264" i="2" s="1"/>
  <c r="P1265" i="2" a="1"/>
  <c r="P1265" i="2" s="1"/>
  <c r="P1266" i="2" a="1"/>
  <c r="P1266" i="2" s="1"/>
  <c r="P1267" i="2" a="1"/>
  <c r="P1267" i="2" s="1"/>
  <c r="P1268" i="2" a="1"/>
  <c r="P1268" i="2" s="1"/>
  <c r="P1269" i="2" a="1"/>
  <c r="P1269" i="2" s="1"/>
  <c r="P1270" i="2" a="1"/>
  <c r="P1270" i="2" s="1"/>
  <c r="P1271" i="2" a="1"/>
  <c r="P1271" i="2" s="1"/>
  <c r="P1272" i="2" a="1"/>
  <c r="P1272" i="2" s="1"/>
  <c r="P1273" i="2" a="1"/>
  <c r="P1273" i="2" s="1"/>
  <c r="P1274" i="2" a="1"/>
  <c r="P1274" i="2" s="1"/>
  <c r="P1275" i="2" a="1"/>
  <c r="P1275" i="2" s="1"/>
  <c r="P1276" i="2" a="1"/>
  <c r="P1276" i="2" s="1"/>
  <c r="P1277" i="2" a="1"/>
  <c r="P1277" i="2" s="1"/>
  <c r="P1278" i="2" a="1"/>
  <c r="P1278" i="2" s="1"/>
  <c r="P1279" i="2" a="1"/>
  <c r="P1279" i="2" s="1"/>
  <c r="P1280" i="2" a="1"/>
  <c r="P1280" i="2" s="1"/>
  <c r="P1281" i="2" a="1"/>
  <c r="P1281" i="2" s="1"/>
  <c r="P1282" i="2" a="1"/>
  <c r="P1282" i="2" s="1"/>
  <c r="P1283" i="2" a="1"/>
  <c r="P1283" i="2" s="1"/>
  <c r="P1284" i="2" a="1"/>
  <c r="P1284" i="2" s="1"/>
  <c r="P1285" i="2" a="1"/>
  <c r="P1285" i="2" s="1"/>
  <c r="P1286" i="2" a="1"/>
  <c r="P1286" i="2" s="1"/>
  <c r="P1287" i="2" a="1"/>
  <c r="P1287" i="2" s="1"/>
  <c r="P1288" i="2" a="1"/>
  <c r="P1288" i="2" s="1"/>
  <c r="P1289" i="2" a="1"/>
  <c r="P1289" i="2" s="1"/>
  <c r="P1290" i="2" a="1"/>
  <c r="P1290" i="2" s="1"/>
  <c r="P1291" i="2" a="1"/>
  <c r="P1291" i="2" s="1"/>
  <c r="P1292" i="2" a="1"/>
  <c r="P1292" i="2" s="1"/>
  <c r="P1293" i="2" a="1"/>
  <c r="P1293" i="2" s="1"/>
  <c r="P1294" i="2" a="1"/>
  <c r="P1294" i="2" s="1"/>
  <c r="P1295" i="2" a="1"/>
  <c r="P1295" i="2" s="1"/>
  <c r="P1296" i="2" a="1"/>
  <c r="P1296" i="2" s="1"/>
  <c r="P1297" i="2" a="1"/>
  <c r="P1297" i="2" s="1"/>
  <c r="P1298" i="2" a="1"/>
  <c r="P1298" i="2" s="1"/>
  <c r="P1299" i="2" a="1"/>
  <c r="P1299" i="2" s="1"/>
  <c r="P1300" i="2" a="1"/>
  <c r="P1300" i="2" s="1"/>
  <c r="P1301" i="2" a="1"/>
  <c r="P1301" i="2" s="1"/>
  <c r="P1302" i="2" a="1"/>
  <c r="P1302" i="2" s="1"/>
  <c r="P1303" i="2" a="1"/>
  <c r="P1303" i="2" s="1"/>
  <c r="P1304" i="2" a="1"/>
  <c r="P1304" i="2" s="1"/>
  <c r="P1305" i="2" a="1"/>
  <c r="P1305" i="2" s="1"/>
  <c r="P1306" i="2" a="1"/>
  <c r="P1306" i="2" s="1"/>
  <c r="P1307" i="2" a="1"/>
  <c r="P1307" i="2" s="1"/>
  <c r="P1308" i="2" a="1"/>
  <c r="P1308" i="2" s="1"/>
  <c r="P1309" i="2" a="1"/>
  <c r="P1309" i="2" s="1"/>
  <c r="P1310" i="2" a="1"/>
  <c r="P1310" i="2" s="1"/>
  <c r="P1311" i="2" a="1"/>
  <c r="P1311" i="2" s="1"/>
  <c r="P1312" i="2" a="1"/>
  <c r="P1312" i="2" s="1"/>
  <c r="P1313" i="2" a="1"/>
  <c r="P1313" i="2" s="1"/>
  <c r="P1314" i="2" a="1"/>
  <c r="P1314" i="2" s="1"/>
  <c r="P1315" i="2" a="1"/>
  <c r="P1315" i="2" s="1"/>
  <c r="P1316" i="2" a="1"/>
  <c r="P1316" i="2" s="1"/>
  <c r="P1317" i="2" a="1"/>
  <c r="P1317" i="2" s="1"/>
  <c r="P1318" i="2" a="1"/>
  <c r="P1318" i="2" s="1"/>
  <c r="P1319" i="2" a="1"/>
  <c r="P1319" i="2" s="1"/>
  <c r="P1320" i="2" a="1"/>
  <c r="P1320" i="2" s="1"/>
  <c r="P1321" i="2" a="1"/>
  <c r="P1321" i="2" s="1"/>
  <c r="P1322" i="2" a="1"/>
  <c r="P1322" i="2" s="1"/>
  <c r="P1323" i="2" a="1"/>
  <c r="P1323" i="2" s="1"/>
  <c r="P1324" i="2" a="1"/>
  <c r="P1324" i="2" s="1"/>
  <c r="P1325" i="2" a="1"/>
  <c r="P1325" i="2" s="1"/>
  <c r="P1326" i="2" a="1"/>
  <c r="P1326" i="2" s="1"/>
  <c r="P1327" i="2" a="1"/>
  <c r="P1327" i="2" s="1"/>
  <c r="P1328" i="2" a="1"/>
  <c r="P1328" i="2" s="1"/>
  <c r="P1329" i="2" a="1"/>
  <c r="P1329" i="2" s="1"/>
  <c r="P1330" i="2" a="1"/>
  <c r="P1330" i="2" s="1"/>
  <c r="P1331" i="2" a="1"/>
  <c r="P1331" i="2" s="1"/>
  <c r="P1332" i="2" a="1"/>
  <c r="P1332" i="2" s="1"/>
  <c r="P1333" i="2" a="1"/>
  <c r="P1333" i="2" s="1"/>
  <c r="P1334" i="2" a="1"/>
  <c r="P1334" i="2" s="1"/>
  <c r="P1335" i="2" a="1"/>
  <c r="P1335" i="2" s="1"/>
  <c r="P1336" i="2" a="1"/>
  <c r="P1336" i="2" s="1"/>
  <c r="P1337" i="2" a="1"/>
  <c r="P1337" i="2" s="1"/>
  <c r="P1338" i="2" a="1"/>
  <c r="P1338" i="2" s="1"/>
  <c r="P1339" i="2" a="1"/>
  <c r="P1339" i="2" s="1"/>
  <c r="P1340" i="2" a="1"/>
  <c r="P1340" i="2" s="1"/>
  <c r="P1341" i="2" a="1"/>
  <c r="P1341" i="2" s="1"/>
  <c r="P1342" i="2" a="1"/>
  <c r="P1342" i="2" s="1"/>
  <c r="P1343" i="2" a="1"/>
  <c r="P1343" i="2" s="1"/>
  <c r="P1344" i="2" a="1"/>
  <c r="P1344" i="2" s="1"/>
  <c r="P1345" i="2" a="1"/>
  <c r="P1345" i="2" s="1"/>
  <c r="P1346" i="2" a="1"/>
  <c r="P1346" i="2" s="1"/>
  <c r="P1347" i="2" a="1"/>
  <c r="P1347" i="2" s="1"/>
  <c r="P1348" i="2" a="1"/>
  <c r="P1348" i="2" s="1"/>
  <c r="P1349" i="2" a="1"/>
  <c r="P1349" i="2" s="1"/>
  <c r="P1350" i="2" a="1"/>
  <c r="P1350" i="2" s="1"/>
  <c r="P1351" i="2" a="1"/>
  <c r="P1351" i="2" s="1"/>
  <c r="P1352" i="2" a="1"/>
  <c r="P1352" i="2" s="1"/>
  <c r="P1353" i="2" a="1"/>
  <c r="P1353" i="2" s="1"/>
  <c r="P1354" i="2" a="1"/>
  <c r="P1354" i="2" s="1"/>
  <c r="P1355" i="2" a="1"/>
  <c r="P1355" i="2" s="1"/>
  <c r="P1356" i="2" a="1"/>
  <c r="P1356" i="2" s="1"/>
  <c r="P1357" i="2" a="1"/>
  <c r="P1357" i="2" s="1"/>
  <c r="P1358" i="2" a="1"/>
  <c r="P1358" i="2" s="1"/>
  <c r="P1359" i="2" a="1"/>
  <c r="P1359" i="2" s="1"/>
  <c r="P1360" i="2" a="1"/>
  <c r="P1360" i="2" s="1"/>
  <c r="P1361" i="2" a="1"/>
  <c r="P1361" i="2" s="1"/>
  <c r="P1362" i="2" a="1"/>
  <c r="P1362" i="2" s="1"/>
  <c r="P1363" i="2" a="1"/>
  <c r="P1363" i="2" s="1"/>
  <c r="P1364" i="2" a="1"/>
  <c r="P1364" i="2" s="1"/>
  <c r="P1365" i="2" a="1"/>
  <c r="P1365" i="2" s="1"/>
  <c r="P1366" i="2" a="1"/>
  <c r="P1366" i="2" s="1"/>
  <c r="P1367" i="2" a="1"/>
  <c r="P1367" i="2" s="1"/>
  <c r="P1368" i="2" a="1"/>
  <c r="P1368" i="2" s="1"/>
  <c r="P1369" i="2" a="1"/>
  <c r="P1369" i="2" s="1"/>
  <c r="P1370" i="2" a="1"/>
  <c r="P1370" i="2" s="1"/>
  <c r="P1371" i="2" a="1"/>
  <c r="P1371" i="2" s="1"/>
  <c r="P1372" i="2" a="1"/>
  <c r="P1372" i="2" s="1"/>
  <c r="P1373" i="2" a="1"/>
  <c r="P1373" i="2" s="1"/>
  <c r="P1374" i="2" a="1"/>
  <c r="P1374" i="2" s="1"/>
  <c r="P1375" i="2" a="1"/>
  <c r="P1375" i="2" s="1"/>
  <c r="P1376" i="2" a="1"/>
  <c r="P1376" i="2" s="1"/>
  <c r="P1377" i="2" a="1"/>
  <c r="P1377" i="2" s="1"/>
  <c r="P1378" i="2" a="1"/>
  <c r="P1378" i="2" s="1"/>
  <c r="P1379" i="2" a="1"/>
  <c r="P1379" i="2" s="1"/>
  <c r="P1380" i="2" a="1"/>
  <c r="P1380" i="2" s="1"/>
  <c r="P1381" i="2" a="1"/>
  <c r="P1381" i="2" s="1"/>
  <c r="P1382" i="2" a="1"/>
  <c r="P1382" i="2" s="1"/>
  <c r="P1383" i="2" a="1"/>
  <c r="P1383" i="2" s="1"/>
  <c r="P1384" i="2" a="1"/>
  <c r="P1384" i="2" s="1"/>
  <c r="P1385" i="2" a="1"/>
  <c r="P1385" i="2" s="1"/>
  <c r="P1386" i="2" a="1"/>
  <c r="P1386" i="2" s="1"/>
  <c r="P1387" i="2" a="1"/>
  <c r="P1387" i="2" s="1"/>
  <c r="P1388" i="2" a="1"/>
  <c r="P1388" i="2" s="1"/>
  <c r="P1389" i="2" a="1"/>
  <c r="P1389" i="2" s="1"/>
  <c r="P1390" i="2" a="1"/>
  <c r="P1390" i="2" s="1"/>
  <c r="P1391" i="2" a="1"/>
  <c r="P1391" i="2" s="1"/>
  <c r="P1392" i="2" a="1"/>
  <c r="P1392" i="2" s="1"/>
  <c r="P1393" i="2" a="1"/>
  <c r="P1393" i="2" s="1"/>
  <c r="P1394" i="2" a="1"/>
  <c r="P1394" i="2" s="1"/>
  <c r="P1395" i="2" a="1"/>
  <c r="P1395" i="2" s="1"/>
  <c r="P1396" i="2" a="1"/>
  <c r="P1396" i="2" s="1"/>
  <c r="P1397" i="2" a="1"/>
  <c r="P1397" i="2" s="1"/>
  <c r="P1398" i="2" a="1"/>
  <c r="P1398" i="2" s="1"/>
  <c r="P1399" i="2" a="1"/>
  <c r="P1399" i="2" s="1"/>
  <c r="P1400" i="2" a="1"/>
  <c r="P1400" i="2" s="1"/>
  <c r="P1401" i="2" a="1"/>
  <c r="P1401" i="2" s="1"/>
  <c r="P1402" i="2" a="1"/>
  <c r="P1402" i="2" s="1"/>
  <c r="P1403" i="2" a="1"/>
  <c r="P1403" i="2" s="1"/>
  <c r="P1404" i="2" a="1"/>
  <c r="P1404" i="2" s="1"/>
  <c r="P1405" i="2" a="1"/>
  <c r="P1405" i="2" s="1"/>
  <c r="P1406" i="2" a="1"/>
  <c r="P1406" i="2" s="1"/>
  <c r="P1407" i="2" a="1"/>
  <c r="P1407" i="2" s="1"/>
  <c r="P1408" i="2" a="1"/>
  <c r="P1408" i="2" s="1"/>
  <c r="P1409" i="2" a="1"/>
  <c r="P1409" i="2" s="1"/>
  <c r="P1410" i="2" a="1"/>
  <c r="P1410" i="2" s="1"/>
  <c r="P1411" i="2" a="1"/>
  <c r="P1411" i="2" s="1"/>
  <c r="P1412" i="2" a="1"/>
  <c r="P1412" i="2" s="1"/>
  <c r="P1413" i="2" a="1"/>
  <c r="P1413" i="2" s="1"/>
  <c r="P1414" i="2" a="1"/>
  <c r="P1414" i="2" s="1"/>
  <c r="P1415" i="2" a="1"/>
  <c r="P1415" i="2" s="1"/>
  <c r="P1416" i="2" a="1"/>
  <c r="P1416" i="2" s="1"/>
  <c r="P1417" i="2" a="1"/>
  <c r="P1417" i="2" s="1"/>
  <c r="P1418" i="2" a="1"/>
  <c r="P1418" i="2" s="1"/>
  <c r="P1419" i="2" a="1"/>
  <c r="P1419" i="2" s="1"/>
  <c r="P1420" i="2" a="1"/>
  <c r="P1420" i="2" s="1"/>
  <c r="P1421" i="2" a="1"/>
  <c r="P1421" i="2" s="1"/>
  <c r="P1422" i="2" a="1"/>
  <c r="P1422" i="2" s="1"/>
  <c r="P1423" i="2" a="1"/>
  <c r="P1423" i="2" s="1"/>
  <c r="P1424" i="2" a="1"/>
  <c r="P1424" i="2" s="1"/>
  <c r="P1425" i="2" a="1"/>
  <c r="P1425" i="2" s="1"/>
  <c r="P1426" i="2" a="1"/>
  <c r="P1426" i="2" s="1"/>
  <c r="P1427" i="2" a="1"/>
  <c r="P1427" i="2" s="1"/>
  <c r="P1428" i="2" a="1"/>
  <c r="P1428" i="2" s="1"/>
  <c r="P1429" i="2" a="1"/>
  <c r="P1429" i="2" s="1"/>
  <c r="P1430" i="2" a="1"/>
  <c r="P1430" i="2" s="1"/>
  <c r="P1431" i="2" a="1"/>
  <c r="P1431" i="2" s="1"/>
  <c r="P1432" i="2" a="1"/>
  <c r="P1432" i="2" s="1"/>
  <c r="P1433" i="2" a="1"/>
  <c r="P1433" i="2" s="1"/>
  <c r="P1434" i="2" a="1"/>
  <c r="P1434" i="2" s="1"/>
  <c r="P1435" i="2" a="1"/>
  <c r="P1435" i="2" s="1"/>
  <c r="P1436" i="2" a="1"/>
  <c r="P1436" i="2" s="1"/>
  <c r="P1437" i="2" a="1"/>
  <c r="P1437" i="2" s="1"/>
  <c r="P1438" i="2" a="1"/>
  <c r="P1438" i="2" s="1"/>
  <c r="P1439" i="2" a="1"/>
  <c r="P1439" i="2" s="1"/>
  <c r="P1440" i="2" a="1"/>
  <c r="P1440" i="2" s="1"/>
  <c r="P1441" i="2" a="1"/>
  <c r="P1441" i="2" s="1"/>
  <c r="P1442" i="2" a="1"/>
  <c r="P1442" i="2" s="1"/>
  <c r="P1443" i="2" a="1"/>
  <c r="P1443" i="2" s="1"/>
  <c r="P1444" i="2" a="1"/>
  <c r="P1444" i="2"/>
  <c r="P1445" i="2" a="1"/>
  <c r="P1445" i="2" s="1"/>
  <c r="P1446" i="2" a="1"/>
  <c r="P1446" i="2" s="1"/>
  <c r="P1447" i="2" a="1"/>
  <c r="P1447" i="2" s="1"/>
  <c r="P1448" i="2" a="1"/>
  <c r="P1448" i="2" s="1"/>
  <c r="P1449" i="2" a="1"/>
  <c r="P1449" i="2" s="1"/>
  <c r="P1450" i="2" a="1"/>
  <c r="P1450" i="2" s="1"/>
  <c r="P1451" i="2" a="1"/>
  <c r="P1451" i="2" s="1"/>
  <c r="P1452" i="2" a="1"/>
  <c r="P1452" i="2" s="1"/>
  <c r="P1453" i="2" a="1"/>
  <c r="P1453" i="2" s="1"/>
  <c r="P1454" i="2" a="1"/>
  <c r="P1454" i="2" s="1"/>
  <c r="P1455" i="2" a="1"/>
  <c r="P1455" i="2" s="1"/>
  <c r="P1456" i="2" a="1"/>
  <c r="P1456" i="2" s="1"/>
  <c r="P1457" i="2" a="1"/>
  <c r="P1457" i="2" s="1"/>
  <c r="P1458" i="2" a="1"/>
  <c r="P1458" i="2" s="1"/>
  <c r="P1459" i="2" a="1"/>
  <c r="P1459" i="2" s="1"/>
  <c r="P1460" i="2" a="1"/>
  <c r="P1460" i="2" s="1"/>
  <c r="P1461" i="2" a="1"/>
  <c r="P1461" i="2" s="1"/>
  <c r="P1462" i="2" a="1"/>
  <c r="P1462" i="2" s="1"/>
  <c r="P1463" i="2" a="1"/>
  <c r="P1463" i="2" s="1"/>
  <c r="P1464" i="2" a="1"/>
  <c r="P1464" i="2" s="1"/>
  <c r="P1465" i="2" a="1"/>
  <c r="P1465" i="2" s="1"/>
  <c r="P1466" i="2" a="1"/>
  <c r="P1466" i="2" s="1"/>
  <c r="P1467" i="2" a="1"/>
  <c r="P1467" i="2" s="1"/>
  <c r="P1468" i="2" a="1"/>
  <c r="P1468" i="2" s="1"/>
  <c r="P1469" i="2" a="1"/>
  <c r="P1469" i="2" s="1"/>
  <c r="P1470" i="2" a="1"/>
  <c r="P1470" i="2" s="1"/>
  <c r="P1471" i="2" a="1"/>
  <c r="P1471" i="2" s="1"/>
  <c r="P1472" i="2" a="1"/>
  <c r="P1472" i="2" s="1"/>
  <c r="P1473" i="2" a="1"/>
  <c r="P1473" i="2" s="1"/>
  <c r="P1474" i="2" a="1"/>
  <c r="P1474" i="2" s="1"/>
  <c r="P1475" i="2" a="1"/>
  <c r="P1475" i="2" s="1"/>
  <c r="P1476" i="2" a="1"/>
  <c r="P1476" i="2" s="1"/>
  <c r="P1477" i="2" a="1"/>
  <c r="P1477" i="2" s="1"/>
  <c r="P1478" i="2" a="1"/>
  <c r="P1478" i="2" s="1"/>
  <c r="P1479" i="2" a="1"/>
  <c r="P1479" i="2" s="1"/>
  <c r="P1480" i="2" a="1"/>
  <c r="P1480" i="2" s="1"/>
  <c r="P1481" i="2" a="1"/>
  <c r="P1481" i="2" s="1"/>
  <c r="P1482" i="2" a="1"/>
  <c r="P1482" i="2" s="1"/>
  <c r="P1483" i="2" a="1"/>
  <c r="P1483" i="2" s="1"/>
  <c r="P1484" i="2" a="1"/>
  <c r="P1484" i="2" s="1"/>
  <c r="P1485" i="2" a="1"/>
  <c r="P1485" i="2" s="1"/>
  <c r="P1486" i="2" a="1"/>
  <c r="P1486" i="2" s="1"/>
  <c r="P1487" i="2" a="1"/>
  <c r="P1487" i="2" s="1"/>
  <c r="P1488" i="2" a="1"/>
  <c r="P1488" i="2" s="1"/>
  <c r="P1489" i="2" a="1"/>
  <c r="P1489" i="2" s="1"/>
  <c r="P1490" i="2" a="1"/>
  <c r="P1490" i="2" s="1"/>
  <c r="P1491" i="2" a="1"/>
  <c r="P1491" i="2" s="1"/>
  <c r="P1492" i="2" a="1"/>
  <c r="P1492" i="2" s="1"/>
  <c r="P1493" i="2" a="1"/>
  <c r="P1493" i="2" s="1"/>
  <c r="P1494" i="2" a="1"/>
  <c r="P1494" i="2" s="1"/>
  <c r="P1495" i="2" a="1"/>
  <c r="P1495" i="2" s="1"/>
  <c r="P1496" i="2" a="1"/>
  <c r="P1496" i="2" s="1"/>
  <c r="P1497" i="2" a="1"/>
  <c r="P1497" i="2" s="1"/>
  <c r="P1498" i="2" a="1"/>
  <c r="P1498" i="2" s="1"/>
  <c r="P1499" i="2" a="1"/>
  <c r="P1499" i="2" s="1"/>
  <c r="P1500" i="2" a="1"/>
  <c r="P1500" i="2" s="1"/>
  <c r="P1501" i="2" a="1"/>
  <c r="P1501" i="2" s="1"/>
  <c r="P1502" i="2" a="1"/>
  <c r="P1502" i="2" s="1"/>
  <c r="P1503" i="2" a="1"/>
  <c r="P1503" i="2" s="1"/>
  <c r="P1504" i="2" a="1"/>
  <c r="P1504" i="2" s="1"/>
  <c r="P1505" i="2" a="1"/>
  <c r="P1505" i="2" s="1"/>
  <c r="P1506" i="2" a="1"/>
  <c r="P1506" i="2" s="1"/>
  <c r="P1507" i="2" a="1"/>
  <c r="P1507" i="2" s="1"/>
  <c r="P1508" i="2" a="1"/>
  <c r="P1508" i="2" s="1"/>
  <c r="P1509" i="2" a="1"/>
  <c r="P1509" i="2" s="1"/>
  <c r="P1510" i="2" a="1"/>
  <c r="P1510" i="2" s="1"/>
  <c r="P1511" i="2" a="1"/>
  <c r="P1511" i="2" s="1"/>
  <c r="P1512" i="2" a="1"/>
  <c r="P1512" i="2" s="1"/>
  <c r="P1513" i="2" a="1"/>
  <c r="P1513" i="2" s="1"/>
  <c r="P1514" i="2" a="1"/>
  <c r="P1514" i="2" s="1"/>
  <c r="P1515" i="2" a="1"/>
  <c r="P1515" i="2" s="1"/>
  <c r="P1516" i="2" a="1"/>
  <c r="P1516" i="2" s="1"/>
  <c r="P1517" i="2" a="1"/>
  <c r="P1517" i="2" s="1"/>
  <c r="P1518" i="2" a="1"/>
  <c r="P1518" i="2" s="1"/>
  <c r="P1519" i="2" a="1"/>
  <c r="P1519" i="2" s="1"/>
  <c r="P1520" i="2" a="1"/>
  <c r="P1520" i="2" s="1"/>
  <c r="P1521" i="2" a="1"/>
  <c r="P1521" i="2" s="1"/>
  <c r="P1522" i="2" a="1"/>
  <c r="P1522" i="2" s="1"/>
  <c r="P1523" i="2" a="1"/>
  <c r="P1523" i="2" s="1"/>
  <c r="P1524" i="2" a="1"/>
  <c r="P1524" i="2" s="1"/>
  <c r="P1525" i="2" a="1"/>
  <c r="P1525" i="2" s="1"/>
  <c r="P1526" i="2" a="1"/>
  <c r="P1526" i="2" s="1"/>
  <c r="P1527" i="2" a="1"/>
  <c r="P1527" i="2" s="1"/>
  <c r="P1528" i="2" a="1"/>
  <c r="P1528" i="2" s="1"/>
  <c r="P1529" i="2" a="1"/>
  <c r="P1529" i="2" s="1"/>
  <c r="P1530" i="2" a="1"/>
  <c r="P1530" i="2" s="1"/>
  <c r="P1531" i="2" a="1"/>
  <c r="P1531" i="2" s="1"/>
  <c r="P1532" i="2" a="1"/>
  <c r="P1532" i="2" s="1"/>
  <c r="P1533" i="2" a="1"/>
  <c r="P1533" i="2" s="1"/>
  <c r="P1534" i="2" a="1"/>
  <c r="P1534" i="2" s="1"/>
  <c r="P1535" i="2" a="1"/>
  <c r="P1535" i="2" s="1"/>
  <c r="P1536" i="2" a="1"/>
  <c r="P1536" i="2" s="1"/>
  <c r="P1537" i="2" a="1"/>
  <c r="P1537" i="2" s="1"/>
  <c r="P1538" i="2" a="1"/>
  <c r="P1538" i="2" s="1"/>
  <c r="P1539" i="2" a="1"/>
  <c r="P1539" i="2" s="1"/>
  <c r="P1540" i="2" a="1"/>
  <c r="P1540" i="2" s="1"/>
  <c r="P1541" i="2" a="1"/>
  <c r="P1541" i="2" s="1"/>
  <c r="P1542" i="2" a="1"/>
  <c r="P1542" i="2" s="1"/>
  <c r="P1543" i="2" a="1"/>
  <c r="P1543" i="2" s="1"/>
  <c r="P1544" i="2" a="1"/>
  <c r="P1544" i="2" s="1"/>
  <c r="P1545" i="2" a="1"/>
  <c r="P1545" i="2" s="1"/>
  <c r="P1546" i="2" a="1"/>
  <c r="P1546" i="2" s="1"/>
  <c r="P1547" i="2" a="1"/>
  <c r="P1547" i="2" s="1"/>
  <c r="P1548" i="2" a="1"/>
  <c r="P1548" i="2" s="1"/>
  <c r="P1549" i="2" a="1"/>
  <c r="P1549" i="2" s="1"/>
  <c r="P1550" i="2" a="1"/>
  <c r="P1550" i="2" s="1"/>
  <c r="P1551" i="2" a="1"/>
  <c r="P1551" i="2" s="1"/>
  <c r="P1552" i="2" a="1"/>
  <c r="P1552" i="2" s="1"/>
  <c r="P1553" i="2" a="1"/>
  <c r="P1553" i="2" s="1"/>
  <c r="P1554" i="2" a="1"/>
  <c r="P1554" i="2" s="1"/>
  <c r="P1555" i="2" a="1"/>
  <c r="P1555" i="2" s="1"/>
  <c r="P1556" i="2" a="1"/>
  <c r="P1556" i="2" s="1"/>
  <c r="P1557" i="2" a="1"/>
  <c r="P1557" i="2" s="1"/>
  <c r="P1558" i="2" a="1"/>
  <c r="P1558" i="2" s="1"/>
  <c r="P1559" i="2" a="1"/>
  <c r="P1559" i="2" s="1"/>
  <c r="P1560" i="2" a="1"/>
  <c r="P1560" i="2" s="1"/>
  <c r="P1561" i="2" a="1"/>
  <c r="P1561" i="2" s="1"/>
  <c r="P1562" i="2" a="1"/>
  <c r="P1562" i="2" s="1"/>
  <c r="P1563" i="2" a="1"/>
  <c r="P1563" i="2" s="1"/>
  <c r="P1564" i="2" a="1"/>
  <c r="P1564" i="2" s="1"/>
  <c r="P1565" i="2" a="1"/>
  <c r="P1565" i="2" s="1"/>
  <c r="P1566" i="2" a="1"/>
  <c r="P1566" i="2" s="1"/>
  <c r="P1567" i="2" a="1"/>
  <c r="P1567" i="2" s="1"/>
  <c r="P1568" i="2" a="1"/>
  <c r="P1568" i="2" s="1"/>
  <c r="P1569" i="2" a="1"/>
  <c r="P1569" i="2" s="1"/>
  <c r="P1570" i="2" a="1"/>
  <c r="P1570" i="2" s="1"/>
  <c r="P1571" i="2" a="1"/>
  <c r="P1571" i="2" s="1"/>
  <c r="P1572" i="2" a="1"/>
  <c r="P1572" i="2" s="1"/>
  <c r="P1573" i="2" a="1"/>
  <c r="P1573" i="2" s="1"/>
  <c r="P1574" i="2" a="1"/>
  <c r="P1574" i="2" s="1"/>
  <c r="P1575" i="2" a="1"/>
  <c r="P1575" i="2" s="1"/>
  <c r="P1576" i="2" a="1"/>
  <c r="P1576" i="2" s="1"/>
  <c r="P1577" i="2" a="1"/>
  <c r="P1577" i="2" s="1"/>
  <c r="P1578" i="2" a="1"/>
  <c r="P1578" i="2" s="1"/>
  <c r="P1579" i="2" a="1"/>
  <c r="P1579" i="2" s="1"/>
  <c r="P1580" i="2" a="1"/>
  <c r="P1580" i="2" s="1"/>
  <c r="P1581" i="2" a="1"/>
  <c r="P1581" i="2" s="1"/>
  <c r="P1582" i="2" a="1"/>
  <c r="P1582" i="2" s="1"/>
  <c r="P1583" i="2" a="1"/>
  <c r="P1583" i="2" s="1"/>
  <c r="P1584" i="2" a="1"/>
  <c r="P1584" i="2" s="1"/>
  <c r="P1585" i="2" a="1"/>
  <c r="P1585" i="2" s="1"/>
  <c r="P1586" i="2" a="1"/>
  <c r="P1586" i="2" s="1"/>
  <c r="P1587" i="2" a="1"/>
  <c r="P1587" i="2" s="1"/>
  <c r="P1588" i="2" a="1"/>
  <c r="P1588" i="2" s="1"/>
  <c r="P1589" i="2" a="1"/>
  <c r="P1589" i="2" s="1"/>
  <c r="P1590" i="2" a="1"/>
  <c r="P1590" i="2" s="1"/>
  <c r="P1591" i="2" a="1"/>
  <c r="P1591" i="2" s="1"/>
  <c r="P1592" i="2" a="1"/>
  <c r="P1592" i="2" s="1"/>
  <c r="P1593" i="2" a="1"/>
  <c r="P1593" i="2" s="1"/>
  <c r="P1594" i="2" a="1"/>
  <c r="P1594" i="2" s="1"/>
  <c r="P1595" i="2" a="1"/>
  <c r="P1595" i="2" s="1"/>
  <c r="P1596" i="2" a="1"/>
  <c r="P1596" i="2" s="1"/>
  <c r="P1597" i="2" a="1"/>
  <c r="P1597" i="2" s="1"/>
  <c r="P1598" i="2" a="1"/>
  <c r="P1598" i="2" s="1"/>
  <c r="P1599" i="2" a="1"/>
  <c r="P1599" i="2" s="1"/>
  <c r="P1600" i="2" a="1"/>
  <c r="P1600" i="2" s="1"/>
  <c r="P1601" i="2" a="1"/>
  <c r="P1601" i="2" s="1"/>
  <c r="P1602" i="2" a="1"/>
  <c r="P1602" i="2" s="1"/>
  <c r="P1603" i="2" a="1"/>
  <c r="P1603" i="2" s="1"/>
  <c r="P1604" i="2" a="1"/>
  <c r="P1604" i="2" s="1"/>
  <c r="P1605" i="2" a="1"/>
  <c r="P1605" i="2" s="1"/>
  <c r="P1606" i="2" a="1"/>
  <c r="P1606" i="2" s="1"/>
  <c r="P1607" i="2" a="1"/>
  <c r="P1607" i="2" s="1"/>
  <c r="P1608" i="2" a="1"/>
  <c r="P1608" i="2" s="1"/>
  <c r="P1609" i="2" a="1"/>
  <c r="P1609" i="2" s="1"/>
  <c r="P1610" i="2" a="1"/>
  <c r="P1610" i="2" s="1"/>
  <c r="P1611" i="2" a="1"/>
  <c r="P1611" i="2" s="1"/>
  <c r="P1612" i="2" a="1"/>
  <c r="P1612" i="2" s="1"/>
  <c r="P1613" i="2" a="1"/>
  <c r="P1613" i="2" s="1"/>
  <c r="P1614" i="2" a="1"/>
  <c r="P1614" i="2" s="1"/>
  <c r="P1615" i="2" a="1"/>
  <c r="P1615" i="2" s="1"/>
  <c r="P1616" i="2" a="1"/>
  <c r="P1616" i="2" s="1"/>
  <c r="P1617" i="2" a="1"/>
  <c r="P1617" i="2" s="1"/>
  <c r="P1618" i="2" a="1"/>
  <c r="P1618" i="2" s="1"/>
  <c r="P1619" i="2" a="1"/>
  <c r="P1619" i="2" s="1"/>
  <c r="P1620" i="2" a="1"/>
  <c r="P1620" i="2" s="1"/>
  <c r="P1621" i="2" a="1"/>
  <c r="P1621" i="2" s="1"/>
  <c r="P1622" i="2" a="1"/>
  <c r="P1622" i="2" s="1"/>
  <c r="P1623" i="2" a="1"/>
  <c r="P1623" i="2" s="1"/>
  <c r="P1624" i="2" a="1"/>
  <c r="P1624" i="2" s="1"/>
  <c r="P1625" i="2" a="1"/>
  <c r="P1625" i="2" s="1"/>
  <c r="P1626" i="2" a="1"/>
  <c r="P1626" i="2" s="1"/>
  <c r="P1627" i="2" a="1"/>
  <c r="P1627" i="2" s="1"/>
  <c r="P1628" i="2" a="1"/>
  <c r="P1628" i="2" s="1"/>
  <c r="P1629" i="2" a="1"/>
  <c r="P1629" i="2" s="1"/>
  <c r="P1630" i="2" a="1"/>
  <c r="P1630" i="2" s="1"/>
  <c r="P1631" i="2" a="1"/>
  <c r="P1631" i="2" s="1"/>
  <c r="P1632" i="2" a="1"/>
  <c r="P1632" i="2" s="1"/>
  <c r="P1633" i="2" a="1"/>
  <c r="P1633" i="2" s="1"/>
  <c r="P1634" i="2" a="1"/>
  <c r="P1634" i="2" s="1"/>
  <c r="P1635" i="2" a="1"/>
  <c r="P1635" i="2" s="1"/>
  <c r="P1636" i="2" a="1"/>
  <c r="P1636" i="2" s="1"/>
  <c r="P1637" i="2" a="1"/>
  <c r="P1637" i="2" s="1"/>
  <c r="P1638" i="2" a="1"/>
  <c r="P1638" i="2" s="1"/>
  <c r="P1639" i="2" a="1"/>
  <c r="P1639" i="2" s="1"/>
  <c r="P1640" i="2" a="1"/>
  <c r="P1640" i="2" s="1"/>
  <c r="P1641" i="2" a="1"/>
  <c r="P1641" i="2" s="1"/>
  <c r="P1642" i="2" a="1"/>
  <c r="P1642" i="2" s="1"/>
  <c r="P1643" i="2" a="1"/>
  <c r="P1643" i="2" s="1"/>
  <c r="P1644" i="2" a="1"/>
  <c r="P1644" i="2" s="1"/>
  <c r="P1645" i="2" a="1"/>
  <c r="P1645" i="2" s="1"/>
  <c r="P1646" i="2" a="1"/>
  <c r="P1646" i="2" s="1"/>
  <c r="P1647" i="2" a="1"/>
  <c r="P1647" i="2" s="1"/>
  <c r="P1648" i="2" a="1"/>
  <c r="P1648" i="2" s="1"/>
  <c r="P1649" i="2" a="1"/>
  <c r="P1649" i="2" s="1"/>
  <c r="P1650" i="2" a="1"/>
  <c r="P1650" i="2" s="1"/>
  <c r="P1651" i="2" a="1"/>
  <c r="P1651" i="2" s="1"/>
  <c r="P1652" i="2" a="1"/>
  <c r="P1652" i="2" s="1"/>
  <c r="P1653" i="2" a="1"/>
  <c r="P1653" i="2" s="1"/>
  <c r="P1654" i="2" a="1"/>
  <c r="P1654" i="2" s="1"/>
  <c r="P1655" i="2" a="1"/>
  <c r="P1655" i="2" s="1"/>
  <c r="P1656" i="2" a="1"/>
  <c r="P1656" i="2" s="1"/>
  <c r="P1657" i="2" a="1"/>
  <c r="P1657" i="2" s="1"/>
  <c r="P1658" i="2" a="1"/>
  <c r="P1658" i="2" s="1"/>
  <c r="P1659" i="2" a="1"/>
  <c r="P1659" i="2" s="1"/>
  <c r="P1660" i="2" a="1"/>
  <c r="P1660" i="2" s="1"/>
  <c r="P1661" i="2" a="1"/>
  <c r="P1661" i="2" s="1"/>
  <c r="P1662" i="2" a="1"/>
  <c r="P1662" i="2" s="1"/>
  <c r="P1663" i="2" a="1"/>
  <c r="P1663" i="2" s="1"/>
  <c r="P1664" i="2" a="1"/>
  <c r="P1664" i="2" s="1"/>
  <c r="P1665" i="2" a="1"/>
  <c r="P1665" i="2" s="1"/>
  <c r="P1666" i="2" a="1"/>
  <c r="P1666" i="2" s="1"/>
  <c r="P1667" i="2" a="1"/>
  <c r="P1667" i="2" s="1"/>
  <c r="P1668" i="2" a="1"/>
  <c r="P1668" i="2" s="1"/>
  <c r="P1669" i="2" a="1"/>
  <c r="P1669" i="2" s="1"/>
  <c r="P1670" i="2" a="1"/>
  <c r="P1670" i="2" s="1"/>
  <c r="P1671" i="2" a="1"/>
  <c r="P1671" i="2" s="1"/>
  <c r="P1672" i="2" a="1"/>
  <c r="P1672" i="2" s="1"/>
  <c r="P1673" i="2" a="1"/>
  <c r="P1673" i="2" s="1"/>
  <c r="P1674" i="2" a="1"/>
  <c r="P1674" i="2" s="1"/>
  <c r="P1675" i="2" a="1"/>
  <c r="P1675" i="2" s="1"/>
  <c r="P1676" i="2" a="1"/>
  <c r="P1676" i="2" s="1"/>
  <c r="P1677" i="2" a="1"/>
  <c r="P1677" i="2" s="1"/>
  <c r="P1678" i="2" a="1"/>
  <c r="P1678" i="2" s="1"/>
  <c r="P1679" i="2" a="1"/>
  <c r="P1679" i="2" s="1"/>
  <c r="P1680" i="2" a="1"/>
  <c r="P1680" i="2" s="1"/>
  <c r="P1681" i="2" a="1"/>
  <c r="P1681" i="2" s="1"/>
  <c r="P1682" i="2" a="1"/>
  <c r="P1682" i="2" s="1"/>
  <c r="P1683" i="2" a="1"/>
  <c r="P1683" i="2" s="1"/>
  <c r="P1684" i="2" a="1"/>
  <c r="P1684" i="2" s="1"/>
  <c r="P1685" i="2" a="1"/>
  <c r="P1685" i="2" s="1"/>
  <c r="P1686" i="2" a="1"/>
  <c r="P1686" i="2" s="1"/>
  <c r="P1687" i="2" a="1"/>
  <c r="P1687" i="2" s="1"/>
  <c r="P1688" i="2" a="1"/>
  <c r="P1688" i="2" s="1"/>
  <c r="P1689" i="2" a="1"/>
  <c r="P1689" i="2" s="1"/>
  <c r="P1690" i="2" a="1"/>
  <c r="P1690" i="2" s="1"/>
  <c r="P1691" i="2" a="1"/>
  <c r="P1691" i="2" s="1"/>
  <c r="P1692" i="2" a="1"/>
  <c r="P1692" i="2" s="1"/>
  <c r="P1693" i="2" a="1"/>
  <c r="P1693" i="2" s="1"/>
  <c r="P1694" i="2" a="1"/>
  <c r="P1694" i="2" s="1"/>
  <c r="P1695" i="2" a="1"/>
  <c r="P1695" i="2" s="1"/>
  <c r="P1696" i="2" a="1"/>
  <c r="P1696" i="2" s="1"/>
  <c r="P1697" i="2" a="1"/>
  <c r="P1697" i="2" s="1"/>
  <c r="P1698" i="2" a="1"/>
  <c r="P1698" i="2" s="1"/>
  <c r="P1699" i="2" a="1"/>
  <c r="P1699" i="2" s="1"/>
  <c r="P1700" i="2" a="1"/>
  <c r="P1700" i="2" s="1"/>
  <c r="P1701" i="2" a="1"/>
  <c r="P1701" i="2" s="1"/>
  <c r="P1702" i="2" a="1"/>
  <c r="P1702" i="2" s="1"/>
  <c r="P1703" i="2" a="1"/>
  <c r="P1703" i="2" s="1"/>
  <c r="P1704" i="2" a="1"/>
  <c r="P1704" i="2" s="1"/>
  <c r="P1705" i="2" a="1"/>
  <c r="P1705" i="2" s="1"/>
  <c r="P1706" i="2" a="1"/>
  <c r="P1706" i="2" s="1"/>
  <c r="P1707" i="2" a="1"/>
  <c r="P1707" i="2" s="1"/>
  <c r="P1708" i="2" a="1"/>
  <c r="P1708" i="2" s="1"/>
  <c r="P1709" i="2" a="1"/>
  <c r="P1709" i="2" s="1"/>
  <c r="P1710" i="2" a="1"/>
  <c r="P1710" i="2" s="1"/>
  <c r="P1711" i="2" a="1"/>
  <c r="P1711" i="2" s="1"/>
  <c r="P1712" i="2" a="1"/>
  <c r="P1712" i="2" s="1"/>
  <c r="P1713" i="2" a="1"/>
  <c r="P1713" i="2" s="1"/>
  <c r="P1714" i="2" a="1"/>
  <c r="P1714" i="2" s="1"/>
  <c r="P1715" i="2" a="1"/>
  <c r="P1715" i="2" s="1"/>
  <c r="P1716" i="2" a="1"/>
  <c r="P1716" i="2" s="1"/>
  <c r="P1717" i="2" a="1"/>
  <c r="P1717" i="2" s="1"/>
  <c r="P1718" i="2" a="1"/>
  <c r="P1718" i="2" s="1"/>
  <c r="P1719" i="2" a="1"/>
  <c r="P1719" i="2" s="1"/>
  <c r="P1720" i="2" a="1"/>
  <c r="P1720" i="2" s="1"/>
  <c r="P1721" i="2" a="1"/>
  <c r="P1721" i="2" s="1"/>
  <c r="P1722" i="2" a="1"/>
  <c r="P1722" i="2" s="1"/>
  <c r="P1723" i="2" a="1"/>
  <c r="P1723" i="2" s="1"/>
  <c r="P1724" i="2" a="1"/>
  <c r="P1724" i="2" s="1"/>
  <c r="P1725" i="2" a="1"/>
  <c r="P1725" i="2" s="1"/>
  <c r="P1726" i="2" a="1"/>
  <c r="P1726" i="2" s="1"/>
  <c r="P1727" i="2" a="1"/>
  <c r="P1727" i="2" s="1"/>
  <c r="P1728" i="2" a="1"/>
  <c r="P1728" i="2" s="1"/>
  <c r="P1729" i="2" a="1"/>
  <c r="P1729" i="2" s="1"/>
  <c r="P1730" i="2" a="1"/>
  <c r="P1730" i="2" s="1"/>
  <c r="P1731" i="2" a="1"/>
  <c r="P1731" i="2" s="1"/>
  <c r="P1732" i="2" a="1"/>
  <c r="P1732" i="2" s="1"/>
  <c r="P1733" i="2" a="1"/>
  <c r="P1733" i="2" s="1"/>
  <c r="P1734" i="2" a="1"/>
  <c r="P1734" i="2" s="1"/>
  <c r="P1735" i="2" a="1"/>
  <c r="P1735" i="2" s="1"/>
  <c r="P1736" i="2" a="1"/>
  <c r="P1736" i="2" s="1"/>
  <c r="P1737" i="2" a="1"/>
  <c r="P1737" i="2" s="1"/>
  <c r="P1738" i="2" a="1"/>
  <c r="P1738" i="2" s="1"/>
  <c r="P1739" i="2" a="1"/>
  <c r="P1739" i="2" s="1"/>
  <c r="P1740" i="2" a="1"/>
  <c r="P1740" i="2" s="1"/>
  <c r="P1741" i="2" a="1"/>
  <c r="P1741" i="2" s="1"/>
  <c r="P1742" i="2" a="1"/>
  <c r="P1742" i="2" s="1"/>
  <c r="P1743" i="2" a="1"/>
  <c r="P1743" i="2" s="1"/>
  <c r="P1744" i="2" a="1"/>
  <c r="P1744" i="2" s="1"/>
  <c r="P1745" i="2" a="1"/>
  <c r="P1745" i="2" s="1"/>
  <c r="P1746" i="2" a="1"/>
  <c r="P1746" i="2" s="1"/>
  <c r="P1747" i="2" a="1"/>
  <c r="P1747" i="2" s="1"/>
  <c r="P1748" i="2" a="1"/>
  <c r="P1748" i="2" s="1"/>
  <c r="P1749" i="2" a="1"/>
  <c r="P1749" i="2" s="1"/>
  <c r="P1750" i="2" a="1"/>
  <c r="P1750" i="2" s="1"/>
  <c r="P1751" i="2" a="1"/>
  <c r="P1751" i="2" s="1"/>
  <c r="P1752" i="2" a="1"/>
  <c r="P1752" i="2" s="1"/>
  <c r="P1753" i="2" a="1"/>
  <c r="P1753" i="2" s="1"/>
  <c r="P1754" i="2" a="1"/>
  <c r="P1754" i="2" s="1"/>
  <c r="P1755" i="2" a="1"/>
  <c r="P1755" i="2" s="1"/>
  <c r="P1756" i="2" a="1"/>
  <c r="P1756" i="2" s="1"/>
  <c r="P1757" i="2" a="1"/>
  <c r="P1757" i="2" s="1"/>
  <c r="P1758" i="2" a="1"/>
  <c r="P1758" i="2" s="1"/>
  <c r="P1759" i="2" a="1"/>
  <c r="P1759" i="2" s="1"/>
  <c r="P1760" i="2" a="1"/>
  <c r="P1760" i="2" s="1"/>
  <c r="P1761" i="2" a="1"/>
  <c r="P1761" i="2" s="1"/>
  <c r="P1762" i="2" a="1"/>
  <c r="P1762" i="2" s="1"/>
  <c r="P1763" i="2" a="1"/>
  <c r="P1763" i="2" s="1"/>
  <c r="P1764" i="2" a="1"/>
  <c r="P1764" i="2" s="1"/>
  <c r="P1765" i="2" a="1"/>
  <c r="P1765" i="2" s="1"/>
  <c r="P1766" i="2" a="1"/>
  <c r="P1766" i="2" s="1"/>
  <c r="P1767" i="2" a="1"/>
  <c r="P1767" i="2" s="1"/>
  <c r="P1768" i="2" a="1"/>
  <c r="P1768" i="2" s="1"/>
  <c r="P1769" i="2" a="1"/>
  <c r="P1769" i="2" s="1"/>
  <c r="P1770" i="2" a="1"/>
  <c r="P1770" i="2" s="1"/>
  <c r="P1771" i="2" a="1"/>
  <c r="P1771" i="2" s="1"/>
  <c r="P1772" i="2" a="1"/>
  <c r="P1772" i="2" s="1"/>
  <c r="P1773" i="2" a="1"/>
  <c r="P1773" i="2" s="1"/>
  <c r="P1774" i="2" a="1"/>
  <c r="P1774" i="2" s="1"/>
  <c r="P1775" i="2" a="1"/>
  <c r="P1775" i="2" s="1"/>
  <c r="P1776" i="2" a="1"/>
  <c r="P1776" i="2" s="1"/>
  <c r="P1777" i="2" a="1"/>
  <c r="P1777" i="2" s="1"/>
  <c r="P1778" i="2" a="1"/>
  <c r="P1778" i="2" s="1"/>
  <c r="P1779" i="2" a="1"/>
  <c r="P1779" i="2" s="1"/>
  <c r="P1780" i="2" a="1"/>
  <c r="P1780" i="2" s="1"/>
  <c r="P1781" i="2" a="1"/>
  <c r="P1781" i="2" s="1"/>
  <c r="P1782" i="2" a="1"/>
  <c r="P1782" i="2" s="1"/>
  <c r="P1783" i="2" a="1"/>
  <c r="P1783" i="2" s="1"/>
  <c r="P1784" i="2" a="1"/>
  <c r="P1784" i="2" s="1"/>
  <c r="P1785" i="2" a="1"/>
  <c r="P1785" i="2" s="1"/>
  <c r="P1786" i="2" a="1"/>
  <c r="P1786" i="2" s="1"/>
  <c r="P1787" i="2" a="1"/>
  <c r="P1787" i="2" s="1"/>
  <c r="P1788" i="2" a="1"/>
  <c r="P1788" i="2" s="1"/>
  <c r="P1789" i="2" a="1"/>
  <c r="P1789" i="2" s="1"/>
  <c r="P1790" i="2" a="1"/>
  <c r="P1790" i="2" s="1"/>
  <c r="P1791" i="2" a="1"/>
  <c r="P1791" i="2" s="1"/>
  <c r="P1792" i="2" a="1"/>
  <c r="P1792" i="2" s="1"/>
  <c r="P1793" i="2" a="1"/>
  <c r="P1793" i="2" s="1"/>
  <c r="P1794" i="2" a="1"/>
  <c r="P1794" i="2" s="1"/>
  <c r="P1795" i="2" a="1"/>
  <c r="P1795" i="2" s="1"/>
  <c r="P1796" i="2" a="1"/>
  <c r="P1796" i="2" s="1"/>
  <c r="P1797" i="2" a="1"/>
  <c r="P1797" i="2" s="1"/>
  <c r="P1798" i="2" a="1"/>
  <c r="P1798" i="2" s="1"/>
  <c r="P1799" i="2" a="1"/>
  <c r="P1799" i="2" s="1"/>
  <c r="P1800" i="2" a="1"/>
  <c r="P1800" i="2" s="1"/>
  <c r="P1801" i="2" a="1"/>
  <c r="P1801" i="2" s="1"/>
  <c r="P1802" i="2" a="1"/>
  <c r="P1802" i="2" s="1"/>
  <c r="P1803" i="2" a="1"/>
  <c r="P1803" i="2" s="1"/>
  <c r="P1804" i="2" a="1"/>
  <c r="P1804" i="2" s="1"/>
  <c r="P1805" i="2" a="1"/>
  <c r="P1805" i="2" s="1"/>
  <c r="P1806" i="2" a="1"/>
  <c r="P1806" i="2" s="1"/>
  <c r="P1807" i="2" a="1"/>
  <c r="P1807" i="2" s="1"/>
  <c r="P1808" i="2" a="1"/>
  <c r="P1808" i="2" s="1"/>
  <c r="P1809" i="2" a="1"/>
  <c r="P1809" i="2" s="1"/>
  <c r="P1810" i="2" a="1"/>
  <c r="P1810" i="2" s="1"/>
  <c r="P1811" i="2" a="1"/>
  <c r="P1811" i="2" s="1"/>
  <c r="P1812" i="2" a="1"/>
  <c r="P1812" i="2" s="1"/>
  <c r="P1813" i="2" a="1"/>
  <c r="P1813" i="2" s="1"/>
  <c r="P1814" i="2" a="1"/>
  <c r="P1814" i="2" s="1"/>
  <c r="P1815" i="2" a="1"/>
  <c r="P1815" i="2" s="1"/>
  <c r="P1816" i="2" a="1"/>
  <c r="P1816" i="2" s="1"/>
  <c r="P1817" i="2" a="1"/>
  <c r="P1817" i="2" s="1"/>
  <c r="P1818" i="2" a="1"/>
  <c r="P1818" i="2" s="1"/>
  <c r="P1819" i="2" a="1"/>
  <c r="P1819" i="2" s="1"/>
  <c r="P1820" i="2" a="1"/>
  <c r="P1820" i="2" s="1"/>
  <c r="P1821" i="2" a="1"/>
  <c r="P1821" i="2" s="1"/>
  <c r="P1822" i="2" a="1"/>
  <c r="P1822" i="2" s="1"/>
  <c r="P1823" i="2" a="1"/>
  <c r="P1823" i="2" s="1"/>
  <c r="P1824" i="2" a="1"/>
  <c r="P1824" i="2" s="1"/>
  <c r="P1825" i="2" a="1"/>
  <c r="P1825" i="2" s="1"/>
  <c r="P1826" i="2" a="1"/>
  <c r="P1826" i="2" s="1"/>
  <c r="P1827" i="2" a="1"/>
  <c r="P1827" i="2" s="1"/>
  <c r="P1828" i="2" a="1"/>
  <c r="P1828" i="2" s="1"/>
  <c r="P1829" i="2" a="1"/>
  <c r="P1829" i="2" s="1"/>
  <c r="P1830" i="2" a="1"/>
  <c r="P1830" i="2" s="1"/>
  <c r="P1831" i="2" a="1"/>
  <c r="P1831" i="2" s="1"/>
  <c r="P1832" i="2" a="1"/>
  <c r="P1832" i="2" s="1"/>
  <c r="P1833" i="2" a="1"/>
  <c r="P1833" i="2" s="1"/>
  <c r="P1834" i="2" a="1"/>
  <c r="P1834" i="2" s="1"/>
  <c r="P1835" i="2" a="1"/>
  <c r="P1835" i="2" s="1"/>
  <c r="P1836" i="2" a="1"/>
  <c r="P1836" i="2" s="1"/>
  <c r="P1837" i="2" a="1"/>
  <c r="P1837" i="2" s="1"/>
  <c r="P1838" i="2" a="1"/>
  <c r="P1838" i="2" s="1"/>
  <c r="P1839" i="2" a="1"/>
  <c r="P1839" i="2" s="1"/>
  <c r="P1840" i="2" a="1"/>
  <c r="P1840" i="2" s="1"/>
  <c r="P1841" i="2" a="1"/>
  <c r="P1841" i="2" s="1"/>
  <c r="P1842" i="2" a="1"/>
  <c r="P1842" i="2" s="1"/>
  <c r="P1843" i="2" a="1"/>
  <c r="P1843" i="2" s="1"/>
  <c r="P1844" i="2" a="1"/>
  <c r="P1844" i="2" s="1"/>
  <c r="P1845" i="2" a="1"/>
  <c r="P1845" i="2" s="1"/>
  <c r="P1846" i="2" a="1"/>
  <c r="P1846" i="2" s="1"/>
  <c r="P1847" i="2" a="1"/>
  <c r="P1847" i="2" s="1"/>
  <c r="P1848" i="2" a="1"/>
  <c r="P1848" i="2" s="1"/>
  <c r="P1849" i="2" a="1"/>
  <c r="P1849" i="2" s="1"/>
  <c r="P1850" i="2" a="1"/>
  <c r="P1850" i="2" s="1"/>
  <c r="P1851" i="2" a="1"/>
  <c r="P1851" i="2" s="1"/>
  <c r="P1852" i="2" a="1"/>
  <c r="P1852" i="2" s="1"/>
  <c r="P1853" i="2" a="1"/>
  <c r="P1853" i="2" s="1"/>
  <c r="P1854" i="2" a="1"/>
  <c r="P1854" i="2" s="1"/>
  <c r="P1855" i="2" a="1"/>
  <c r="P1855" i="2" s="1"/>
  <c r="P1856" i="2" a="1"/>
  <c r="P1856" i="2" s="1"/>
  <c r="P1857" i="2" a="1"/>
  <c r="P1857" i="2" s="1"/>
  <c r="P1858" i="2" a="1"/>
  <c r="P1858" i="2" s="1"/>
  <c r="P1859" i="2" a="1"/>
  <c r="P1859" i="2" s="1"/>
  <c r="P1860" i="2" a="1"/>
  <c r="P1860" i="2" s="1"/>
  <c r="P1861" i="2" a="1"/>
  <c r="P1861" i="2" s="1"/>
  <c r="P1862" i="2" a="1"/>
  <c r="P1862" i="2" s="1"/>
  <c r="P1863" i="2" a="1"/>
  <c r="P1863" i="2" s="1"/>
  <c r="P1864" i="2" a="1"/>
  <c r="P1864" i="2" s="1"/>
  <c r="P1865" i="2" a="1"/>
  <c r="P1865" i="2" s="1"/>
  <c r="P1866" i="2" a="1"/>
  <c r="P1866" i="2" s="1"/>
  <c r="P1867" i="2" a="1"/>
  <c r="P1867" i="2" s="1"/>
  <c r="P1868" i="2" a="1"/>
  <c r="P1868" i="2" s="1"/>
  <c r="P1869" i="2" a="1"/>
  <c r="P1869" i="2" s="1"/>
  <c r="P1870" i="2" a="1"/>
  <c r="P1870" i="2" s="1"/>
  <c r="P1871" i="2" a="1"/>
  <c r="P1871" i="2" s="1"/>
  <c r="P1872" i="2" a="1"/>
  <c r="P1872" i="2" s="1"/>
  <c r="P1873" i="2" a="1"/>
  <c r="P1873" i="2" s="1"/>
  <c r="P1874" i="2" a="1"/>
  <c r="P1874" i="2" s="1"/>
  <c r="P1875" i="2" a="1"/>
  <c r="P1875" i="2" s="1"/>
  <c r="P1876" i="2" a="1"/>
  <c r="P1876" i="2" s="1"/>
  <c r="P1877" i="2" a="1"/>
  <c r="P1877" i="2" s="1"/>
  <c r="P1878" i="2" a="1"/>
  <c r="P1878" i="2" s="1"/>
  <c r="P1879" i="2" a="1"/>
  <c r="P1879" i="2" s="1"/>
  <c r="P1880" i="2" a="1"/>
  <c r="P1880" i="2" s="1"/>
  <c r="P1881" i="2" a="1"/>
  <c r="P1881" i="2" s="1"/>
  <c r="P1882" i="2" a="1"/>
  <c r="P1882" i="2" s="1"/>
  <c r="P1883" i="2" a="1"/>
  <c r="P1883" i="2" s="1"/>
  <c r="P1884" i="2" a="1"/>
  <c r="P1884" i="2" s="1"/>
  <c r="P1885" i="2" a="1"/>
  <c r="P1885" i="2" s="1"/>
  <c r="P1886" i="2" a="1"/>
  <c r="P1886" i="2" s="1"/>
  <c r="P1887" i="2" a="1"/>
  <c r="P1887" i="2" s="1"/>
  <c r="P1888" i="2" a="1"/>
  <c r="P1888" i="2" s="1"/>
  <c r="P1889" i="2" a="1"/>
  <c r="P1889" i="2" s="1"/>
  <c r="P1890" i="2" a="1"/>
  <c r="P1890" i="2" s="1"/>
  <c r="P1891" i="2" a="1"/>
  <c r="P1891" i="2" s="1"/>
  <c r="P1892" i="2" a="1"/>
  <c r="P1892" i="2" s="1"/>
  <c r="P1893" i="2" a="1"/>
  <c r="P1893" i="2" s="1"/>
  <c r="P1894" i="2" a="1"/>
  <c r="P1894" i="2" s="1"/>
  <c r="P1895" i="2" a="1"/>
  <c r="P1895" i="2" s="1"/>
  <c r="P1896" i="2" a="1"/>
  <c r="P1896" i="2" s="1"/>
  <c r="P1897" i="2" a="1"/>
  <c r="P1897" i="2" s="1"/>
  <c r="P1898" i="2" a="1"/>
  <c r="P1898" i="2" s="1"/>
  <c r="P1899" i="2" a="1"/>
  <c r="P1899" i="2" s="1"/>
  <c r="P1900" i="2" a="1"/>
  <c r="P1900" i="2" s="1"/>
  <c r="P1901" i="2" a="1"/>
  <c r="P1901" i="2" s="1"/>
  <c r="P1902" i="2" a="1"/>
  <c r="P1902" i="2" s="1"/>
  <c r="P1903" i="2" a="1"/>
  <c r="P1903" i="2" s="1"/>
  <c r="P1904" i="2" a="1"/>
  <c r="P1904" i="2" s="1"/>
  <c r="P1905" i="2" a="1"/>
  <c r="P1905" i="2" s="1"/>
  <c r="P1906" i="2" a="1"/>
  <c r="P1906" i="2" s="1"/>
  <c r="P1907" i="2" a="1"/>
  <c r="P1907" i="2" s="1"/>
  <c r="P1908" i="2" a="1"/>
  <c r="P1908" i="2" s="1"/>
  <c r="P1909" i="2" a="1"/>
  <c r="P1909" i="2" s="1"/>
  <c r="P1910" i="2" a="1"/>
  <c r="P1910" i="2" s="1"/>
  <c r="P1911" i="2" a="1"/>
  <c r="P1911" i="2" s="1"/>
  <c r="P1912" i="2" a="1"/>
  <c r="P1912" i="2" s="1"/>
  <c r="P1913" i="2" a="1"/>
  <c r="P1913" i="2" s="1"/>
  <c r="P1914" i="2" a="1"/>
  <c r="P1914" i="2" s="1"/>
  <c r="P1915" i="2" a="1"/>
  <c r="P1915" i="2" s="1"/>
  <c r="P1916" i="2" a="1"/>
  <c r="P1916" i="2" s="1"/>
  <c r="P1917" i="2" a="1"/>
  <c r="P1917" i="2" s="1"/>
  <c r="P1918" i="2" a="1"/>
  <c r="P1918" i="2" s="1"/>
  <c r="P1919" i="2" a="1"/>
  <c r="P1919" i="2" s="1"/>
  <c r="P1920" i="2" a="1"/>
  <c r="P1920" i="2" s="1"/>
  <c r="P1921" i="2" a="1"/>
  <c r="P1921" i="2" s="1"/>
  <c r="P1922" i="2" a="1"/>
  <c r="P1922" i="2" s="1"/>
  <c r="P1923" i="2" a="1"/>
  <c r="P1923" i="2" s="1"/>
  <c r="P1924" i="2" a="1"/>
  <c r="P1924" i="2" s="1"/>
  <c r="P1925" i="2" a="1"/>
  <c r="P1925" i="2" s="1"/>
  <c r="P1926" i="2" a="1"/>
  <c r="P1926" i="2" s="1"/>
  <c r="P1927" i="2" a="1"/>
  <c r="P1927" i="2" s="1"/>
  <c r="P1928" i="2" a="1"/>
  <c r="P1928" i="2" s="1"/>
  <c r="P1929" i="2" a="1"/>
  <c r="P1929" i="2" s="1"/>
  <c r="P1930" i="2" a="1"/>
  <c r="P1930" i="2" s="1"/>
  <c r="P1931" i="2" a="1"/>
  <c r="P1931" i="2" s="1"/>
  <c r="P1932" i="2" a="1"/>
  <c r="P1932" i="2" s="1"/>
  <c r="P1933" i="2" a="1"/>
  <c r="P1933" i="2" s="1"/>
  <c r="P1934" i="2" a="1"/>
  <c r="P1934" i="2" s="1"/>
  <c r="P1935" i="2" a="1"/>
  <c r="P1935" i="2" s="1"/>
  <c r="P1936" i="2" a="1"/>
  <c r="P1936" i="2" s="1"/>
  <c r="P1937" i="2" a="1"/>
  <c r="P1937" i="2" s="1"/>
  <c r="P1938" i="2" a="1"/>
  <c r="P1938" i="2" s="1"/>
  <c r="P1939" i="2" a="1"/>
  <c r="P1939" i="2" s="1"/>
  <c r="P1940" i="2" a="1"/>
  <c r="P1940" i="2" s="1"/>
  <c r="P1941" i="2" a="1"/>
  <c r="P1941" i="2" s="1"/>
  <c r="P1942" i="2" a="1"/>
  <c r="P1942" i="2" s="1"/>
  <c r="P1943" i="2" a="1"/>
  <c r="P1943" i="2" s="1"/>
  <c r="P1944" i="2" a="1"/>
  <c r="P1944" i="2" s="1"/>
  <c r="P1945" i="2" a="1"/>
  <c r="P1945" i="2" s="1"/>
  <c r="P1946" i="2" a="1"/>
  <c r="P1946" i="2" s="1"/>
  <c r="P1947" i="2" a="1"/>
  <c r="P1947" i="2" s="1"/>
  <c r="P1948" i="2" a="1"/>
  <c r="P1948" i="2" s="1"/>
  <c r="P1949" i="2" a="1"/>
  <c r="P1949" i="2" s="1"/>
  <c r="P1950" i="2" a="1"/>
  <c r="P1950" i="2" s="1"/>
  <c r="P1951" i="2" a="1"/>
  <c r="P1951" i="2" s="1"/>
  <c r="P1952" i="2" a="1"/>
  <c r="P1952" i="2" s="1"/>
  <c r="P1953" i="2" a="1"/>
  <c r="P1953" i="2" s="1"/>
  <c r="P1954" i="2" a="1"/>
  <c r="P1954" i="2" s="1"/>
  <c r="P1955" i="2" a="1"/>
  <c r="P1955" i="2" s="1"/>
  <c r="P1956" i="2" a="1"/>
  <c r="P1956" i="2" s="1"/>
  <c r="P1957" i="2" a="1"/>
  <c r="P1957" i="2" s="1"/>
  <c r="P1958" i="2" a="1"/>
  <c r="P1958" i="2" s="1"/>
  <c r="P1959" i="2" a="1"/>
  <c r="P1959" i="2" s="1"/>
  <c r="P1960" i="2" a="1"/>
  <c r="P1960" i="2" s="1"/>
  <c r="P1961" i="2" a="1"/>
  <c r="P1961" i="2" s="1"/>
  <c r="P1962" i="2" a="1"/>
  <c r="P1962" i="2" s="1"/>
  <c r="P1963" i="2" a="1"/>
  <c r="P1963" i="2" s="1"/>
  <c r="P1964" i="2" a="1"/>
  <c r="P1964" i="2" s="1"/>
  <c r="P1965" i="2" a="1"/>
  <c r="P1965" i="2" s="1"/>
  <c r="P1966" i="2" a="1"/>
  <c r="P1966" i="2" s="1"/>
  <c r="P1967" i="2" a="1"/>
  <c r="P1967" i="2" s="1"/>
  <c r="P1968" i="2" a="1"/>
  <c r="P1968" i="2" s="1"/>
  <c r="P1969" i="2" a="1"/>
  <c r="P1969" i="2" s="1"/>
  <c r="P1970" i="2" a="1"/>
  <c r="P1970" i="2" s="1"/>
  <c r="P1971" i="2" a="1"/>
  <c r="P1971" i="2" s="1"/>
  <c r="P1972" i="2" a="1"/>
  <c r="P1972" i="2" s="1"/>
  <c r="P1973" i="2" a="1"/>
  <c r="P1973" i="2" s="1"/>
  <c r="P1974" i="2" a="1"/>
  <c r="P1974" i="2" s="1"/>
  <c r="P1975" i="2" a="1"/>
  <c r="P1975" i="2" s="1"/>
  <c r="P1976" i="2" a="1"/>
  <c r="P1976" i="2" s="1"/>
  <c r="P1977" i="2" a="1"/>
  <c r="P1977" i="2" s="1"/>
  <c r="P1978" i="2" a="1"/>
  <c r="P1978" i="2" s="1"/>
  <c r="P1979" i="2" a="1"/>
  <c r="P1979" i="2" s="1"/>
  <c r="P1980" i="2" a="1"/>
  <c r="P1980" i="2" s="1"/>
  <c r="P1981" i="2" a="1"/>
  <c r="P1981" i="2" s="1"/>
  <c r="P1982" i="2" a="1"/>
  <c r="P1982" i="2" s="1"/>
  <c r="P1983" i="2" a="1"/>
  <c r="P1983" i="2" s="1"/>
  <c r="P1984" i="2" a="1"/>
  <c r="P1984" i="2" s="1"/>
  <c r="P1985" i="2" a="1"/>
  <c r="P1985" i="2" s="1"/>
  <c r="P1986" i="2" a="1"/>
  <c r="P1986" i="2" s="1"/>
  <c r="P1987" i="2" a="1"/>
  <c r="P1987" i="2" s="1"/>
  <c r="P1988" i="2" a="1"/>
  <c r="P1988" i="2" s="1"/>
  <c r="P1989" i="2" a="1"/>
  <c r="P1989" i="2" s="1"/>
  <c r="P1990" i="2" a="1"/>
  <c r="P1990" i="2" s="1"/>
  <c r="P1991" i="2" a="1"/>
  <c r="P1991" i="2" s="1"/>
  <c r="P1992" i="2" a="1"/>
  <c r="P1992" i="2" s="1"/>
  <c r="P1993" i="2" a="1"/>
  <c r="P1993" i="2"/>
  <c r="P1994" i="2" a="1"/>
  <c r="P1994" i="2" s="1"/>
  <c r="P1995" i="2" a="1"/>
  <c r="P1995" i="2" s="1"/>
  <c r="P1996" i="2" a="1"/>
  <c r="P1996" i="2" s="1"/>
  <c r="P1997" i="2" a="1"/>
  <c r="P1997" i="2" s="1"/>
  <c r="P1998" i="2" a="1"/>
  <c r="P1998" i="2" s="1"/>
  <c r="P1999" i="2" a="1"/>
  <c r="P1999" i="2" s="1"/>
  <c r="P2000" i="2" a="1"/>
  <c r="P2000" i="2" s="1"/>
  <c r="P2001" i="2" a="1"/>
  <c r="P2001" i="2" s="1"/>
  <c r="P2" i="2" a="1"/>
  <c r="P2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37" i="2" a="1"/>
  <c r="O37" i="2" s="1"/>
  <c r="O38" i="2" a="1"/>
  <c r="O38" i="2" s="1"/>
  <c r="O39" i="2" a="1"/>
  <c r="O39" i="2" s="1"/>
  <c r="O40" i="2" a="1"/>
  <c r="O40" i="2" s="1"/>
  <c r="O41" i="2" a="1"/>
  <c r="O41" i="2" s="1"/>
  <c r="O42" i="2" a="1"/>
  <c r="O42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 s="1"/>
  <c r="O64" i="2" a="1"/>
  <c r="O64" i="2" s="1"/>
  <c r="O65" i="2" a="1"/>
  <c r="O65" i="2" s="1"/>
  <c r="O66" i="2" a="1"/>
  <c r="O66" i="2" s="1"/>
  <c r="O67" i="2" a="1"/>
  <c r="O67" i="2" s="1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 s="1"/>
  <c r="O76" i="2" a="1"/>
  <c r="O76" i="2" s="1"/>
  <c r="O77" i="2" a="1"/>
  <c r="O77" i="2" s="1"/>
  <c r="O78" i="2" a="1"/>
  <c r="O78" i="2" s="1"/>
  <c r="O79" i="2" a="1"/>
  <c r="O79" i="2" s="1"/>
  <c r="O80" i="2" a="1"/>
  <c r="O80" i="2" s="1"/>
  <c r="O81" i="2" a="1"/>
  <c r="O81" i="2" s="1"/>
  <c r="O82" i="2" a="1"/>
  <c r="O82" i="2" s="1"/>
  <c r="O83" i="2" a="1"/>
  <c r="O83" i="2" s="1"/>
  <c r="O84" i="2" a="1"/>
  <c r="O84" i="2" s="1"/>
  <c r="O85" i="2" a="1"/>
  <c r="O85" i="2" s="1"/>
  <c r="O86" i="2" a="1"/>
  <c r="O86" i="2" s="1"/>
  <c r="O87" i="2" a="1"/>
  <c r="O87" i="2" s="1"/>
  <c r="O88" i="2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 s="1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O122" i="2" a="1"/>
  <c r="O122" i="2" s="1"/>
  <c r="O123" i="2" a="1"/>
  <c r="O123" i="2" s="1"/>
  <c r="O124" i="2" a="1"/>
  <c r="O124" i="2" s="1"/>
  <c r="O125" i="2" a="1"/>
  <c r="O125" i="2" s="1"/>
  <c r="O126" i="2" a="1"/>
  <c r="O126" i="2" s="1"/>
  <c r="O127" i="2" a="1"/>
  <c r="O127" i="2" s="1"/>
  <c r="O128" i="2" a="1"/>
  <c r="O128" i="2" s="1"/>
  <c r="O129" i="2" a="1"/>
  <c r="O129" i="2" s="1"/>
  <c r="O130" i="2" a="1"/>
  <c r="O130" i="2" s="1"/>
  <c r="O131" i="2" a="1"/>
  <c r="O131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 s="1"/>
  <c r="O138" i="2" a="1"/>
  <c r="O138" i="2" s="1"/>
  <c r="O139" i="2" a="1"/>
  <c r="O139" i="2" s="1"/>
  <c r="O140" i="2" a="1"/>
  <c r="O140" i="2" s="1"/>
  <c r="O141" i="2" a="1"/>
  <c r="O141" i="2" s="1"/>
  <c r="O142" i="2" a="1"/>
  <c r="O142" i="2" s="1"/>
  <c r="O143" i="2" a="1"/>
  <c r="O143" i="2" s="1"/>
  <c r="O144" i="2" a="1"/>
  <c r="O144" i="2" s="1"/>
  <c r="O145" i="2" a="1"/>
  <c r="O145" i="2" s="1"/>
  <c r="O146" i="2" a="1"/>
  <c r="O146" i="2" s="1"/>
  <c r="O147" i="2" a="1"/>
  <c r="O147" i="2" s="1"/>
  <c r="O148" i="2" a="1"/>
  <c r="O148" i="2" s="1"/>
  <c r="O149" i="2" a="1"/>
  <c r="O149" i="2" s="1"/>
  <c r="O150" i="2" a="1"/>
  <c r="O150" i="2" s="1"/>
  <c r="O151" i="2" a="1"/>
  <c r="O151" i="2" s="1"/>
  <c r="O152" i="2" a="1"/>
  <c r="O152" i="2" s="1"/>
  <c r="O153" i="2" a="1"/>
  <c r="O153" i="2" s="1"/>
  <c r="O154" i="2" a="1"/>
  <c r="O154" i="2" s="1"/>
  <c r="O155" i="2" a="1"/>
  <c r="O155" i="2" s="1"/>
  <c r="O156" i="2" a="1"/>
  <c r="O156" i="2" s="1"/>
  <c r="O157" i="2" a="1"/>
  <c r="O157" i="2" s="1"/>
  <c r="O158" i="2" a="1"/>
  <c r="O158" i="2" s="1"/>
  <c r="O159" i="2" a="1"/>
  <c r="O159" i="2" s="1"/>
  <c r="O160" i="2" a="1"/>
  <c r="O160" i="2" s="1"/>
  <c r="O161" i="2" a="1"/>
  <c r="O161" i="2" s="1"/>
  <c r="O162" i="2" a="1"/>
  <c r="O162" i="2" s="1"/>
  <c r="O163" i="2" a="1"/>
  <c r="O163" i="2" s="1"/>
  <c r="O164" i="2" a="1"/>
  <c r="O164" i="2" s="1"/>
  <c r="O165" i="2" a="1"/>
  <c r="O165" i="2" s="1"/>
  <c r="O166" i="2" a="1"/>
  <c r="O166" i="2" s="1"/>
  <c r="O167" i="2" a="1"/>
  <c r="O167" i="2" s="1"/>
  <c r="O168" i="2" a="1"/>
  <c r="O168" i="2" s="1"/>
  <c r="O169" i="2" a="1"/>
  <c r="O169" i="2" s="1"/>
  <c r="O170" i="2" a="1"/>
  <c r="O170" i="2" s="1"/>
  <c r="O171" i="2" a="1"/>
  <c r="O171" i="2" s="1"/>
  <c r="O172" i="2" a="1"/>
  <c r="O172" i="2" s="1"/>
  <c r="O173" i="2" a="1"/>
  <c r="O173" i="2" s="1"/>
  <c r="O174" i="2" a="1"/>
  <c r="O174" i="2" s="1"/>
  <c r="O175" i="2" a="1"/>
  <c r="O175" i="2" s="1"/>
  <c r="O176" i="2" a="1"/>
  <c r="O176" i="2" s="1"/>
  <c r="O177" i="2" a="1"/>
  <c r="O177" i="2" s="1"/>
  <c r="O178" i="2" a="1"/>
  <c r="O178" i="2" s="1"/>
  <c r="O179" i="2" a="1"/>
  <c r="O179" i="2" s="1"/>
  <c r="O180" i="2" a="1"/>
  <c r="O180" i="2" s="1"/>
  <c r="O181" i="2" a="1"/>
  <c r="O181" i="2" s="1"/>
  <c r="O182" i="2" a="1"/>
  <c r="O182" i="2" s="1"/>
  <c r="O183" i="2" a="1"/>
  <c r="O183" i="2" s="1"/>
  <c r="O184" i="2" a="1"/>
  <c r="O184" i="2" s="1"/>
  <c r="O185" i="2" a="1"/>
  <c r="O185" i="2" s="1"/>
  <c r="O186" i="2" a="1"/>
  <c r="O186" i="2" s="1"/>
  <c r="O187" i="2" a="1"/>
  <c r="O187" i="2" s="1"/>
  <c r="O188" i="2" a="1"/>
  <c r="O188" i="2" s="1"/>
  <c r="O189" i="2" a="1"/>
  <c r="O189" i="2" s="1"/>
  <c r="O190" i="2" a="1"/>
  <c r="O190" i="2" s="1"/>
  <c r="O191" i="2" a="1"/>
  <c r="O191" i="2" s="1"/>
  <c r="O192" i="2" a="1"/>
  <c r="O192" i="2" s="1"/>
  <c r="O193" i="2" a="1"/>
  <c r="O193" i="2" s="1"/>
  <c r="O194" i="2" a="1"/>
  <c r="O194" i="2" s="1"/>
  <c r="O195" i="2" a="1"/>
  <c r="O195" i="2" s="1"/>
  <c r="O196" i="2" a="1"/>
  <c r="O196" i="2" s="1"/>
  <c r="O197" i="2" a="1"/>
  <c r="O197" i="2" s="1"/>
  <c r="O198" i="2" a="1"/>
  <c r="O198" i="2" s="1"/>
  <c r="O199" i="2" a="1"/>
  <c r="O199" i="2" s="1"/>
  <c r="O200" i="2" a="1"/>
  <c r="O200" i="2" s="1"/>
  <c r="O201" i="2" a="1"/>
  <c r="O201" i="2" s="1"/>
  <c r="O202" i="2" a="1"/>
  <c r="O202" i="2" s="1"/>
  <c r="O203" i="2" a="1"/>
  <c r="O203" i="2" s="1"/>
  <c r="O204" i="2" a="1"/>
  <c r="O204" i="2" s="1"/>
  <c r="O205" i="2" a="1"/>
  <c r="O205" i="2" s="1"/>
  <c r="O206" i="2" a="1"/>
  <c r="O206" i="2" s="1"/>
  <c r="O207" i="2" a="1"/>
  <c r="O207" i="2" s="1"/>
  <c r="O208" i="2" a="1"/>
  <c r="O208" i="2" s="1"/>
  <c r="O209" i="2" a="1"/>
  <c r="O209" i="2" s="1"/>
  <c r="O210" i="2" a="1"/>
  <c r="O210" i="2" s="1"/>
  <c r="O211" i="2" a="1"/>
  <c r="O211" i="2" s="1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 s="1"/>
  <c r="O218" i="2" a="1"/>
  <c r="O218" i="2" s="1"/>
  <c r="O219" i="2" a="1"/>
  <c r="O219" i="2" s="1"/>
  <c r="O220" i="2" a="1"/>
  <c r="O220" i="2" s="1"/>
  <c r="O221" i="2" a="1"/>
  <c r="O221" i="2" s="1"/>
  <c r="O222" i="2" a="1"/>
  <c r="O222" i="2" s="1"/>
  <c r="O223" i="2" a="1"/>
  <c r="O223" i="2" s="1"/>
  <c r="O224" i="2" a="1"/>
  <c r="O224" i="2" s="1"/>
  <c r="O225" i="2" a="1"/>
  <c r="O225" i="2" s="1"/>
  <c r="O226" i="2" a="1"/>
  <c r="O226" i="2" s="1"/>
  <c r="O227" i="2" a="1"/>
  <c r="O227" i="2" s="1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 s="1"/>
  <c r="O234" i="2" a="1"/>
  <c r="O234" i="2" s="1"/>
  <c r="O235" i="2" a="1"/>
  <c r="O235" i="2" s="1"/>
  <c r="O236" i="2" a="1"/>
  <c r="O236" i="2" s="1"/>
  <c r="O237" i="2" a="1"/>
  <c r="O237" i="2" s="1"/>
  <c r="O238" i="2" a="1"/>
  <c r="O238" i="2" s="1"/>
  <c r="O239" i="2" a="1"/>
  <c r="O239" i="2" s="1"/>
  <c r="O240" i="2" a="1"/>
  <c r="O240" i="2" s="1"/>
  <c r="O241" i="2" a="1"/>
  <c r="O241" i="2" s="1"/>
  <c r="O242" i="2" a="1"/>
  <c r="O242" i="2" s="1"/>
  <c r="O243" i="2" a="1"/>
  <c r="O243" i="2" s="1"/>
  <c r="O244" i="2" a="1"/>
  <c r="O244" i="2" s="1"/>
  <c r="O245" i="2" a="1"/>
  <c r="O245" i="2" s="1"/>
  <c r="O246" i="2" a="1"/>
  <c r="O246" i="2" s="1"/>
  <c r="O247" i="2" a="1"/>
  <c r="O247" i="2" s="1"/>
  <c r="O248" i="2" a="1"/>
  <c r="O248" i="2" s="1"/>
  <c r="O249" i="2" a="1"/>
  <c r="O249" i="2" s="1"/>
  <c r="O250" i="2" a="1"/>
  <c r="O250" i="2" s="1"/>
  <c r="O251" i="2" a="1"/>
  <c r="O251" i="2" s="1"/>
  <c r="O252" i="2" a="1"/>
  <c r="O252" i="2" s="1"/>
  <c r="O253" i="2" a="1"/>
  <c r="O253" i="2" s="1"/>
  <c r="O254" i="2" a="1"/>
  <c r="O254" i="2" s="1"/>
  <c r="O255" i="2" a="1"/>
  <c r="O255" i="2" s="1"/>
  <c r="O256" i="2" a="1"/>
  <c r="O256" i="2" s="1"/>
  <c r="O257" i="2" a="1"/>
  <c r="O257" i="2" s="1"/>
  <c r="O258" i="2" a="1"/>
  <c r="O258" i="2" s="1"/>
  <c r="O259" i="2" a="1"/>
  <c r="O259" i="2" s="1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65" i="2" a="1"/>
  <c r="O265" i="2" s="1"/>
  <c r="O266" i="2" a="1"/>
  <c r="O266" i="2" s="1"/>
  <c r="O267" i="2" a="1"/>
  <c r="O267" i="2" s="1"/>
  <c r="O268" i="2" a="1"/>
  <c r="O268" i="2" s="1"/>
  <c r="O269" i="2" a="1"/>
  <c r="O269" i="2" s="1"/>
  <c r="O270" i="2" a="1"/>
  <c r="O270" i="2" s="1"/>
  <c r="O271" i="2" a="1"/>
  <c r="O271" i="2" s="1"/>
  <c r="O272" i="2" a="1"/>
  <c r="O272" i="2" s="1"/>
  <c r="O273" i="2" a="1"/>
  <c r="O273" i="2" s="1"/>
  <c r="O274" i="2" a="1"/>
  <c r="O274" i="2" s="1"/>
  <c r="O275" i="2" a="1"/>
  <c r="O275" i="2" s="1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 s="1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 s="1"/>
  <c r="O294" i="2" a="1"/>
  <c r="O294" i="2" s="1"/>
  <c r="O295" i="2" a="1"/>
  <c r="O295" i="2" s="1"/>
  <c r="O296" i="2" a="1"/>
  <c r="O296" i="2" s="1"/>
  <c r="O297" i="2" a="1"/>
  <c r="O297" i="2" s="1"/>
  <c r="O298" i="2" a="1"/>
  <c r="O298" i="2" s="1"/>
  <c r="O299" i="2" a="1"/>
  <c r="O299" i="2" s="1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305" i="2" a="1"/>
  <c r="O305" i="2" s="1"/>
  <c r="O306" i="2" a="1"/>
  <c r="O306" i="2" s="1"/>
  <c r="O307" i="2" a="1"/>
  <c r="O307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 s="1"/>
  <c r="O330" i="2" a="1"/>
  <c r="O330" i="2" s="1"/>
  <c r="O331" i="2" a="1"/>
  <c r="O331" i="2" s="1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 s="1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 s="1"/>
  <c r="O369" i="2" a="1"/>
  <c r="O369" i="2" s="1"/>
  <c r="O370" i="2" a="1"/>
  <c r="O370" i="2" s="1"/>
  <c r="O371" i="2" a="1"/>
  <c r="O371" i="2" s="1"/>
  <c r="O372" i="2" a="1"/>
  <c r="O372" i="2" s="1"/>
  <c r="O373" i="2" a="1"/>
  <c r="O373" i="2" s="1"/>
  <c r="O374" i="2" a="1"/>
  <c r="O374" i="2" s="1"/>
  <c r="O375" i="2" a="1"/>
  <c r="O375" i="2" s="1"/>
  <c r="O376" i="2" a="1"/>
  <c r="O376" i="2" s="1"/>
  <c r="O377" i="2" a="1"/>
  <c r="O377" i="2" s="1"/>
  <c r="O378" i="2" a="1"/>
  <c r="O378" i="2" s="1"/>
  <c r="O379" i="2" a="1"/>
  <c r="O379" i="2" s="1"/>
  <c r="O380" i="2" a="1"/>
  <c r="O380" i="2" s="1"/>
  <c r="O381" i="2" a="1"/>
  <c r="O381" i="2" s="1"/>
  <c r="O382" i="2" a="1"/>
  <c r="O382" i="2" s="1"/>
  <c r="O383" i="2" a="1"/>
  <c r="O383" i="2" s="1"/>
  <c r="O384" i="2" a="1"/>
  <c r="O384" i="2" s="1"/>
  <c r="O385" i="2" a="1"/>
  <c r="O385" i="2" s="1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 s="1"/>
  <c r="O392" i="2" a="1"/>
  <c r="O392" i="2" s="1"/>
  <c r="O393" i="2" a="1"/>
  <c r="O393" i="2" s="1"/>
  <c r="O394" i="2" a="1"/>
  <c r="O394" i="2" s="1"/>
  <c r="O395" i="2" a="1"/>
  <c r="O395" i="2" s="1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 s="1"/>
  <c r="O406" i="2" a="1"/>
  <c r="O406" i="2" s="1"/>
  <c r="O407" i="2" a="1"/>
  <c r="O407" i="2" s="1"/>
  <c r="O408" i="2" a="1"/>
  <c r="O408" i="2" s="1"/>
  <c r="O409" i="2" a="1"/>
  <c r="O409" i="2" s="1"/>
  <c r="O410" i="2" a="1"/>
  <c r="O410" i="2" s="1"/>
  <c r="O411" i="2" a="1"/>
  <c r="O411" i="2" s="1"/>
  <c r="O412" i="2" a="1"/>
  <c r="O412" i="2" s="1"/>
  <c r="O413" i="2" a="1"/>
  <c r="O413" i="2" s="1"/>
  <c r="O414" i="2" a="1"/>
  <c r="O414" i="2" s="1"/>
  <c r="O415" i="2" a="1"/>
  <c r="O415" i="2" s="1"/>
  <c r="O416" i="2" a="1"/>
  <c r="O416" i="2" s="1"/>
  <c r="O417" i="2" a="1"/>
  <c r="O417" i="2" s="1"/>
  <c r="O418" i="2" a="1"/>
  <c r="O418" i="2" s="1"/>
  <c r="O419" i="2" a="1"/>
  <c r="O419" i="2" s="1"/>
  <c r="O420" i="2" a="1"/>
  <c r="O420" i="2" s="1"/>
  <c r="O421" i="2" a="1"/>
  <c r="O421" i="2" s="1"/>
  <c r="O422" i="2" a="1"/>
  <c r="O422" i="2" s="1"/>
  <c r="O423" i="2" a="1"/>
  <c r="O423" i="2" s="1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 s="1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 s="1"/>
  <c r="O442" i="2" a="1"/>
  <c r="O442" i="2" s="1"/>
  <c r="O443" i="2" a="1"/>
  <c r="O443" i="2" s="1"/>
  <c r="O444" i="2" a="1"/>
  <c r="O444" i="2" s="1"/>
  <c r="O445" i="2" a="1"/>
  <c r="O445" i="2" s="1"/>
  <c r="O446" i="2" a="1"/>
  <c r="O446" i="2" s="1"/>
  <c r="O447" i="2" a="1"/>
  <c r="O447" i="2" s="1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 s="1"/>
  <c r="O454" i="2" a="1"/>
  <c r="O454" i="2" s="1"/>
  <c r="O455" i="2" a="1"/>
  <c r="O455" i="2" s="1"/>
  <c r="O456" i="2" a="1"/>
  <c r="O456" i="2" s="1"/>
  <c r="O457" i="2" a="1"/>
  <c r="O457" i="2" s="1"/>
  <c r="O458" i="2" a="1"/>
  <c r="O458" i="2" s="1"/>
  <c r="O459" i="2" a="1"/>
  <c r="O459" i="2" s="1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 s="1"/>
  <c r="O472" i="2" a="1"/>
  <c r="O472" i="2" s="1"/>
  <c r="O473" i="2" a="1"/>
  <c r="O473" i="2" s="1"/>
  <c r="O474" i="2" a="1"/>
  <c r="O474" i="2" s="1"/>
  <c r="O475" i="2" a="1"/>
  <c r="O475" i="2" s="1"/>
  <c r="O476" i="2" a="1"/>
  <c r="O476" i="2" s="1"/>
  <c r="O477" i="2" a="1"/>
  <c r="O477" i="2" s="1"/>
  <c r="O478" i="2" a="1"/>
  <c r="O478" i="2" s="1"/>
  <c r="O479" i="2" a="1"/>
  <c r="O479" i="2" s="1"/>
  <c r="O480" i="2" a="1"/>
  <c r="O480" i="2" s="1"/>
  <c r="O481" i="2" a="1"/>
  <c r="O481" i="2" s="1"/>
  <c r="O482" i="2" a="1"/>
  <c r="O482" i="2" s="1"/>
  <c r="O483" i="2" a="1"/>
  <c r="O483" i="2" s="1"/>
  <c r="O484" i="2" a="1"/>
  <c r="O484" i="2" s="1"/>
  <c r="O485" i="2" a="1"/>
  <c r="O485" i="2" s="1"/>
  <c r="O486" i="2" a="1"/>
  <c r="O486" i="2" s="1"/>
  <c r="O487" i="2" a="1"/>
  <c r="O487" i="2" s="1"/>
  <c r="O488" i="2" a="1"/>
  <c r="O488" i="2" s="1"/>
  <c r="O489" i="2" a="1"/>
  <c r="O489" i="2" s="1"/>
  <c r="O490" i="2" a="1"/>
  <c r="O490" i="2" s="1"/>
  <c r="O491" i="2" a="1"/>
  <c r="O491" i="2" s="1"/>
  <c r="O492" i="2" a="1"/>
  <c r="O492" i="2" s="1"/>
  <c r="O493" i="2" a="1"/>
  <c r="O493" i="2" s="1"/>
  <c r="O494" i="2" a="1"/>
  <c r="O494" i="2" s="1"/>
  <c r="O495" i="2" a="1"/>
  <c r="O495" i="2" s="1"/>
  <c r="O496" i="2" a="1"/>
  <c r="O496" i="2" s="1"/>
  <c r="O497" i="2" a="1"/>
  <c r="O497" i="2" s="1"/>
  <c r="O498" i="2" a="1"/>
  <c r="O498" i="2" s="1"/>
  <c r="O499" i="2" a="1"/>
  <c r="O499" i="2" s="1"/>
  <c r="O500" i="2" a="1"/>
  <c r="O500" i="2" s="1"/>
  <c r="O501" i="2" a="1"/>
  <c r="O501" i="2" s="1"/>
  <c r="O502" i="2" a="1"/>
  <c r="O502" i="2" s="1"/>
  <c r="O503" i="2" a="1"/>
  <c r="O503" i="2" s="1"/>
  <c r="O504" i="2" a="1"/>
  <c r="O504" i="2" s="1"/>
  <c r="O505" i="2" a="1"/>
  <c r="O505" i="2" s="1"/>
  <c r="O506" i="2" a="1"/>
  <c r="O506" i="2" s="1"/>
  <c r="O507" i="2" a="1"/>
  <c r="O507" i="2" s="1"/>
  <c r="O508" i="2" a="1"/>
  <c r="O508" i="2" s="1"/>
  <c r="O509" i="2" a="1"/>
  <c r="O509" i="2" s="1"/>
  <c r="O510" i="2" a="1"/>
  <c r="O510" i="2" s="1"/>
  <c r="O511" i="2" a="1"/>
  <c r="O511" i="2" s="1"/>
  <c r="O512" i="2" a="1"/>
  <c r="O512" i="2" s="1"/>
  <c r="O513" i="2" a="1"/>
  <c r="O513" i="2" s="1"/>
  <c r="O514" i="2" a="1"/>
  <c r="O514" i="2" s="1"/>
  <c r="O515" i="2" a="1"/>
  <c r="O515" i="2" s="1"/>
  <c r="O516" i="2" a="1"/>
  <c r="O516" i="2" s="1"/>
  <c r="O517" i="2" a="1"/>
  <c r="O517" i="2" s="1"/>
  <c r="O518" i="2" a="1"/>
  <c r="O518" i="2" s="1"/>
  <c r="O519" i="2" a="1"/>
  <c r="O519" i="2" s="1"/>
  <c r="O520" i="2" a="1"/>
  <c r="O520" i="2" s="1"/>
  <c r="O521" i="2" a="1"/>
  <c r="O521" i="2" s="1"/>
  <c r="O522" i="2" a="1"/>
  <c r="O522" i="2" s="1"/>
  <c r="O523" i="2" a="1"/>
  <c r="O523" i="2" s="1"/>
  <c r="O524" i="2" a="1"/>
  <c r="O524" i="2" s="1"/>
  <c r="O525" i="2" a="1"/>
  <c r="O525" i="2" s="1"/>
  <c r="O526" i="2" a="1"/>
  <c r="O526" i="2" s="1"/>
  <c r="O527" i="2" a="1"/>
  <c r="O527" i="2" s="1"/>
  <c r="O528" i="2" a="1"/>
  <c r="O528" i="2" s="1"/>
  <c r="O529" i="2" a="1"/>
  <c r="O529" i="2" s="1"/>
  <c r="O530" i="2" a="1"/>
  <c r="O530" i="2" s="1"/>
  <c r="O531" i="2" a="1"/>
  <c r="O531" i="2" s="1"/>
  <c r="O532" i="2" a="1"/>
  <c r="O532" i="2" s="1"/>
  <c r="O533" i="2" a="1"/>
  <c r="O533" i="2" s="1"/>
  <c r="O534" i="2" a="1"/>
  <c r="O534" i="2" s="1"/>
  <c r="O535" i="2" a="1"/>
  <c r="O535" i="2" s="1"/>
  <c r="O536" i="2" a="1"/>
  <c r="O536" i="2" s="1"/>
  <c r="O537" i="2" a="1"/>
  <c r="O537" i="2" s="1"/>
  <c r="O538" i="2" a="1"/>
  <c r="O538" i="2" s="1"/>
  <c r="O539" i="2" a="1"/>
  <c r="O539" i="2" s="1"/>
  <c r="O540" i="2" a="1"/>
  <c r="O540" i="2" s="1"/>
  <c r="O541" i="2" a="1"/>
  <c r="O541" i="2" s="1"/>
  <c r="O542" i="2" a="1"/>
  <c r="O542" i="2" s="1"/>
  <c r="O543" i="2" a="1"/>
  <c r="O543" i="2" s="1"/>
  <c r="O544" i="2" a="1"/>
  <c r="O544" i="2" s="1"/>
  <c r="O545" i="2" a="1"/>
  <c r="O545" i="2" s="1"/>
  <c r="O546" i="2" a="1"/>
  <c r="O546" i="2" s="1"/>
  <c r="O547" i="2" a="1"/>
  <c r="O547" i="2" s="1"/>
  <c r="O548" i="2" a="1"/>
  <c r="O548" i="2" s="1"/>
  <c r="O549" i="2" a="1"/>
  <c r="O549" i="2" s="1"/>
  <c r="O550" i="2" a="1"/>
  <c r="O550" i="2" s="1"/>
  <c r="O551" i="2" a="1"/>
  <c r="O551" i="2" s="1"/>
  <c r="O552" i="2" a="1"/>
  <c r="O552" i="2" s="1"/>
  <c r="O553" i="2" a="1"/>
  <c r="O553" i="2" s="1"/>
  <c r="O554" i="2" a="1"/>
  <c r="O554" i="2" s="1"/>
  <c r="O555" i="2" a="1"/>
  <c r="O555" i="2" s="1"/>
  <c r="O556" i="2" a="1"/>
  <c r="O556" i="2" s="1"/>
  <c r="O557" i="2" a="1"/>
  <c r="O557" i="2" s="1"/>
  <c r="O558" i="2" a="1"/>
  <c r="O558" i="2" s="1"/>
  <c r="O559" i="2" a="1"/>
  <c r="O559" i="2" s="1"/>
  <c r="O560" i="2" a="1"/>
  <c r="O560" i="2" s="1"/>
  <c r="O561" i="2" a="1"/>
  <c r="O561" i="2" s="1"/>
  <c r="O562" i="2" a="1"/>
  <c r="O562" i="2" s="1"/>
  <c r="O563" i="2" a="1"/>
  <c r="O563" i="2" s="1"/>
  <c r="O564" i="2" a="1"/>
  <c r="O564" i="2" s="1"/>
  <c r="O565" i="2" a="1"/>
  <c r="O565" i="2" s="1"/>
  <c r="O566" i="2" a="1"/>
  <c r="O566" i="2" s="1"/>
  <c r="O567" i="2" a="1"/>
  <c r="O567" i="2" s="1"/>
  <c r="O568" i="2" a="1"/>
  <c r="O568" i="2" s="1"/>
  <c r="O569" i="2" a="1"/>
  <c r="O569" i="2" s="1"/>
  <c r="O570" i="2" a="1"/>
  <c r="O570" i="2" s="1"/>
  <c r="O571" i="2" a="1"/>
  <c r="O571" i="2" s="1"/>
  <c r="O572" i="2" a="1"/>
  <c r="O572" i="2" s="1"/>
  <c r="O573" i="2" a="1"/>
  <c r="O573" i="2" s="1"/>
  <c r="O574" i="2" a="1"/>
  <c r="O574" i="2" s="1"/>
  <c r="O575" i="2" a="1"/>
  <c r="O575" i="2" s="1"/>
  <c r="O576" i="2" a="1"/>
  <c r="O576" i="2" s="1"/>
  <c r="O577" i="2" a="1"/>
  <c r="O577" i="2" s="1"/>
  <c r="O578" i="2" a="1"/>
  <c r="O578" i="2" s="1"/>
  <c r="O579" i="2" a="1"/>
  <c r="O579" i="2" s="1"/>
  <c r="O580" i="2" a="1"/>
  <c r="O580" i="2" s="1"/>
  <c r="O581" i="2" a="1"/>
  <c r="O581" i="2" s="1"/>
  <c r="O582" i="2" a="1"/>
  <c r="O582" i="2" s="1"/>
  <c r="O583" i="2" a="1"/>
  <c r="O583" i="2" s="1"/>
  <c r="O584" i="2" a="1"/>
  <c r="O584" i="2" s="1"/>
  <c r="O585" i="2" a="1"/>
  <c r="O585" i="2" s="1"/>
  <c r="O586" i="2" a="1"/>
  <c r="O586" i="2" s="1"/>
  <c r="O587" i="2" a="1"/>
  <c r="O587" i="2" s="1"/>
  <c r="O588" i="2" a="1"/>
  <c r="O588" i="2" s="1"/>
  <c r="O589" i="2" a="1"/>
  <c r="O589" i="2" s="1"/>
  <c r="O590" i="2" a="1"/>
  <c r="O590" i="2" s="1"/>
  <c r="O591" i="2" a="1"/>
  <c r="O591" i="2" s="1"/>
  <c r="O592" i="2" a="1"/>
  <c r="O592" i="2" s="1"/>
  <c r="O593" i="2" a="1"/>
  <c r="O593" i="2" s="1"/>
  <c r="O594" i="2" a="1"/>
  <c r="O594" i="2" s="1"/>
  <c r="O595" i="2" a="1"/>
  <c r="O595" i="2" s="1"/>
  <c r="O596" i="2" a="1"/>
  <c r="O596" i="2" s="1"/>
  <c r="O597" i="2" a="1"/>
  <c r="O597" i="2" s="1"/>
  <c r="O598" i="2" a="1"/>
  <c r="O598" i="2" s="1"/>
  <c r="O599" i="2" a="1"/>
  <c r="O599" i="2" s="1"/>
  <c r="O600" i="2" a="1"/>
  <c r="O600" i="2" s="1"/>
  <c r="O601" i="2" a="1"/>
  <c r="O601" i="2" s="1"/>
  <c r="O602" i="2" a="1"/>
  <c r="O602" i="2" s="1"/>
  <c r="O603" i="2" a="1"/>
  <c r="O603" i="2" s="1"/>
  <c r="O604" i="2" a="1"/>
  <c r="O604" i="2" s="1"/>
  <c r="O605" i="2" a="1"/>
  <c r="O605" i="2" s="1"/>
  <c r="O606" i="2" a="1"/>
  <c r="O606" i="2" s="1"/>
  <c r="O607" i="2" a="1"/>
  <c r="O607" i="2" s="1"/>
  <c r="O608" i="2" a="1"/>
  <c r="O608" i="2" s="1"/>
  <c r="O609" i="2" a="1"/>
  <c r="O609" i="2" s="1"/>
  <c r="O610" i="2" a="1"/>
  <c r="O610" i="2" s="1"/>
  <c r="O611" i="2" a="1"/>
  <c r="O611" i="2" s="1"/>
  <c r="O612" i="2" a="1"/>
  <c r="O612" i="2" s="1"/>
  <c r="O613" i="2" a="1"/>
  <c r="O613" i="2" s="1"/>
  <c r="O614" i="2" a="1"/>
  <c r="O614" i="2" s="1"/>
  <c r="O615" i="2" a="1"/>
  <c r="O615" i="2" s="1"/>
  <c r="O616" i="2" a="1"/>
  <c r="O616" i="2" s="1"/>
  <c r="O617" i="2" a="1"/>
  <c r="O617" i="2" s="1"/>
  <c r="O618" i="2" a="1"/>
  <c r="O618" i="2" s="1"/>
  <c r="O619" i="2" a="1"/>
  <c r="O619" i="2" s="1"/>
  <c r="O620" i="2" a="1"/>
  <c r="O620" i="2" s="1"/>
  <c r="O621" i="2" a="1"/>
  <c r="O621" i="2" s="1"/>
  <c r="O622" i="2" a="1"/>
  <c r="O622" i="2" s="1"/>
  <c r="O623" i="2" a="1"/>
  <c r="O623" i="2" s="1"/>
  <c r="O624" i="2" a="1"/>
  <c r="O624" i="2" s="1"/>
  <c r="O625" i="2" a="1"/>
  <c r="O625" i="2" s="1"/>
  <c r="O626" i="2" a="1"/>
  <c r="O626" i="2" s="1"/>
  <c r="O627" i="2" a="1"/>
  <c r="O627" i="2" s="1"/>
  <c r="O628" i="2" a="1"/>
  <c r="O628" i="2" s="1"/>
  <c r="O629" i="2" a="1"/>
  <c r="O629" i="2" s="1"/>
  <c r="O630" i="2" a="1"/>
  <c r="O630" i="2" s="1"/>
  <c r="O631" i="2" a="1"/>
  <c r="O631" i="2" s="1"/>
  <c r="O632" i="2" a="1"/>
  <c r="O632" i="2" s="1"/>
  <c r="O633" i="2" a="1"/>
  <c r="O633" i="2" s="1"/>
  <c r="O634" i="2" a="1"/>
  <c r="O634" i="2" s="1"/>
  <c r="O635" i="2" a="1"/>
  <c r="O635" i="2" s="1"/>
  <c r="O636" i="2" a="1"/>
  <c r="O636" i="2" s="1"/>
  <c r="O637" i="2" a="1"/>
  <c r="O637" i="2" s="1"/>
  <c r="O638" i="2" a="1"/>
  <c r="O638" i="2" s="1"/>
  <c r="O639" i="2" a="1"/>
  <c r="O639" i="2" s="1"/>
  <c r="O640" i="2" a="1"/>
  <c r="O640" i="2" s="1"/>
  <c r="O641" i="2" a="1"/>
  <c r="O641" i="2" s="1"/>
  <c r="O642" i="2" a="1"/>
  <c r="O642" i="2" s="1"/>
  <c r="O643" i="2" a="1"/>
  <c r="O643" i="2" s="1"/>
  <c r="O644" i="2" a="1"/>
  <c r="O644" i="2" s="1"/>
  <c r="O645" i="2" a="1"/>
  <c r="O645" i="2" s="1"/>
  <c r="O646" i="2" a="1"/>
  <c r="O646" i="2" s="1"/>
  <c r="O647" i="2" a="1"/>
  <c r="O647" i="2" s="1"/>
  <c r="O648" i="2" a="1"/>
  <c r="O648" i="2" s="1"/>
  <c r="O649" i="2" a="1"/>
  <c r="O649" i="2" s="1"/>
  <c r="O650" i="2" a="1"/>
  <c r="O650" i="2" s="1"/>
  <c r="O651" i="2" a="1"/>
  <c r="O651" i="2" s="1"/>
  <c r="O652" i="2" a="1"/>
  <c r="O652" i="2" s="1"/>
  <c r="O653" i="2" a="1"/>
  <c r="O653" i="2" s="1"/>
  <c r="O654" i="2" a="1"/>
  <c r="O654" i="2" s="1"/>
  <c r="O655" i="2" a="1"/>
  <c r="O655" i="2" s="1"/>
  <c r="O656" i="2" a="1"/>
  <c r="O656" i="2" s="1"/>
  <c r="O657" i="2" a="1"/>
  <c r="O657" i="2" s="1"/>
  <c r="O658" i="2" a="1"/>
  <c r="O658" i="2" s="1"/>
  <c r="O659" i="2" a="1"/>
  <c r="O659" i="2" s="1"/>
  <c r="O660" i="2" a="1"/>
  <c r="O660" i="2" s="1"/>
  <c r="O661" i="2" a="1"/>
  <c r="O661" i="2" s="1"/>
  <c r="O662" i="2" a="1"/>
  <c r="O662" i="2" s="1"/>
  <c r="O663" i="2" a="1"/>
  <c r="O663" i="2" s="1"/>
  <c r="O664" i="2" a="1"/>
  <c r="O664" i="2" s="1"/>
  <c r="O665" i="2" a="1"/>
  <c r="O665" i="2" s="1"/>
  <c r="O666" i="2" a="1"/>
  <c r="O666" i="2" s="1"/>
  <c r="O667" i="2" a="1"/>
  <c r="O667" i="2" s="1"/>
  <c r="O668" i="2" a="1"/>
  <c r="O668" i="2" s="1"/>
  <c r="O669" i="2" a="1"/>
  <c r="O669" i="2" s="1"/>
  <c r="O670" i="2" a="1"/>
  <c r="O670" i="2" s="1"/>
  <c r="O671" i="2" a="1"/>
  <c r="O671" i="2" s="1"/>
  <c r="O672" i="2" a="1"/>
  <c r="O672" i="2" s="1"/>
  <c r="O673" i="2" a="1"/>
  <c r="O673" i="2" s="1"/>
  <c r="O674" i="2" a="1"/>
  <c r="O674" i="2" s="1"/>
  <c r="O675" i="2" a="1"/>
  <c r="O675" i="2" s="1"/>
  <c r="O676" i="2" a="1"/>
  <c r="O676" i="2" s="1"/>
  <c r="O677" i="2" a="1"/>
  <c r="O677" i="2" s="1"/>
  <c r="O678" i="2" a="1"/>
  <c r="O678" i="2" s="1"/>
  <c r="O679" i="2" a="1"/>
  <c r="O679" i="2" s="1"/>
  <c r="O680" i="2" a="1"/>
  <c r="O680" i="2" s="1"/>
  <c r="O681" i="2" a="1"/>
  <c r="O681" i="2" s="1"/>
  <c r="O682" i="2" a="1"/>
  <c r="O682" i="2" s="1"/>
  <c r="O683" i="2" a="1"/>
  <c r="O683" i="2" s="1"/>
  <c r="O684" i="2" a="1"/>
  <c r="O684" i="2" s="1"/>
  <c r="O685" i="2" a="1"/>
  <c r="O685" i="2" s="1"/>
  <c r="O686" i="2" a="1"/>
  <c r="O686" i="2" s="1"/>
  <c r="O687" i="2" a="1"/>
  <c r="O687" i="2" s="1"/>
  <c r="O688" i="2" a="1"/>
  <c r="O688" i="2" s="1"/>
  <c r="O689" i="2" a="1"/>
  <c r="O689" i="2" s="1"/>
  <c r="O690" i="2" a="1"/>
  <c r="O690" i="2" s="1"/>
  <c r="O691" i="2" a="1"/>
  <c r="O691" i="2" s="1"/>
  <c r="O692" i="2" a="1"/>
  <c r="O692" i="2" s="1"/>
  <c r="O693" i="2" a="1"/>
  <c r="O693" i="2" s="1"/>
  <c r="O694" i="2" a="1"/>
  <c r="O694" i="2" s="1"/>
  <c r="O695" i="2" a="1"/>
  <c r="O695" i="2" s="1"/>
  <c r="O696" i="2" a="1"/>
  <c r="O696" i="2" s="1"/>
  <c r="O697" i="2" a="1"/>
  <c r="O697" i="2" s="1"/>
  <c r="O698" i="2" a="1"/>
  <c r="O698" i="2" s="1"/>
  <c r="O699" i="2" a="1"/>
  <c r="O699" i="2" s="1"/>
  <c r="O700" i="2" a="1"/>
  <c r="O700" i="2" s="1"/>
  <c r="O701" i="2" a="1"/>
  <c r="O701" i="2" s="1"/>
  <c r="O702" i="2" a="1"/>
  <c r="O702" i="2" s="1"/>
  <c r="O703" i="2" a="1"/>
  <c r="O703" i="2" s="1"/>
  <c r="O704" i="2" a="1"/>
  <c r="O704" i="2" s="1"/>
  <c r="O705" i="2" a="1"/>
  <c r="O705" i="2" s="1"/>
  <c r="O706" i="2" a="1"/>
  <c r="O706" i="2" s="1"/>
  <c r="O707" i="2" a="1"/>
  <c r="O707" i="2" s="1"/>
  <c r="O708" i="2" a="1"/>
  <c r="O708" i="2" s="1"/>
  <c r="O709" i="2" a="1"/>
  <c r="O709" i="2" s="1"/>
  <c r="O710" i="2" a="1"/>
  <c r="O710" i="2" s="1"/>
  <c r="O711" i="2" a="1"/>
  <c r="O711" i="2" s="1"/>
  <c r="O712" i="2" a="1"/>
  <c r="O712" i="2" s="1"/>
  <c r="O713" i="2" a="1"/>
  <c r="O713" i="2" s="1"/>
  <c r="O714" i="2" a="1"/>
  <c r="O714" i="2" s="1"/>
  <c r="O715" i="2" a="1"/>
  <c r="O715" i="2" s="1"/>
  <c r="O716" i="2" a="1"/>
  <c r="O716" i="2" s="1"/>
  <c r="O717" i="2" a="1"/>
  <c r="O717" i="2" s="1"/>
  <c r="O718" i="2" a="1"/>
  <c r="O718" i="2" s="1"/>
  <c r="O719" i="2" a="1"/>
  <c r="O719" i="2" s="1"/>
  <c r="O720" i="2" a="1"/>
  <c r="O720" i="2" s="1"/>
  <c r="O721" i="2" a="1"/>
  <c r="O721" i="2" s="1"/>
  <c r="O722" i="2" a="1"/>
  <c r="O722" i="2" s="1"/>
  <c r="O723" i="2" a="1"/>
  <c r="O723" i="2" s="1"/>
  <c r="O724" i="2" a="1"/>
  <c r="O724" i="2" s="1"/>
  <c r="O725" i="2" a="1"/>
  <c r="O725" i="2" s="1"/>
  <c r="O726" i="2" a="1"/>
  <c r="O726" i="2" s="1"/>
  <c r="O727" i="2" a="1"/>
  <c r="O727" i="2" s="1"/>
  <c r="O728" i="2" a="1"/>
  <c r="O728" i="2" s="1"/>
  <c r="O729" i="2" a="1"/>
  <c r="O729" i="2" s="1"/>
  <c r="O730" i="2" a="1"/>
  <c r="O730" i="2" s="1"/>
  <c r="O731" i="2" a="1"/>
  <c r="O731" i="2" s="1"/>
  <c r="O732" i="2" a="1"/>
  <c r="O732" i="2" s="1"/>
  <c r="O733" i="2" a="1"/>
  <c r="O733" i="2" s="1"/>
  <c r="O734" i="2" a="1"/>
  <c r="O734" i="2" s="1"/>
  <c r="O735" i="2" a="1"/>
  <c r="O735" i="2" s="1"/>
  <c r="O736" i="2" a="1"/>
  <c r="O736" i="2" s="1"/>
  <c r="O737" i="2" a="1"/>
  <c r="O737" i="2" s="1"/>
  <c r="O738" i="2" a="1"/>
  <c r="O738" i="2" s="1"/>
  <c r="O739" i="2" a="1"/>
  <c r="O739" i="2" s="1"/>
  <c r="O740" i="2" a="1"/>
  <c r="O740" i="2" s="1"/>
  <c r="O741" i="2" a="1"/>
  <c r="O741" i="2" s="1"/>
  <c r="O742" i="2" a="1"/>
  <c r="O742" i="2" s="1"/>
  <c r="O743" i="2" a="1"/>
  <c r="O743" i="2" s="1"/>
  <c r="O744" i="2" a="1"/>
  <c r="O744" i="2" s="1"/>
  <c r="O745" i="2" a="1"/>
  <c r="O745" i="2" s="1"/>
  <c r="O746" i="2" a="1"/>
  <c r="O746" i="2" s="1"/>
  <c r="O747" i="2" a="1"/>
  <c r="O747" i="2" s="1"/>
  <c r="O748" i="2" a="1"/>
  <c r="O748" i="2" s="1"/>
  <c r="O749" i="2" a="1"/>
  <c r="O749" i="2" s="1"/>
  <c r="O750" i="2" a="1"/>
  <c r="O750" i="2" s="1"/>
  <c r="O751" i="2" a="1"/>
  <c r="O751" i="2" s="1"/>
  <c r="O752" i="2" a="1"/>
  <c r="O752" i="2" s="1"/>
  <c r="O753" i="2" a="1"/>
  <c r="O753" i="2" s="1"/>
  <c r="O754" i="2" a="1"/>
  <c r="O754" i="2" s="1"/>
  <c r="O755" i="2" a="1"/>
  <c r="O755" i="2" s="1"/>
  <c r="O756" i="2" a="1"/>
  <c r="O756" i="2" s="1"/>
  <c r="O757" i="2" a="1"/>
  <c r="O757" i="2" s="1"/>
  <c r="O758" i="2" a="1"/>
  <c r="O758" i="2" s="1"/>
  <c r="O759" i="2" a="1"/>
  <c r="O759" i="2" s="1"/>
  <c r="O760" i="2" a="1"/>
  <c r="O760" i="2" s="1"/>
  <c r="O761" i="2" a="1"/>
  <c r="O761" i="2" s="1"/>
  <c r="O762" i="2" a="1"/>
  <c r="O762" i="2" s="1"/>
  <c r="O763" i="2" a="1"/>
  <c r="O763" i="2" s="1"/>
  <c r="O764" i="2" a="1"/>
  <c r="O764" i="2" s="1"/>
  <c r="O765" i="2" a="1"/>
  <c r="O765" i="2" s="1"/>
  <c r="O766" i="2" a="1"/>
  <c r="O766" i="2" s="1"/>
  <c r="O767" i="2" a="1"/>
  <c r="O767" i="2" s="1"/>
  <c r="O768" i="2" a="1"/>
  <c r="O768" i="2" s="1"/>
  <c r="O769" i="2" a="1"/>
  <c r="O769" i="2" s="1"/>
  <c r="O770" i="2" a="1"/>
  <c r="O770" i="2" s="1"/>
  <c r="O771" i="2" a="1"/>
  <c r="O771" i="2" s="1"/>
  <c r="O772" i="2" a="1"/>
  <c r="O772" i="2" s="1"/>
  <c r="O773" i="2" a="1"/>
  <c r="O773" i="2" s="1"/>
  <c r="O774" i="2" a="1"/>
  <c r="O774" i="2" s="1"/>
  <c r="O775" i="2" a="1"/>
  <c r="O775" i="2" s="1"/>
  <c r="O776" i="2" a="1"/>
  <c r="O776" i="2" s="1"/>
  <c r="O777" i="2" a="1"/>
  <c r="O777" i="2" s="1"/>
  <c r="O778" i="2" a="1"/>
  <c r="O778" i="2" s="1"/>
  <c r="O779" i="2" a="1"/>
  <c r="O779" i="2" s="1"/>
  <c r="O780" i="2" a="1"/>
  <c r="O780" i="2" s="1"/>
  <c r="O781" i="2" a="1"/>
  <c r="O781" i="2" s="1"/>
  <c r="O782" i="2" a="1"/>
  <c r="O782" i="2" s="1"/>
  <c r="O783" i="2" a="1"/>
  <c r="O783" i="2" s="1"/>
  <c r="O784" i="2" a="1"/>
  <c r="O784" i="2" s="1"/>
  <c r="O785" i="2" a="1"/>
  <c r="O785" i="2" s="1"/>
  <c r="O786" i="2" a="1"/>
  <c r="O786" i="2" s="1"/>
  <c r="O787" i="2" a="1"/>
  <c r="O787" i="2" s="1"/>
  <c r="O788" i="2" a="1"/>
  <c r="O788" i="2" s="1"/>
  <c r="O789" i="2" a="1"/>
  <c r="O789" i="2" s="1"/>
  <c r="O790" i="2" a="1"/>
  <c r="O790" i="2" s="1"/>
  <c r="O791" i="2" a="1"/>
  <c r="O791" i="2" s="1"/>
  <c r="O792" i="2" a="1"/>
  <c r="O792" i="2" s="1"/>
  <c r="O793" i="2" a="1"/>
  <c r="O793" i="2" s="1"/>
  <c r="O794" i="2" a="1"/>
  <c r="O794" i="2" s="1"/>
  <c r="O795" i="2" a="1"/>
  <c r="O795" i="2" s="1"/>
  <c r="O796" i="2" a="1"/>
  <c r="O796" i="2" s="1"/>
  <c r="O797" i="2" a="1"/>
  <c r="O797" i="2" s="1"/>
  <c r="O798" i="2" a="1"/>
  <c r="O798" i="2" s="1"/>
  <c r="O799" i="2" a="1"/>
  <c r="O799" i="2" s="1"/>
  <c r="O800" i="2" a="1"/>
  <c r="O800" i="2" s="1"/>
  <c r="O801" i="2" a="1"/>
  <c r="O801" i="2" s="1"/>
  <c r="O802" i="2" a="1"/>
  <c r="O802" i="2" s="1"/>
  <c r="O803" i="2" a="1"/>
  <c r="O803" i="2" s="1"/>
  <c r="O804" i="2" a="1"/>
  <c r="O804" i="2" s="1"/>
  <c r="O805" i="2" a="1"/>
  <c r="O805" i="2" s="1"/>
  <c r="O806" i="2" a="1"/>
  <c r="O806" i="2" s="1"/>
  <c r="O807" i="2" a="1"/>
  <c r="O807" i="2" s="1"/>
  <c r="O808" i="2" a="1"/>
  <c r="O808" i="2" s="1"/>
  <c r="O809" i="2" a="1"/>
  <c r="O809" i="2" s="1"/>
  <c r="O810" i="2" a="1"/>
  <c r="O810" i="2" s="1"/>
  <c r="O811" i="2" a="1"/>
  <c r="O811" i="2" s="1"/>
  <c r="O812" i="2" a="1"/>
  <c r="O812" i="2" s="1"/>
  <c r="O813" i="2" a="1"/>
  <c r="O813" i="2" s="1"/>
  <c r="O814" i="2" a="1"/>
  <c r="O814" i="2" s="1"/>
  <c r="O815" i="2" a="1"/>
  <c r="O815" i="2" s="1"/>
  <c r="O816" i="2" a="1"/>
  <c r="O816" i="2" s="1"/>
  <c r="O817" i="2" a="1"/>
  <c r="O817" i="2" s="1"/>
  <c r="O818" i="2" a="1"/>
  <c r="O818" i="2" s="1"/>
  <c r="O819" i="2" a="1"/>
  <c r="O819" i="2" s="1"/>
  <c r="O820" i="2" a="1"/>
  <c r="O820" i="2" s="1"/>
  <c r="O821" i="2" a="1"/>
  <c r="O821" i="2" s="1"/>
  <c r="O822" i="2" a="1"/>
  <c r="O822" i="2" s="1"/>
  <c r="O823" i="2" a="1"/>
  <c r="O823" i="2" s="1"/>
  <c r="O824" i="2" a="1"/>
  <c r="O824" i="2" s="1"/>
  <c r="O825" i="2" a="1"/>
  <c r="O825" i="2" s="1"/>
  <c r="O826" i="2" a="1"/>
  <c r="O826" i="2" s="1"/>
  <c r="O827" i="2" a="1"/>
  <c r="O827" i="2" s="1"/>
  <c r="O828" i="2" a="1"/>
  <c r="O828" i="2" s="1"/>
  <c r="O829" i="2" a="1"/>
  <c r="O829" i="2" s="1"/>
  <c r="O830" i="2" a="1"/>
  <c r="O830" i="2" s="1"/>
  <c r="O831" i="2" a="1"/>
  <c r="O831" i="2" s="1"/>
  <c r="O832" i="2" a="1"/>
  <c r="O832" i="2" s="1"/>
  <c r="O833" i="2" a="1"/>
  <c r="O833" i="2" s="1"/>
  <c r="O834" i="2" a="1"/>
  <c r="O834" i="2" s="1"/>
  <c r="O835" i="2" a="1"/>
  <c r="O835" i="2" s="1"/>
  <c r="O836" i="2" a="1"/>
  <c r="O836" i="2" s="1"/>
  <c r="O837" i="2" a="1"/>
  <c r="O837" i="2" s="1"/>
  <c r="O838" i="2" a="1"/>
  <c r="O838" i="2" s="1"/>
  <c r="O839" i="2" a="1"/>
  <c r="O839" i="2" s="1"/>
  <c r="O840" i="2" a="1"/>
  <c r="O840" i="2" s="1"/>
  <c r="O841" i="2" a="1"/>
  <c r="O841" i="2" s="1"/>
  <c r="O842" i="2" a="1"/>
  <c r="O842" i="2" s="1"/>
  <c r="O843" i="2" a="1"/>
  <c r="O843" i="2" s="1"/>
  <c r="O844" i="2" a="1"/>
  <c r="O844" i="2" s="1"/>
  <c r="O845" i="2" a="1"/>
  <c r="O845" i="2" s="1"/>
  <c r="O846" i="2" a="1"/>
  <c r="O846" i="2" s="1"/>
  <c r="O847" i="2" a="1"/>
  <c r="O847" i="2" s="1"/>
  <c r="O848" i="2" a="1"/>
  <c r="O848" i="2" s="1"/>
  <c r="O849" i="2" a="1"/>
  <c r="O849" i="2" s="1"/>
  <c r="O850" i="2" a="1"/>
  <c r="O850" i="2" s="1"/>
  <c r="O851" i="2" a="1"/>
  <c r="O851" i="2" s="1"/>
  <c r="O852" i="2" a="1"/>
  <c r="O852" i="2" s="1"/>
  <c r="O853" i="2" a="1"/>
  <c r="O853" i="2" s="1"/>
  <c r="O854" i="2" a="1"/>
  <c r="O854" i="2" s="1"/>
  <c r="O855" i="2" a="1"/>
  <c r="O855" i="2" s="1"/>
  <c r="O856" i="2" a="1"/>
  <c r="O856" i="2" s="1"/>
  <c r="O857" i="2" a="1"/>
  <c r="O857" i="2" s="1"/>
  <c r="O858" i="2" a="1"/>
  <c r="O858" i="2" s="1"/>
  <c r="O859" i="2" a="1"/>
  <c r="O859" i="2" s="1"/>
  <c r="O860" i="2" a="1"/>
  <c r="O860" i="2" s="1"/>
  <c r="O861" i="2" a="1"/>
  <c r="O861" i="2" s="1"/>
  <c r="O862" i="2" a="1"/>
  <c r="O862" i="2" s="1"/>
  <c r="O863" i="2" a="1"/>
  <c r="O863" i="2" s="1"/>
  <c r="O864" i="2" a="1"/>
  <c r="O864" i="2" s="1"/>
  <c r="O865" i="2" a="1"/>
  <c r="O865" i="2" s="1"/>
  <c r="O866" i="2" a="1"/>
  <c r="O866" i="2" s="1"/>
  <c r="O867" i="2" a="1"/>
  <c r="O867" i="2" s="1"/>
  <c r="O868" i="2" a="1"/>
  <c r="O868" i="2" s="1"/>
  <c r="O869" i="2" a="1"/>
  <c r="O869" i="2" s="1"/>
  <c r="O870" i="2" a="1"/>
  <c r="O870" i="2" s="1"/>
  <c r="O871" i="2" a="1"/>
  <c r="O871" i="2" s="1"/>
  <c r="O872" i="2" a="1"/>
  <c r="O872" i="2" s="1"/>
  <c r="O873" i="2" a="1"/>
  <c r="O873" i="2" s="1"/>
  <c r="O874" i="2" a="1"/>
  <c r="O874" i="2" s="1"/>
  <c r="O875" i="2" a="1"/>
  <c r="O875" i="2" s="1"/>
  <c r="O876" i="2" a="1"/>
  <c r="O876" i="2" s="1"/>
  <c r="O877" i="2" a="1"/>
  <c r="O877" i="2" s="1"/>
  <c r="O878" i="2" a="1"/>
  <c r="O878" i="2" s="1"/>
  <c r="O879" i="2" a="1"/>
  <c r="O879" i="2" s="1"/>
  <c r="O880" i="2" a="1"/>
  <c r="O880" i="2" s="1"/>
  <c r="O881" i="2" a="1"/>
  <c r="O881" i="2" s="1"/>
  <c r="O882" i="2" a="1"/>
  <c r="O882" i="2" s="1"/>
  <c r="O883" i="2" a="1"/>
  <c r="O883" i="2" s="1"/>
  <c r="O884" i="2" a="1"/>
  <c r="O884" i="2" s="1"/>
  <c r="O885" i="2" a="1"/>
  <c r="O885" i="2" s="1"/>
  <c r="O886" i="2" a="1"/>
  <c r="O886" i="2" s="1"/>
  <c r="O887" i="2" a="1"/>
  <c r="O887" i="2" s="1"/>
  <c r="O888" i="2" a="1"/>
  <c r="O888" i="2" s="1"/>
  <c r="O889" i="2" a="1"/>
  <c r="O889" i="2" s="1"/>
  <c r="O890" i="2" a="1"/>
  <c r="O890" i="2" s="1"/>
  <c r="O891" i="2" a="1"/>
  <c r="O891" i="2" s="1"/>
  <c r="O892" i="2" a="1"/>
  <c r="O892" i="2" s="1"/>
  <c r="O893" i="2" a="1"/>
  <c r="O893" i="2" s="1"/>
  <c r="O894" i="2" a="1"/>
  <c r="O894" i="2" s="1"/>
  <c r="O895" i="2" a="1"/>
  <c r="O895" i="2" s="1"/>
  <c r="O896" i="2" a="1"/>
  <c r="O896" i="2" s="1"/>
  <c r="O897" i="2" a="1"/>
  <c r="O897" i="2" s="1"/>
  <c r="O898" i="2" a="1"/>
  <c r="O898" i="2" s="1"/>
  <c r="O899" i="2" a="1"/>
  <c r="O899" i="2" s="1"/>
  <c r="O900" i="2" a="1"/>
  <c r="O900" i="2" s="1"/>
  <c r="O901" i="2" a="1"/>
  <c r="O901" i="2" s="1"/>
  <c r="O902" i="2" a="1"/>
  <c r="O902" i="2" s="1"/>
  <c r="O903" i="2" a="1"/>
  <c r="O903" i="2" s="1"/>
  <c r="O904" i="2" a="1"/>
  <c r="O904" i="2" s="1"/>
  <c r="O905" i="2" a="1"/>
  <c r="O905" i="2" s="1"/>
  <c r="O906" i="2" a="1"/>
  <c r="O906" i="2" s="1"/>
  <c r="O907" i="2" a="1"/>
  <c r="O907" i="2" s="1"/>
  <c r="O908" i="2" a="1"/>
  <c r="O908" i="2" s="1"/>
  <c r="O909" i="2" a="1"/>
  <c r="O909" i="2" s="1"/>
  <c r="O910" i="2" a="1"/>
  <c r="O910" i="2" s="1"/>
  <c r="O911" i="2" a="1"/>
  <c r="O911" i="2" s="1"/>
  <c r="O912" i="2" a="1"/>
  <c r="O912" i="2" s="1"/>
  <c r="O913" i="2" a="1"/>
  <c r="O913" i="2" s="1"/>
  <c r="O914" i="2" a="1"/>
  <c r="O914" i="2" s="1"/>
  <c r="O915" i="2" a="1"/>
  <c r="O915" i="2" s="1"/>
  <c r="O916" i="2" a="1"/>
  <c r="O916" i="2" s="1"/>
  <c r="O917" i="2" a="1"/>
  <c r="O917" i="2" s="1"/>
  <c r="O918" i="2" a="1"/>
  <c r="O918" i="2" s="1"/>
  <c r="O919" i="2" a="1"/>
  <c r="O919" i="2" s="1"/>
  <c r="O920" i="2" a="1"/>
  <c r="O920" i="2" s="1"/>
  <c r="O921" i="2" a="1"/>
  <c r="O921" i="2" s="1"/>
  <c r="O922" i="2" a="1"/>
  <c r="O922" i="2" s="1"/>
  <c r="O923" i="2" a="1"/>
  <c r="O923" i="2" s="1"/>
  <c r="O924" i="2" a="1"/>
  <c r="O924" i="2" s="1"/>
  <c r="O925" i="2" a="1"/>
  <c r="O925" i="2" s="1"/>
  <c r="O926" i="2" a="1"/>
  <c r="O926" i="2" s="1"/>
  <c r="O927" i="2" a="1"/>
  <c r="O927" i="2" s="1"/>
  <c r="O928" i="2" a="1"/>
  <c r="O928" i="2" s="1"/>
  <c r="O929" i="2" a="1"/>
  <c r="O929" i="2" s="1"/>
  <c r="O930" i="2" a="1"/>
  <c r="O930" i="2" s="1"/>
  <c r="O931" i="2" a="1"/>
  <c r="O931" i="2" s="1"/>
  <c r="O932" i="2" a="1"/>
  <c r="O932" i="2" s="1"/>
  <c r="O933" i="2" a="1"/>
  <c r="O933" i="2" s="1"/>
  <c r="O934" i="2" a="1"/>
  <c r="O934" i="2" s="1"/>
  <c r="O935" i="2" a="1"/>
  <c r="O935" i="2" s="1"/>
  <c r="O936" i="2" a="1"/>
  <c r="O936" i="2" s="1"/>
  <c r="O937" i="2" a="1"/>
  <c r="O937" i="2" s="1"/>
  <c r="O938" i="2" a="1"/>
  <c r="O938" i="2" s="1"/>
  <c r="O939" i="2" a="1"/>
  <c r="O939" i="2" s="1"/>
  <c r="O940" i="2" a="1"/>
  <c r="O940" i="2" s="1"/>
  <c r="O941" i="2" a="1"/>
  <c r="O941" i="2" s="1"/>
  <c r="O942" i="2" a="1"/>
  <c r="O942" i="2" s="1"/>
  <c r="O943" i="2" a="1"/>
  <c r="O943" i="2" s="1"/>
  <c r="O944" i="2" a="1"/>
  <c r="O944" i="2" s="1"/>
  <c r="O945" i="2" a="1"/>
  <c r="O945" i="2" s="1"/>
  <c r="O946" i="2" a="1"/>
  <c r="O946" i="2" s="1"/>
  <c r="O947" i="2" a="1"/>
  <c r="O947" i="2" s="1"/>
  <c r="O948" i="2" a="1"/>
  <c r="O948" i="2" s="1"/>
  <c r="O949" i="2" a="1"/>
  <c r="O949" i="2" s="1"/>
  <c r="O950" i="2" a="1"/>
  <c r="O950" i="2" s="1"/>
  <c r="O951" i="2" a="1"/>
  <c r="O951" i="2" s="1"/>
  <c r="O952" i="2" a="1"/>
  <c r="O952" i="2" s="1"/>
  <c r="O953" i="2" a="1"/>
  <c r="O953" i="2" s="1"/>
  <c r="O954" i="2" a="1"/>
  <c r="O954" i="2" s="1"/>
  <c r="O955" i="2" a="1"/>
  <c r="O955" i="2" s="1"/>
  <c r="O956" i="2" a="1"/>
  <c r="O956" i="2" s="1"/>
  <c r="O957" i="2" a="1"/>
  <c r="O957" i="2" s="1"/>
  <c r="O958" i="2" a="1"/>
  <c r="O958" i="2" s="1"/>
  <c r="O959" i="2" a="1"/>
  <c r="O959" i="2" s="1"/>
  <c r="O960" i="2" a="1"/>
  <c r="O960" i="2" s="1"/>
  <c r="O961" i="2" a="1"/>
  <c r="O961" i="2" s="1"/>
  <c r="O962" i="2" a="1"/>
  <c r="O962" i="2" s="1"/>
  <c r="O963" i="2" a="1"/>
  <c r="O963" i="2" s="1"/>
  <c r="O964" i="2" a="1"/>
  <c r="O964" i="2" s="1"/>
  <c r="O965" i="2" a="1"/>
  <c r="O965" i="2" s="1"/>
  <c r="O966" i="2" a="1"/>
  <c r="O966" i="2" s="1"/>
  <c r="O967" i="2" a="1"/>
  <c r="O967" i="2" s="1"/>
  <c r="O968" i="2" a="1"/>
  <c r="O968" i="2" s="1"/>
  <c r="O969" i="2" a="1"/>
  <c r="O969" i="2" s="1"/>
  <c r="O970" i="2" a="1"/>
  <c r="O970" i="2" s="1"/>
  <c r="O971" i="2" a="1"/>
  <c r="O971" i="2" s="1"/>
  <c r="O972" i="2" a="1"/>
  <c r="O972" i="2" s="1"/>
  <c r="O973" i="2" a="1"/>
  <c r="O973" i="2" s="1"/>
  <c r="O974" i="2" a="1"/>
  <c r="O974" i="2" s="1"/>
  <c r="O975" i="2" a="1"/>
  <c r="O975" i="2" s="1"/>
  <c r="O976" i="2" a="1"/>
  <c r="O976" i="2" s="1"/>
  <c r="O977" i="2" a="1"/>
  <c r="O977" i="2" s="1"/>
  <c r="O978" i="2" a="1"/>
  <c r="O978" i="2" s="1"/>
  <c r="O979" i="2" a="1"/>
  <c r="O979" i="2" s="1"/>
  <c r="O980" i="2" a="1"/>
  <c r="O980" i="2" s="1"/>
  <c r="O981" i="2" a="1"/>
  <c r="O981" i="2" s="1"/>
  <c r="O982" i="2" a="1"/>
  <c r="O982" i="2" s="1"/>
  <c r="O983" i="2" a="1"/>
  <c r="O983" i="2" s="1"/>
  <c r="O984" i="2" a="1"/>
  <c r="O984" i="2" s="1"/>
  <c r="O985" i="2" a="1"/>
  <c r="O985" i="2" s="1"/>
  <c r="O986" i="2" a="1"/>
  <c r="O986" i="2" s="1"/>
  <c r="O987" i="2" a="1"/>
  <c r="O987" i="2" s="1"/>
  <c r="O988" i="2" a="1"/>
  <c r="O988" i="2" s="1"/>
  <c r="O989" i="2" a="1"/>
  <c r="O989" i="2" s="1"/>
  <c r="O990" i="2" a="1"/>
  <c r="O990" i="2" s="1"/>
  <c r="O991" i="2" a="1"/>
  <c r="O991" i="2" s="1"/>
  <c r="O992" i="2" a="1"/>
  <c r="O992" i="2" s="1"/>
  <c r="O993" i="2" a="1"/>
  <c r="O993" i="2" s="1"/>
  <c r="O994" i="2" a="1"/>
  <c r="O994" i="2" s="1"/>
  <c r="O995" i="2" a="1"/>
  <c r="O995" i="2" s="1"/>
  <c r="O996" i="2" a="1"/>
  <c r="O996" i="2" s="1"/>
  <c r="O997" i="2" a="1"/>
  <c r="O997" i="2" s="1"/>
  <c r="O998" i="2" a="1"/>
  <c r="O998" i="2" s="1"/>
  <c r="O999" i="2" a="1"/>
  <c r="O999" i="2" s="1"/>
  <c r="O1000" i="2" a="1"/>
  <c r="O1000" i="2" s="1"/>
  <c r="O1001" i="2" a="1"/>
  <c r="O1001" i="2" s="1"/>
  <c r="O1002" i="2" a="1"/>
  <c r="O1002" i="2" s="1"/>
  <c r="O1003" i="2" a="1"/>
  <c r="O1003" i="2" s="1"/>
  <c r="O1004" i="2" a="1"/>
  <c r="O1004" i="2" s="1"/>
  <c r="O1005" i="2" a="1"/>
  <c r="O1005" i="2" s="1"/>
  <c r="O1006" i="2" a="1"/>
  <c r="O1006" i="2" s="1"/>
  <c r="O1007" i="2" a="1"/>
  <c r="O1007" i="2" s="1"/>
  <c r="O1008" i="2" a="1"/>
  <c r="O1008" i="2" s="1"/>
  <c r="O1009" i="2" a="1"/>
  <c r="O1009" i="2" s="1"/>
  <c r="O1010" i="2" a="1"/>
  <c r="O1010" i="2" s="1"/>
  <c r="O1011" i="2" a="1"/>
  <c r="O1011" i="2" s="1"/>
  <c r="O1012" i="2" a="1"/>
  <c r="O1012" i="2" s="1"/>
  <c r="O1013" i="2" a="1"/>
  <c r="O1013" i="2" s="1"/>
  <c r="O1014" i="2" a="1"/>
  <c r="O1014" i="2" s="1"/>
  <c r="O1015" i="2" a="1"/>
  <c r="O1015" i="2" s="1"/>
  <c r="O1016" i="2" a="1"/>
  <c r="O1016" i="2" s="1"/>
  <c r="O1017" i="2" a="1"/>
  <c r="O1017" i="2" s="1"/>
  <c r="O1018" i="2" a="1"/>
  <c r="O1018" i="2" s="1"/>
  <c r="O1019" i="2" a="1"/>
  <c r="O1019" i="2" s="1"/>
  <c r="O1020" i="2" a="1"/>
  <c r="O1020" i="2" s="1"/>
  <c r="O1021" i="2" a="1"/>
  <c r="O1021" i="2" s="1"/>
  <c r="O1022" i="2" a="1"/>
  <c r="O1022" i="2" s="1"/>
  <c r="O1023" i="2" a="1"/>
  <c r="O1023" i="2" s="1"/>
  <c r="O1024" i="2" a="1"/>
  <c r="O1024" i="2" s="1"/>
  <c r="O1025" i="2" a="1"/>
  <c r="O1025" i="2" s="1"/>
  <c r="O1026" i="2" a="1"/>
  <c r="O1026" i="2" s="1"/>
  <c r="O1027" i="2" a="1"/>
  <c r="O1027" i="2" s="1"/>
  <c r="O1028" i="2" a="1"/>
  <c r="O1028" i="2" s="1"/>
  <c r="O1029" i="2" a="1"/>
  <c r="O1029" i="2" s="1"/>
  <c r="O1030" i="2" a="1"/>
  <c r="O1030" i="2" s="1"/>
  <c r="O1031" i="2" a="1"/>
  <c r="O1031" i="2" s="1"/>
  <c r="O1032" i="2" a="1"/>
  <c r="O1032" i="2" s="1"/>
  <c r="O1033" i="2" a="1"/>
  <c r="O1033" i="2" s="1"/>
  <c r="O1034" i="2" a="1"/>
  <c r="O1034" i="2" s="1"/>
  <c r="O1035" i="2" a="1"/>
  <c r="O1035" i="2" s="1"/>
  <c r="O1036" i="2" a="1"/>
  <c r="O1036" i="2" s="1"/>
  <c r="O1037" i="2" a="1"/>
  <c r="O1037" i="2" s="1"/>
  <c r="O1038" i="2" a="1"/>
  <c r="O1038" i="2" s="1"/>
  <c r="O1039" i="2" a="1"/>
  <c r="O1039" i="2" s="1"/>
  <c r="O1040" i="2" a="1"/>
  <c r="O1040" i="2" s="1"/>
  <c r="O1041" i="2" a="1"/>
  <c r="O1041" i="2" s="1"/>
  <c r="O1042" i="2" a="1"/>
  <c r="O1042" i="2" s="1"/>
  <c r="O1043" i="2" a="1"/>
  <c r="O1043" i="2" s="1"/>
  <c r="O1044" i="2" a="1"/>
  <c r="O1044" i="2" s="1"/>
  <c r="O1045" i="2" a="1"/>
  <c r="O1045" i="2" s="1"/>
  <c r="O1046" i="2" a="1"/>
  <c r="O1046" i="2" s="1"/>
  <c r="O1047" i="2" a="1"/>
  <c r="O1047" i="2" s="1"/>
  <c r="O1048" i="2" a="1"/>
  <c r="O1048" i="2" s="1"/>
  <c r="O1049" i="2" a="1"/>
  <c r="O1049" i="2" s="1"/>
  <c r="O1050" i="2" a="1"/>
  <c r="O1050" i="2" s="1"/>
  <c r="O1051" i="2" a="1"/>
  <c r="O1051" i="2" s="1"/>
  <c r="O1052" i="2" a="1"/>
  <c r="O1052" i="2" s="1"/>
  <c r="O1053" i="2" a="1"/>
  <c r="O1053" i="2" s="1"/>
  <c r="O1054" i="2" a="1"/>
  <c r="O1054" i="2" s="1"/>
  <c r="O1055" i="2" a="1"/>
  <c r="O1055" i="2" s="1"/>
  <c r="O1056" i="2" a="1"/>
  <c r="O1056" i="2" s="1"/>
  <c r="O1057" i="2" a="1"/>
  <c r="O1057" i="2" s="1"/>
  <c r="O1058" i="2" a="1"/>
  <c r="O1058" i="2" s="1"/>
  <c r="O1059" i="2" a="1"/>
  <c r="O1059" i="2" s="1"/>
  <c r="O1060" i="2" a="1"/>
  <c r="O1060" i="2" s="1"/>
  <c r="O1061" i="2" a="1"/>
  <c r="O1061" i="2" s="1"/>
  <c r="O1062" i="2" a="1"/>
  <c r="O1062" i="2" s="1"/>
  <c r="O1063" i="2" a="1"/>
  <c r="O1063" i="2" s="1"/>
  <c r="O1064" i="2" a="1"/>
  <c r="O1064" i="2" s="1"/>
  <c r="O1065" i="2" a="1"/>
  <c r="O1065" i="2" s="1"/>
  <c r="O1066" i="2" a="1"/>
  <c r="O1066" i="2" s="1"/>
  <c r="O1067" i="2" a="1"/>
  <c r="O1067" i="2" s="1"/>
  <c r="O1068" i="2" a="1"/>
  <c r="O1068" i="2" s="1"/>
  <c r="O1069" i="2" a="1"/>
  <c r="O1069" i="2" s="1"/>
  <c r="O1070" i="2" a="1"/>
  <c r="O1070" i="2" s="1"/>
  <c r="O1071" i="2" a="1"/>
  <c r="O1071" i="2" s="1"/>
  <c r="O1072" i="2" a="1"/>
  <c r="O1072" i="2" s="1"/>
  <c r="O1073" i="2" a="1"/>
  <c r="O1073" i="2" s="1"/>
  <c r="O1074" i="2" a="1"/>
  <c r="O1074" i="2" s="1"/>
  <c r="O1075" i="2" a="1"/>
  <c r="O1075" i="2" s="1"/>
  <c r="O1076" i="2" a="1"/>
  <c r="O1076" i="2" s="1"/>
  <c r="O1077" i="2" a="1"/>
  <c r="O1077" i="2" s="1"/>
  <c r="O1078" i="2" a="1"/>
  <c r="O1078" i="2" s="1"/>
  <c r="O1079" i="2" a="1"/>
  <c r="O1079" i="2" s="1"/>
  <c r="O1080" i="2" a="1"/>
  <c r="O1080" i="2" s="1"/>
  <c r="O1081" i="2" a="1"/>
  <c r="O1081" i="2" s="1"/>
  <c r="O1082" i="2" a="1"/>
  <c r="O1082" i="2" s="1"/>
  <c r="O1083" i="2" a="1"/>
  <c r="O1083" i="2" s="1"/>
  <c r="O1084" i="2" a="1"/>
  <c r="O1084" i="2" s="1"/>
  <c r="O1085" i="2" a="1"/>
  <c r="O1085" i="2" s="1"/>
  <c r="O1086" i="2" a="1"/>
  <c r="O1086" i="2" s="1"/>
  <c r="O1087" i="2" a="1"/>
  <c r="O1087" i="2" s="1"/>
  <c r="O1088" i="2" a="1"/>
  <c r="O1088" i="2" s="1"/>
  <c r="O1089" i="2" a="1"/>
  <c r="O1089" i="2" s="1"/>
  <c r="O1090" i="2" a="1"/>
  <c r="O1090" i="2" s="1"/>
  <c r="O1091" i="2" a="1"/>
  <c r="O1091" i="2" s="1"/>
  <c r="O1092" i="2" a="1"/>
  <c r="O1092" i="2" s="1"/>
  <c r="O1093" i="2" a="1"/>
  <c r="O1093" i="2" s="1"/>
  <c r="O1094" i="2" a="1"/>
  <c r="O1094" i="2" s="1"/>
  <c r="O1095" i="2" a="1"/>
  <c r="O1095" i="2" s="1"/>
  <c r="O1096" i="2" a="1"/>
  <c r="O1096" i="2" s="1"/>
  <c r="O1097" i="2" a="1"/>
  <c r="O1097" i="2" s="1"/>
  <c r="O1098" i="2" a="1"/>
  <c r="O1098" i="2" s="1"/>
  <c r="O1099" i="2" a="1"/>
  <c r="O1099" i="2" s="1"/>
  <c r="O1100" i="2" a="1"/>
  <c r="O1100" i="2" s="1"/>
  <c r="O1101" i="2" a="1"/>
  <c r="O1101" i="2" s="1"/>
  <c r="O1102" i="2" a="1"/>
  <c r="O1102" i="2" s="1"/>
  <c r="O1103" i="2" a="1"/>
  <c r="O1103" i="2" s="1"/>
  <c r="O1104" i="2" a="1"/>
  <c r="O1104" i="2" s="1"/>
  <c r="O1105" i="2" a="1"/>
  <c r="O1105" i="2" s="1"/>
  <c r="O1106" i="2" a="1"/>
  <c r="O1106" i="2" s="1"/>
  <c r="O1107" i="2" a="1"/>
  <c r="O1107" i="2" s="1"/>
  <c r="O1108" i="2" a="1"/>
  <c r="O1108" i="2" s="1"/>
  <c r="O1109" i="2" a="1"/>
  <c r="O1109" i="2" s="1"/>
  <c r="O1110" i="2" a="1"/>
  <c r="O1110" i="2" s="1"/>
  <c r="O1111" i="2" a="1"/>
  <c r="O1111" i="2" s="1"/>
  <c r="O1112" i="2" a="1"/>
  <c r="O1112" i="2" s="1"/>
  <c r="O1113" i="2" a="1"/>
  <c r="O1113" i="2" s="1"/>
  <c r="O1114" i="2" a="1"/>
  <c r="O1114" i="2" s="1"/>
  <c r="O1115" i="2" a="1"/>
  <c r="O1115" i="2" s="1"/>
  <c r="O1116" i="2" a="1"/>
  <c r="O1116" i="2" s="1"/>
  <c r="O1117" i="2" a="1"/>
  <c r="O1117" i="2" s="1"/>
  <c r="O1118" i="2" a="1"/>
  <c r="O1118" i="2" s="1"/>
  <c r="O1119" i="2" a="1"/>
  <c r="O1119" i="2" s="1"/>
  <c r="O1120" i="2" a="1"/>
  <c r="O1120" i="2" s="1"/>
  <c r="O1121" i="2" a="1"/>
  <c r="O1121" i="2" s="1"/>
  <c r="O1122" i="2" a="1"/>
  <c r="O1122" i="2" s="1"/>
  <c r="O1123" i="2" a="1"/>
  <c r="O1123" i="2" s="1"/>
  <c r="O1124" i="2" a="1"/>
  <c r="O1124" i="2" s="1"/>
  <c r="O1125" i="2" a="1"/>
  <c r="O1125" i="2" s="1"/>
  <c r="O1126" i="2" a="1"/>
  <c r="O1126" i="2" s="1"/>
  <c r="O1127" i="2" a="1"/>
  <c r="O1127" i="2" s="1"/>
  <c r="O1128" i="2" a="1"/>
  <c r="O1128" i="2" s="1"/>
  <c r="O1129" i="2" a="1"/>
  <c r="O1129" i="2" s="1"/>
  <c r="O1130" i="2" a="1"/>
  <c r="O1130" i="2" s="1"/>
  <c r="O1131" i="2" a="1"/>
  <c r="O1131" i="2" s="1"/>
  <c r="O1132" i="2" a="1"/>
  <c r="O1132" i="2" s="1"/>
  <c r="O1133" i="2" a="1"/>
  <c r="O1133" i="2" s="1"/>
  <c r="O1134" i="2" a="1"/>
  <c r="O1134" i="2" s="1"/>
  <c r="O1135" i="2" a="1"/>
  <c r="O1135" i="2" s="1"/>
  <c r="O1136" i="2" a="1"/>
  <c r="O1136" i="2" s="1"/>
  <c r="O1137" i="2" a="1"/>
  <c r="O1137" i="2" s="1"/>
  <c r="O1138" i="2" a="1"/>
  <c r="O1138" i="2" s="1"/>
  <c r="O1139" i="2" a="1"/>
  <c r="O1139" i="2" s="1"/>
  <c r="O1140" i="2" a="1"/>
  <c r="O1140" i="2" s="1"/>
  <c r="O1141" i="2" a="1"/>
  <c r="O1141" i="2" s="1"/>
  <c r="O1142" i="2" a="1"/>
  <c r="O1142" i="2" s="1"/>
  <c r="O1143" i="2" a="1"/>
  <c r="O1143" i="2" s="1"/>
  <c r="O1144" i="2" a="1"/>
  <c r="O1144" i="2" s="1"/>
  <c r="O1145" i="2" a="1"/>
  <c r="O1145" i="2" s="1"/>
  <c r="O1146" i="2" a="1"/>
  <c r="O1146" i="2" s="1"/>
  <c r="O1147" i="2" a="1"/>
  <c r="O1147" i="2" s="1"/>
  <c r="O1148" i="2" a="1"/>
  <c r="O1148" i="2" s="1"/>
  <c r="O1149" i="2" a="1"/>
  <c r="O1149" i="2" s="1"/>
  <c r="O1150" i="2" a="1"/>
  <c r="O1150" i="2" s="1"/>
  <c r="O1151" i="2" a="1"/>
  <c r="O1151" i="2" s="1"/>
  <c r="O1152" i="2" a="1"/>
  <c r="O1152" i="2" s="1"/>
  <c r="O1153" i="2" a="1"/>
  <c r="O1153" i="2" s="1"/>
  <c r="O1154" i="2" a="1"/>
  <c r="O1154" i="2" s="1"/>
  <c r="O1155" i="2" a="1"/>
  <c r="O1155" i="2" s="1"/>
  <c r="O1156" i="2" a="1"/>
  <c r="O1156" i="2" s="1"/>
  <c r="O1157" i="2" a="1"/>
  <c r="O1157" i="2" s="1"/>
  <c r="O1158" i="2" a="1"/>
  <c r="O1158" i="2" s="1"/>
  <c r="O1159" i="2" a="1"/>
  <c r="O1159" i="2" s="1"/>
  <c r="O1160" i="2" a="1"/>
  <c r="O1160" i="2" s="1"/>
  <c r="O1161" i="2" a="1"/>
  <c r="O1161" i="2" s="1"/>
  <c r="O1162" i="2" a="1"/>
  <c r="O1162" i="2" s="1"/>
  <c r="O1163" i="2" a="1"/>
  <c r="O1163" i="2" s="1"/>
  <c r="O1164" i="2" a="1"/>
  <c r="O1164" i="2" s="1"/>
  <c r="O1165" i="2" a="1"/>
  <c r="O1165" i="2" s="1"/>
  <c r="O1166" i="2" a="1"/>
  <c r="O1166" i="2" s="1"/>
  <c r="O1167" i="2" a="1"/>
  <c r="O1167" i="2" s="1"/>
  <c r="O1168" i="2" a="1"/>
  <c r="O1168" i="2" s="1"/>
  <c r="O1169" i="2" a="1"/>
  <c r="O1169" i="2" s="1"/>
  <c r="O1170" i="2" a="1"/>
  <c r="O1170" i="2" s="1"/>
  <c r="O1171" i="2" a="1"/>
  <c r="O1171" i="2" s="1"/>
  <c r="O1172" i="2" a="1"/>
  <c r="O1172" i="2" s="1"/>
  <c r="O1173" i="2" a="1"/>
  <c r="O1173" i="2" s="1"/>
  <c r="O1174" i="2" a="1"/>
  <c r="O1174" i="2" s="1"/>
  <c r="O1175" i="2" a="1"/>
  <c r="O1175" i="2" s="1"/>
  <c r="O1176" i="2" a="1"/>
  <c r="O1176" i="2" s="1"/>
  <c r="O1177" i="2" a="1"/>
  <c r="O1177" i="2" s="1"/>
  <c r="O1178" i="2" a="1"/>
  <c r="O1178" i="2" s="1"/>
  <c r="O1179" i="2" a="1"/>
  <c r="O1179" i="2" s="1"/>
  <c r="O1180" i="2" a="1"/>
  <c r="O1180" i="2" s="1"/>
  <c r="O1181" i="2" a="1"/>
  <c r="O1181" i="2" s="1"/>
  <c r="O1182" i="2" a="1"/>
  <c r="O1182" i="2" s="1"/>
  <c r="O1183" i="2" a="1"/>
  <c r="O1183" i="2" s="1"/>
  <c r="O1184" i="2" a="1"/>
  <c r="O1184" i="2" s="1"/>
  <c r="O1185" i="2" a="1"/>
  <c r="O1185" i="2" s="1"/>
  <c r="O1186" i="2" a="1"/>
  <c r="O1186" i="2" s="1"/>
  <c r="O1187" i="2" a="1"/>
  <c r="O1187" i="2" s="1"/>
  <c r="O1188" i="2" a="1"/>
  <c r="O1188" i="2" s="1"/>
  <c r="O1189" i="2" a="1"/>
  <c r="O1189" i="2" s="1"/>
  <c r="O1190" i="2" a="1"/>
  <c r="O1190" i="2" s="1"/>
  <c r="O1191" i="2" a="1"/>
  <c r="O1191" i="2" s="1"/>
  <c r="O1192" i="2" a="1"/>
  <c r="O1192" i="2" s="1"/>
  <c r="O1193" i="2" a="1"/>
  <c r="O1193" i="2" s="1"/>
  <c r="O1194" i="2" a="1"/>
  <c r="O1194" i="2" s="1"/>
  <c r="O1195" i="2" a="1"/>
  <c r="O1195" i="2" s="1"/>
  <c r="O1196" i="2" a="1"/>
  <c r="O1196" i="2" s="1"/>
  <c r="O1197" i="2" a="1"/>
  <c r="O1197" i="2" s="1"/>
  <c r="O1198" i="2" a="1"/>
  <c r="O1198" i="2" s="1"/>
  <c r="O1199" i="2" a="1"/>
  <c r="O1199" i="2" s="1"/>
  <c r="O1200" i="2" a="1"/>
  <c r="O1200" i="2" s="1"/>
  <c r="O1201" i="2" a="1"/>
  <c r="O1201" i="2" s="1"/>
  <c r="O1202" i="2" a="1"/>
  <c r="O1202" i="2" s="1"/>
  <c r="O1203" i="2" a="1"/>
  <c r="O1203" i="2" s="1"/>
  <c r="O1204" i="2" a="1"/>
  <c r="O1204" i="2" s="1"/>
  <c r="O1205" i="2" a="1"/>
  <c r="O1205" i="2" s="1"/>
  <c r="O1206" i="2" a="1"/>
  <c r="O1206" i="2" s="1"/>
  <c r="O1207" i="2" a="1"/>
  <c r="O1207" i="2" s="1"/>
  <c r="O1208" i="2" a="1"/>
  <c r="O1208" i="2" s="1"/>
  <c r="O1209" i="2" a="1"/>
  <c r="O1209" i="2" s="1"/>
  <c r="O1210" i="2" a="1"/>
  <c r="O1210" i="2" s="1"/>
  <c r="O1211" i="2" a="1"/>
  <c r="O1211" i="2" s="1"/>
  <c r="O1212" i="2" a="1"/>
  <c r="O1212" i="2" s="1"/>
  <c r="O1213" i="2" a="1"/>
  <c r="O1213" i="2" s="1"/>
  <c r="O1214" i="2" a="1"/>
  <c r="O1214" i="2" s="1"/>
  <c r="O1215" i="2" a="1"/>
  <c r="O1215" i="2" s="1"/>
  <c r="O1216" i="2" a="1"/>
  <c r="O1216" i="2" s="1"/>
  <c r="O1217" i="2" a="1"/>
  <c r="O1217" i="2" s="1"/>
  <c r="O1218" i="2" a="1"/>
  <c r="O1218" i="2" s="1"/>
  <c r="O1219" i="2" a="1"/>
  <c r="O1219" i="2" s="1"/>
  <c r="O1220" i="2" a="1"/>
  <c r="O1220" i="2" s="1"/>
  <c r="O1221" i="2" a="1"/>
  <c r="O1221" i="2" s="1"/>
  <c r="O1222" i="2" a="1"/>
  <c r="O1222" i="2" s="1"/>
  <c r="O1223" i="2" a="1"/>
  <c r="O1223" i="2" s="1"/>
  <c r="O1224" i="2" a="1"/>
  <c r="O1224" i="2" s="1"/>
  <c r="O1225" i="2" a="1"/>
  <c r="O1225" i="2" s="1"/>
  <c r="O1226" i="2" a="1"/>
  <c r="O1226" i="2" s="1"/>
  <c r="O1227" i="2" a="1"/>
  <c r="O1227" i="2" s="1"/>
  <c r="O1228" i="2" a="1"/>
  <c r="O1228" i="2" s="1"/>
  <c r="O1229" i="2" a="1"/>
  <c r="O1229" i="2" s="1"/>
  <c r="O1230" i="2" a="1"/>
  <c r="O1230" i="2" s="1"/>
  <c r="O1231" i="2" a="1"/>
  <c r="O1231" i="2" s="1"/>
  <c r="O1232" i="2" a="1"/>
  <c r="O1232" i="2" s="1"/>
  <c r="O1233" i="2" a="1"/>
  <c r="O1233" i="2" s="1"/>
  <c r="O1234" i="2" a="1"/>
  <c r="O1234" i="2" s="1"/>
  <c r="O1235" i="2" a="1"/>
  <c r="O1235" i="2" s="1"/>
  <c r="O1236" i="2" a="1"/>
  <c r="O1236" i="2" s="1"/>
  <c r="O1237" i="2" a="1"/>
  <c r="O1237" i="2" s="1"/>
  <c r="O1238" i="2" a="1"/>
  <c r="O1238" i="2" s="1"/>
  <c r="O1239" i="2" a="1"/>
  <c r="O1239" i="2" s="1"/>
  <c r="O1240" i="2" a="1"/>
  <c r="O1240" i="2" s="1"/>
  <c r="O1241" i="2" a="1"/>
  <c r="O1241" i="2" s="1"/>
  <c r="O1242" i="2" a="1"/>
  <c r="O1242" i="2" s="1"/>
  <c r="O1243" i="2" a="1"/>
  <c r="O1243" i="2" s="1"/>
  <c r="O1244" i="2" a="1"/>
  <c r="O1244" i="2" s="1"/>
  <c r="O1245" i="2" a="1"/>
  <c r="O1245" i="2" s="1"/>
  <c r="O1246" i="2" a="1"/>
  <c r="O1246" i="2" s="1"/>
  <c r="O1247" i="2" a="1"/>
  <c r="O1247" i="2" s="1"/>
  <c r="O1248" i="2" a="1"/>
  <c r="O1248" i="2" s="1"/>
  <c r="O1249" i="2" a="1"/>
  <c r="O1249" i="2" s="1"/>
  <c r="O1250" i="2" a="1"/>
  <c r="O1250" i="2" s="1"/>
  <c r="O1251" i="2" a="1"/>
  <c r="O1251" i="2" s="1"/>
  <c r="O1252" i="2" a="1"/>
  <c r="O1252" i="2" s="1"/>
  <c r="O1253" i="2" a="1"/>
  <c r="O1253" i="2" s="1"/>
  <c r="O1254" i="2" a="1"/>
  <c r="O1254" i="2" s="1"/>
  <c r="O1255" i="2" a="1"/>
  <c r="O1255" i="2" s="1"/>
  <c r="O1256" i="2" a="1"/>
  <c r="O1256" i="2" s="1"/>
  <c r="O1257" i="2" a="1"/>
  <c r="O1257" i="2" s="1"/>
  <c r="O1258" i="2" a="1"/>
  <c r="O1258" i="2" s="1"/>
  <c r="O1259" i="2" a="1"/>
  <c r="O1259" i="2" s="1"/>
  <c r="O1260" i="2" a="1"/>
  <c r="O1260" i="2" s="1"/>
  <c r="O1261" i="2" a="1"/>
  <c r="O1261" i="2" s="1"/>
  <c r="O1262" i="2" a="1"/>
  <c r="O1262" i="2" s="1"/>
  <c r="O1263" i="2" a="1"/>
  <c r="O1263" i="2" s="1"/>
  <c r="O1264" i="2" a="1"/>
  <c r="O1264" i="2" s="1"/>
  <c r="O1265" i="2" a="1"/>
  <c r="O1265" i="2" s="1"/>
  <c r="O1266" i="2" a="1"/>
  <c r="O1266" i="2" s="1"/>
  <c r="O1267" i="2" a="1"/>
  <c r="O1267" i="2" s="1"/>
  <c r="O1268" i="2" a="1"/>
  <c r="O1268" i="2" s="1"/>
  <c r="O1269" i="2" a="1"/>
  <c r="O1269" i="2" s="1"/>
  <c r="O1270" i="2" a="1"/>
  <c r="O1270" i="2" s="1"/>
  <c r="O1271" i="2" a="1"/>
  <c r="O1271" i="2" s="1"/>
  <c r="O1272" i="2" a="1"/>
  <c r="O1272" i="2" s="1"/>
  <c r="O1273" i="2" a="1"/>
  <c r="O1273" i="2" s="1"/>
  <c r="O1274" i="2" a="1"/>
  <c r="O1274" i="2" s="1"/>
  <c r="O1275" i="2" a="1"/>
  <c r="O1275" i="2" s="1"/>
  <c r="O1276" i="2" a="1"/>
  <c r="O1276" i="2" s="1"/>
  <c r="O1277" i="2" a="1"/>
  <c r="O1277" i="2" s="1"/>
  <c r="O1278" i="2" a="1"/>
  <c r="O1278" i="2" s="1"/>
  <c r="O1279" i="2" a="1"/>
  <c r="O1279" i="2" s="1"/>
  <c r="O1280" i="2" a="1"/>
  <c r="O1280" i="2" s="1"/>
  <c r="O1281" i="2" a="1"/>
  <c r="O1281" i="2" s="1"/>
  <c r="O1282" i="2" a="1"/>
  <c r="O1282" i="2" s="1"/>
  <c r="O1283" i="2" a="1"/>
  <c r="O1283" i="2" s="1"/>
  <c r="O1284" i="2" a="1"/>
  <c r="O1284" i="2" s="1"/>
  <c r="O1285" i="2" a="1"/>
  <c r="O1285" i="2" s="1"/>
  <c r="O1286" i="2" a="1"/>
  <c r="O1286" i="2" s="1"/>
  <c r="O1287" i="2" a="1"/>
  <c r="O1287" i="2" s="1"/>
  <c r="O1288" i="2" a="1"/>
  <c r="O1288" i="2" s="1"/>
  <c r="O1289" i="2" a="1"/>
  <c r="O1289" i="2" s="1"/>
  <c r="O1290" i="2" a="1"/>
  <c r="O1290" i="2" s="1"/>
  <c r="O1291" i="2" a="1"/>
  <c r="O1291" i="2" s="1"/>
  <c r="O1292" i="2" a="1"/>
  <c r="O1292" i="2" s="1"/>
  <c r="O1293" i="2" a="1"/>
  <c r="O1293" i="2" s="1"/>
  <c r="O1294" i="2" a="1"/>
  <c r="O1294" i="2" s="1"/>
  <c r="O1295" i="2" a="1"/>
  <c r="O1295" i="2" s="1"/>
  <c r="O1296" i="2" a="1"/>
  <c r="O1296" i="2" s="1"/>
  <c r="O1297" i="2" a="1"/>
  <c r="O1297" i="2" s="1"/>
  <c r="O1298" i="2" a="1"/>
  <c r="O1298" i="2" s="1"/>
  <c r="O1299" i="2" a="1"/>
  <c r="O1299" i="2" s="1"/>
  <c r="O1300" i="2" a="1"/>
  <c r="O1300" i="2" s="1"/>
  <c r="O1301" i="2" a="1"/>
  <c r="O1301" i="2" s="1"/>
  <c r="O1302" i="2" a="1"/>
  <c r="O1302" i="2" s="1"/>
  <c r="O1303" i="2" a="1"/>
  <c r="O1303" i="2" s="1"/>
  <c r="O1304" i="2" a="1"/>
  <c r="O1304" i="2" s="1"/>
  <c r="O1305" i="2" a="1"/>
  <c r="O1305" i="2" s="1"/>
  <c r="O1306" i="2" a="1"/>
  <c r="O1306" i="2" s="1"/>
  <c r="O1307" i="2" a="1"/>
  <c r="O1307" i="2" s="1"/>
  <c r="O1308" i="2" a="1"/>
  <c r="O1308" i="2" s="1"/>
  <c r="O1309" i="2" a="1"/>
  <c r="O1309" i="2" s="1"/>
  <c r="O1310" i="2" a="1"/>
  <c r="O1310" i="2" s="1"/>
  <c r="O1311" i="2" a="1"/>
  <c r="O1311" i="2" s="1"/>
  <c r="O1312" i="2" a="1"/>
  <c r="O1312" i="2" s="1"/>
  <c r="O1313" i="2" a="1"/>
  <c r="O1313" i="2" s="1"/>
  <c r="O1314" i="2" a="1"/>
  <c r="O1314" i="2" s="1"/>
  <c r="O1315" i="2" a="1"/>
  <c r="O1315" i="2" s="1"/>
  <c r="O1316" i="2" a="1"/>
  <c r="O1316" i="2" s="1"/>
  <c r="O1317" i="2" a="1"/>
  <c r="O1317" i="2" s="1"/>
  <c r="O1318" i="2" a="1"/>
  <c r="O1318" i="2" s="1"/>
  <c r="O1319" i="2" a="1"/>
  <c r="O1319" i="2" s="1"/>
  <c r="O1320" i="2" a="1"/>
  <c r="O1320" i="2" s="1"/>
  <c r="O1321" i="2" a="1"/>
  <c r="O1321" i="2" s="1"/>
  <c r="O1322" i="2" a="1"/>
  <c r="O1322" i="2" s="1"/>
  <c r="O1323" i="2" a="1"/>
  <c r="O1323" i="2" s="1"/>
  <c r="O1324" i="2" a="1"/>
  <c r="O1324" i="2" s="1"/>
  <c r="O1325" i="2" a="1"/>
  <c r="O1325" i="2" s="1"/>
  <c r="O1326" i="2" a="1"/>
  <c r="O1326" i="2" s="1"/>
  <c r="O1327" i="2" a="1"/>
  <c r="O1327" i="2" s="1"/>
  <c r="O1328" i="2" a="1"/>
  <c r="O1328" i="2" s="1"/>
  <c r="O1329" i="2" a="1"/>
  <c r="O1329" i="2" s="1"/>
  <c r="O1330" i="2" a="1"/>
  <c r="O1330" i="2" s="1"/>
  <c r="O1331" i="2" a="1"/>
  <c r="O1331" i="2" s="1"/>
  <c r="O1332" i="2" a="1"/>
  <c r="O1332" i="2" s="1"/>
  <c r="O1333" i="2" a="1"/>
  <c r="O1333" i="2" s="1"/>
  <c r="O1334" i="2" a="1"/>
  <c r="O1334" i="2" s="1"/>
  <c r="O1335" i="2" a="1"/>
  <c r="O1335" i="2" s="1"/>
  <c r="O1336" i="2" a="1"/>
  <c r="O1336" i="2" s="1"/>
  <c r="O1337" i="2" a="1"/>
  <c r="O1337" i="2" s="1"/>
  <c r="O1338" i="2" a="1"/>
  <c r="O1338" i="2" s="1"/>
  <c r="O1339" i="2" a="1"/>
  <c r="O1339" i="2" s="1"/>
  <c r="O1340" i="2" a="1"/>
  <c r="O1340" i="2" s="1"/>
  <c r="O1341" i="2" a="1"/>
  <c r="O1341" i="2" s="1"/>
  <c r="O1342" i="2" a="1"/>
  <c r="O1342" i="2" s="1"/>
  <c r="O1343" i="2" a="1"/>
  <c r="O1343" i="2" s="1"/>
  <c r="O1344" i="2" a="1"/>
  <c r="O1344" i="2" s="1"/>
  <c r="O1345" i="2" a="1"/>
  <c r="O1345" i="2" s="1"/>
  <c r="O1346" i="2" a="1"/>
  <c r="O1346" i="2" s="1"/>
  <c r="O1347" i="2" a="1"/>
  <c r="O1347" i="2" s="1"/>
  <c r="O1348" i="2" a="1"/>
  <c r="O1348" i="2" s="1"/>
  <c r="O1349" i="2" a="1"/>
  <c r="O1349" i="2" s="1"/>
  <c r="O1350" i="2" a="1"/>
  <c r="O1350" i="2" s="1"/>
  <c r="O1351" i="2" a="1"/>
  <c r="O1351" i="2" s="1"/>
  <c r="O1352" i="2" a="1"/>
  <c r="O1352" i="2" s="1"/>
  <c r="O1353" i="2" a="1"/>
  <c r="O1353" i="2" s="1"/>
  <c r="O1354" i="2" a="1"/>
  <c r="O1354" i="2" s="1"/>
  <c r="O1355" i="2" a="1"/>
  <c r="O1355" i="2" s="1"/>
  <c r="O1356" i="2" a="1"/>
  <c r="O1356" i="2" s="1"/>
  <c r="O1357" i="2" a="1"/>
  <c r="O1357" i="2" s="1"/>
  <c r="O1358" i="2" a="1"/>
  <c r="O1358" i="2" s="1"/>
  <c r="O1359" i="2" a="1"/>
  <c r="O1359" i="2" s="1"/>
  <c r="O1360" i="2" a="1"/>
  <c r="O1360" i="2" s="1"/>
  <c r="O1361" i="2" a="1"/>
  <c r="O1361" i="2" s="1"/>
  <c r="O1362" i="2" a="1"/>
  <c r="O1362" i="2" s="1"/>
  <c r="O1363" i="2" a="1"/>
  <c r="O1363" i="2" s="1"/>
  <c r="O1364" i="2" a="1"/>
  <c r="O1364" i="2" s="1"/>
  <c r="O1365" i="2" a="1"/>
  <c r="O1365" i="2" s="1"/>
  <c r="O1366" i="2" a="1"/>
  <c r="O1366" i="2" s="1"/>
  <c r="O1367" i="2" a="1"/>
  <c r="O1367" i="2" s="1"/>
  <c r="O1368" i="2" a="1"/>
  <c r="O1368" i="2" s="1"/>
  <c r="O1369" i="2" a="1"/>
  <c r="O1369" i="2" s="1"/>
  <c r="O1370" i="2" a="1"/>
  <c r="O1370" i="2" s="1"/>
  <c r="O1371" i="2" a="1"/>
  <c r="O1371" i="2" s="1"/>
  <c r="O1372" i="2" a="1"/>
  <c r="O1372" i="2" s="1"/>
  <c r="O1373" i="2" a="1"/>
  <c r="O1373" i="2" s="1"/>
  <c r="O1374" i="2" a="1"/>
  <c r="O1374" i="2" s="1"/>
  <c r="O1375" i="2" a="1"/>
  <c r="O1375" i="2" s="1"/>
  <c r="O1376" i="2" a="1"/>
  <c r="O1376" i="2" s="1"/>
  <c r="O1377" i="2" a="1"/>
  <c r="O1377" i="2" s="1"/>
  <c r="O1378" i="2" a="1"/>
  <c r="O1378" i="2" s="1"/>
  <c r="O1379" i="2" a="1"/>
  <c r="O1379" i="2" s="1"/>
  <c r="O1380" i="2" a="1"/>
  <c r="O1380" i="2" s="1"/>
  <c r="O1381" i="2" a="1"/>
  <c r="O1381" i="2" s="1"/>
  <c r="O1382" i="2" a="1"/>
  <c r="O1382" i="2" s="1"/>
  <c r="O1383" i="2" a="1"/>
  <c r="O1383" i="2" s="1"/>
  <c r="O1384" i="2" a="1"/>
  <c r="O1384" i="2" s="1"/>
  <c r="O1385" i="2" a="1"/>
  <c r="O1385" i="2" s="1"/>
  <c r="O1386" i="2" a="1"/>
  <c r="O1386" i="2" s="1"/>
  <c r="O1387" i="2" a="1"/>
  <c r="O1387" i="2" s="1"/>
  <c r="O1388" i="2" a="1"/>
  <c r="O1388" i="2" s="1"/>
  <c r="O1389" i="2" a="1"/>
  <c r="O1389" i="2" s="1"/>
  <c r="O1390" i="2" a="1"/>
  <c r="O1390" i="2" s="1"/>
  <c r="O1391" i="2" a="1"/>
  <c r="O1391" i="2" s="1"/>
  <c r="O1392" i="2" a="1"/>
  <c r="O1392" i="2" s="1"/>
  <c r="O1393" i="2" a="1"/>
  <c r="O1393" i="2" s="1"/>
  <c r="O1394" i="2" a="1"/>
  <c r="O1394" i="2" s="1"/>
  <c r="O1395" i="2" a="1"/>
  <c r="O1395" i="2" s="1"/>
  <c r="O1396" i="2" a="1"/>
  <c r="O1396" i="2" s="1"/>
  <c r="O1397" i="2" a="1"/>
  <c r="O1397" i="2" s="1"/>
  <c r="O1398" i="2" a="1"/>
  <c r="O1398" i="2" s="1"/>
  <c r="O1399" i="2" a="1"/>
  <c r="O1399" i="2" s="1"/>
  <c r="O1400" i="2" a="1"/>
  <c r="O1400" i="2" s="1"/>
  <c r="O1401" i="2" a="1"/>
  <c r="O1401" i="2" s="1"/>
  <c r="O1402" i="2" a="1"/>
  <c r="O1402" i="2" s="1"/>
  <c r="O1403" i="2" a="1"/>
  <c r="O1403" i="2" s="1"/>
  <c r="O1404" i="2" a="1"/>
  <c r="O1404" i="2" s="1"/>
  <c r="O1405" i="2" a="1"/>
  <c r="O1405" i="2" s="1"/>
  <c r="O1406" i="2" a="1"/>
  <c r="O1406" i="2" s="1"/>
  <c r="O1407" i="2" a="1"/>
  <c r="O1407" i="2" s="1"/>
  <c r="O1408" i="2" a="1"/>
  <c r="O1408" i="2" s="1"/>
  <c r="O1409" i="2" a="1"/>
  <c r="O1409" i="2" s="1"/>
  <c r="O1410" i="2" a="1"/>
  <c r="O1410" i="2" s="1"/>
  <c r="O1411" i="2" a="1"/>
  <c r="O1411" i="2" s="1"/>
  <c r="O1412" i="2" a="1"/>
  <c r="O1412" i="2" s="1"/>
  <c r="O1413" i="2" a="1"/>
  <c r="O1413" i="2" s="1"/>
  <c r="O1414" i="2" a="1"/>
  <c r="O1414" i="2" s="1"/>
  <c r="O1415" i="2" a="1"/>
  <c r="O1415" i="2" s="1"/>
  <c r="O1416" i="2" a="1"/>
  <c r="O1416" i="2" s="1"/>
  <c r="O1417" i="2" a="1"/>
  <c r="O1417" i="2" s="1"/>
  <c r="O1418" i="2" a="1"/>
  <c r="O1418" i="2" s="1"/>
  <c r="O1419" i="2" a="1"/>
  <c r="O1419" i="2" s="1"/>
  <c r="O1420" i="2" a="1"/>
  <c r="O1420" i="2" s="1"/>
  <c r="O1421" i="2" a="1"/>
  <c r="O1421" i="2" s="1"/>
  <c r="O1422" i="2" a="1"/>
  <c r="O1422" i="2" s="1"/>
  <c r="O1423" i="2" a="1"/>
  <c r="O1423" i="2" s="1"/>
  <c r="O1424" i="2" a="1"/>
  <c r="O1424" i="2" s="1"/>
  <c r="O1425" i="2" a="1"/>
  <c r="O1425" i="2" s="1"/>
  <c r="O1426" i="2" a="1"/>
  <c r="O1426" i="2" s="1"/>
  <c r="O1427" i="2" a="1"/>
  <c r="O1427" i="2" s="1"/>
  <c r="O1428" i="2" a="1"/>
  <c r="O1428" i="2" s="1"/>
  <c r="O1429" i="2" a="1"/>
  <c r="O1429" i="2" s="1"/>
  <c r="O1430" i="2" a="1"/>
  <c r="O1430" i="2" s="1"/>
  <c r="O1431" i="2" a="1"/>
  <c r="O1431" i="2" s="1"/>
  <c r="O1432" i="2" a="1"/>
  <c r="O1432" i="2" s="1"/>
  <c r="O1433" i="2" a="1"/>
  <c r="O1433" i="2" s="1"/>
  <c r="O1434" i="2" a="1"/>
  <c r="O1434" i="2" s="1"/>
  <c r="O1435" i="2" a="1"/>
  <c r="O1435" i="2" s="1"/>
  <c r="O1436" i="2" a="1"/>
  <c r="O1436" i="2" s="1"/>
  <c r="O1437" i="2" a="1"/>
  <c r="O1437" i="2" s="1"/>
  <c r="O1438" i="2" a="1"/>
  <c r="O1438" i="2" s="1"/>
  <c r="O1439" i="2" a="1"/>
  <c r="O1439" i="2" s="1"/>
  <c r="O1440" i="2" a="1"/>
  <c r="O1440" i="2" s="1"/>
  <c r="O1441" i="2" a="1"/>
  <c r="O1441" i="2" s="1"/>
  <c r="O1442" i="2" a="1"/>
  <c r="O1442" i="2" s="1"/>
  <c r="O1443" i="2" a="1"/>
  <c r="O1443" i="2" s="1"/>
  <c r="O1444" i="2" a="1"/>
  <c r="O1444" i="2" s="1"/>
  <c r="O1445" i="2" a="1"/>
  <c r="O1445" i="2" s="1"/>
  <c r="O1446" i="2" a="1"/>
  <c r="O1446" i="2" s="1"/>
  <c r="O1447" i="2" a="1"/>
  <c r="O1447" i="2" s="1"/>
  <c r="O1448" i="2" a="1"/>
  <c r="O1448" i="2" s="1"/>
  <c r="O1449" i="2" a="1"/>
  <c r="O1449" i="2" s="1"/>
  <c r="O1450" i="2" a="1"/>
  <c r="O1450" i="2" s="1"/>
  <c r="O1451" i="2" a="1"/>
  <c r="O1451" i="2" s="1"/>
  <c r="O1452" i="2" a="1"/>
  <c r="O1452" i="2" s="1"/>
  <c r="O1453" i="2" a="1"/>
  <c r="O1453" i="2" s="1"/>
  <c r="O1454" i="2" a="1"/>
  <c r="O1454" i="2" s="1"/>
  <c r="O1455" i="2" a="1"/>
  <c r="O1455" i="2" s="1"/>
  <c r="O1456" i="2" a="1"/>
  <c r="O1456" i="2" s="1"/>
  <c r="O1457" i="2" a="1"/>
  <c r="O1457" i="2" s="1"/>
  <c r="O1458" i="2" a="1"/>
  <c r="O1458" i="2" s="1"/>
  <c r="O1459" i="2" a="1"/>
  <c r="O1459" i="2" s="1"/>
  <c r="O1460" i="2" a="1"/>
  <c r="O1460" i="2" s="1"/>
  <c r="O1461" i="2" a="1"/>
  <c r="O1461" i="2" s="1"/>
  <c r="O1462" i="2" a="1"/>
  <c r="O1462" i="2" s="1"/>
  <c r="O1463" i="2" a="1"/>
  <c r="O1463" i="2" s="1"/>
  <c r="O1464" i="2" a="1"/>
  <c r="O1464" i="2" s="1"/>
  <c r="O1465" i="2" a="1"/>
  <c r="O1465" i="2" s="1"/>
  <c r="O1466" i="2" a="1"/>
  <c r="O1466" i="2" s="1"/>
  <c r="O1467" i="2" a="1"/>
  <c r="O1467" i="2" s="1"/>
  <c r="O1468" i="2" a="1"/>
  <c r="O1468" i="2" s="1"/>
  <c r="O1469" i="2" a="1"/>
  <c r="O1469" i="2" s="1"/>
  <c r="O1470" i="2" a="1"/>
  <c r="O1470" i="2" s="1"/>
  <c r="O1471" i="2" a="1"/>
  <c r="O1471" i="2" s="1"/>
  <c r="O1472" i="2" a="1"/>
  <c r="O1472" i="2" s="1"/>
  <c r="O1473" i="2" a="1"/>
  <c r="O1473" i="2" s="1"/>
  <c r="O1474" i="2" a="1"/>
  <c r="O1474" i="2" s="1"/>
  <c r="O1475" i="2" a="1"/>
  <c r="O1475" i="2" s="1"/>
  <c r="O1476" i="2" a="1"/>
  <c r="O1476" i="2" s="1"/>
  <c r="O1477" i="2" a="1"/>
  <c r="O1477" i="2" s="1"/>
  <c r="O1478" i="2" a="1"/>
  <c r="O1478" i="2" s="1"/>
  <c r="O1479" i="2" a="1"/>
  <c r="O1479" i="2" s="1"/>
  <c r="O1480" i="2" a="1"/>
  <c r="O1480" i="2" s="1"/>
  <c r="O1481" i="2" a="1"/>
  <c r="O1481" i="2" s="1"/>
  <c r="O1482" i="2" a="1"/>
  <c r="O1482" i="2" s="1"/>
  <c r="O1483" i="2" a="1"/>
  <c r="O1483" i="2" s="1"/>
  <c r="O1484" i="2" a="1"/>
  <c r="O1484" i="2" s="1"/>
  <c r="O1485" i="2" a="1"/>
  <c r="O1485" i="2" s="1"/>
  <c r="O1486" i="2" a="1"/>
  <c r="O1486" i="2" s="1"/>
  <c r="O1487" i="2" a="1"/>
  <c r="O1487" i="2" s="1"/>
  <c r="O1488" i="2" a="1"/>
  <c r="O1488" i="2" s="1"/>
  <c r="O1489" i="2" a="1"/>
  <c r="O1489" i="2" s="1"/>
  <c r="O1490" i="2" a="1"/>
  <c r="O1490" i="2" s="1"/>
  <c r="O1491" i="2" a="1"/>
  <c r="O1491" i="2" s="1"/>
  <c r="O1492" i="2" a="1"/>
  <c r="O1492" i="2" s="1"/>
  <c r="O1493" i="2" a="1"/>
  <c r="O1493" i="2" s="1"/>
  <c r="O1494" i="2" a="1"/>
  <c r="O1494" i="2"/>
  <c r="O1495" i="2" a="1"/>
  <c r="O1495" i="2" s="1"/>
  <c r="O1496" i="2" a="1"/>
  <c r="O1496" i="2" s="1"/>
  <c r="O1497" i="2" a="1"/>
  <c r="O1497" i="2"/>
  <c r="O1498" i="2" a="1"/>
  <c r="O1498" i="2" s="1"/>
  <c r="O1499" i="2" a="1"/>
  <c r="O1499" i="2" s="1"/>
  <c r="O1500" i="2" a="1"/>
  <c r="O1500" i="2" s="1"/>
  <c r="O1501" i="2" a="1"/>
  <c r="O1501" i="2" s="1"/>
  <c r="O1502" i="2" a="1"/>
  <c r="O1502" i="2" s="1"/>
  <c r="O1503" i="2" a="1"/>
  <c r="O1503" i="2" s="1"/>
  <c r="O1504" i="2" a="1"/>
  <c r="O1504" i="2" s="1"/>
  <c r="O1505" i="2" a="1"/>
  <c r="O1505" i="2" s="1"/>
  <c r="O1506" i="2" a="1"/>
  <c r="O1506" i="2" s="1"/>
  <c r="O1507" i="2" a="1"/>
  <c r="O1507" i="2" s="1"/>
  <c r="O1508" i="2" a="1"/>
  <c r="O1508" i="2" s="1"/>
  <c r="O1509" i="2" a="1"/>
  <c r="O1509" i="2" s="1"/>
  <c r="O1510" i="2" a="1"/>
  <c r="O1510" i="2" s="1"/>
  <c r="O1511" i="2" a="1"/>
  <c r="O1511" i="2" s="1"/>
  <c r="O1512" i="2" a="1"/>
  <c r="O1512" i="2" s="1"/>
  <c r="O1513" i="2" a="1"/>
  <c r="O1513" i="2" s="1"/>
  <c r="O1514" i="2" a="1"/>
  <c r="O1514" i="2" s="1"/>
  <c r="O1515" i="2" a="1"/>
  <c r="O1515" i="2" s="1"/>
  <c r="O1516" i="2" a="1"/>
  <c r="O1516" i="2" s="1"/>
  <c r="O1517" i="2" a="1"/>
  <c r="O1517" i="2" s="1"/>
  <c r="O1518" i="2" a="1"/>
  <c r="O1518" i="2" s="1"/>
  <c r="O1519" i="2" a="1"/>
  <c r="O1519" i="2" s="1"/>
  <c r="O1520" i="2" a="1"/>
  <c r="O1520" i="2" s="1"/>
  <c r="O1521" i="2" a="1"/>
  <c r="O1521" i="2" s="1"/>
  <c r="O1522" i="2" a="1"/>
  <c r="O1522" i="2" s="1"/>
  <c r="O1523" i="2" a="1"/>
  <c r="O1523" i="2" s="1"/>
  <c r="O1524" i="2" a="1"/>
  <c r="O1524" i="2" s="1"/>
  <c r="O1525" i="2" a="1"/>
  <c r="O1525" i="2" s="1"/>
  <c r="O1526" i="2" a="1"/>
  <c r="O1526" i="2" s="1"/>
  <c r="O1527" i="2" a="1"/>
  <c r="O1527" i="2" s="1"/>
  <c r="O1528" i="2" a="1"/>
  <c r="O1528" i="2" s="1"/>
  <c r="O1529" i="2" a="1"/>
  <c r="O1529" i="2" s="1"/>
  <c r="O1530" i="2" a="1"/>
  <c r="O1530" i="2" s="1"/>
  <c r="O1531" i="2" a="1"/>
  <c r="O1531" i="2" s="1"/>
  <c r="O1532" i="2" a="1"/>
  <c r="O1532" i="2" s="1"/>
  <c r="O1533" i="2" a="1"/>
  <c r="O1533" i="2" s="1"/>
  <c r="O1534" i="2" a="1"/>
  <c r="O1534" i="2" s="1"/>
  <c r="O1535" i="2" a="1"/>
  <c r="O1535" i="2" s="1"/>
  <c r="O1536" i="2" a="1"/>
  <c r="O1536" i="2" s="1"/>
  <c r="O1537" i="2" a="1"/>
  <c r="O1537" i="2" s="1"/>
  <c r="O1538" i="2" a="1"/>
  <c r="O1538" i="2" s="1"/>
  <c r="O1539" i="2" a="1"/>
  <c r="O1539" i="2" s="1"/>
  <c r="O1540" i="2" a="1"/>
  <c r="O1540" i="2" s="1"/>
  <c r="O1541" i="2" a="1"/>
  <c r="O1541" i="2" s="1"/>
  <c r="O1542" i="2" a="1"/>
  <c r="O1542" i="2" s="1"/>
  <c r="O1543" i="2" a="1"/>
  <c r="O1543" i="2" s="1"/>
  <c r="O1544" i="2" a="1"/>
  <c r="O1544" i="2" s="1"/>
  <c r="O1545" i="2" a="1"/>
  <c r="O1545" i="2" s="1"/>
  <c r="O1546" i="2" a="1"/>
  <c r="O1546" i="2" s="1"/>
  <c r="O1547" i="2" a="1"/>
  <c r="O1547" i="2" s="1"/>
  <c r="O1548" i="2" a="1"/>
  <c r="O1548" i="2" s="1"/>
  <c r="O1549" i="2" a="1"/>
  <c r="O1549" i="2" s="1"/>
  <c r="O1550" i="2" a="1"/>
  <c r="O1550" i="2" s="1"/>
  <c r="O1551" i="2" a="1"/>
  <c r="O1551" i="2" s="1"/>
  <c r="O1552" i="2" a="1"/>
  <c r="O1552" i="2" s="1"/>
  <c r="O1553" i="2" a="1"/>
  <c r="O1553" i="2" s="1"/>
  <c r="O1554" i="2" a="1"/>
  <c r="O1554" i="2" s="1"/>
  <c r="O1555" i="2" a="1"/>
  <c r="O1555" i="2" s="1"/>
  <c r="O1556" i="2" a="1"/>
  <c r="O1556" i="2" s="1"/>
  <c r="O1557" i="2" a="1"/>
  <c r="O1557" i="2" s="1"/>
  <c r="O1558" i="2" a="1"/>
  <c r="O1558" i="2" s="1"/>
  <c r="O1559" i="2" a="1"/>
  <c r="O1559" i="2" s="1"/>
  <c r="O1560" i="2" a="1"/>
  <c r="O1560" i="2" s="1"/>
  <c r="O1561" i="2" a="1"/>
  <c r="O1561" i="2" s="1"/>
  <c r="O1562" i="2" a="1"/>
  <c r="O1562" i="2" s="1"/>
  <c r="O1563" i="2" a="1"/>
  <c r="O1563" i="2" s="1"/>
  <c r="O1564" i="2" a="1"/>
  <c r="O1564" i="2" s="1"/>
  <c r="O1565" i="2" a="1"/>
  <c r="O1565" i="2" s="1"/>
  <c r="O1566" i="2" a="1"/>
  <c r="O1566" i="2" s="1"/>
  <c r="O1567" i="2" a="1"/>
  <c r="O1567" i="2" s="1"/>
  <c r="O1568" i="2" a="1"/>
  <c r="O1568" i="2" s="1"/>
  <c r="O1569" i="2" a="1"/>
  <c r="O1569" i="2" s="1"/>
  <c r="O1570" i="2" a="1"/>
  <c r="O1570" i="2" s="1"/>
  <c r="O1571" i="2" a="1"/>
  <c r="O1571" i="2" s="1"/>
  <c r="O1572" i="2" a="1"/>
  <c r="O1572" i="2" s="1"/>
  <c r="O1573" i="2" a="1"/>
  <c r="O1573" i="2" s="1"/>
  <c r="O1574" i="2" a="1"/>
  <c r="O1574" i="2" s="1"/>
  <c r="O1575" i="2" a="1"/>
  <c r="O1575" i="2" s="1"/>
  <c r="O1576" i="2" a="1"/>
  <c r="O1576" i="2" s="1"/>
  <c r="O1577" i="2" a="1"/>
  <c r="O1577" i="2" s="1"/>
  <c r="O1578" i="2" a="1"/>
  <c r="O1578" i="2" s="1"/>
  <c r="O1579" i="2" a="1"/>
  <c r="O1579" i="2" s="1"/>
  <c r="O1580" i="2" a="1"/>
  <c r="O1580" i="2" s="1"/>
  <c r="O1581" i="2" a="1"/>
  <c r="O1581" i="2" s="1"/>
  <c r="O1582" i="2" a="1"/>
  <c r="O1582" i="2" s="1"/>
  <c r="O1583" i="2" a="1"/>
  <c r="O1583" i="2" s="1"/>
  <c r="O1584" i="2" a="1"/>
  <c r="O1584" i="2" s="1"/>
  <c r="O1585" i="2" a="1"/>
  <c r="O1585" i="2" s="1"/>
  <c r="O1586" i="2" a="1"/>
  <c r="O1586" i="2" s="1"/>
  <c r="O1587" i="2" a="1"/>
  <c r="O1587" i="2" s="1"/>
  <c r="O1588" i="2" a="1"/>
  <c r="O1588" i="2" s="1"/>
  <c r="O1589" i="2" a="1"/>
  <c r="O1589" i="2" s="1"/>
  <c r="O1590" i="2" a="1"/>
  <c r="O1590" i="2" s="1"/>
  <c r="O1591" i="2" a="1"/>
  <c r="O1591" i="2" s="1"/>
  <c r="O1592" i="2" a="1"/>
  <c r="O1592" i="2" s="1"/>
  <c r="O1593" i="2" a="1"/>
  <c r="O1593" i="2" s="1"/>
  <c r="O1594" i="2" a="1"/>
  <c r="O1594" i="2" s="1"/>
  <c r="O1595" i="2" a="1"/>
  <c r="O1595" i="2" s="1"/>
  <c r="O1596" i="2" a="1"/>
  <c r="O1596" i="2" s="1"/>
  <c r="O1597" i="2" a="1"/>
  <c r="O1597" i="2" s="1"/>
  <c r="O1598" i="2" a="1"/>
  <c r="O1598" i="2" s="1"/>
  <c r="O1599" i="2" a="1"/>
  <c r="O1599" i="2" s="1"/>
  <c r="O1600" i="2" a="1"/>
  <c r="O1600" i="2" s="1"/>
  <c r="O1601" i="2" a="1"/>
  <c r="O1601" i="2" s="1"/>
  <c r="O1602" i="2" a="1"/>
  <c r="O1602" i="2" s="1"/>
  <c r="O1603" i="2" a="1"/>
  <c r="O1603" i="2" s="1"/>
  <c r="O1604" i="2" a="1"/>
  <c r="O1604" i="2" s="1"/>
  <c r="O1605" i="2" a="1"/>
  <c r="O1605" i="2" s="1"/>
  <c r="O1606" i="2" a="1"/>
  <c r="O1606" i="2" s="1"/>
  <c r="O1607" i="2" a="1"/>
  <c r="O1607" i="2" s="1"/>
  <c r="O1608" i="2" a="1"/>
  <c r="O1608" i="2" s="1"/>
  <c r="O1609" i="2" a="1"/>
  <c r="O1609" i="2" s="1"/>
  <c r="O1610" i="2" a="1"/>
  <c r="O1610" i="2" s="1"/>
  <c r="O1611" i="2" a="1"/>
  <c r="O1611" i="2" s="1"/>
  <c r="O1612" i="2" a="1"/>
  <c r="O1612" i="2" s="1"/>
  <c r="O1613" i="2" a="1"/>
  <c r="O1613" i="2" s="1"/>
  <c r="O1614" i="2" a="1"/>
  <c r="O1614" i="2" s="1"/>
  <c r="O1615" i="2" a="1"/>
  <c r="O1615" i="2" s="1"/>
  <c r="O1616" i="2" a="1"/>
  <c r="O1616" i="2" s="1"/>
  <c r="O1617" i="2" a="1"/>
  <c r="O1617" i="2" s="1"/>
  <c r="O1618" i="2" a="1"/>
  <c r="O1618" i="2" s="1"/>
  <c r="O1619" i="2" a="1"/>
  <c r="O1619" i="2" s="1"/>
  <c r="O1620" i="2" a="1"/>
  <c r="O1620" i="2" s="1"/>
  <c r="O1621" i="2" a="1"/>
  <c r="O1621" i="2" s="1"/>
  <c r="O1622" i="2" a="1"/>
  <c r="O1622" i="2" s="1"/>
  <c r="O1623" i="2" a="1"/>
  <c r="O1623" i="2" s="1"/>
  <c r="O1624" i="2" a="1"/>
  <c r="O1624" i="2" s="1"/>
  <c r="O1625" i="2" a="1"/>
  <c r="O1625" i="2" s="1"/>
  <c r="O1626" i="2" a="1"/>
  <c r="O1626" i="2" s="1"/>
  <c r="O1627" i="2" a="1"/>
  <c r="O1627" i="2" s="1"/>
  <c r="O1628" i="2" a="1"/>
  <c r="O1628" i="2" s="1"/>
  <c r="O1629" i="2" a="1"/>
  <c r="O1629" i="2" s="1"/>
  <c r="O1630" i="2" a="1"/>
  <c r="O1630" i="2" s="1"/>
  <c r="O1631" i="2" a="1"/>
  <c r="O1631" i="2" s="1"/>
  <c r="O1632" i="2" a="1"/>
  <c r="O1632" i="2" s="1"/>
  <c r="O1633" i="2" a="1"/>
  <c r="O1633" i="2" s="1"/>
  <c r="O1634" i="2" a="1"/>
  <c r="O1634" i="2" s="1"/>
  <c r="O1635" i="2" a="1"/>
  <c r="O1635" i="2" s="1"/>
  <c r="O1636" i="2" a="1"/>
  <c r="O1636" i="2" s="1"/>
  <c r="O1637" i="2" a="1"/>
  <c r="O1637" i="2" s="1"/>
  <c r="O1638" i="2" a="1"/>
  <c r="O1638" i="2" s="1"/>
  <c r="O1639" i="2" a="1"/>
  <c r="O1639" i="2" s="1"/>
  <c r="O1640" i="2" a="1"/>
  <c r="O1640" i="2" s="1"/>
  <c r="O1641" i="2" a="1"/>
  <c r="O1641" i="2" s="1"/>
  <c r="O1642" i="2" a="1"/>
  <c r="O1642" i="2" s="1"/>
  <c r="O1643" i="2" a="1"/>
  <c r="O1643" i="2" s="1"/>
  <c r="O1644" i="2" a="1"/>
  <c r="O1644" i="2" s="1"/>
  <c r="O1645" i="2" a="1"/>
  <c r="O1645" i="2" s="1"/>
  <c r="O1646" i="2" a="1"/>
  <c r="O1646" i="2" s="1"/>
  <c r="O1647" i="2" a="1"/>
  <c r="O1647" i="2" s="1"/>
  <c r="O1648" i="2" a="1"/>
  <c r="O1648" i="2" s="1"/>
  <c r="O1649" i="2" a="1"/>
  <c r="O1649" i="2" s="1"/>
  <c r="O1650" i="2" a="1"/>
  <c r="O1650" i="2" s="1"/>
  <c r="O1651" i="2" a="1"/>
  <c r="O1651" i="2" s="1"/>
  <c r="O1652" i="2" a="1"/>
  <c r="O1652" i="2" s="1"/>
  <c r="O1653" i="2" a="1"/>
  <c r="O1653" i="2" s="1"/>
  <c r="O1654" i="2" a="1"/>
  <c r="O1654" i="2" s="1"/>
  <c r="O1655" i="2" a="1"/>
  <c r="O1655" i="2" s="1"/>
  <c r="O1656" i="2" a="1"/>
  <c r="O1656" i="2" s="1"/>
  <c r="O1657" i="2" a="1"/>
  <c r="O1657" i="2" s="1"/>
  <c r="O1658" i="2" a="1"/>
  <c r="O1658" i="2" s="1"/>
  <c r="O1659" i="2" a="1"/>
  <c r="O1659" i="2" s="1"/>
  <c r="O1660" i="2" a="1"/>
  <c r="O1660" i="2" s="1"/>
  <c r="O1661" i="2" a="1"/>
  <c r="O1661" i="2" s="1"/>
  <c r="O1662" i="2" a="1"/>
  <c r="O1662" i="2" s="1"/>
  <c r="O1663" i="2" a="1"/>
  <c r="O1663" i="2" s="1"/>
  <c r="O1664" i="2" a="1"/>
  <c r="O1664" i="2" s="1"/>
  <c r="O1665" i="2" a="1"/>
  <c r="O1665" i="2" s="1"/>
  <c r="O1666" i="2" a="1"/>
  <c r="O1666" i="2" s="1"/>
  <c r="O1667" i="2" a="1"/>
  <c r="O1667" i="2" s="1"/>
  <c r="O1668" i="2" a="1"/>
  <c r="O1668" i="2" s="1"/>
  <c r="O1669" i="2" a="1"/>
  <c r="O1669" i="2" s="1"/>
  <c r="O1670" i="2" a="1"/>
  <c r="O1670" i="2" s="1"/>
  <c r="O1671" i="2" a="1"/>
  <c r="O1671" i="2" s="1"/>
  <c r="O1672" i="2" a="1"/>
  <c r="O1672" i="2" s="1"/>
  <c r="O1673" i="2" a="1"/>
  <c r="O1673" i="2" s="1"/>
  <c r="O1674" i="2" a="1"/>
  <c r="O1674" i="2" s="1"/>
  <c r="O1675" i="2" a="1"/>
  <c r="O1675" i="2" s="1"/>
  <c r="O1676" i="2" a="1"/>
  <c r="O1676" i="2" s="1"/>
  <c r="O1677" i="2" a="1"/>
  <c r="O1677" i="2" s="1"/>
  <c r="O1678" i="2" a="1"/>
  <c r="O1678" i="2" s="1"/>
  <c r="O1679" i="2" a="1"/>
  <c r="O1679" i="2" s="1"/>
  <c r="O1680" i="2" a="1"/>
  <c r="O1680" i="2" s="1"/>
  <c r="O1681" i="2" a="1"/>
  <c r="O1681" i="2" s="1"/>
  <c r="O1682" i="2" a="1"/>
  <c r="O1682" i="2" s="1"/>
  <c r="O1683" i="2" a="1"/>
  <c r="O1683" i="2" s="1"/>
  <c r="O1684" i="2" a="1"/>
  <c r="O1684" i="2" s="1"/>
  <c r="O1685" i="2" a="1"/>
  <c r="O1685" i="2" s="1"/>
  <c r="O1686" i="2" a="1"/>
  <c r="O1686" i="2" s="1"/>
  <c r="O1687" i="2" a="1"/>
  <c r="O1687" i="2" s="1"/>
  <c r="O1688" i="2" a="1"/>
  <c r="O1688" i="2" s="1"/>
  <c r="O1689" i="2" a="1"/>
  <c r="O1689" i="2" s="1"/>
  <c r="O1690" i="2" a="1"/>
  <c r="O1690" i="2" s="1"/>
  <c r="O1691" i="2" a="1"/>
  <c r="O1691" i="2" s="1"/>
  <c r="O1692" i="2" a="1"/>
  <c r="O1692" i="2" s="1"/>
  <c r="O1693" i="2" a="1"/>
  <c r="O1693" i="2" s="1"/>
  <c r="O1694" i="2" a="1"/>
  <c r="O1694" i="2" s="1"/>
  <c r="O1695" i="2" a="1"/>
  <c r="O1695" i="2" s="1"/>
  <c r="O1696" i="2" a="1"/>
  <c r="O1696" i="2" s="1"/>
  <c r="O1697" i="2" a="1"/>
  <c r="O1697" i="2" s="1"/>
  <c r="O1698" i="2" a="1"/>
  <c r="O1698" i="2" s="1"/>
  <c r="O1699" i="2" a="1"/>
  <c r="O1699" i="2" s="1"/>
  <c r="O1700" i="2" a="1"/>
  <c r="O1700" i="2" s="1"/>
  <c r="O1701" i="2" a="1"/>
  <c r="O1701" i="2" s="1"/>
  <c r="O1702" i="2" a="1"/>
  <c r="O1702" i="2" s="1"/>
  <c r="O1703" i="2" a="1"/>
  <c r="O1703" i="2" s="1"/>
  <c r="O1704" i="2" a="1"/>
  <c r="O1704" i="2" s="1"/>
  <c r="O1705" i="2" a="1"/>
  <c r="O1705" i="2" s="1"/>
  <c r="O1706" i="2" a="1"/>
  <c r="O1706" i="2" s="1"/>
  <c r="O1707" i="2" a="1"/>
  <c r="O1707" i="2" s="1"/>
  <c r="O1708" i="2" a="1"/>
  <c r="O1708" i="2" s="1"/>
  <c r="O1709" i="2" a="1"/>
  <c r="O1709" i="2" s="1"/>
  <c r="O1710" i="2" a="1"/>
  <c r="O1710" i="2" s="1"/>
  <c r="O1711" i="2" a="1"/>
  <c r="O1711" i="2" s="1"/>
  <c r="O1712" i="2" a="1"/>
  <c r="O1712" i="2" s="1"/>
  <c r="O1713" i="2" a="1"/>
  <c r="O1713" i="2" s="1"/>
  <c r="O1714" i="2" a="1"/>
  <c r="O1714" i="2" s="1"/>
  <c r="O1715" i="2" a="1"/>
  <c r="O1715" i="2" s="1"/>
  <c r="O1716" i="2" a="1"/>
  <c r="O1716" i="2" s="1"/>
  <c r="O1717" i="2" a="1"/>
  <c r="O1717" i="2" s="1"/>
  <c r="O1718" i="2" a="1"/>
  <c r="O1718" i="2" s="1"/>
  <c r="O1719" i="2" a="1"/>
  <c r="O1719" i="2" s="1"/>
  <c r="O1720" i="2" a="1"/>
  <c r="O1720" i="2" s="1"/>
  <c r="O1721" i="2" a="1"/>
  <c r="O1721" i="2" s="1"/>
  <c r="O1722" i="2" a="1"/>
  <c r="O1722" i="2" s="1"/>
  <c r="O1723" i="2" a="1"/>
  <c r="O1723" i="2" s="1"/>
  <c r="O1724" i="2" a="1"/>
  <c r="O1724" i="2" s="1"/>
  <c r="O1725" i="2" a="1"/>
  <c r="O1725" i="2" s="1"/>
  <c r="O1726" i="2" a="1"/>
  <c r="O1726" i="2" s="1"/>
  <c r="O1727" i="2" a="1"/>
  <c r="O1727" i="2" s="1"/>
  <c r="O1728" i="2" a="1"/>
  <c r="O1728" i="2" s="1"/>
  <c r="O1729" i="2" a="1"/>
  <c r="O1729" i="2" s="1"/>
  <c r="O1730" i="2" a="1"/>
  <c r="O1730" i="2" s="1"/>
  <c r="O1731" i="2" a="1"/>
  <c r="O1731" i="2" s="1"/>
  <c r="O1732" i="2" a="1"/>
  <c r="O1732" i="2" s="1"/>
  <c r="O1733" i="2" a="1"/>
  <c r="O1733" i="2" s="1"/>
  <c r="O1734" i="2" a="1"/>
  <c r="O1734" i="2" s="1"/>
  <c r="O1735" i="2" a="1"/>
  <c r="O1735" i="2" s="1"/>
  <c r="O1736" i="2" a="1"/>
  <c r="O1736" i="2" s="1"/>
  <c r="O1737" i="2" a="1"/>
  <c r="O1737" i="2" s="1"/>
  <c r="O1738" i="2" a="1"/>
  <c r="O1738" i="2" s="1"/>
  <c r="O1739" i="2" a="1"/>
  <c r="O1739" i="2" s="1"/>
  <c r="O1740" i="2" a="1"/>
  <c r="O1740" i="2" s="1"/>
  <c r="O1741" i="2" a="1"/>
  <c r="O1741" i="2" s="1"/>
  <c r="O1742" i="2" a="1"/>
  <c r="O1742" i="2" s="1"/>
  <c r="O1743" i="2" a="1"/>
  <c r="O1743" i="2" s="1"/>
  <c r="O1744" i="2" a="1"/>
  <c r="O1744" i="2" s="1"/>
  <c r="O1745" i="2" a="1"/>
  <c r="O1745" i="2" s="1"/>
  <c r="O1746" i="2" a="1"/>
  <c r="O1746" i="2" s="1"/>
  <c r="O1747" i="2" a="1"/>
  <c r="O1747" i="2" s="1"/>
  <c r="O1748" i="2" a="1"/>
  <c r="O1748" i="2" s="1"/>
  <c r="O1749" i="2" a="1"/>
  <c r="O1749" i="2" s="1"/>
  <c r="O1750" i="2" a="1"/>
  <c r="O1750" i="2" s="1"/>
  <c r="O1751" i="2" a="1"/>
  <c r="O1751" i="2" s="1"/>
  <c r="O1752" i="2" a="1"/>
  <c r="O1752" i="2" s="1"/>
  <c r="O1753" i="2" a="1"/>
  <c r="O1753" i="2" s="1"/>
  <c r="O1754" i="2" a="1"/>
  <c r="O1754" i="2" s="1"/>
  <c r="O1755" i="2" a="1"/>
  <c r="O1755" i="2" s="1"/>
  <c r="O1756" i="2" a="1"/>
  <c r="O1756" i="2" s="1"/>
  <c r="O1757" i="2" a="1"/>
  <c r="O1757" i="2" s="1"/>
  <c r="O1758" i="2" a="1"/>
  <c r="O1758" i="2" s="1"/>
  <c r="O1759" i="2" a="1"/>
  <c r="O1759" i="2" s="1"/>
  <c r="O1760" i="2" a="1"/>
  <c r="O1760" i="2" s="1"/>
  <c r="O1761" i="2" a="1"/>
  <c r="O1761" i="2" s="1"/>
  <c r="O1762" i="2" a="1"/>
  <c r="O1762" i="2" s="1"/>
  <c r="O1763" i="2" a="1"/>
  <c r="O1763" i="2" s="1"/>
  <c r="O1764" i="2" a="1"/>
  <c r="O1764" i="2" s="1"/>
  <c r="O1765" i="2" a="1"/>
  <c r="O1765" i="2" s="1"/>
  <c r="O1766" i="2" a="1"/>
  <c r="O1766" i="2" s="1"/>
  <c r="O1767" i="2" a="1"/>
  <c r="O1767" i="2" s="1"/>
  <c r="O1768" i="2" a="1"/>
  <c r="O1768" i="2" s="1"/>
  <c r="O1769" i="2" a="1"/>
  <c r="O1769" i="2" s="1"/>
  <c r="O1770" i="2" a="1"/>
  <c r="O1770" i="2" s="1"/>
  <c r="O1771" i="2" a="1"/>
  <c r="O1771" i="2" s="1"/>
  <c r="O1772" i="2" a="1"/>
  <c r="O1772" i="2" s="1"/>
  <c r="O1773" i="2" a="1"/>
  <c r="O1773" i="2" s="1"/>
  <c r="O1774" i="2" a="1"/>
  <c r="O1774" i="2" s="1"/>
  <c r="O1775" i="2" a="1"/>
  <c r="O1775" i="2" s="1"/>
  <c r="O1776" i="2" a="1"/>
  <c r="O1776" i="2" s="1"/>
  <c r="O1777" i="2" a="1"/>
  <c r="O1777" i="2" s="1"/>
  <c r="O1778" i="2" a="1"/>
  <c r="O1778" i="2" s="1"/>
  <c r="O1779" i="2" a="1"/>
  <c r="O1779" i="2" s="1"/>
  <c r="O1780" i="2" a="1"/>
  <c r="O1780" i="2" s="1"/>
  <c r="O1781" i="2" a="1"/>
  <c r="O1781" i="2" s="1"/>
  <c r="O1782" i="2" a="1"/>
  <c r="O1782" i="2" s="1"/>
  <c r="O1783" i="2" a="1"/>
  <c r="O1783" i="2" s="1"/>
  <c r="O1784" i="2" a="1"/>
  <c r="O1784" i="2" s="1"/>
  <c r="O1785" i="2" a="1"/>
  <c r="O1785" i="2" s="1"/>
  <c r="O1786" i="2" a="1"/>
  <c r="O1786" i="2" s="1"/>
  <c r="O1787" i="2" a="1"/>
  <c r="O1787" i="2" s="1"/>
  <c r="O1788" i="2" a="1"/>
  <c r="O1788" i="2" s="1"/>
  <c r="O1789" i="2" a="1"/>
  <c r="O1789" i="2" s="1"/>
  <c r="O1790" i="2" a="1"/>
  <c r="O1790" i="2" s="1"/>
  <c r="O1791" i="2" a="1"/>
  <c r="O1791" i="2" s="1"/>
  <c r="O1792" i="2" a="1"/>
  <c r="O1792" i="2" s="1"/>
  <c r="O1793" i="2" a="1"/>
  <c r="O1793" i="2" s="1"/>
  <c r="O1794" i="2" a="1"/>
  <c r="O1794" i="2" s="1"/>
  <c r="O1795" i="2" a="1"/>
  <c r="O1795" i="2" s="1"/>
  <c r="O1796" i="2" a="1"/>
  <c r="O1796" i="2" s="1"/>
  <c r="O1797" i="2" a="1"/>
  <c r="O1797" i="2" s="1"/>
  <c r="O1798" i="2" a="1"/>
  <c r="O1798" i="2" s="1"/>
  <c r="O1799" i="2" a="1"/>
  <c r="O1799" i="2" s="1"/>
  <c r="O1800" i="2" a="1"/>
  <c r="O1800" i="2" s="1"/>
  <c r="O1801" i="2" a="1"/>
  <c r="O1801" i="2" s="1"/>
  <c r="O1802" i="2" a="1"/>
  <c r="O1802" i="2" s="1"/>
  <c r="O1803" i="2" a="1"/>
  <c r="O1803" i="2" s="1"/>
  <c r="O1804" i="2" a="1"/>
  <c r="O1804" i="2" s="1"/>
  <c r="O1805" i="2" a="1"/>
  <c r="O1805" i="2" s="1"/>
  <c r="O1806" i="2" a="1"/>
  <c r="O1806" i="2" s="1"/>
  <c r="O1807" i="2" a="1"/>
  <c r="O1807" i="2" s="1"/>
  <c r="O1808" i="2" a="1"/>
  <c r="O1808" i="2" s="1"/>
  <c r="O1809" i="2" a="1"/>
  <c r="O1809" i="2" s="1"/>
  <c r="O1810" i="2" a="1"/>
  <c r="O1810" i="2" s="1"/>
  <c r="O1811" i="2" a="1"/>
  <c r="O1811" i="2" s="1"/>
  <c r="O1812" i="2" a="1"/>
  <c r="O1812" i="2" s="1"/>
  <c r="O1813" i="2" a="1"/>
  <c r="O1813" i="2" s="1"/>
  <c r="O1814" i="2" a="1"/>
  <c r="O1814" i="2" s="1"/>
  <c r="O1815" i="2" a="1"/>
  <c r="O1815" i="2" s="1"/>
  <c r="O1816" i="2" a="1"/>
  <c r="O1816" i="2"/>
  <c r="O1817" i="2" a="1"/>
  <c r="O1817" i="2" s="1"/>
  <c r="O1818" i="2" a="1"/>
  <c r="O1818" i="2" s="1"/>
  <c r="O1819" i="2" a="1"/>
  <c r="O1819" i="2" s="1"/>
  <c r="O1820" i="2" a="1"/>
  <c r="O1820" i="2" s="1"/>
  <c r="O1821" i="2" a="1"/>
  <c r="O1821" i="2" s="1"/>
  <c r="O1822" i="2" a="1"/>
  <c r="O1822" i="2" s="1"/>
  <c r="O1823" i="2" a="1"/>
  <c r="O1823" i="2" s="1"/>
  <c r="O1824" i="2" a="1"/>
  <c r="O1824" i="2" s="1"/>
  <c r="O1825" i="2" a="1"/>
  <c r="O1825" i="2" s="1"/>
  <c r="O1826" i="2" a="1"/>
  <c r="O1826" i="2" s="1"/>
  <c r="O1827" i="2" a="1"/>
  <c r="O1827" i="2" s="1"/>
  <c r="O1828" i="2" a="1"/>
  <c r="O1828" i="2" s="1"/>
  <c r="O1829" i="2" a="1"/>
  <c r="O1829" i="2" s="1"/>
  <c r="O1830" i="2" a="1"/>
  <c r="O1830" i="2" s="1"/>
  <c r="O1831" i="2" a="1"/>
  <c r="O1831" i="2" s="1"/>
  <c r="O1832" i="2" a="1"/>
  <c r="O1832" i="2" s="1"/>
  <c r="O1833" i="2" a="1"/>
  <c r="O1833" i="2" s="1"/>
  <c r="O1834" i="2" a="1"/>
  <c r="O1834" i="2" s="1"/>
  <c r="O1835" i="2" a="1"/>
  <c r="O1835" i="2" s="1"/>
  <c r="O1836" i="2" a="1"/>
  <c r="O1836" i="2" s="1"/>
  <c r="O1837" i="2" a="1"/>
  <c r="O1837" i="2" s="1"/>
  <c r="O1838" i="2" a="1"/>
  <c r="O1838" i="2" s="1"/>
  <c r="O1839" i="2" a="1"/>
  <c r="O1839" i="2" s="1"/>
  <c r="O1840" i="2" a="1"/>
  <c r="O1840" i="2" s="1"/>
  <c r="O1841" i="2" a="1"/>
  <c r="O1841" i="2" s="1"/>
  <c r="O1842" i="2" a="1"/>
  <c r="O1842" i="2" s="1"/>
  <c r="O1843" i="2" a="1"/>
  <c r="O1843" i="2" s="1"/>
  <c r="O1844" i="2" a="1"/>
  <c r="O1844" i="2" s="1"/>
  <c r="O1845" i="2" a="1"/>
  <c r="O1845" i="2" s="1"/>
  <c r="O1846" i="2" a="1"/>
  <c r="O1846" i="2" s="1"/>
  <c r="O1847" i="2" a="1"/>
  <c r="O1847" i="2" s="1"/>
  <c r="O1848" i="2" a="1"/>
  <c r="O1848" i="2" s="1"/>
  <c r="O1849" i="2" a="1"/>
  <c r="O1849" i="2" s="1"/>
  <c r="O1850" i="2" a="1"/>
  <c r="O1850" i="2" s="1"/>
  <c r="O1851" i="2" a="1"/>
  <c r="O1851" i="2" s="1"/>
  <c r="O1852" i="2" a="1"/>
  <c r="O1852" i="2" s="1"/>
  <c r="O1853" i="2" a="1"/>
  <c r="O1853" i="2" s="1"/>
  <c r="O1854" i="2" a="1"/>
  <c r="O1854" i="2" s="1"/>
  <c r="O1855" i="2" a="1"/>
  <c r="O1855" i="2" s="1"/>
  <c r="O1856" i="2" a="1"/>
  <c r="O1856" i="2" s="1"/>
  <c r="O1857" i="2" a="1"/>
  <c r="O1857" i="2" s="1"/>
  <c r="O1858" i="2" a="1"/>
  <c r="O1858" i="2" s="1"/>
  <c r="O1859" i="2" a="1"/>
  <c r="O1859" i="2" s="1"/>
  <c r="O1860" i="2" a="1"/>
  <c r="O1860" i="2" s="1"/>
  <c r="O1861" i="2" a="1"/>
  <c r="O1861" i="2" s="1"/>
  <c r="O1862" i="2" a="1"/>
  <c r="O1862" i="2" s="1"/>
  <c r="O1863" i="2" a="1"/>
  <c r="O1863" i="2" s="1"/>
  <c r="O1864" i="2" a="1"/>
  <c r="O1864" i="2" s="1"/>
  <c r="O1865" i="2" a="1"/>
  <c r="O1865" i="2" s="1"/>
  <c r="O1866" i="2" a="1"/>
  <c r="O1866" i="2" s="1"/>
  <c r="O1867" i="2" a="1"/>
  <c r="O1867" i="2" s="1"/>
  <c r="O1868" i="2" a="1"/>
  <c r="O1868" i="2" s="1"/>
  <c r="O1869" i="2" a="1"/>
  <c r="O1869" i="2" s="1"/>
  <c r="O1870" i="2" a="1"/>
  <c r="O1870" i="2" s="1"/>
  <c r="O1871" i="2" a="1"/>
  <c r="O1871" i="2" s="1"/>
  <c r="O1872" i="2" a="1"/>
  <c r="O1872" i="2" s="1"/>
  <c r="O1873" i="2" a="1"/>
  <c r="O1873" i="2" s="1"/>
  <c r="O1874" i="2" a="1"/>
  <c r="O1874" i="2" s="1"/>
  <c r="O1875" i="2" a="1"/>
  <c r="O1875" i="2" s="1"/>
  <c r="O1876" i="2" a="1"/>
  <c r="O1876" i="2" s="1"/>
  <c r="O1877" i="2" a="1"/>
  <c r="O1877" i="2" s="1"/>
  <c r="O1878" i="2" a="1"/>
  <c r="O1878" i="2" s="1"/>
  <c r="O1879" i="2" a="1"/>
  <c r="O1879" i="2" s="1"/>
  <c r="O1880" i="2" a="1"/>
  <c r="O1880" i="2" s="1"/>
  <c r="O1881" i="2" a="1"/>
  <c r="O1881" i="2" s="1"/>
  <c r="O1882" i="2" a="1"/>
  <c r="O1882" i="2" s="1"/>
  <c r="O1883" i="2" a="1"/>
  <c r="O1883" i="2" s="1"/>
  <c r="O1884" i="2" a="1"/>
  <c r="O1884" i="2" s="1"/>
  <c r="O1885" i="2" a="1"/>
  <c r="O1885" i="2" s="1"/>
  <c r="O1886" i="2" a="1"/>
  <c r="O1886" i="2" s="1"/>
  <c r="O1887" i="2" a="1"/>
  <c r="O1887" i="2" s="1"/>
  <c r="O1888" i="2" a="1"/>
  <c r="O1888" i="2" s="1"/>
  <c r="O1889" i="2" a="1"/>
  <c r="O1889" i="2" s="1"/>
  <c r="O1890" i="2" a="1"/>
  <c r="O1890" i="2" s="1"/>
  <c r="O1891" i="2" a="1"/>
  <c r="O1891" i="2" s="1"/>
  <c r="O1892" i="2" a="1"/>
  <c r="O1892" i="2" s="1"/>
  <c r="O1893" i="2" a="1"/>
  <c r="O1893" i="2" s="1"/>
  <c r="O1894" i="2" a="1"/>
  <c r="O1894" i="2" s="1"/>
  <c r="O1895" i="2" a="1"/>
  <c r="O1895" i="2" s="1"/>
  <c r="O1896" i="2" a="1"/>
  <c r="O1896" i="2" s="1"/>
  <c r="O1897" i="2" a="1"/>
  <c r="O1897" i="2" s="1"/>
  <c r="O1898" i="2" a="1"/>
  <c r="O1898" i="2" s="1"/>
  <c r="O1899" i="2" a="1"/>
  <c r="O1899" i="2" s="1"/>
  <c r="O1900" i="2" a="1"/>
  <c r="O1900" i="2" s="1"/>
  <c r="O1901" i="2" a="1"/>
  <c r="O1901" i="2" s="1"/>
  <c r="O1902" i="2" a="1"/>
  <c r="O1902" i="2" s="1"/>
  <c r="O1903" i="2" a="1"/>
  <c r="O1903" i="2" s="1"/>
  <c r="O1904" i="2" a="1"/>
  <c r="O1904" i="2" s="1"/>
  <c r="O1905" i="2" a="1"/>
  <c r="O1905" i="2" s="1"/>
  <c r="O1906" i="2" a="1"/>
  <c r="O1906" i="2" s="1"/>
  <c r="O1907" i="2" a="1"/>
  <c r="O1907" i="2" s="1"/>
  <c r="O1908" i="2" a="1"/>
  <c r="O1908" i="2" s="1"/>
  <c r="O1909" i="2" a="1"/>
  <c r="O1909" i="2" s="1"/>
  <c r="O1910" i="2" a="1"/>
  <c r="O1910" i="2" s="1"/>
  <c r="O1911" i="2" a="1"/>
  <c r="O1911" i="2" s="1"/>
  <c r="O1912" i="2" a="1"/>
  <c r="O1912" i="2" s="1"/>
  <c r="O1913" i="2" a="1"/>
  <c r="O1913" i="2" s="1"/>
  <c r="O1914" i="2" a="1"/>
  <c r="O1914" i="2" s="1"/>
  <c r="O1915" i="2" a="1"/>
  <c r="O1915" i="2" s="1"/>
  <c r="O1916" i="2" a="1"/>
  <c r="O1916" i="2" s="1"/>
  <c r="O1917" i="2" a="1"/>
  <c r="O1917" i="2" s="1"/>
  <c r="O1918" i="2" a="1"/>
  <c r="O1918" i="2" s="1"/>
  <c r="O1919" i="2" a="1"/>
  <c r="O1919" i="2" s="1"/>
  <c r="O1920" i="2" a="1"/>
  <c r="O1920" i="2" s="1"/>
  <c r="O1921" i="2" a="1"/>
  <c r="O1921" i="2" s="1"/>
  <c r="O1922" i="2" a="1"/>
  <c r="O1922" i="2" s="1"/>
  <c r="O1923" i="2" a="1"/>
  <c r="O1923" i="2" s="1"/>
  <c r="O1924" i="2" a="1"/>
  <c r="O1924" i="2" s="1"/>
  <c r="O1925" i="2" a="1"/>
  <c r="O1925" i="2" s="1"/>
  <c r="O1926" i="2" a="1"/>
  <c r="O1926" i="2" s="1"/>
  <c r="O1927" i="2" a="1"/>
  <c r="O1927" i="2" s="1"/>
  <c r="O1928" i="2" a="1"/>
  <c r="O1928" i="2" s="1"/>
  <c r="O1929" i="2" a="1"/>
  <c r="O1929" i="2" s="1"/>
  <c r="O1930" i="2" a="1"/>
  <c r="O1930" i="2" s="1"/>
  <c r="O1931" i="2" a="1"/>
  <c r="O1931" i="2" s="1"/>
  <c r="O1932" i="2" a="1"/>
  <c r="O1932" i="2" s="1"/>
  <c r="O1933" i="2" a="1"/>
  <c r="O1933" i="2" s="1"/>
  <c r="O1934" i="2" a="1"/>
  <c r="O1934" i="2" s="1"/>
  <c r="O1935" i="2" a="1"/>
  <c r="O1935" i="2" s="1"/>
  <c r="O1936" i="2" a="1"/>
  <c r="O1936" i="2" s="1"/>
  <c r="O1937" i="2" a="1"/>
  <c r="O1937" i="2" s="1"/>
  <c r="O1938" i="2" a="1"/>
  <c r="O1938" i="2" s="1"/>
  <c r="O1939" i="2" a="1"/>
  <c r="O1939" i="2" s="1"/>
  <c r="O1940" i="2" a="1"/>
  <c r="O1940" i="2" s="1"/>
  <c r="O1941" i="2" a="1"/>
  <c r="O1941" i="2" s="1"/>
  <c r="O1942" i="2" a="1"/>
  <c r="O1942" i="2" s="1"/>
  <c r="O1943" i="2" a="1"/>
  <c r="O1943" i="2" s="1"/>
  <c r="O1944" i="2" a="1"/>
  <c r="O1944" i="2" s="1"/>
  <c r="O1945" i="2" a="1"/>
  <c r="O1945" i="2" s="1"/>
  <c r="O1946" i="2" a="1"/>
  <c r="O1946" i="2" s="1"/>
  <c r="O1947" i="2" a="1"/>
  <c r="O1947" i="2" s="1"/>
  <c r="O1948" i="2" a="1"/>
  <c r="O1948" i="2" s="1"/>
  <c r="O1949" i="2" a="1"/>
  <c r="O1949" i="2" s="1"/>
  <c r="O1950" i="2" a="1"/>
  <c r="O1950" i="2" s="1"/>
  <c r="O1951" i="2" a="1"/>
  <c r="O1951" i="2" s="1"/>
  <c r="O1952" i="2" a="1"/>
  <c r="O1952" i="2" s="1"/>
  <c r="O1953" i="2" a="1"/>
  <c r="O1953" i="2" s="1"/>
  <c r="O1954" i="2" a="1"/>
  <c r="O1954" i="2" s="1"/>
  <c r="O1955" i="2" a="1"/>
  <c r="O1955" i="2" s="1"/>
  <c r="O1956" i="2" a="1"/>
  <c r="O1956" i="2" s="1"/>
  <c r="O1957" i="2" a="1"/>
  <c r="O1957" i="2" s="1"/>
  <c r="O1958" i="2" a="1"/>
  <c r="O1958" i="2" s="1"/>
  <c r="O1959" i="2" a="1"/>
  <c r="O1959" i="2" s="1"/>
  <c r="O1960" i="2" a="1"/>
  <c r="O1960" i="2" s="1"/>
  <c r="O1961" i="2" a="1"/>
  <c r="O1961" i="2" s="1"/>
  <c r="O1962" i="2" a="1"/>
  <c r="O1962" i="2" s="1"/>
  <c r="O1963" i="2" a="1"/>
  <c r="O1963" i="2" s="1"/>
  <c r="O1964" i="2" a="1"/>
  <c r="O1964" i="2" s="1"/>
  <c r="O1965" i="2" a="1"/>
  <c r="O1965" i="2" s="1"/>
  <c r="O1966" i="2" a="1"/>
  <c r="O1966" i="2" s="1"/>
  <c r="O1967" i="2" a="1"/>
  <c r="O1967" i="2" s="1"/>
  <c r="O1968" i="2" a="1"/>
  <c r="O1968" i="2" s="1"/>
  <c r="O1969" i="2" a="1"/>
  <c r="O1969" i="2" s="1"/>
  <c r="O1970" i="2" a="1"/>
  <c r="O1970" i="2" s="1"/>
  <c r="O1971" i="2" a="1"/>
  <c r="O1971" i="2" s="1"/>
  <c r="O1972" i="2" a="1"/>
  <c r="O1972" i="2" s="1"/>
  <c r="O1973" i="2" a="1"/>
  <c r="O1973" i="2" s="1"/>
  <c r="O1974" i="2" a="1"/>
  <c r="O1974" i="2" s="1"/>
  <c r="O1975" i="2" a="1"/>
  <c r="O1975" i="2" s="1"/>
  <c r="O1976" i="2" a="1"/>
  <c r="O1976" i="2" s="1"/>
  <c r="O1977" i="2" a="1"/>
  <c r="O1977" i="2" s="1"/>
  <c r="O1978" i="2" a="1"/>
  <c r="O1978" i="2" s="1"/>
  <c r="O1979" i="2" a="1"/>
  <c r="O1979" i="2" s="1"/>
  <c r="O1980" i="2" a="1"/>
  <c r="O1980" i="2" s="1"/>
  <c r="O1981" i="2" a="1"/>
  <c r="O1981" i="2" s="1"/>
  <c r="O1982" i="2" a="1"/>
  <c r="O1982" i="2" s="1"/>
  <c r="O1983" i="2" a="1"/>
  <c r="O1983" i="2" s="1"/>
  <c r="O1984" i="2" a="1"/>
  <c r="O1984" i="2" s="1"/>
  <c r="O1985" i="2" a="1"/>
  <c r="O1985" i="2" s="1"/>
  <c r="O1986" i="2" a="1"/>
  <c r="O1986" i="2" s="1"/>
  <c r="O1987" i="2" a="1"/>
  <c r="O1987" i="2" s="1"/>
  <c r="O1988" i="2" a="1"/>
  <c r="O1988" i="2" s="1"/>
  <c r="O1989" i="2" a="1"/>
  <c r="O1989" i="2" s="1"/>
  <c r="O1990" i="2" a="1"/>
  <c r="O1990" i="2" s="1"/>
  <c r="O1991" i="2" a="1"/>
  <c r="O1991" i="2" s="1"/>
  <c r="O1992" i="2" a="1"/>
  <c r="O1992" i="2" s="1"/>
  <c r="O1993" i="2" a="1"/>
  <c r="O1993" i="2" s="1"/>
  <c r="O1994" i="2" a="1"/>
  <c r="O1994" i="2" s="1"/>
  <c r="O1995" i="2" a="1"/>
  <c r="O1995" i="2" s="1"/>
  <c r="O1996" i="2" a="1"/>
  <c r="O1996" i="2" s="1"/>
  <c r="O1997" i="2" a="1"/>
  <c r="O1997" i="2" s="1"/>
  <c r="O1998" i="2" a="1"/>
  <c r="O1998" i="2" s="1"/>
  <c r="O1999" i="2" a="1"/>
  <c r="O1999" i="2" s="1"/>
  <c r="O2000" i="2" a="1"/>
  <c r="O2000" i="2" s="1"/>
  <c r="O2001" i="2" a="1"/>
  <c r="O2001" i="2" s="1"/>
  <c r="O2" i="2" a="1"/>
  <c r="O2" i="2" s="1"/>
  <c r="F9" i="7"/>
  <c r="F8" i="7"/>
  <c r="F7" i="7"/>
  <c r="F6" i="7"/>
  <c r="F5" i="7"/>
  <c r="F10" i="3"/>
  <c r="F9" i="3"/>
  <c r="F8" i="3"/>
  <c r="F7" i="3"/>
  <c r="F6" i="3"/>
  <c r="F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FB545B-B69D-4E8C-A41B-6BE197C55D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1328064-527B-4FD8-830F-188506E68B4D}" name="WorksheetConnection_bank_customers!$A$1:$N$2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ank_customersA1N20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<sst xmlns="http://schemas.openxmlformats.org/spreadsheetml/2006/main" count="28214" uniqueCount="2154">
  <si>
    <t>CustomerID</t>
  </si>
  <si>
    <t>Age</t>
  </si>
  <si>
    <t>Gender</t>
  </si>
  <si>
    <t>Region</t>
  </si>
  <si>
    <t>EmploymentStatus</t>
  </si>
  <si>
    <t>AccountType</t>
  </si>
  <si>
    <t>AccountBalance</t>
  </si>
  <si>
    <t>MonthlyIncome</t>
  </si>
  <si>
    <t>CreditScore</t>
  </si>
  <si>
    <t>LoanAmount</t>
  </si>
  <si>
    <t>LoanStatus</t>
  </si>
  <si>
    <t>MonthlyTransactions</t>
  </si>
  <si>
    <t>DateJoined</t>
  </si>
  <si>
    <t>Churned</t>
  </si>
  <si>
    <t>CUS0001</t>
  </si>
  <si>
    <t>Male</t>
  </si>
  <si>
    <t>Kisumu</t>
  </si>
  <si>
    <t>Self-Employed</t>
  </si>
  <si>
    <t>Savings</t>
  </si>
  <si>
    <t>Defaulted</t>
  </si>
  <si>
    <t>No</t>
  </si>
  <si>
    <t>CUS0002</t>
  </si>
  <si>
    <t>Female</t>
  </si>
  <si>
    <t>Nairobi</t>
  </si>
  <si>
    <t>Unemployed</t>
  </si>
  <si>
    <t>Active</t>
  </si>
  <si>
    <t>CUS0003</t>
  </si>
  <si>
    <t>Employed</t>
  </si>
  <si>
    <t>CUS0004</t>
  </si>
  <si>
    <t>Mombasa</t>
  </si>
  <si>
    <t>CUS0005</t>
  </si>
  <si>
    <t>Current</t>
  </si>
  <si>
    <t>CUS0006</t>
  </si>
  <si>
    <t>Salary</t>
  </si>
  <si>
    <t>CUS0007</t>
  </si>
  <si>
    <t>Yes</t>
  </si>
  <si>
    <t>CUS0008</t>
  </si>
  <si>
    <t>Nakuru</t>
  </si>
  <si>
    <t>Fully Paid</t>
  </si>
  <si>
    <t>CUS0009</t>
  </si>
  <si>
    <t>CUS0010</t>
  </si>
  <si>
    <t>Eldoret</t>
  </si>
  <si>
    <t>CUS0011</t>
  </si>
  <si>
    <t>CUS0012</t>
  </si>
  <si>
    <t>CUS0013</t>
  </si>
  <si>
    <t>Fixed Deposit</t>
  </si>
  <si>
    <t>CUS0014</t>
  </si>
  <si>
    <t>Student</t>
  </si>
  <si>
    <t>CUS0015</t>
  </si>
  <si>
    <t>CUS0016</t>
  </si>
  <si>
    <t>CUS0017</t>
  </si>
  <si>
    <t>CUS0018</t>
  </si>
  <si>
    <t>CUS0019</t>
  </si>
  <si>
    <t>CUS0020</t>
  </si>
  <si>
    <t>CUS0021</t>
  </si>
  <si>
    <t>CUS0022</t>
  </si>
  <si>
    <t>CUS0023</t>
  </si>
  <si>
    <t>CUS0024</t>
  </si>
  <si>
    <t>CUS0025</t>
  </si>
  <si>
    <t>CUS0026</t>
  </si>
  <si>
    <t>CUS0027</t>
  </si>
  <si>
    <t>CUS0028</t>
  </si>
  <si>
    <t>CUS0029</t>
  </si>
  <si>
    <t>CUS0030</t>
  </si>
  <si>
    <t>CUS0031</t>
  </si>
  <si>
    <t>CUS0032</t>
  </si>
  <si>
    <t>CUS0033</t>
  </si>
  <si>
    <t>CUS0034</t>
  </si>
  <si>
    <t>CUS0035</t>
  </si>
  <si>
    <t>CUS0036</t>
  </si>
  <si>
    <t>CUS0037</t>
  </si>
  <si>
    <t>CUS0038</t>
  </si>
  <si>
    <t>CUS0039</t>
  </si>
  <si>
    <t>CUS0040</t>
  </si>
  <si>
    <t>CUS0041</t>
  </si>
  <si>
    <t>CUS0042</t>
  </si>
  <si>
    <t>CUS0043</t>
  </si>
  <si>
    <t>CUS0044</t>
  </si>
  <si>
    <t>CUS0045</t>
  </si>
  <si>
    <t>CUS0046</t>
  </si>
  <si>
    <t>CUS0047</t>
  </si>
  <si>
    <t>CUS0048</t>
  </si>
  <si>
    <t>CUS0049</t>
  </si>
  <si>
    <t>CUS0050</t>
  </si>
  <si>
    <t>CUS0051</t>
  </si>
  <si>
    <t>CUS0052</t>
  </si>
  <si>
    <t>CUS0053</t>
  </si>
  <si>
    <t>CUS0054</t>
  </si>
  <si>
    <t>CUS0055</t>
  </si>
  <si>
    <t>CUS0056</t>
  </si>
  <si>
    <t>CUS0057</t>
  </si>
  <si>
    <t>CUS0058</t>
  </si>
  <si>
    <t>CUS0059</t>
  </si>
  <si>
    <t>CUS0060</t>
  </si>
  <si>
    <t>CUS0061</t>
  </si>
  <si>
    <t>CUS0062</t>
  </si>
  <si>
    <t>CUS0063</t>
  </si>
  <si>
    <t>CUS0064</t>
  </si>
  <si>
    <t>CUS0065</t>
  </si>
  <si>
    <t>CUS0066</t>
  </si>
  <si>
    <t>CUS0067</t>
  </si>
  <si>
    <t>CUS0068</t>
  </si>
  <si>
    <t>CUS0069</t>
  </si>
  <si>
    <t>CUS0070</t>
  </si>
  <si>
    <t>CUS0071</t>
  </si>
  <si>
    <t>CUS0072</t>
  </si>
  <si>
    <t>CUS0073</t>
  </si>
  <si>
    <t>CUS0074</t>
  </si>
  <si>
    <t>CUS0075</t>
  </si>
  <si>
    <t>CUS0076</t>
  </si>
  <si>
    <t>CUS0077</t>
  </si>
  <si>
    <t>CUS0078</t>
  </si>
  <si>
    <t>CUS0079</t>
  </si>
  <si>
    <t>CUS0080</t>
  </si>
  <si>
    <t>CUS0081</t>
  </si>
  <si>
    <t>CUS0082</t>
  </si>
  <si>
    <t>CUS0083</t>
  </si>
  <si>
    <t>CUS0084</t>
  </si>
  <si>
    <t>CUS0085</t>
  </si>
  <si>
    <t>CUS0086</t>
  </si>
  <si>
    <t>CUS0087</t>
  </si>
  <si>
    <t>CUS0088</t>
  </si>
  <si>
    <t>CUS0089</t>
  </si>
  <si>
    <t>CUS0090</t>
  </si>
  <si>
    <t>CUS0091</t>
  </si>
  <si>
    <t>CUS0092</t>
  </si>
  <si>
    <t>CUS0093</t>
  </si>
  <si>
    <t>CUS0094</t>
  </si>
  <si>
    <t>CUS0095</t>
  </si>
  <si>
    <t>CUS0096</t>
  </si>
  <si>
    <t>CUS0097</t>
  </si>
  <si>
    <t>CUS0098</t>
  </si>
  <si>
    <t>CUS0099</t>
  </si>
  <si>
    <t>CUS0100</t>
  </si>
  <si>
    <t>CUS0101</t>
  </si>
  <si>
    <t>CUS0102</t>
  </si>
  <si>
    <t>CUS0103</t>
  </si>
  <si>
    <t>CUS0104</t>
  </si>
  <si>
    <t>CUS0105</t>
  </si>
  <si>
    <t>CUS0106</t>
  </si>
  <si>
    <t>CUS0107</t>
  </si>
  <si>
    <t>CUS0108</t>
  </si>
  <si>
    <t>CUS0109</t>
  </si>
  <si>
    <t>CUS0110</t>
  </si>
  <si>
    <t>CUS0111</t>
  </si>
  <si>
    <t>CUS0112</t>
  </si>
  <si>
    <t>CUS0113</t>
  </si>
  <si>
    <t>CUS0114</t>
  </si>
  <si>
    <t>CUS0115</t>
  </si>
  <si>
    <t>CUS0116</t>
  </si>
  <si>
    <t>CUS0117</t>
  </si>
  <si>
    <t>CUS0118</t>
  </si>
  <si>
    <t>CUS0119</t>
  </si>
  <si>
    <t>CUS0120</t>
  </si>
  <si>
    <t>CUS0121</t>
  </si>
  <si>
    <t>CUS0122</t>
  </si>
  <si>
    <t>CUS0123</t>
  </si>
  <si>
    <t>CUS0124</t>
  </si>
  <si>
    <t>CUS0125</t>
  </si>
  <si>
    <t>CUS0126</t>
  </si>
  <si>
    <t>CUS0127</t>
  </si>
  <si>
    <t>CUS0128</t>
  </si>
  <si>
    <t>CUS0129</t>
  </si>
  <si>
    <t>CUS0130</t>
  </si>
  <si>
    <t>CUS0131</t>
  </si>
  <si>
    <t>CUS0132</t>
  </si>
  <si>
    <t>CUS0133</t>
  </si>
  <si>
    <t>CUS0134</t>
  </si>
  <si>
    <t>CUS0135</t>
  </si>
  <si>
    <t>CUS0136</t>
  </si>
  <si>
    <t>CUS0137</t>
  </si>
  <si>
    <t>CUS0138</t>
  </si>
  <si>
    <t>CUS0139</t>
  </si>
  <si>
    <t>CUS0140</t>
  </si>
  <si>
    <t>CUS0141</t>
  </si>
  <si>
    <t>CUS0142</t>
  </si>
  <si>
    <t>CUS0143</t>
  </si>
  <si>
    <t>CUS0144</t>
  </si>
  <si>
    <t>CUS0145</t>
  </si>
  <si>
    <t>CUS0146</t>
  </si>
  <si>
    <t>CUS0147</t>
  </si>
  <si>
    <t>CUS0148</t>
  </si>
  <si>
    <t>CUS0149</t>
  </si>
  <si>
    <t>CUS0150</t>
  </si>
  <si>
    <t>CUS0151</t>
  </si>
  <si>
    <t>CUS0152</t>
  </si>
  <si>
    <t>CUS0153</t>
  </si>
  <si>
    <t>CUS0154</t>
  </si>
  <si>
    <t>CUS0155</t>
  </si>
  <si>
    <t>CUS0156</t>
  </si>
  <si>
    <t>CUS0157</t>
  </si>
  <si>
    <t>CUS0158</t>
  </si>
  <si>
    <t>CUS0159</t>
  </si>
  <si>
    <t>CUS0160</t>
  </si>
  <si>
    <t>CUS0161</t>
  </si>
  <si>
    <t>CUS0162</t>
  </si>
  <si>
    <t>CUS0163</t>
  </si>
  <si>
    <t>CUS0164</t>
  </si>
  <si>
    <t>CUS0165</t>
  </si>
  <si>
    <t>CUS0166</t>
  </si>
  <si>
    <t>CUS0167</t>
  </si>
  <si>
    <t>CUS0168</t>
  </si>
  <si>
    <t>CUS0169</t>
  </si>
  <si>
    <t>CUS0170</t>
  </si>
  <si>
    <t>CUS0171</t>
  </si>
  <si>
    <t>CUS0172</t>
  </si>
  <si>
    <t>CUS0173</t>
  </si>
  <si>
    <t>CUS0174</t>
  </si>
  <si>
    <t>CUS0175</t>
  </si>
  <si>
    <t>CUS0176</t>
  </si>
  <si>
    <t>CUS0177</t>
  </si>
  <si>
    <t>CUS0178</t>
  </si>
  <si>
    <t>CUS0179</t>
  </si>
  <si>
    <t>CUS0180</t>
  </si>
  <si>
    <t>CUS0181</t>
  </si>
  <si>
    <t>CUS0182</t>
  </si>
  <si>
    <t>CUS0183</t>
  </si>
  <si>
    <t>CUS0184</t>
  </si>
  <si>
    <t>CUS0185</t>
  </si>
  <si>
    <t>CUS0186</t>
  </si>
  <si>
    <t>CUS0187</t>
  </si>
  <si>
    <t>CUS0188</t>
  </si>
  <si>
    <t>CUS0189</t>
  </si>
  <si>
    <t>CUS0190</t>
  </si>
  <si>
    <t>CUS0191</t>
  </si>
  <si>
    <t>CUS0192</t>
  </si>
  <si>
    <t>CUS0193</t>
  </si>
  <si>
    <t>CUS0194</t>
  </si>
  <si>
    <t>CUS0195</t>
  </si>
  <si>
    <t>CUS0196</t>
  </si>
  <si>
    <t>CUS0197</t>
  </si>
  <si>
    <t>CUS0198</t>
  </si>
  <si>
    <t>CUS0199</t>
  </si>
  <si>
    <t>CUS0200</t>
  </si>
  <si>
    <t>CUS0201</t>
  </si>
  <si>
    <t>CUS0202</t>
  </si>
  <si>
    <t>CUS0203</t>
  </si>
  <si>
    <t>CUS0204</t>
  </si>
  <si>
    <t>CUS0205</t>
  </si>
  <si>
    <t>CUS0206</t>
  </si>
  <si>
    <t>CUS0207</t>
  </si>
  <si>
    <t>CUS0208</t>
  </si>
  <si>
    <t>CUS0209</t>
  </si>
  <si>
    <t>CUS0210</t>
  </si>
  <si>
    <t>CUS0211</t>
  </si>
  <si>
    <t>CUS0212</t>
  </si>
  <si>
    <t>CUS0213</t>
  </si>
  <si>
    <t>CUS0214</t>
  </si>
  <si>
    <t>CUS0215</t>
  </si>
  <si>
    <t>CUS0216</t>
  </si>
  <si>
    <t>CUS0217</t>
  </si>
  <si>
    <t>CUS0218</t>
  </si>
  <si>
    <t>CUS0219</t>
  </si>
  <si>
    <t>CUS0220</t>
  </si>
  <si>
    <t>CUS0221</t>
  </si>
  <si>
    <t>CUS0222</t>
  </si>
  <si>
    <t>CUS0223</t>
  </si>
  <si>
    <t>CUS0224</t>
  </si>
  <si>
    <t>CUS0225</t>
  </si>
  <si>
    <t>CUS0226</t>
  </si>
  <si>
    <t>CUS0227</t>
  </si>
  <si>
    <t>CUS0228</t>
  </si>
  <si>
    <t>CUS0229</t>
  </si>
  <si>
    <t>CUS0230</t>
  </si>
  <si>
    <t>CUS0231</t>
  </si>
  <si>
    <t>CUS0232</t>
  </si>
  <si>
    <t>CUS0233</t>
  </si>
  <si>
    <t>CUS0234</t>
  </si>
  <si>
    <t>CUS0235</t>
  </si>
  <si>
    <t>CUS0236</t>
  </si>
  <si>
    <t>CUS0237</t>
  </si>
  <si>
    <t>CUS0238</t>
  </si>
  <si>
    <t>CUS0239</t>
  </si>
  <si>
    <t>CUS0240</t>
  </si>
  <si>
    <t>CUS0241</t>
  </si>
  <si>
    <t>CUS0242</t>
  </si>
  <si>
    <t>CUS0243</t>
  </si>
  <si>
    <t>CUS0244</t>
  </si>
  <si>
    <t>CUS0245</t>
  </si>
  <si>
    <t>CUS0246</t>
  </si>
  <si>
    <t>CUS0247</t>
  </si>
  <si>
    <t>CUS0248</t>
  </si>
  <si>
    <t>CUS0249</t>
  </si>
  <si>
    <t>CUS0250</t>
  </si>
  <si>
    <t>CUS0251</t>
  </si>
  <si>
    <t>CUS0252</t>
  </si>
  <si>
    <t>CUS0253</t>
  </si>
  <si>
    <t>CUS0254</t>
  </si>
  <si>
    <t>CUS0255</t>
  </si>
  <si>
    <t>CUS0256</t>
  </si>
  <si>
    <t>CUS0257</t>
  </si>
  <si>
    <t>CUS0258</t>
  </si>
  <si>
    <t>CUS0259</t>
  </si>
  <si>
    <t>CUS0260</t>
  </si>
  <si>
    <t>CUS0261</t>
  </si>
  <si>
    <t>CUS0262</t>
  </si>
  <si>
    <t>CUS0263</t>
  </si>
  <si>
    <t>CUS0264</t>
  </si>
  <si>
    <t>CUS0265</t>
  </si>
  <si>
    <t>CUS0266</t>
  </si>
  <si>
    <t>CUS0267</t>
  </si>
  <si>
    <t>CUS0268</t>
  </si>
  <si>
    <t>CUS0269</t>
  </si>
  <si>
    <t>CUS0270</t>
  </si>
  <si>
    <t>CUS0271</t>
  </si>
  <si>
    <t>CUS0272</t>
  </si>
  <si>
    <t>CUS0273</t>
  </si>
  <si>
    <t>CUS0274</t>
  </si>
  <si>
    <t>CUS0275</t>
  </si>
  <si>
    <t>CUS0276</t>
  </si>
  <si>
    <t>CUS0277</t>
  </si>
  <si>
    <t>CUS0278</t>
  </si>
  <si>
    <t>CUS0279</t>
  </si>
  <si>
    <t>CUS0280</t>
  </si>
  <si>
    <t>CUS0281</t>
  </si>
  <si>
    <t>CUS0282</t>
  </si>
  <si>
    <t>CUS0283</t>
  </si>
  <si>
    <t>CUS0284</t>
  </si>
  <si>
    <t>CUS0285</t>
  </si>
  <si>
    <t>CUS0286</t>
  </si>
  <si>
    <t>CUS0287</t>
  </si>
  <si>
    <t>CUS0288</t>
  </si>
  <si>
    <t>CUS0289</t>
  </si>
  <si>
    <t>CUS0290</t>
  </si>
  <si>
    <t>CUS0291</t>
  </si>
  <si>
    <t>CUS0292</t>
  </si>
  <si>
    <t>CUS0293</t>
  </si>
  <si>
    <t>CUS0294</t>
  </si>
  <si>
    <t>CUS0295</t>
  </si>
  <si>
    <t>CUS0296</t>
  </si>
  <si>
    <t>CUS0297</t>
  </si>
  <si>
    <t>CUS0298</t>
  </si>
  <si>
    <t>CUS0299</t>
  </si>
  <si>
    <t>CUS0300</t>
  </si>
  <si>
    <t>CUS0301</t>
  </si>
  <si>
    <t>CUS0302</t>
  </si>
  <si>
    <t>CUS0303</t>
  </si>
  <si>
    <t>CUS0304</t>
  </si>
  <si>
    <t>CUS0305</t>
  </si>
  <si>
    <t>CUS0306</t>
  </si>
  <si>
    <t>CUS0307</t>
  </si>
  <si>
    <t>CUS0308</t>
  </si>
  <si>
    <t>CUS0309</t>
  </si>
  <si>
    <t>CUS0310</t>
  </si>
  <si>
    <t>CUS0311</t>
  </si>
  <si>
    <t>CUS0312</t>
  </si>
  <si>
    <t>CUS0313</t>
  </si>
  <si>
    <t>CUS0314</t>
  </si>
  <si>
    <t>CUS0315</t>
  </si>
  <si>
    <t>CUS0316</t>
  </si>
  <si>
    <t>CUS0317</t>
  </si>
  <si>
    <t>CUS0318</t>
  </si>
  <si>
    <t>CUS0319</t>
  </si>
  <si>
    <t>CUS0320</t>
  </si>
  <si>
    <t>CUS0321</t>
  </si>
  <si>
    <t>CUS0322</t>
  </si>
  <si>
    <t>CUS0323</t>
  </si>
  <si>
    <t>CUS0324</t>
  </si>
  <si>
    <t>CUS0325</t>
  </si>
  <si>
    <t>CUS0326</t>
  </si>
  <si>
    <t>CUS0327</t>
  </si>
  <si>
    <t>CUS0328</t>
  </si>
  <si>
    <t>CUS0329</t>
  </si>
  <si>
    <t>CUS0330</t>
  </si>
  <si>
    <t>CUS0331</t>
  </si>
  <si>
    <t>CUS0332</t>
  </si>
  <si>
    <t>CUS0333</t>
  </si>
  <si>
    <t>CUS0334</t>
  </si>
  <si>
    <t>CUS0335</t>
  </si>
  <si>
    <t>CUS0336</t>
  </si>
  <si>
    <t>CUS0337</t>
  </si>
  <si>
    <t>CUS0338</t>
  </si>
  <si>
    <t>CUS0339</t>
  </si>
  <si>
    <t>CUS0340</t>
  </si>
  <si>
    <t>CUS0341</t>
  </si>
  <si>
    <t>CUS0342</t>
  </si>
  <si>
    <t>CUS0343</t>
  </si>
  <si>
    <t>CUS0344</t>
  </si>
  <si>
    <t>CUS0345</t>
  </si>
  <si>
    <t>CUS0346</t>
  </si>
  <si>
    <t>CUS0347</t>
  </si>
  <si>
    <t>CUS0348</t>
  </si>
  <si>
    <t>CUS0349</t>
  </si>
  <si>
    <t>CUS0350</t>
  </si>
  <si>
    <t>CUS0351</t>
  </si>
  <si>
    <t>CUS0352</t>
  </si>
  <si>
    <t>CUS0353</t>
  </si>
  <si>
    <t>CUS0354</t>
  </si>
  <si>
    <t>CUS0355</t>
  </si>
  <si>
    <t>CUS0356</t>
  </si>
  <si>
    <t>CUS0357</t>
  </si>
  <si>
    <t>CUS0358</t>
  </si>
  <si>
    <t>CUS0359</t>
  </si>
  <si>
    <t>CUS0360</t>
  </si>
  <si>
    <t>CUS0361</t>
  </si>
  <si>
    <t>CUS0362</t>
  </si>
  <si>
    <t>CUS0363</t>
  </si>
  <si>
    <t>CUS0364</t>
  </si>
  <si>
    <t>CUS0365</t>
  </si>
  <si>
    <t>CUS0366</t>
  </si>
  <si>
    <t>CUS0367</t>
  </si>
  <si>
    <t>CUS0368</t>
  </si>
  <si>
    <t>CUS0369</t>
  </si>
  <si>
    <t>CUS0370</t>
  </si>
  <si>
    <t>CUS0371</t>
  </si>
  <si>
    <t>CUS0372</t>
  </si>
  <si>
    <t>CUS0373</t>
  </si>
  <si>
    <t>CUS0374</t>
  </si>
  <si>
    <t>CUS0375</t>
  </si>
  <si>
    <t>CUS0376</t>
  </si>
  <si>
    <t>CUS0377</t>
  </si>
  <si>
    <t>CUS0378</t>
  </si>
  <si>
    <t>CUS0379</t>
  </si>
  <si>
    <t>CUS0380</t>
  </si>
  <si>
    <t>CUS0381</t>
  </si>
  <si>
    <t>CUS0382</t>
  </si>
  <si>
    <t>CUS0383</t>
  </si>
  <si>
    <t>CUS0384</t>
  </si>
  <si>
    <t>CUS0385</t>
  </si>
  <si>
    <t>CUS0386</t>
  </si>
  <si>
    <t>CUS0387</t>
  </si>
  <si>
    <t>CUS0388</t>
  </si>
  <si>
    <t>CUS0389</t>
  </si>
  <si>
    <t>CUS0390</t>
  </si>
  <si>
    <t>CUS0391</t>
  </si>
  <si>
    <t>CUS0392</t>
  </si>
  <si>
    <t>CUS0393</t>
  </si>
  <si>
    <t>CUS0394</t>
  </si>
  <si>
    <t>CUS0395</t>
  </si>
  <si>
    <t>CUS0396</t>
  </si>
  <si>
    <t>CUS0397</t>
  </si>
  <si>
    <t>CUS0398</t>
  </si>
  <si>
    <t>CUS0399</t>
  </si>
  <si>
    <t>CUS0400</t>
  </si>
  <si>
    <t>CUS0401</t>
  </si>
  <si>
    <t>CUS0402</t>
  </si>
  <si>
    <t>CUS0403</t>
  </si>
  <si>
    <t>CUS0404</t>
  </si>
  <si>
    <t>CUS0405</t>
  </si>
  <si>
    <t>CUS0406</t>
  </si>
  <si>
    <t>CUS0407</t>
  </si>
  <si>
    <t>CUS0408</t>
  </si>
  <si>
    <t>CUS0409</t>
  </si>
  <si>
    <t>CUS0410</t>
  </si>
  <si>
    <t>CUS0411</t>
  </si>
  <si>
    <t>CUS0412</t>
  </si>
  <si>
    <t>CUS0413</t>
  </si>
  <si>
    <t>CUS0414</t>
  </si>
  <si>
    <t>CUS0415</t>
  </si>
  <si>
    <t>CUS0416</t>
  </si>
  <si>
    <t>CUS0417</t>
  </si>
  <si>
    <t>CUS0418</t>
  </si>
  <si>
    <t>CUS0419</t>
  </si>
  <si>
    <t>CUS0420</t>
  </si>
  <si>
    <t>CUS0421</t>
  </si>
  <si>
    <t>CUS0422</t>
  </si>
  <si>
    <t>CUS0423</t>
  </si>
  <si>
    <t>CUS0424</t>
  </si>
  <si>
    <t>CUS0425</t>
  </si>
  <si>
    <t>CUS0426</t>
  </si>
  <si>
    <t>CUS0427</t>
  </si>
  <si>
    <t>CUS0428</t>
  </si>
  <si>
    <t>CUS0429</t>
  </si>
  <si>
    <t>CUS0430</t>
  </si>
  <si>
    <t>CUS0431</t>
  </si>
  <si>
    <t>CUS0432</t>
  </si>
  <si>
    <t>CUS0433</t>
  </si>
  <si>
    <t>CUS0434</t>
  </si>
  <si>
    <t>CUS0435</t>
  </si>
  <si>
    <t>CUS0436</t>
  </si>
  <si>
    <t>CUS0437</t>
  </si>
  <si>
    <t>CUS0438</t>
  </si>
  <si>
    <t>CUS0439</t>
  </si>
  <si>
    <t>CUS0440</t>
  </si>
  <si>
    <t>CUS0441</t>
  </si>
  <si>
    <t>CUS0442</t>
  </si>
  <si>
    <t>CUS0443</t>
  </si>
  <si>
    <t>CUS0444</t>
  </si>
  <si>
    <t>CUS0445</t>
  </si>
  <si>
    <t>CUS0446</t>
  </si>
  <si>
    <t>CUS0447</t>
  </si>
  <si>
    <t>CUS0448</t>
  </si>
  <si>
    <t>CUS0449</t>
  </si>
  <si>
    <t>CUS0450</t>
  </si>
  <si>
    <t>CUS0451</t>
  </si>
  <si>
    <t>CUS0452</t>
  </si>
  <si>
    <t>CUS0453</t>
  </si>
  <si>
    <t>CUS0454</t>
  </si>
  <si>
    <t>CUS0455</t>
  </si>
  <si>
    <t>CUS0456</t>
  </si>
  <si>
    <t>CUS0457</t>
  </si>
  <si>
    <t>CUS0458</t>
  </si>
  <si>
    <t>CUS0459</t>
  </si>
  <si>
    <t>CUS0460</t>
  </si>
  <si>
    <t>CUS0461</t>
  </si>
  <si>
    <t>CUS0462</t>
  </si>
  <si>
    <t>CUS0463</t>
  </si>
  <si>
    <t>CUS0464</t>
  </si>
  <si>
    <t>CUS0465</t>
  </si>
  <si>
    <t>CUS0466</t>
  </si>
  <si>
    <t>CUS0467</t>
  </si>
  <si>
    <t>CUS0468</t>
  </si>
  <si>
    <t>CUS0469</t>
  </si>
  <si>
    <t>CUS0470</t>
  </si>
  <si>
    <t>CUS0471</t>
  </si>
  <si>
    <t>CUS0472</t>
  </si>
  <si>
    <t>CUS0473</t>
  </si>
  <si>
    <t>CUS0474</t>
  </si>
  <si>
    <t>CUS0475</t>
  </si>
  <si>
    <t>CUS0476</t>
  </si>
  <si>
    <t>CUS0477</t>
  </si>
  <si>
    <t>CUS0478</t>
  </si>
  <si>
    <t>CUS0479</t>
  </si>
  <si>
    <t>CUS0480</t>
  </si>
  <si>
    <t>CUS0481</t>
  </si>
  <si>
    <t>CUS0482</t>
  </si>
  <si>
    <t>CUS0483</t>
  </si>
  <si>
    <t>CUS0484</t>
  </si>
  <si>
    <t>CUS0485</t>
  </si>
  <si>
    <t>CUS0486</t>
  </si>
  <si>
    <t>CUS0487</t>
  </si>
  <si>
    <t>CUS0488</t>
  </si>
  <si>
    <t>CUS0489</t>
  </si>
  <si>
    <t>CUS0490</t>
  </si>
  <si>
    <t>CUS0491</t>
  </si>
  <si>
    <t>CUS0492</t>
  </si>
  <si>
    <t>CUS0493</t>
  </si>
  <si>
    <t>CUS0494</t>
  </si>
  <si>
    <t>CUS0495</t>
  </si>
  <si>
    <t>CUS0496</t>
  </si>
  <si>
    <t>CUS0497</t>
  </si>
  <si>
    <t>CUS0498</t>
  </si>
  <si>
    <t>CUS0499</t>
  </si>
  <si>
    <t>CUS0500</t>
  </si>
  <si>
    <t>CUS0501</t>
  </si>
  <si>
    <t>CUS0502</t>
  </si>
  <si>
    <t>CUS0503</t>
  </si>
  <si>
    <t>CUS0504</t>
  </si>
  <si>
    <t>CUS0505</t>
  </si>
  <si>
    <t>CUS0506</t>
  </si>
  <si>
    <t>CUS0507</t>
  </si>
  <si>
    <t>CUS0508</t>
  </si>
  <si>
    <t>CUS0509</t>
  </si>
  <si>
    <t>CUS0510</t>
  </si>
  <si>
    <t>CUS0511</t>
  </si>
  <si>
    <t>CUS0512</t>
  </si>
  <si>
    <t>CUS0513</t>
  </si>
  <si>
    <t>CUS0514</t>
  </si>
  <si>
    <t>CUS0515</t>
  </si>
  <si>
    <t>CUS0516</t>
  </si>
  <si>
    <t>CUS0517</t>
  </si>
  <si>
    <t>CUS0518</t>
  </si>
  <si>
    <t>CUS0519</t>
  </si>
  <si>
    <t>CUS0520</t>
  </si>
  <si>
    <t>CUS0521</t>
  </si>
  <si>
    <t>CUS0522</t>
  </si>
  <si>
    <t>CUS0523</t>
  </si>
  <si>
    <t>CUS0524</t>
  </si>
  <si>
    <t>CUS0525</t>
  </si>
  <si>
    <t>CUS0526</t>
  </si>
  <si>
    <t>CUS0527</t>
  </si>
  <si>
    <t>CUS0528</t>
  </si>
  <si>
    <t>CUS0529</t>
  </si>
  <si>
    <t>CUS0530</t>
  </si>
  <si>
    <t>CUS0531</t>
  </si>
  <si>
    <t>CUS0532</t>
  </si>
  <si>
    <t>CUS0533</t>
  </si>
  <si>
    <t>CUS0534</t>
  </si>
  <si>
    <t>CUS0535</t>
  </si>
  <si>
    <t>CUS0536</t>
  </si>
  <si>
    <t>CUS0537</t>
  </si>
  <si>
    <t>CUS0538</t>
  </si>
  <si>
    <t>CUS0539</t>
  </si>
  <si>
    <t>CUS0540</t>
  </si>
  <si>
    <t>CUS0541</t>
  </si>
  <si>
    <t>CUS0542</t>
  </si>
  <si>
    <t>CUS0543</t>
  </si>
  <si>
    <t>CUS0544</t>
  </si>
  <si>
    <t>CUS0545</t>
  </si>
  <si>
    <t>CUS0546</t>
  </si>
  <si>
    <t>CUS0547</t>
  </si>
  <si>
    <t>CUS0548</t>
  </si>
  <si>
    <t>CUS0549</t>
  </si>
  <si>
    <t>CUS0550</t>
  </si>
  <si>
    <t>CUS0551</t>
  </si>
  <si>
    <t>CUS0552</t>
  </si>
  <si>
    <t>CUS0553</t>
  </si>
  <si>
    <t>CUS0554</t>
  </si>
  <si>
    <t>CUS0555</t>
  </si>
  <si>
    <t>CUS0556</t>
  </si>
  <si>
    <t>CUS0557</t>
  </si>
  <si>
    <t>CUS0558</t>
  </si>
  <si>
    <t>CUS0559</t>
  </si>
  <si>
    <t>CUS0560</t>
  </si>
  <si>
    <t>CUS0561</t>
  </si>
  <si>
    <t>CUS0562</t>
  </si>
  <si>
    <t>CUS0563</t>
  </si>
  <si>
    <t>CUS0564</t>
  </si>
  <si>
    <t>CUS0565</t>
  </si>
  <si>
    <t>CUS0566</t>
  </si>
  <si>
    <t>CUS0567</t>
  </si>
  <si>
    <t>CUS0568</t>
  </si>
  <si>
    <t>CUS0569</t>
  </si>
  <si>
    <t>CUS0570</t>
  </si>
  <si>
    <t>CUS0571</t>
  </si>
  <si>
    <t>CUS0572</t>
  </si>
  <si>
    <t>CUS0573</t>
  </si>
  <si>
    <t>CUS0574</t>
  </si>
  <si>
    <t>CUS0575</t>
  </si>
  <si>
    <t>CUS0576</t>
  </si>
  <si>
    <t>CUS0577</t>
  </si>
  <si>
    <t>CUS0578</t>
  </si>
  <si>
    <t>CUS0579</t>
  </si>
  <si>
    <t>CUS0580</t>
  </si>
  <si>
    <t>CUS0581</t>
  </si>
  <si>
    <t>CUS0582</t>
  </si>
  <si>
    <t>CUS0583</t>
  </si>
  <si>
    <t>CUS0584</t>
  </si>
  <si>
    <t>CUS0585</t>
  </si>
  <si>
    <t>CUS0586</t>
  </si>
  <si>
    <t>CUS0587</t>
  </si>
  <si>
    <t>CUS0588</t>
  </si>
  <si>
    <t>CUS0589</t>
  </si>
  <si>
    <t>CUS0590</t>
  </si>
  <si>
    <t>CUS0591</t>
  </si>
  <si>
    <t>CUS0592</t>
  </si>
  <si>
    <t>CUS0593</t>
  </si>
  <si>
    <t>CUS0594</t>
  </si>
  <si>
    <t>CUS0595</t>
  </si>
  <si>
    <t>CUS0596</t>
  </si>
  <si>
    <t>CUS0597</t>
  </si>
  <si>
    <t>CUS0598</t>
  </si>
  <si>
    <t>CUS0599</t>
  </si>
  <si>
    <t>CUS0600</t>
  </si>
  <si>
    <t>CUS0601</t>
  </si>
  <si>
    <t>CUS0602</t>
  </si>
  <si>
    <t>CUS0603</t>
  </si>
  <si>
    <t>CUS0604</t>
  </si>
  <si>
    <t>CUS0605</t>
  </si>
  <si>
    <t>CUS0606</t>
  </si>
  <si>
    <t>CUS0607</t>
  </si>
  <si>
    <t>CUS0608</t>
  </si>
  <si>
    <t>CUS0609</t>
  </si>
  <si>
    <t>CUS0610</t>
  </si>
  <si>
    <t>CUS0611</t>
  </si>
  <si>
    <t>CUS0612</t>
  </si>
  <si>
    <t>CUS0613</t>
  </si>
  <si>
    <t>CUS0614</t>
  </si>
  <si>
    <t>CUS0615</t>
  </si>
  <si>
    <t>CUS0616</t>
  </si>
  <si>
    <t>CUS0617</t>
  </si>
  <si>
    <t>CUS0618</t>
  </si>
  <si>
    <t>CUS0619</t>
  </si>
  <si>
    <t>CUS0620</t>
  </si>
  <si>
    <t>CUS0621</t>
  </si>
  <si>
    <t>CUS0622</t>
  </si>
  <si>
    <t>CUS0623</t>
  </si>
  <si>
    <t>CUS0624</t>
  </si>
  <si>
    <t>CUS0625</t>
  </si>
  <si>
    <t>CUS0626</t>
  </si>
  <si>
    <t>CUS0627</t>
  </si>
  <si>
    <t>CUS0628</t>
  </si>
  <si>
    <t>CUS0629</t>
  </si>
  <si>
    <t>CUS0630</t>
  </si>
  <si>
    <t>CUS0631</t>
  </si>
  <si>
    <t>CUS0632</t>
  </si>
  <si>
    <t>CUS0633</t>
  </si>
  <si>
    <t>CUS0634</t>
  </si>
  <si>
    <t>CUS0635</t>
  </si>
  <si>
    <t>CUS0636</t>
  </si>
  <si>
    <t>CUS0637</t>
  </si>
  <si>
    <t>CUS0638</t>
  </si>
  <si>
    <t>CUS0639</t>
  </si>
  <si>
    <t>CUS0640</t>
  </si>
  <si>
    <t>CUS0641</t>
  </si>
  <si>
    <t>CUS0642</t>
  </si>
  <si>
    <t>CUS0643</t>
  </si>
  <si>
    <t>CUS0644</t>
  </si>
  <si>
    <t>CUS0645</t>
  </si>
  <si>
    <t>CUS0646</t>
  </si>
  <si>
    <t>CUS0647</t>
  </si>
  <si>
    <t>CUS0648</t>
  </si>
  <si>
    <t>CUS0649</t>
  </si>
  <si>
    <t>CUS0650</t>
  </si>
  <si>
    <t>CUS0651</t>
  </si>
  <si>
    <t>CUS0652</t>
  </si>
  <si>
    <t>CUS0653</t>
  </si>
  <si>
    <t>CUS0654</t>
  </si>
  <si>
    <t>CUS0655</t>
  </si>
  <si>
    <t>CUS0656</t>
  </si>
  <si>
    <t>CUS0657</t>
  </si>
  <si>
    <t>CUS0658</t>
  </si>
  <si>
    <t>CUS0659</t>
  </si>
  <si>
    <t>CUS0660</t>
  </si>
  <si>
    <t>CUS0661</t>
  </si>
  <si>
    <t>CUS0662</t>
  </si>
  <si>
    <t>CUS0663</t>
  </si>
  <si>
    <t>CUS0664</t>
  </si>
  <si>
    <t>CUS0665</t>
  </si>
  <si>
    <t>CUS0666</t>
  </si>
  <si>
    <t>CUS0667</t>
  </si>
  <si>
    <t>CUS0668</t>
  </si>
  <si>
    <t>CUS0669</t>
  </si>
  <si>
    <t>CUS0670</t>
  </si>
  <si>
    <t>CUS0671</t>
  </si>
  <si>
    <t>CUS0672</t>
  </si>
  <si>
    <t>CUS0673</t>
  </si>
  <si>
    <t>CUS0674</t>
  </si>
  <si>
    <t>CUS0675</t>
  </si>
  <si>
    <t>CUS0676</t>
  </si>
  <si>
    <t>CUS0677</t>
  </si>
  <si>
    <t>CUS0678</t>
  </si>
  <si>
    <t>CUS0679</t>
  </si>
  <si>
    <t>CUS0680</t>
  </si>
  <si>
    <t>CUS0681</t>
  </si>
  <si>
    <t>CUS0682</t>
  </si>
  <si>
    <t>CUS0683</t>
  </si>
  <si>
    <t>CUS0684</t>
  </si>
  <si>
    <t>CUS0685</t>
  </si>
  <si>
    <t>CUS0686</t>
  </si>
  <si>
    <t>CUS0687</t>
  </si>
  <si>
    <t>CUS0688</t>
  </si>
  <si>
    <t>CUS0689</t>
  </si>
  <si>
    <t>CUS0690</t>
  </si>
  <si>
    <t>CUS0691</t>
  </si>
  <si>
    <t>CUS0692</t>
  </si>
  <si>
    <t>CUS0693</t>
  </si>
  <si>
    <t>CUS0694</t>
  </si>
  <si>
    <t>CUS0695</t>
  </si>
  <si>
    <t>CUS0696</t>
  </si>
  <si>
    <t>CUS0697</t>
  </si>
  <si>
    <t>CUS0698</t>
  </si>
  <si>
    <t>CUS0699</t>
  </si>
  <si>
    <t>CUS0700</t>
  </si>
  <si>
    <t>CUS0701</t>
  </si>
  <si>
    <t>CUS0702</t>
  </si>
  <si>
    <t>CUS0703</t>
  </si>
  <si>
    <t>CUS0704</t>
  </si>
  <si>
    <t>CUS0705</t>
  </si>
  <si>
    <t>CUS0706</t>
  </si>
  <si>
    <t>CUS0707</t>
  </si>
  <si>
    <t>CUS0708</t>
  </si>
  <si>
    <t>CUS0709</t>
  </si>
  <si>
    <t>CUS0710</t>
  </si>
  <si>
    <t>CUS0711</t>
  </si>
  <si>
    <t>CUS0712</t>
  </si>
  <si>
    <t>CUS0713</t>
  </si>
  <si>
    <t>CUS0714</t>
  </si>
  <si>
    <t>CUS0715</t>
  </si>
  <si>
    <t>CUS0716</t>
  </si>
  <si>
    <t>CUS0717</t>
  </si>
  <si>
    <t>CUS0718</t>
  </si>
  <si>
    <t>CUS0719</t>
  </si>
  <si>
    <t>CUS0720</t>
  </si>
  <si>
    <t>CUS0721</t>
  </si>
  <si>
    <t>CUS0722</t>
  </si>
  <si>
    <t>CUS0723</t>
  </si>
  <si>
    <t>CUS0724</t>
  </si>
  <si>
    <t>CUS0725</t>
  </si>
  <si>
    <t>CUS0726</t>
  </si>
  <si>
    <t>CUS0727</t>
  </si>
  <si>
    <t>CUS0728</t>
  </si>
  <si>
    <t>CUS0729</t>
  </si>
  <si>
    <t>CUS0730</t>
  </si>
  <si>
    <t>CUS0731</t>
  </si>
  <si>
    <t>CUS0732</t>
  </si>
  <si>
    <t>CUS0733</t>
  </si>
  <si>
    <t>CUS0734</t>
  </si>
  <si>
    <t>CUS0735</t>
  </si>
  <si>
    <t>CUS0736</t>
  </si>
  <si>
    <t>CUS0737</t>
  </si>
  <si>
    <t>CUS0738</t>
  </si>
  <si>
    <t>CUS0739</t>
  </si>
  <si>
    <t>CUS0740</t>
  </si>
  <si>
    <t>CUS0741</t>
  </si>
  <si>
    <t>CUS0742</t>
  </si>
  <si>
    <t>CUS0743</t>
  </si>
  <si>
    <t>CUS0744</t>
  </si>
  <si>
    <t>CUS0745</t>
  </si>
  <si>
    <t>CUS0746</t>
  </si>
  <si>
    <t>CUS0747</t>
  </si>
  <si>
    <t>CUS0748</t>
  </si>
  <si>
    <t>CUS0749</t>
  </si>
  <si>
    <t>CUS0750</t>
  </si>
  <si>
    <t>CUS0751</t>
  </si>
  <si>
    <t>CUS0752</t>
  </si>
  <si>
    <t>CUS0753</t>
  </si>
  <si>
    <t>CUS0754</t>
  </si>
  <si>
    <t>CUS0755</t>
  </si>
  <si>
    <t>CUS0756</t>
  </si>
  <si>
    <t>CUS0757</t>
  </si>
  <si>
    <t>CUS0758</t>
  </si>
  <si>
    <t>CUS0759</t>
  </si>
  <si>
    <t>CUS0760</t>
  </si>
  <si>
    <t>CUS0761</t>
  </si>
  <si>
    <t>CUS0762</t>
  </si>
  <si>
    <t>CUS0763</t>
  </si>
  <si>
    <t>CUS0764</t>
  </si>
  <si>
    <t>CUS0765</t>
  </si>
  <si>
    <t>CUS0766</t>
  </si>
  <si>
    <t>CUS0767</t>
  </si>
  <si>
    <t>CUS0768</t>
  </si>
  <si>
    <t>CUS0769</t>
  </si>
  <si>
    <t>CUS0770</t>
  </si>
  <si>
    <t>CUS0771</t>
  </si>
  <si>
    <t>CUS0772</t>
  </si>
  <si>
    <t>CUS0773</t>
  </si>
  <si>
    <t>CUS0774</t>
  </si>
  <si>
    <t>CUS0775</t>
  </si>
  <si>
    <t>CUS0776</t>
  </si>
  <si>
    <t>CUS0777</t>
  </si>
  <si>
    <t>CUS0778</t>
  </si>
  <si>
    <t>CUS0779</t>
  </si>
  <si>
    <t>CUS0780</t>
  </si>
  <si>
    <t>CUS0781</t>
  </si>
  <si>
    <t>CUS0782</t>
  </si>
  <si>
    <t>CUS0783</t>
  </si>
  <si>
    <t>CUS0784</t>
  </si>
  <si>
    <t>CUS0785</t>
  </si>
  <si>
    <t>CUS0786</t>
  </si>
  <si>
    <t>CUS0787</t>
  </si>
  <si>
    <t>CUS0788</t>
  </si>
  <si>
    <t>CUS0789</t>
  </si>
  <si>
    <t>CUS0790</t>
  </si>
  <si>
    <t>CUS0791</t>
  </si>
  <si>
    <t>CUS0792</t>
  </si>
  <si>
    <t>CUS0793</t>
  </si>
  <si>
    <t>CUS0794</t>
  </si>
  <si>
    <t>CUS0795</t>
  </si>
  <si>
    <t>CUS0796</t>
  </si>
  <si>
    <t>CUS0797</t>
  </si>
  <si>
    <t>CUS0798</t>
  </si>
  <si>
    <t>CUS0799</t>
  </si>
  <si>
    <t>CUS0800</t>
  </si>
  <si>
    <t>CUS0801</t>
  </si>
  <si>
    <t>CUS0802</t>
  </si>
  <si>
    <t>CUS0803</t>
  </si>
  <si>
    <t>CUS0804</t>
  </si>
  <si>
    <t>CUS0805</t>
  </si>
  <si>
    <t>CUS0806</t>
  </si>
  <si>
    <t>CUS0807</t>
  </si>
  <si>
    <t>CUS0808</t>
  </si>
  <si>
    <t>CUS0809</t>
  </si>
  <si>
    <t>CUS0810</t>
  </si>
  <si>
    <t>CUS0811</t>
  </si>
  <si>
    <t>CUS0812</t>
  </si>
  <si>
    <t>CUS0813</t>
  </si>
  <si>
    <t>CUS0814</t>
  </si>
  <si>
    <t>CUS0815</t>
  </si>
  <si>
    <t>CUS0816</t>
  </si>
  <si>
    <t>CUS0817</t>
  </si>
  <si>
    <t>CUS0818</t>
  </si>
  <si>
    <t>CUS0819</t>
  </si>
  <si>
    <t>CUS0820</t>
  </si>
  <si>
    <t>CUS0821</t>
  </si>
  <si>
    <t>CUS0822</t>
  </si>
  <si>
    <t>CUS0823</t>
  </si>
  <si>
    <t>CUS0824</t>
  </si>
  <si>
    <t>CUS0825</t>
  </si>
  <si>
    <t>CUS0826</t>
  </si>
  <si>
    <t>CUS0827</t>
  </si>
  <si>
    <t>CUS0828</t>
  </si>
  <si>
    <t>CUS0829</t>
  </si>
  <si>
    <t>CUS0830</t>
  </si>
  <si>
    <t>CUS0831</t>
  </si>
  <si>
    <t>CUS0832</t>
  </si>
  <si>
    <t>CUS0833</t>
  </si>
  <si>
    <t>CUS0834</t>
  </si>
  <si>
    <t>CUS0835</t>
  </si>
  <si>
    <t>CUS0836</t>
  </si>
  <si>
    <t>CUS0837</t>
  </si>
  <si>
    <t>CUS0838</t>
  </si>
  <si>
    <t>CUS0839</t>
  </si>
  <si>
    <t>CUS0840</t>
  </si>
  <si>
    <t>CUS0841</t>
  </si>
  <si>
    <t>CUS0842</t>
  </si>
  <si>
    <t>CUS0843</t>
  </si>
  <si>
    <t>CUS0844</t>
  </si>
  <si>
    <t>CUS0845</t>
  </si>
  <si>
    <t>CUS0846</t>
  </si>
  <si>
    <t>CUS0847</t>
  </si>
  <si>
    <t>CUS0848</t>
  </si>
  <si>
    <t>CUS0849</t>
  </si>
  <si>
    <t>CUS0850</t>
  </si>
  <si>
    <t>CUS0851</t>
  </si>
  <si>
    <t>CUS0852</t>
  </si>
  <si>
    <t>CUS0853</t>
  </si>
  <si>
    <t>CUS0854</t>
  </si>
  <si>
    <t>CUS0855</t>
  </si>
  <si>
    <t>CUS0856</t>
  </si>
  <si>
    <t>CUS0857</t>
  </si>
  <si>
    <t>CUS0858</t>
  </si>
  <si>
    <t>CUS0859</t>
  </si>
  <si>
    <t>CUS0860</t>
  </si>
  <si>
    <t>CUS0861</t>
  </si>
  <si>
    <t>CUS0862</t>
  </si>
  <si>
    <t>CUS0863</t>
  </si>
  <si>
    <t>CUS0864</t>
  </si>
  <si>
    <t>CUS0865</t>
  </si>
  <si>
    <t>CUS0866</t>
  </si>
  <si>
    <t>CUS0867</t>
  </si>
  <si>
    <t>CUS0868</t>
  </si>
  <si>
    <t>CUS0869</t>
  </si>
  <si>
    <t>CUS0870</t>
  </si>
  <si>
    <t>CUS0871</t>
  </si>
  <si>
    <t>CUS0872</t>
  </si>
  <si>
    <t>CUS0873</t>
  </si>
  <si>
    <t>CUS0874</t>
  </si>
  <si>
    <t>CUS0875</t>
  </si>
  <si>
    <t>CUS0876</t>
  </si>
  <si>
    <t>CUS0877</t>
  </si>
  <si>
    <t>CUS0878</t>
  </si>
  <si>
    <t>CUS0879</t>
  </si>
  <si>
    <t>CUS0880</t>
  </si>
  <si>
    <t>CUS0881</t>
  </si>
  <si>
    <t>CUS0882</t>
  </si>
  <si>
    <t>CUS0883</t>
  </si>
  <si>
    <t>CUS0884</t>
  </si>
  <si>
    <t>CUS0885</t>
  </si>
  <si>
    <t>CUS0886</t>
  </si>
  <si>
    <t>CUS0887</t>
  </si>
  <si>
    <t>CUS0888</t>
  </si>
  <si>
    <t>CUS0889</t>
  </si>
  <si>
    <t>CUS0890</t>
  </si>
  <si>
    <t>CUS0891</t>
  </si>
  <si>
    <t>CUS0892</t>
  </si>
  <si>
    <t>CUS0893</t>
  </si>
  <si>
    <t>CUS0894</t>
  </si>
  <si>
    <t>CUS0895</t>
  </si>
  <si>
    <t>CUS0896</t>
  </si>
  <si>
    <t>CUS0897</t>
  </si>
  <si>
    <t>CUS0898</t>
  </si>
  <si>
    <t>CUS0899</t>
  </si>
  <si>
    <t>CUS0900</t>
  </si>
  <si>
    <t>CUS0901</t>
  </si>
  <si>
    <t>CUS0902</t>
  </si>
  <si>
    <t>CUS0903</t>
  </si>
  <si>
    <t>CUS0904</t>
  </si>
  <si>
    <t>CUS0905</t>
  </si>
  <si>
    <t>CUS0906</t>
  </si>
  <si>
    <t>CUS0907</t>
  </si>
  <si>
    <t>CUS0908</t>
  </si>
  <si>
    <t>CUS0909</t>
  </si>
  <si>
    <t>CUS0910</t>
  </si>
  <si>
    <t>CUS0911</t>
  </si>
  <si>
    <t>CUS0912</t>
  </si>
  <si>
    <t>CUS0913</t>
  </si>
  <si>
    <t>CUS0914</t>
  </si>
  <si>
    <t>CUS0915</t>
  </si>
  <si>
    <t>CUS0916</t>
  </si>
  <si>
    <t>CUS0917</t>
  </si>
  <si>
    <t>CUS0918</t>
  </si>
  <si>
    <t>CUS0919</t>
  </si>
  <si>
    <t>CUS0920</t>
  </si>
  <si>
    <t>CUS0921</t>
  </si>
  <si>
    <t>CUS0922</t>
  </si>
  <si>
    <t>CUS0923</t>
  </si>
  <si>
    <t>CUS0924</t>
  </si>
  <si>
    <t>CUS0925</t>
  </si>
  <si>
    <t>CUS0926</t>
  </si>
  <si>
    <t>CUS0927</t>
  </si>
  <si>
    <t>CUS0928</t>
  </si>
  <si>
    <t>CUS0929</t>
  </si>
  <si>
    <t>CUS0930</t>
  </si>
  <si>
    <t>CUS0931</t>
  </si>
  <si>
    <t>CUS0932</t>
  </si>
  <si>
    <t>CUS0933</t>
  </si>
  <si>
    <t>CUS0934</t>
  </si>
  <si>
    <t>CUS0935</t>
  </si>
  <si>
    <t>CUS0936</t>
  </si>
  <si>
    <t>CUS0937</t>
  </si>
  <si>
    <t>CUS0938</t>
  </si>
  <si>
    <t>CUS0939</t>
  </si>
  <si>
    <t>CUS0940</t>
  </si>
  <si>
    <t>CUS0941</t>
  </si>
  <si>
    <t>CUS0942</t>
  </si>
  <si>
    <t>CUS0943</t>
  </si>
  <si>
    <t>CUS0944</t>
  </si>
  <si>
    <t>CUS0945</t>
  </si>
  <si>
    <t>CUS0946</t>
  </si>
  <si>
    <t>CUS0947</t>
  </si>
  <si>
    <t>CUS0948</t>
  </si>
  <si>
    <t>CUS0949</t>
  </si>
  <si>
    <t>CUS0950</t>
  </si>
  <si>
    <t>CUS0951</t>
  </si>
  <si>
    <t>CUS0952</t>
  </si>
  <si>
    <t>CUS0953</t>
  </si>
  <si>
    <t>CUS0954</t>
  </si>
  <si>
    <t>CUS0955</t>
  </si>
  <si>
    <t>CUS0956</t>
  </si>
  <si>
    <t>CUS0957</t>
  </si>
  <si>
    <t>CUS0958</t>
  </si>
  <si>
    <t>CUS0959</t>
  </si>
  <si>
    <t>CUS0960</t>
  </si>
  <si>
    <t>CUS0961</t>
  </si>
  <si>
    <t>CUS0962</t>
  </si>
  <si>
    <t>CUS0963</t>
  </si>
  <si>
    <t>CUS0964</t>
  </si>
  <si>
    <t>CUS0965</t>
  </si>
  <si>
    <t>CUS0966</t>
  </si>
  <si>
    <t>CUS0967</t>
  </si>
  <si>
    <t>CUS0968</t>
  </si>
  <si>
    <t>CUS0969</t>
  </si>
  <si>
    <t>CUS0970</t>
  </si>
  <si>
    <t>CUS0971</t>
  </si>
  <si>
    <t>CUS0972</t>
  </si>
  <si>
    <t>CUS0973</t>
  </si>
  <si>
    <t>CUS0974</t>
  </si>
  <si>
    <t>CUS0975</t>
  </si>
  <si>
    <t>CUS0976</t>
  </si>
  <si>
    <t>CUS0977</t>
  </si>
  <si>
    <t>CUS0978</t>
  </si>
  <si>
    <t>CUS0979</t>
  </si>
  <si>
    <t>CUS0980</t>
  </si>
  <si>
    <t>CUS0981</t>
  </si>
  <si>
    <t>CUS0982</t>
  </si>
  <si>
    <t>CUS0983</t>
  </si>
  <si>
    <t>CUS0984</t>
  </si>
  <si>
    <t>CUS0985</t>
  </si>
  <si>
    <t>CUS0986</t>
  </si>
  <si>
    <t>CUS0987</t>
  </si>
  <si>
    <t>CUS0988</t>
  </si>
  <si>
    <t>CUS0989</t>
  </si>
  <si>
    <t>CUS0990</t>
  </si>
  <si>
    <t>CUS0991</t>
  </si>
  <si>
    <t>CUS0992</t>
  </si>
  <si>
    <t>CUS0993</t>
  </si>
  <si>
    <t>CUS0994</t>
  </si>
  <si>
    <t>CUS0995</t>
  </si>
  <si>
    <t>CUS0996</t>
  </si>
  <si>
    <t>CUS0997</t>
  </si>
  <si>
    <t>CUS0998</t>
  </si>
  <si>
    <t>CUS0999</t>
  </si>
  <si>
    <t>CUS1000</t>
  </si>
  <si>
    <t>CUS1001</t>
  </si>
  <si>
    <t>CUS1002</t>
  </si>
  <si>
    <t>CUS1003</t>
  </si>
  <si>
    <t>CUS1004</t>
  </si>
  <si>
    <t>CUS1005</t>
  </si>
  <si>
    <t>CUS1006</t>
  </si>
  <si>
    <t>CUS1007</t>
  </si>
  <si>
    <t>CUS1008</t>
  </si>
  <si>
    <t>CUS1009</t>
  </si>
  <si>
    <t>CUS1010</t>
  </si>
  <si>
    <t>CUS1011</t>
  </si>
  <si>
    <t>CUS1012</t>
  </si>
  <si>
    <t>CUS1013</t>
  </si>
  <si>
    <t>CUS1014</t>
  </si>
  <si>
    <t>CUS1015</t>
  </si>
  <si>
    <t>CUS1016</t>
  </si>
  <si>
    <t>CUS1017</t>
  </si>
  <si>
    <t>CUS1018</t>
  </si>
  <si>
    <t>CUS1019</t>
  </si>
  <si>
    <t>CUS1020</t>
  </si>
  <si>
    <t>CUS1021</t>
  </si>
  <si>
    <t>CUS1022</t>
  </si>
  <si>
    <t>CUS1023</t>
  </si>
  <si>
    <t>CUS1024</t>
  </si>
  <si>
    <t>CUS1025</t>
  </si>
  <si>
    <t>CUS1026</t>
  </si>
  <si>
    <t>CUS1027</t>
  </si>
  <si>
    <t>CUS1028</t>
  </si>
  <si>
    <t>CUS1029</t>
  </si>
  <si>
    <t>CUS1030</t>
  </si>
  <si>
    <t>CUS1031</t>
  </si>
  <si>
    <t>CUS1032</t>
  </si>
  <si>
    <t>CUS1033</t>
  </si>
  <si>
    <t>CUS1034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</si>
  <si>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</si>
  <si>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</si>
  <si>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</si>
  <si>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</si>
  <si>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</si>
  <si>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</si>
  <si>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</si>
  <si>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</si>
  <si>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</si>
  <si>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</si>
  <si>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</si>
  <si>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</si>
  <si>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</si>
  <si>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</si>
  <si>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</si>
  <si>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</si>
  <si>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</si>
  <si>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</si>
  <si>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</si>
  <si>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</si>
  <si>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</si>
  <si>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</si>
  <si>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</si>
  <si>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</si>
  <si>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</si>
  <si>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</si>
  <si>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</si>
  <si>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</si>
  <si>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</si>
  <si>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</si>
  <si>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</si>
  <si>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</si>
  <si>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</si>
  <si>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</si>
  <si>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</si>
  <si>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</si>
  <si>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</si>
  <si>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</si>
  <si>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</si>
  <si>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</si>
  <si>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</si>
  <si>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</si>
  <si>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</si>
  <si>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</si>
  <si>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</si>
  <si>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</si>
  <si>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</si>
  <si>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</si>
  <si>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</si>
  <si>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</si>
  <si>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</si>
  <si>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</si>
  <si>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</si>
  <si>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</si>
  <si>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</si>
  <si>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</si>
  <si>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</si>
  <si>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</si>
  <si>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</si>
  <si>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</si>
  <si>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</si>
  <si>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</si>
  <si>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</si>
  <si>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</si>
  <si>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</si>
  <si>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</si>
  <si>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</si>
  <si>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</si>
  <si>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</si>
  <si>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</si>
  <si>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</si>
  <si>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</si>
  <si>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</si>
  <si>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</si>
  <si>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</si>
  <si>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</si>
  <si>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</si>
  <si>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</si>
  <si>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</si>
  <si>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</si>
  <si>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</si>
  <si>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</si>
  <si>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</si>
  <si>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</si>
  <si>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</si>
  <si>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</si>
  <si>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</si>
  <si>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</si>
  <si>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</si>
  <si>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</si>
  <si>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</si>
  <si>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</si>
  <si>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</si>
  <si>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</si>
  <si>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</si>
  <si>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</si>
  <si>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</si>
  <si>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</si>
  <si>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</si>
  <si>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</si>
  <si>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</si>
  <si>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</si>
  <si>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</si>
  <si>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</si>
  <si>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</si>
  <si>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</si>
  <si>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</si>
  <si>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</si>
  <si>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</si>
  <si>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</si>
  <si>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</si>
  <si>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</si>
  <si>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</si>
  <si>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</si>
  <si>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</si>
  <si>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</si>
  <si>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</si>
  <si>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</si>
  <si>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</si>
  <si>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</si>
  <si>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</si>
  <si>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</si>
  <si>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</si>
  <si>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</si>
  <si>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</si>
  <si>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</si>
  <si>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</si>
  <si>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</si>
  <si>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</si>
  <si>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</si>
  <si>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</si>
  <si>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</si>
  <si>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</si>
  <si>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</si>
  <si>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</si>
  <si>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</si>
  <si>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</si>
  <si>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</si>
  <si>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</si>
  <si>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</si>
  <si>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</si>
  <si>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</si>
  <si>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</si>
  <si>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</si>
  <si>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</si>
  <si>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</si>
  <si>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</si>
  <si>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</si>
  <si>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</si>
  <si>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</si>
  <si>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</si>
  <si>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</si>
  <si>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</si>
  <si>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</si>
  <si>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</si>
  <si>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</si>
  <si>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</si>
  <si>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</si>
  <si>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</si>
  <si>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</si>
  <si>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</si>
  <si>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</si>
  <si>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</si>
  <si>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</si>
  <si>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</si>
  <si>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</si>
  <si>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</si>
  <si>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</si>
  <si>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</si>
  <si>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</si>
  <si>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</si>
  <si>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</si>
  <si>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</si>
  <si>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</si>
  <si>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</si>
  <si>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</si>
  <si>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</si>
  <si>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</si>
  <si>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</si>
  <si>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</si>
  <si>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</si>
  <si>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</si>
  <si>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</si>
  <si>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</si>
  <si>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</si>
  <si>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</si>
  <si>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</si>
  <si>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</si>
  <si>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</si>
  <si>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</si>
  <si>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</si>
  <si>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</si>
  <si>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</si>
  <si>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</si>
  <si>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</si>
  <si>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</si>
  <si>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</si>
  <si>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</si>
  <si>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</si>
  <si>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</si>
  <si>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</si>
  <si>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</si>
  <si>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</si>
  <si>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</si>
  <si>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</si>
  <si>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</si>
  <si>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</si>
  <si>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</si>
  <si>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</si>
  <si>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</si>
  <si>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</si>
  <si>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</si>
  <si>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</si>
  <si>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</si>
  <si>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</si>
  <si>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</si>
  <si>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</si>
  <si>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</si>
  <si>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</si>
  <si>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</si>
  <si>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</si>
  <si>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</si>
  <si>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</si>
  <si>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</si>
  <si>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</si>
  <si>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</si>
  <si>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</si>
  <si>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</si>
  <si>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</si>
  <si>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</si>
  <si>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</si>
  <si>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</si>
  <si>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</si>
  <si>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</si>
  <si>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</si>
  <si>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</si>
  <si>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</si>
  <si>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</si>
  <si>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</si>
  <si>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</si>
  <si>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</si>
  <si>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</si>
  <si>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</si>
  <si>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</si>
  <si>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</si>
  <si>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</si>
  <si>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</si>
  <si>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</si>
  <si>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</si>
  <si>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</si>
  <si>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</si>
  <si>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</si>
  <si>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</si>
  <si>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</si>
  <si>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</si>
  <si>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</si>
  <si>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</si>
  <si>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</si>
  <si>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</si>
  <si>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</si>
  <si>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</si>
  <si>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</si>
  <si>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</si>
  <si>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</si>
  <si>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</si>
  <si>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</si>
  <si>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</si>
  <si>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</si>
  <si>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</si>
  <si>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</si>
  <si>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</si>
  <si>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</si>
  <si>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</si>
  <si>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</si>
  <si>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</si>
  <si>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</si>
  <si>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</si>
  <si>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</si>
  <si>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</si>
  <si>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</si>
  <si>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</si>
  <si>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</si>
  <si>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</si>
  <si>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</si>
  <si>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</si>
  <si>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</si>
  <si>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</si>
  <si>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</si>
  <si>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</si>
  <si>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</si>
  <si>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</si>
  <si>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</si>
  <si>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</si>
  <si>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</si>
  <si>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</si>
  <si>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</si>
  <si>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</si>
  <si>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</si>
  <si>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</si>
  <si>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</si>
  <si>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</si>
  <si>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</si>
  <si>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</si>
  <si>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</si>
  <si>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</si>
  <si>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</si>
  <si>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</si>
  <si>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</si>
  <si>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</si>
  <si>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</si>
  <si>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</si>
  <si>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</si>
  <si>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</si>
  <si>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</si>
  <si>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</si>
  <si>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</si>
  <si>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</si>
  <si>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</si>
  <si>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</si>
  <si>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</si>
  <si>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</si>
  <si>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</si>
  <si>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</si>
  <si>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</si>
  <si>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</si>
  <si>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</si>
  <si>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</si>
  <si>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</si>
  <si>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</si>
  <si>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</si>
  <si>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</si>
  <si>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</si>
  <si>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</si>
  <si>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</si>
  <si>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</si>
  <si>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</si>
  <si>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</si>
  <si>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</si>
  <si>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</si>
  <si>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</si>
  <si>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</si>
  <si>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</si>
  <si>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</si>
  <si>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</si>
  <si>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</si>
  <si>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</si>
  <si>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</si>
  <si>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</si>
  <si>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</si>
  <si>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</si>
  <si>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</si>
  <si>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</si>
  <si>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</si>
  <si>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</si>
  <si>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</si>
  <si>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</si>
  <si>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</si>
  <si>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</si>
  <si>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</si>
  <si>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</si>
  <si>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</si>
  <si>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</si>
  <si>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</si>
  <si>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</si>
  <si>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</si>
  <si>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</si>
  <si>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</si>
  <si>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</si>
  <si>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</si>
  <si>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</si>
  <si>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</si>
  <si>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</si>
  <si>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</si>
  <si>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</si>
  <si>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</si>
  <si>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</si>
  <si>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</si>
  <si>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</si>
  <si>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</si>
  <si>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</si>
  <si>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</si>
  <si>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</si>
  <si>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</si>
  <si>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</si>
  <si>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</si>
  <si>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</si>
  <si>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</si>
  <si>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</si>
  <si>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</si>
  <si>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</si>
  <si>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</si>
  <si>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</si>
  <si>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</si>
  <si>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</si>
  <si>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</si>
  <si>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</si>
  <si>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</si>
  <si>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</si>
  <si>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</si>
  <si>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</si>
  <si>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</si>
  <si>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</si>
  <si>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</si>
  <si>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</si>
  <si>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</si>
  <si>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</si>
  <si>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</si>
  <si>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</si>
  <si>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</si>
  <si>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</si>
  <si>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</si>
  <si>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</si>
  <si>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</si>
  <si>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</si>
  <si>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</si>
  <si>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</si>
  <si>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</si>
  <si>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</si>
  <si>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</si>
  <si>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</si>
  <si>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</si>
  <si>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</si>
  <si>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</si>
  <si>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</si>
  <si>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</si>
  <si>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</si>
  <si>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</si>
  <si>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</si>
  <si>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</si>
  <si>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</si>
  <si>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</si>
  <si>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</si>
  <si>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</si>
  <si>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</si>
  <si>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</si>
  <si>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</si>
  <si>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</si>
  <si>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</si>
  <si>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</si>
  <si>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</si>
  <si>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</si>
  <si>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</si>
  <si>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</si>
  <si>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</si>
  <si>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</si>
  <si>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</si>
  <si>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</si>
  <si>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</si>
  <si>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</si>
  <si>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</si>
  <si>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</si>
  <si>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</si>
  <si>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</si>
  <si>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</si>
  <si>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</si>
  <si>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</si>
  <si>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</si>
  <si>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</si>
  <si>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</si>
  <si>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</si>
  <si>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</si>
  <si>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</si>
  <si>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</si>
  <si>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</si>
  <si>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</si>
  <si>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</si>
  <si>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</si>
  <si>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</si>
  <si>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</si>
  <si>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</si>
  <si>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</si>
  <si>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</si>
  <si>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</si>
  <si>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</si>
  <si>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</si>
  <si>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</si>
  <si>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</si>
  <si>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</si>
  <si>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</si>
  <si>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</si>
  <si>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</si>
  <si>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</si>
  <si>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</si>
  <si>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</si>
  <si>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</si>
  <si>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</si>
  <si>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</si>
  <si>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</si>
  <si>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</si>
  <si>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</si>
  <si>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</si>
  <si>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</si>
  <si>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</si>
  <si>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</si>
  <si>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</si>
  <si>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</si>
  <si>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</si>
  <si>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</si>
  <si>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</si>
  <si>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</si>
  <si>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</si>
  <si>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</si>
  <si>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</si>
  <si>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</si>
  <si>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</si>
  <si>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</si>
  <si>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</si>
  <si>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</si>
  <si>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</si>
  <si>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</si>
  <si>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</si>
  <si>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</si>
  <si>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</si>
  <si>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</si>
  <si>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</si>
  <si>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</si>
  <si>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</si>
  <si>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</si>
  <si>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</si>
  <si>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</si>
  <si>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</si>
  <si>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</si>
  <si>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</si>
  <si>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</si>
  <si>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</si>
  <si>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</si>
  <si>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</si>
  <si>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</si>
  <si>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</si>
  <si>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</si>
  <si>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</si>
  <si>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</si>
  <si>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</si>
  <si>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</si>
  <si>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</si>
  <si>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</si>
  <si>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</si>
  <si>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</si>
  <si>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</si>
  <si>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</si>
  <si>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</si>
  <si>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</si>
  <si>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</si>
  <si>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</si>
  <si>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</si>
  <si>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</si>
  <si>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</si>
  <si>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</si>
  <si>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</si>
  <si>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</si>
  <si>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</si>
  <si>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</si>
  <si>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</si>
  <si>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</si>
  <si>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</si>
  <si>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</si>
  <si>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</si>
  <si>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</si>
  <si>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</si>
  <si>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</si>
  <si>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</si>
  <si>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</si>
  <si>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</si>
  <si>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</si>
  <si>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</si>
  <si>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</si>
  <si>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</si>
  <si>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</si>
  <si>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</si>
  <si>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</si>
  <si>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</si>
  <si>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</si>
  <si>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</si>
  <si>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</si>
  <si>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</si>
  <si>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</si>
  <si>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</si>
  <si>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</si>
  <si>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</si>
  <si>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</si>
  <si>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</si>
  <si>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</si>
  <si>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</si>
  <si>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</si>
  <si>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</si>
  <si>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</si>
  <si>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</si>
  <si>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</si>
  <si>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</si>
  <si>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</si>
  <si>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</si>
  <si>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</si>
  <si>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</si>
  <si>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</si>
  <si>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</si>
  <si>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</si>
  <si>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</si>
  <si>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</si>
  <si>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</si>
  <si>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</si>
  <si>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</si>
  <si>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</si>
  <si>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</si>
  <si>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</si>
  <si>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</si>
  <si>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</si>
  <si>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</si>
  <si>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</si>
  <si>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</si>
  <si>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</si>
  <si>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</si>
  <si>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</si>
  <si>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</si>
  <si>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</si>
  <si>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</si>
  <si>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</si>
  <si>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</si>
  <si>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</si>
  <si>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</si>
  <si>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</si>
  <si>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</si>
  <si>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</si>
  <si>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</si>
  <si>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</si>
  <si>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</si>
  <si>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</si>
  <si>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</si>
  <si>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</si>
  <si>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</si>
  <si>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</si>
  <si>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</si>
  <si>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</si>
  <si>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</si>
  <si>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</si>
  <si>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</si>
  <si>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</si>
  <si>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</si>
  <si>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</si>
  <si>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</si>
  <si>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</si>
  <si>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</si>
  <si>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</si>
  <si>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</si>
  <si>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</si>
  <si>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</si>
  <si>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</si>
  <si>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</si>
  <si>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</si>
  <si>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</si>
  <si>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</si>
  <si>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</si>
  <si>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</si>
  <si>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</si>
  <si>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</si>
  <si>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</si>
  <si>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</si>
  <si>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</si>
  <si>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</si>
  <si>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</si>
  <si>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</si>
  <si>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</si>
  <si>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</si>
  <si>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</si>
  <si>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</si>
  <si>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</si>
  <si>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</si>
  <si>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</si>
  <si>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</si>
  <si>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</si>
  <si>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</si>
  <si>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</si>
  <si>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</si>
  <si>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</si>
  <si>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</si>
  <si>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</si>
  <si>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</si>
  <si>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</si>
  <si>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</si>
  <si>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</si>
  <si>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</si>
  <si>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</si>
  <si>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</si>
  <si>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</si>
  <si>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</si>
  <si>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</si>
  <si>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</si>
  <si>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</si>
  <si>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</si>
  <si>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</si>
  <si>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</si>
  <si>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</si>
  <si>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</si>
  <si>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</si>
  <si>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</si>
  <si>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</si>
  <si>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</si>
  <si>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</si>
  <si>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</si>
  <si>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</si>
  <si>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</si>
  <si>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</si>
  <si>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</si>
  <si>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</si>
  <si>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</si>
  <si>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</si>
  <si>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</si>
  <si>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</si>
  <si>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</si>
  <si>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</si>
  <si>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</si>
  <si>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</si>
  <si>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</si>
  <si>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</si>
  <si>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</si>
  <si>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</si>
  <si>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</si>
  <si>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</si>
  <si>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</si>
  <si>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</si>
  <si>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</si>
  <si>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</si>
  <si>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</si>
  <si>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</si>
  <si>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</si>
  <si>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</si>
  <si>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</si>
  <si>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</si>
  <si>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</si>
  <si>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</si>
  <si>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</si>
  <si>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</si>
  <si>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</si>
  <si>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</si>
  <si>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</si>
  <si>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</si>
  <si>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</si>
  <si>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</si>
  <si>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</si>
  <si>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</si>
  <si>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</si>
  <si>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</si>
  <si>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</si>
  <si>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</si>
  <si>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</si>
  <si>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</si>
  <si>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</si>
  <si>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</si>
  <si>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</si>
  <si>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</si>
  <si>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</si>
  <si>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</si>
  <si>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</si>
  <si>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</si>
  <si>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</si>
  <si>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</si>
  <si>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</si>
  <si>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</si>
  <si>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</si>
  <si>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</si>
  <si>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</si>
  <si>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</si>
  <si>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</si>
  <si>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</si>
  <si>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</si>
  <si>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</si>
  <si>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</si>
  <si>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</si>
  <si>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</si>
  <si>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</si>
  <si>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</si>
  <si>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</si>
  <si>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</si>
  <si>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</si>
  <si>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</si>
  <si>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</si>
  <si>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</si>
  <si>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</si>
  <si>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</si>
  <si>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</si>
  <si>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</si>
  <si>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</si>
  <si>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</si>
  <si>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</si>
  <si>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</si>
  <si>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</si>
  <si>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</si>
  <si>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</si>
  <si>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</si>
  <si>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</si>
  <si>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</si>
  <si>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</si>
  <si>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</si>
  <si>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</si>
  <si>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</si>
  <si>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</si>
  <si>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</si>
  <si>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</si>
  <si>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</si>
  <si>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</si>
  <si>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</si>
  <si>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</si>
  <si>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</si>
  <si>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</si>
  <si>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</si>
  <si>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</si>
  <si>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</si>
  <si>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</si>
  <si>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</si>
  <si>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</si>
  <si>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</si>
  <si>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</si>
  <si>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</si>
  <si>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</si>
  <si>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</si>
  <si>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</si>
  <si>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</si>
  <si>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</si>
  <si>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</si>
  <si>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</si>
  <si>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</si>
  <si>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</si>
  <si>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</si>
  <si>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</si>
  <si>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</si>
  <si>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</si>
  <si>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</si>
  <si>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</si>
  <si>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</si>
  <si>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</si>
  <si>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</si>
  <si>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</si>
  <si>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</si>
  <si>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</si>
  <si>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</si>
  <si>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</si>
  <si>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</si>
  <si>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</si>
  <si>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</si>
  <si>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</si>
  <si>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</si>
  <si>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</si>
  <si>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</si>
  <si>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</si>
  <si>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</si>
  <si>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</si>
  <si>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</si>
  <si>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</si>
  <si>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</si>
  <si>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</si>
  <si>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</si>
  <si>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</si>
  <si>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</si>
  <si>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</si>
  <si>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</si>
  <si>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</si>
  <si>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</si>
  <si>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</si>
  <si>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</si>
  <si>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</si>
  <si>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</si>
  <si>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</si>
  <si>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</si>
  <si>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</si>
  <si>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</si>
  <si>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</si>
  <si>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</si>
  <si>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</si>
  <si>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</si>
  <si>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</si>
  <si>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</si>
  <si>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</si>
  <si>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</si>
  <si>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</si>
  <si>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</si>
  <si>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</si>
  <si>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</si>
  <si>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</si>
  <si>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</si>
  <si>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</si>
  <si>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</si>
  <si>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</si>
  <si>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</si>
  <si>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</si>
  <si>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</si>
  <si>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</si>
  <si>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</si>
  <si>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</si>
  <si>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</si>
  <si>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</si>
  <si>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</si>
  <si>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</si>
  <si>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</si>
  <si>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</si>
  <si>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</si>
  <si>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</si>
  <si>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</si>
  <si>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</si>
  <si>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</si>
  <si>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</si>
  <si>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</si>
  <si>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</si>
  <si>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</si>
  <si>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</si>
  <si>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</si>
  <si>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</si>
  <si>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</si>
  <si>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</si>
  <si>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</si>
  <si>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</si>
  <si>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</si>
  <si>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</si>
  <si>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</si>
  <si>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</si>
  <si>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</si>
  <si>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</si>
  <si>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</si>
  <si>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</si>
  <si>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</si>
  <si>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</si>
  <si>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</si>
  <si>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</si>
  <si>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</si>
  <si>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</si>
  <si>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</si>
  <si>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</si>
  <si>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</si>
  <si>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</si>
  <si>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</si>
  <si>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</si>
  <si>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</si>
  <si>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</si>
  <si>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</si>
  <si>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</si>
  <si>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</si>
  <si>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</si>
  <si>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</si>
  <si>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</si>
  <si>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</si>
  <si>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</si>
  <si>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</si>
  <si>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</si>
  <si>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</si>
  <si>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</si>
  <si>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</si>
  <si>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</si>
  <si>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</si>
  <si>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</si>
  <si>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</si>
  <si>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</si>
  <si>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</si>
  <si>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</si>
  <si>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</si>
  <si>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</si>
  <si>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</si>
  <si>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</si>
  <si>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</si>
  <si>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</si>
  <si>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</si>
  <si>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</si>
  <si>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</si>
  <si>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</si>
  <si>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</si>
  <si>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</si>
  <si>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</si>
  <si>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</si>
  <si>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</si>
  <si>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Loyalty</t>
  </si>
  <si>
    <t>Age group</t>
  </si>
  <si>
    <t>Customer Value</t>
  </si>
  <si>
    <t>Credit Risk</t>
  </si>
  <si>
    <t>Grand Total</t>
  </si>
  <si>
    <t>Count of CustomerID</t>
  </si>
  <si>
    <t>Number of loans</t>
  </si>
  <si>
    <t>Loan Status</t>
  </si>
  <si>
    <t>Regions</t>
  </si>
  <si>
    <t>Default rate</t>
  </si>
  <si>
    <t>High Risk</t>
  </si>
  <si>
    <t>Low Risk</t>
  </si>
  <si>
    <t>Medium Risk</t>
  </si>
  <si>
    <t>Very Low Risk</t>
  </si>
  <si>
    <t>Loan status</t>
  </si>
  <si>
    <t>Default Rate</t>
  </si>
  <si>
    <t>High Value</t>
  </si>
  <si>
    <t>Low Value</t>
  </si>
  <si>
    <t>Mid Value</t>
  </si>
  <si>
    <t>Premium</t>
  </si>
  <si>
    <t>Churn</t>
  </si>
  <si>
    <t>Churn Rate</t>
  </si>
  <si>
    <t>Cust Value seg</t>
  </si>
  <si>
    <t>Average of AccountBalance</t>
  </si>
  <si>
    <t>Account type</t>
  </si>
  <si>
    <t>Key Findings &amp; Business Implications</t>
  </si>
  <si>
    <t>Finding</t>
  </si>
  <si>
    <t>Business Implication</t>
  </si>
  <si>
    <t>Churn rate is flat at 15% across all value segments</t>
  </si>
  <si>
    <t>Churn is service-driven not balance-driven — review customer experience</t>
  </si>
  <si>
    <t>Overall churn rate of 15% exceeds industry benchmark</t>
  </si>
  <si>
    <t>Urgent retention strategy needed across all segments</t>
  </si>
  <si>
    <t>Mombasa has highest average customer balance</t>
  </si>
  <si>
    <t>High value market despite smaller customer base</t>
  </si>
  <si>
    <t>Fixed Deposit holds highest average balances</t>
  </si>
  <si>
    <t>Promote Fixed Deposit products to grow high-balance customer base</t>
  </si>
  <si>
    <t>Risk Management &amp; Default Analysis</t>
  </si>
  <si>
    <t>Overall default rate is 33%</t>
  </si>
  <si>
    <t>1 in 3 loans defaults — urgent risk management review needed</t>
  </si>
  <si>
    <t>Kisumu has highest regional default rate at 36%</t>
  </si>
  <si>
    <t>Monitor regional lending in Kisumu and Eldoret</t>
  </si>
  <si>
    <t>Regional default rates vary by only 6%</t>
  </si>
  <si>
    <t>Default risk is customer-driven not geography-driven</t>
  </si>
  <si>
    <t>Employment Status</t>
  </si>
  <si>
    <t>Loan Count</t>
  </si>
  <si>
    <t>Demographic Risk Findings</t>
  </si>
  <si>
    <t>Students have the highest loan default rate</t>
  </si>
  <si>
    <t>Review student loan products — consider income-based repayment structures or guarantor requirements</t>
  </si>
  <si>
    <t>Unemployed customers default less than students</t>
  </si>
  <si>
    <t>Loan approval filters for unemployed customers may be effectively screening high-risk borrowers</t>
  </si>
  <si>
    <t>Question</t>
  </si>
  <si>
    <t>Excel Formula</t>
  </si>
  <si>
    <t>How many High Risk customers have Defaulted?</t>
  </si>
  <si>
    <t>How many Premium customers have Churned?</t>
  </si>
  <si>
    <t>How many Employed customers are High Risk?</t>
  </si>
  <si>
    <t>How many Nairobi customers have Active loans?</t>
  </si>
  <si>
    <t>Average balance of High Risk Defaulted customers</t>
  </si>
  <si>
    <t>Average balance of Premium customers who Churned</t>
  </si>
  <si>
    <t>Average income of Employed customers in Nairobi</t>
  </si>
  <si>
    <t>Average credit score of Defaulted customers</t>
  </si>
  <si>
    <t>Average loan of Unemployed customers who Defaulted</t>
  </si>
  <si>
    <t>AVEREGE IF</t>
  </si>
  <si>
    <t>COUNTIF</t>
  </si>
  <si>
    <r>
      <t xml:space="preserve">High Risk defaulters hold avg </t>
    </r>
    <r>
      <rPr>
        <b/>
        <sz val="11"/>
        <color rgb="FF1F1F1F"/>
        <rFont val="Arial"/>
        <family val="2"/>
      </rPr>
      <t>KES 102,990</t>
    </r>
    <r>
      <rPr>
        <sz val="11"/>
        <color rgb="FF1F1F1F"/>
        <rFont val="Arial"/>
        <family val="2"/>
      </rPr>
      <t xml:space="preserve"> balance</t>
    </r>
  </si>
  <si>
    <t>Structure loan repayments against existing balances for High Risk borrowers</t>
  </si>
  <si>
    <r>
      <t xml:space="preserve">60 Premium customers churned — avg balance </t>
    </r>
    <r>
      <rPr>
        <b/>
        <sz val="11"/>
        <color rgb="FF1F1F1F"/>
        <rFont val="Arial"/>
        <family val="2"/>
      </rPr>
      <t>KES 230,258</t>
    </r>
  </si>
  <si>
    <r>
      <t xml:space="preserve">Approx </t>
    </r>
    <r>
      <rPr>
        <b/>
        <sz val="11"/>
        <color rgb="FF1F1F1F"/>
        <rFont val="Arial"/>
        <family val="2"/>
      </rPr>
      <t>KES 13.8M</t>
    </r>
    <r>
      <rPr>
        <sz val="11"/>
        <color rgb="FF1F1F1F"/>
        <rFont val="Arial"/>
        <family val="2"/>
      </rPr>
      <t xml:space="preserve"> in lost deposits — urgent Premium retention programme needed</t>
    </r>
  </si>
  <si>
    <r>
      <t xml:space="preserve">Average credit score of defaulters is </t>
    </r>
    <r>
      <rPr>
        <b/>
        <sz val="11"/>
        <color rgb="FF1F1F1F"/>
        <rFont val="Arial"/>
        <family val="2"/>
      </rPr>
      <t>450</t>
    </r>
    <r>
      <rPr>
        <sz val="11"/>
        <color rgb="FF1F1F1F"/>
        <rFont val="Arial"/>
        <family val="2"/>
      </rPr>
      <t xml:space="preserve"> — High Risk band</t>
    </r>
  </si>
  <si>
    <t>Credit score validated as primary loan approval criterion</t>
  </si>
  <si>
    <r>
      <t xml:space="preserve">Employed customers in Nairobi earn avg </t>
    </r>
    <r>
      <rPr>
        <b/>
        <sz val="11"/>
        <color rgb="FF1F1F1F"/>
        <rFont val="Arial"/>
        <family val="2"/>
      </rPr>
      <t>KES 118,716</t>
    </r>
  </si>
  <si>
    <t>Prime target segment for premium banking products and higher loan limits</t>
  </si>
  <si>
    <t>Category</t>
  </si>
  <si>
    <t>Risk</t>
  </si>
  <si>
    <r>
      <t xml:space="preserve">Overall default rate is </t>
    </r>
    <r>
      <rPr>
        <b/>
        <sz val="11"/>
        <color rgb="FF1F1F1F"/>
        <rFont val="Arial"/>
        <family val="2"/>
      </rPr>
      <t>33%</t>
    </r>
    <r>
      <rPr>
        <sz val="11"/>
        <color rgb="FF1F1F1F"/>
        <rFont val="Arial"/>
        <family val="2"/>
      </rPr>
      <t>.</t>
    </r>
  </si>
  <si>
    <t>Urgent risk management review needed.</t>
  </si>
  <si>
    <r>
      <t>Kisumu has the highest default rate (</t>
    </r>
    <r>
      <rPr>
        <b/>
        <sz val="11"/>
        <color rgb="FF1F1F1F"/>
        <rFont val="Arial"/>
        <family val="2"/>
      </rPr>
      <t>36%</t>
    </r>
    <r>
      <rPr>
        <sz val="11"/>
        <color rgb="FF1F1F1F"/>
        <rFont val="Arial"/>
        <family val="2"/>
      </rPr>
      <t>).</t>
    </r>
  </si>
  <si>
    <t>Monitor lending strictly in Kisumu and Eldoret.</t>
  </si>
  <si>
    <r>
      <t xml:space="preserve">High Risk customers default at </t>
    </r>
    <r>
      <rPr>
        <b/>
        <sz val="11"/>
        <color rgb="FF1F1F1F"/>
        <rFont val="Arial"/>
        <family val="2"/>
      </rPr>
      <t>70%</t>
    </r>
    <r>
      <rPr>
        <sz val="11"/>
        <color rgb="FF1F1F1F"/>
        <rFont val="Arial"/>
        <family val="2"/>
      </rPr>
      <t>.</t>
    </r>
  </si>
  <si>
    <t>Immediate review of lending policy for High Risk segments.</t>
  </si>
  <si>
    <r>
      <t xml:space="preserve">Average credit score of defaulters is </t>
    </r>
    <r>
      <rPr>
        <b/>
        <sz val="11"/>
        <color rgb="FF1F1F1F"/>
        <rFont val="Arial"/>
        <family val="2"/>
      </rPr>
      <t>450</t>
    </r>
    <r>
      <rPr>
        <sz val="11"/>
        <color rgb="FF1F1F1F"/>
        <rFont val="Arial"/>
        <family val="2"/>
      </rPr>
      <t>.</t>
    </r>
  </si>
  <si>
    <t>Credit score validated as the primary approval criterion.</t>
  </si>
  <si>
    <r>
      <t>Students have the highest default rate (</t>
    </r>
    <r>
      <rPr>
        <b/>
        <sz val="11"/>
        <color rgb="FF1F1F1F"/>
        <rFont val="Arial"/>
        <family val="2"/>
      </rPr>
      <t>36%</t>
    </r>
    <r>
      <rPr>
        <sz val="11"/>
        <color rgb="FF1F1F1F"/>
        <rFont val="Arial"/>
        <family val="2"/>
      </rPr>
      <t>).</t>
    </r>
  </si>
  <si>
    <t>Review and tighten student loan product requirements.</t>
  </si>
  <si>
    <t>Growth</t>
  </si>
  <si>
    <t>Mombasa has the highest overall average balance.</t>
  </si>
  <si>
    <t>High-value market; prioritize premium growth here.</t>
  </si>
  <si>
    <r>
      <t xml:space="preserve">Fixed Deposits hold </t>
    </r>
    <r>
      <rPr>
        <b/>
        <sz val="11"/>
        <color rgb="FF1F1F1F"/>
        <rFont val="Arial"/>
        <family val="2"/>
      </rPr>
      <t>KES 87.3M</t>
    </r>
    <r>
      <rPr>
        <sz val="11"/>
        <color rgb="FF1F1F1F"/>
        <rFont val="Arial"/>
        <family val="2"/>
      </rPr>
      <t xml:space="preserve"> total deposits.</t>
    </r>
  </si>
  <si>
    <t>Most valuable product; prioritize asset growth here.</t>
  </si>
  <si>
    <t>Eldoret Fixed Deposits have the highest avg balance.</t>
  </si>
  <si>
    <t>Expand Fixed Deposit marketing presence in Eldoret.</t>
  </si>
  <si>
    <r>
      <t xml:space="preserve">Employed Nairobi customers earn avg </t>
    </r>
    <r>
      <rPr>
        <b/>
        <sz val="11"/>
        <color rgb="FF1F1F1F"/>
        <rFont val="Arial"/>
        <family val="2"/>
      </rPr>
      <t>KES 118,716</t>
    </r>
    <r>
      <rPr>
        <sz val="11"/>
        <color rgb="FF1F1F1F"/>
        <rFont val="Arial"/>
        <family val="2"/>
      </rPr>
      <t>.</t>
    </r>
  </si>
  <si>
    <t>Prime target segment for premium product cross-selling.</t>
  </si>
  <si>
    <t>Retention</t>
  </si>
  <si>
    <r>
      <t xml:space="preserve">60 Premium customers churned (Avg </t>
    </r>
    <r>
      <rPr>
        <b/>
        <sz val="11"/>
        <color rgb="FF1F1F1F"/>
        <rFont val="Arial"/>
        <family val="2"/>
      </rPr>
      <t>KES 230,258</t>
    </r>
    <r>
      <rPr>
        <sz val="11"/>
        <color rgb="FF1F1F1F"/>
        <rFont val="Arial"/>
        <family val="2"/>
      </rPr>
      <t>).</t>
    </r>
  </si>
  <si>
    <r>
      <t>KES 13.8M</t>
    </r>
    <r>
      <rPr>
        <sz val="11"/>
        <color rgb="FF1F1F1F"/>
        <rFont val="Arial"/>
        <family val="2"/>
      </rPr>
      <t xml:space="preserve"> in lost deposits; urgent retention action needed.</t>
    </r>
  </si>
  <si>
    <r>
      <t xml:space="preserve">Churn rate is flat at </t>
    </r>
    <r>
      <rPr>
        <b/>
        <sz val="11"/>
        <color rgb="FF1F1F1F"/>
        <rFont val="Arial"/>
        <family val="2"/>
      </rPr>
      <t>15%</t>
    </r>
    <r>
      <rPr>
        <sz val="11"/>
        <color rgb="FF1F1F1F"/>
        <rFont val="Arial"/>
        <family val="2"/>
      </rPr>
      <t xml:space="preserve"> across all segments.</t>
    </r>
  </si>
  <si>
    <t>Churn is service-driven, not balance or value-driven.</t>
  </si>
  <si>
    <t>Nakuru has 5 of the top 10 churned Premium users.</t>
  </si>
  <si>
    <t>Investigate Nakuru branch customer satisfaction urgently.</t>
  </si>
  <si>
    <t>Product</t>
  </si>
  <si>
    <r>
      <t xml:space="preserve">Very Low Risk customers have </t>
    </r>
    <r>
      <rPr>
        <b/>
        <sz val="11"/>
        <color rgb="FF1F1F1F"/>
        <rFont val="Arial"/>
        <family val="2"/>
      </rPr>
      <t>0%</t>
    </r>
    <r>
      <rPr>
        <sz val="11"/>
        <color rgb="FF1F1F1F"/>
        <rFont val="Arial"/>
        <family val="2"/>
      </rPr>
      <t xml:space="preserve"> default rate.</t>
    </r>
  </si>
  <si>
    <t>Credit scoring model is highly validated and reliable.</t>
  </si>
  <si>
    <t>Savings has 680 users but lowest avg balance.</t>
  </si>
  <si>
    <t>Target this group for Fixed Deposit upgrade campaigns.</t>
  </si>
  <si>
    <t>Top 10 balance customers all hold Fixed Deposits.</t>
  </si>
  <si>
    <t>Fixed Deposit is the definitive premium product.</t>
  </si>
  <si>
    <t>Strategy</t>
  </si>
  <si>
    <t>Default risk varies only 6% across regions.</t>
  </si>
  <si>
    <t>Defaults are customer-driven, not geography-driven.</t>
  </si>
  <si>
    <t>Employment is a weak default predictor.</t>
  </si>
  <si>
    <t>Prioritize credit score over employment status in approvals.</t>
  </si>
  <si>
    <t>High-balance customers show very low income.</t>
  </si>
  <si>
    <t>Develop products for retiree and inherited wealth segments.</t>
  </si>
  <si>
    <t>6 of 10 churned Premium customers defaulted.</t>
  </si>
  <si>
    <t>Churn may be a debt-avoidance behavior.</t>
  </si>
  <si>
    <t>Integrity</t>
  </si>
  <si>
    <t>SQL validated all Excel findings.</t>
  </si>
  <si>
    <t>Analysis integrity confirmed across two separate tools.</t>
  </si>
  <si>
    <t>Formulated Results</t>
  </si>
  <si>
    <t>FINDINGS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</si>
</sst>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9" fontId="0" fillId="0" borderId="0" xfId="42" applyFont="1"/>
    <xf numFmtId="0" fontId="16" fillId="0" borderId="0" xfId="0" applyFont="1" applyAlignment="1">
      <alignment horizontal="left"/>
    </xf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9" fontId="0" fillId="0" borderId="0" xfId="42" applyFont="1" applyAlignment="1">
      <alignment horizontal="center"/>
    </xf>
    <xf numFmtId="9" fontId="16" fillId="0" borderId="0" xfId="42" applyFont="1" applyAlignment="1">
      <alignment horizontal="center"/>
    </xf>
    <xf numFmtId="0" fontId="0" fillId="0" borderId="0" xfId="0" applyAlignment="1">
      <alignment horizontal="center"/>
    </xf>
    <xf numFmtId="9" fontId="16" fillId="33" borderId="11" xfId="42" applyFont="1" applyFill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18" fillId="0" borderId="0" xfId="0" applyFont="1" applyAlignment="1">
      <alignment vertical="center"/>
    </xf>
    <xf numFmtId="0" fontId="20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22" fillId="0" borderId="12" xfId="0" applyFont="1" applyBorder="1" applyAlignment="1">
      <alignment vertical="center" wrapText="1" readingOrder="1"/>
    </xf>
    <xf numFmtId="0" fontId="23" fillId="0" borderId="12" xfId="0" applyFont="1" applyBorder="1" applyAlignment="1">
      <alignment vertical="center" wrapText="1" readingOrder="1"/>
    </xf>
    <xf numFmtId="0" fontId="22" fillId="0" borderId="0" xfId="0" applyFont="1" applyAlignment="1">
      <alignment vertical="center" wrapText="1" readingOrder="1"/>
    </xf>
    <xf numFmtId="0" fontId="23" fillId="0" borderId="0" xfId="0" applyFont="1" applyAlignment="1">
      <alignment vertical="center" wrapText="1" readingOrder="1"/>
    </xf>
    <xf numFmtId="4" fontId="23" fillId="0" borderId="12" xfId="0" applyNumberFormat="1" applyFont="1" applyBorder="1" applyAlignment="1">
      <alignment vertical="center" wrapText="1" readingOrder="1"/>
    </xf>
    <xf numFmtId="0" fontId="21" fillId="0" borderId="12" xfId="0" applyFont="1" applyBorder="1" applyAlignment="1">
      <alignment vertical="center" wrapText="1" readingOrder="1"/>
    </xf>
    <xf numFmtId="0" fontId="20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22" fillId="0" borderId="0" xfId="0" applyFont="1" applyBorder="1" applyAlignment="1">
      <alignment vertical="center" wrapText="1" readingOrder="1"/>
    </xf>
    <xf numFmtId="0" fontId="21" fillId="0" borderId="0" xfId="0" applyFont="1" applyBorder="1" applyAlignment="1">
      <alignment vertical="center" wrapText="1" readingOrder="1"/>
    </xf>
    <xf numFmtId="0" fontId="20" fillId="0" borderId="0" xfId="0" applyFont="1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k_customers-raw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_customers-raw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01.232390046294" createdVersion="8" refreshedVersion="8" minRefreshableVersion="3" recordCount="2000" xr:uid="{3631CED6-FEA0-4F2E-A904-B0D0E9E1C153}">
  <cacheSource type="worksheet">
    <worksheetSource ref="A1:R2001" sheet="Clean Data"/>
  </cacheSource>
  <cacheFields count="18">
    <cacheField name="CustomerID" numFmtId="0">
      <sharedItems count="2000">
        <s v="CUS0001"/>
        <s v="CUS0002"/>
        <s v="CUS0003"/>
        <s v="CUS0004"/>
        <s v="CUS0005"/>
        <s v="CUS0006"/>
        <s v="CUS0007"/>
        <s v="CUS0008"/>
        <s v="CUS0009"/>
        <s v="CUS0010"/>
        <s v="CUS0011"/>
        <s v="CUS0012"/>
        <s v="CUS0013"/>
        <s v="CUS0014"/>
        <s v="CUS0015"/>
        <s v="CUS0016"/>
        <s v="CUS0017"/>
        <s v="CUS0018"/>
        <s v="CUS0019"/>
        <s v="CUS0020"/>
        <s v="CUS0021"/>
        <s v="CUS0022"/>
        <s v="CUS0023"/>
        <s v="CUS0024"/>
        <s v="CUS0025"/>
        <s v="CUS0026"/>
        <s v="CUS0027"/>
        <s v="CUS0028"/>
        <s v="CUS0029"/>
        <s v="CUS0030"/>
        <s v="CUS0031"/>
        <s v="CUS0032"/>
        <s v="CUS0033"/>
        <s v="CUS0034"/>
        <s v="CUS0035"/>
        <s v="CUS0036"/>
        <s v="CUS0037"/>
        <s v="CUS0038"/>
        <s v="CUS0039"/>
        <s v="CUS0040"/>
        <s v="CUS0041"/>
        <s v="CUS0042"/>
        <s v="CUS0043"/>
        <s v="CUS0044"/>
        <s v="CUS0045"/>
        <s v="CUS0046"/>
        <s v="CUS0047"/>
        <s v="CUS0048"/>
        <s v="CUS0049"/>
        <s v="CUS0050"/>
        <s v="CUS0051"/>
        <s v="CUS0052"/>
        <s v="CUS0053"/>
        <s v="CUS0054"/>
        <s v="CUS0055"/>
        <s v="CUS0056"/>
        <s v="CUS0057"/>
        <s v="CUS0058"/>
        <s v="CUS0059"/>
        <s v="CUS0060"/>
        <s v="CUS0061"/>
        <s v="CUS0062"/>
        <s v="CUS0063"/>
        <s v="CUS0064"/>
        <s v="CUS0065"/>
        <s v="CUS0066"/>
        <s v="CUS0067"/>
        <s v="CUS0068"/>
        <s v="CUS0069"/>
        <s v="CUS0070"/>
        <s v="CUS0071"/>
        <s v="CUS0072"/>
        <s v="CUS0073"/>
        <s v="CUS0074"/>
        <s v="CUS0075"/>
        <s v="CUS0076"/>
        <s v="CUS0077"/>
        <s v="CUS0078"/>
        <s v="CUS0079"/>
        <s v="CUS0080"/>
        <s v="CUS0081"/>
        <s v="CUS0082"/>
        <s v="CUS0083"/>
        <s v="CUS0084"/>
        <s v="CUS0085"/>
        <s v="CUS0086"/>
        <s v="CUS0087"/>
        <s v="CUS0088"/>
        <s v="CUS0089"/>
        <s v="CUS0090"/>
        <s v="CUS0091"/>
        <s v="CUS0092"/>
        <s v="CUS0093"/>
        <s v="CUS0094"/>
        <s v="CUS0095"/>
        <s v="CUS0096"/>
        <s v="CUS0097"/>
        <s v="CUS0098"/>
        <s v="CUS0099"/>
        <s v="CUS0100"/>
        <s v="CUS0101"/>
        <s v="CUS0102"/>
        <s v="CUS0103"/>
        <s v="CUS0104"/>
        <s v="CUS0105"/>
        <s v="CUS0106"/>
        <s v="CUS0107"/>
        <s v="CUS0108"/>
        <s v="CUS0109"/>
        <s v="CUS0110"/>
        <s v="CUS0111"/>
        <s v="CUS0112"/>
        <s v="CUS0113"/>
        <s v="CUS0114"/>
        <s v="CUS0115"/>
        <s v="CUS0116"/>
        <s v="CUS0117"/>
        <s v="CUS0118"/>
        <s v="CUS0119"/>
        <s v="CUS0120"/>
        <s v="CUS0121"/>
        <s v="CUS0122"/>
        <s v="CUS0123"/>
        <s v="CUS0124"/>
        <s v="CUS0125"/>
        <s v="CUS0126"/>
        <s v="CUS0127"/>
        <s v="CUS0128"/>
        <s v="CUS0129"/>
        <s v="CUS0130"/>
        <s v="CUS0131"/>
        <s v="CUS0132"/>
        <s v="CUS0133"/>
        <s v="CUS0134"/>
        <s v="CUS0135"/>
        <s v="CUS0136"/>
        <s v="CUS0137"/>
        <s v="CUS0138"/>
        <s v="CUS0139"/>
        <s v="CUS0140"/>
        <s v="CUS0141"/>
        <s v="CUS0142"/>
        <s v="CUS0143"/>
        <s v="CUS0144"/>
        <s v="CUS0145"/>
        <s v="CUS0146"/>
        <s v="CUS0147"/>
        <s v="CUS0148"/>
        <s v="CUS0149"/>
        <s v="CUS0150"/>
        <s v="CUS0151"/>
        <s v="CUS0152"/>
        <s v="CUS0153"/>
        <s v="CUS0154"/>
        <s v="CUS0155"/>
        <s v="CUS0156"/>
        <s v="CUS0157"/>
        <s v="CUS0158"/>
        <s v="CUS0159"/>
        <s v="CUS0160"/>
        <s v="CUS0161"/>
        <s v="CUS0162"/>
        <s v="CUS0163"/>
        <s v="CUS0164"/>
        <s v="CUS0165"/>
        <s v="CUS0166"/>
        <s v="CUS0167"/>
        <s v="CUS0168"/>
        <s v="CUS0169"/>
        <s v="CUS0170"/>
        <s v="CUS0171"/>
        <s v="CUS0172"/>
        <s v="CUS0173"/>
        <s v="CUS0174"/>
        <s v="CUS0175"/>
        <s v="CUS0176"/>
        <s v="CUS0177"/>
        <s v="CUS0178"/>
        <s v="CUS0179"/>
        <s v="CUS0180"/>
        <s v="CUS0181"/>
        <s v="CUS0182"/>
        <s v="CUS0183"/>
        <s v="CUS0184"/>
        <s v="CUS0185"/>
        <s v="CUS0186"/>
        <s v="CUS0187"/>
        <s v="CUS0188"/>
        <s v="CUS0189"/>
        <s v="CUS0190"/>
        <s v="CUS0191"/>
        <s v="CUS0192"/>
        <s v="CUS0193"/>
        <s v="CUS0194"/>
        <s v="CUS0195"/>
        <s v="CUS0196"/>
        <s v="CUS0197"/>
        <s v="CUS0198"/>
        <s v="CUS0199"/>
        <s v="CUS0200"/>
        <s v="CUS0201"/>
        <s v="CUS0202"/>
        <s v="CUS0203"/>
        <s v="CUS0204"/>
        <s v="CUS0205"/>
        <s v="CUS0206"/>
        <s v="CUS0207"/>
        <s v="CUS0208"/>
        <s v="CUS0209"/>
        <s v="CUS0210"/>
        <s v="CUS0211"/>
        <s v="CUS0212"/>
        <s v="CUS0213"/>
        <s v="CUS0214"/>
        <s v="CUS0215"/>
        <s v="CUS0216"/>
        <s v="CUS0217"/>
        <s v="CUS0218"/>
        <s v="CUS0219"/>
        <s v="CUS0220"/>
        <s v="CUS0221"/>
        <s v="CUS0222"/>
        <s v="CUS0223"/>
        <s v="CUS0224"/>
        <s v="CUS0225"/>
        <s v="CUS0226"/>
        <s v="CUS0227"/>
        <s v="CUS0228"/>
        <s v="CUS0229"/>
        <s v="CUS0230"/>
        <s v="CUS0231"/>
        <s v="CUS0232"/>
        <s v="CUS0233"/>
        <s v="CUS0234"/>
        <s v="CUS0235"/>
        <s v="CUS0236"/>
        <s v="CUS0237"/>
        <s v="CUS0238"/>
        <s v="CUS0239"/>
        <s v="CUS0240"/>
        <s v="CUS0241"/>
        <s v="CUS0242"/>
        <s v="CUS0243"/>
        <s v="CUS0244"/>
        <s v="CUS0245"/>
        <s v="CUS0246"/>
        <s v="CUS0247"/>
        <s v="CUS0248"/>
        <s v="CUS0249"/>
        <s v="CUS0250"/>
        <s v="CUS0251"/>
        <s v="CUS0252"/>
        <s v="CUS0253"/>
        <s v="CUS0254"/>
        <s v="CUS0255"/>
        <s v="CUS0256"/>
        <s v="CUS0257"/>
        <s v="CUS0258"/>
        <s v="CUS0259"/>
        <s v="CUS0260"/>
        <s v="CUS0261"/>
        <s v="CUS0262"/>
        <s v="CUS0263"/>
        <s v="CUS0264"/>
        <s v="CUS0265"/>
        <s v="CUS0266"/>
        <s v="CUS0267"/>
        <s v="CUS0268"/>
        <s v="CUS0269"/>
        <s v="CUS0270"/>
        <s v="CUS0271"/>
        <s v="CUS0272"/>
        <s v="CUS0273"/>
        <s v="CUS0274"/>
        <s v="CUS0275"/>
        <s v="CUS0276"/>
        <s v="CUS0277"/>
        <s v="CUS0278"/>
        <s v="CUS0279"/>
        <s v="CUS0280"/>
        <s v="CUS0281"/>
        <s v="CUS0282"/>
        <s v="CUS0283"/>
        <s v="CUS0284"/>
        <s v="CUS0285"/>
        <s v="CUS0286"/>
        <s v="CUS0287"/>
        <s v="CUS0288"/>
        <s v="CUS0289"/>
        <s v="CUS0290"/>
        <s v="CUS0291"/>
        <s v="CUS0292"/>
        <s v="CUS0293"/>
        <s v="CUS0294"/>
        <s v="CUS0295"/>
        <s v="CUS0296"/>
        <s v="CUS0297"/>
        <s v="CUS0298"/>
        <s v="CUS0299"/>
        <s v="CUS0300"/>
        <s v="CUS0301"/>
        <s v="CUS0302"/>
        <s v="CUS0303"/>
        <s v="CUS0304"/>
        <s v="CUS0305"/>
        <s v="CUS0306"/>
        <s v="CUS0307"/>
        <s v="CUS0308"/>
        <s v="CUS0309"/>
        <s v="CUS0310"/>
        <s v="CUS0311"/>
        <s v="CUS0312"/>
        <s v="CUS0313"/>
        <s v="CUS0314"/>
        <s v="CUS0315"/>
        <s v="CUS0316"/>
        <s v="CUS0317"/>
        <s v="CUS0318"/>
        <s v="CUS0319"/>
        <s v="CUS0320"/>
        <s v="CUS0321"/>
        <s v="CUS0322"/>
        <s v="CUS0323"/>
        <s v="CUS0324"/>
        <s v="CUS0325"/>
        <s v="CUS0326"/>
        <s v="CUS0327"/>
        <s v="CUS0328"/>
        <s v="CUS0329"/>
        <s v="CUS0330"/>
        <s v="CUS0331"/>
        <s v="CUS0332"/>
        <s v="CUS0333"/>
        <s v="CUS0334"/>
        <s v="CUS0335"/>
        <s v="CUS0336"/>
        <s v="CUS0337"/>
        <s v="CUS0338"/>
        <s v="CUS0339"/>
        <s v="CUS0340"/>
        <s v="CUS0341"/>
        <s v="CUS0342"/>
        <s v="CUS0343"/>
        <s v="CUS0344"/>
        <s v="CUS0345"/>
        <s v="CUS0346"/>
        <s v="CUS0347"/>
        <s v="CUS0348"/>
        <s v="CUS0349"/>
        <s v="CUS0350"/>
        <s v="CUS0351"/>
        <s v="CUS0352"/>
        <s v="CUS0353"/>
        <s v="CUS0354"/>
        <s v="CUS0355"/>
        <s v="CUS0356"/>
        <s v="CUS0357"/>
        <s v="CUS0358"/>
        <s v="CUS0359"/>
        <s v="CUS0360"/>
        <s v="CUS0361"/>
        <s v="CUS0362"/>
        <s v="CUS0363"/>
        <s v="CUS0364"/>
        <s v="CUS0365"/>
        <s v="CUS0366"/>
        <s v="CUS0367"/>
        <s v="CUS0368"/>
        <s v="CUS0369"/>
        <s v="CUS0370"/>
        <s v="CUS0371"/>
        <s v="CUS0372"/>
        <s v="CUS0373"/>
        <s v="CUS0374"/>
        <s v="CUS0375"/>
        <s v="CUS0376"/>
        <s v="CUS0377"/>
        <s v="CUS0378"/>
        <s v="CUS0379"/>
        <s v="CUS0380"/>
        <s v="CUS0381"/>
        <s v="CUS0382"/>
        <s v="CUS0383"/>
        <s v="CUS0384"/>
        <s v="CUS0385"/>
        <s v="CUS0386"/>
        <s v="CUS0387"/>
        <s v="CUS0388"/>
        <s v="CUS0389"/>
        <s v="CUS0390"/>
        <s v="CUS0391"/>
        <s v="CUS0392"/>
        <s v="CUS0393"/>
        <s v="CUS0394"/>
        <s v="CUS0395"/>
        <s v="CUS0396"/>
        <s v="CUS0397"/>
        <s v="CUS0398"/>
        <s v="CUS0399"/>
        <s v="CUS0400"/>
        <s v="CUS0401"/>
        <s v="CUS0402"/>
        <s v="CUS0403"/>
        <s v="CUS0404"/>
        <s v="CUS0405"/>
        <s v="CUS0406"/>
        <s v="CUS0407"/>
        <s v="CUS0408"/>
        <s v="CUS0409"/>
        <s v="CUS0410"/>
        <s v="CUS0411"/>
        <s v="CUS0412"/>
        <s v="CUS0413"/>
        <s v="CUS0414"/>
        <s v="CUS0415"/>
        <s v="CUS0416"/>
        <s v="CUS0417"/>
        <s v="CUS0418"/>
        <s v="CUS0419"/>
        <s v="CUS0420"/>
        <s v="CUS0421"/>
        <s v="CUS0422"/>
        <s v="CUS0423"/>
        <s v="CUS0424"/>
        <s v="CUS0425"/>
        <s v="CUS0426"/>
        <s v="CUS0427"/>
        <s v="CUS0428"/>
        <s v="CUS0429"/>
        <s v="CUS0430"/>
        <s v="CUS0431"/>
        <s v="CUS0432"/>
        <s v="CUS0433"/>
        <s v="CUS0434"/>
        <s v="CUS0435"/>
        <s v="CUS0436"/>
        <s v="CUS0437"/>
        <s v="CUS0438"/>
        <s v="CUS0439"/>
        <s v="CUS0440"/>
        <s v="CUS0441"/>
        <s v="CUS0442"/>
        <s v="CUS0443"/>
        <s v="CUS0444"/>
        <s v="CUS0445"/>
        <s v="CUS0446"/>
        <s v="CUS0447"/>
        <s v="CUS0448"/>
        <s v="CUS0449"/>
        <s v="CUS0450"/>
        <s v="CUS0451"/>
        <s v="CUS0452"/>
        <s v="CUS0453"/>
        <s v="CUS0454"/>
        <s v="CUS0455"/>
        <s v="CUS0456"/>
        <s v="CUS0457"/>
        <s v="CUS0458"/>
        <s v="CUS0459"/>
        <s v="CUS0460"/>
        <s v="CUS0461"/>
        <s v="CUS0462"/>
        <s v="CUS0463"/>
        <s v="CUS0464"/>
        <s v="CUS0465"/>
        <s v="CUS0466"/>
        <s v="CUS0467"/>
        <s v="CUS0468"/>
        <s v="CUS0469"/>
        <s v="CUS0470"/>
        <s v="CUS0471"/>
        <s v="CUS0472"/>
        <s v="CUS0473"/>
        <s v="CUS0474"/>
        <s v="CUS0475"/>
        <s v="CUS0476"/>
        <s v="CUS0477"/>
        <s v="CUS0478"/>
        <s v="CUS0479"/>
        <s v="CUS0480"/>
        <s v="CUS0481"/>
        <s v="CUS0482"/>
        <s v="CUS0483"/>
        <s v="CUS0484"/>
        <s v="CUS0485"/>
        <s v="CUS0486"/>
        <s v="CUS0487"/>
        <s v="CUS0488"/>
        <s v="CUS0489"/>
        <s v="CUS0490"/>
        <s v="CUS0491"/>
        <s v="CUS0492"/>
        <s v="CUS0493"/>
        <s v="CUS0494"/>
        <s v="CUS0495"/>
        <s v="CUS0496"/>
        <s v="CUS0497"/>
        <s v="CUS0498"/>
        <s v="CUS0499"/>
        <s v="CUS0500"/>
        <s v="CUS0501"/>
        <s v="CUS0502"/>
        <s v="CUS0503"/>
        <s v="CUS0504"/>
        <s v="CUS0505"/>
        <s v="CUS0506"/>
        <s v="CUS0507"/>
        <s v="CUS0508"/>
        <s v="CUS0509"/>
        <s v="CUS0510"/>
        <s v="CUS0511"/>
        <s v="CUS0512"/>
        <s v="CUS0513"/>
        <s v="CUS0514"/>
        <s v="CUS0515"/>
        <s v="CUS0516"/>
        <s v="CUS0517"/>
        <s v="CUS0518"/>
        <s v="CUS0519"/>
        <s v="CUS0520"/>
        <s v="CUS0521"/>
        <s v="CUS0522"/>
        <s v="CUS0523"/>
        <s v="CUS0524"/>
        <s v="CUS0525"/>
        <s v="CUS0526"/>
        <s v="CUS0527"/>
        <s v="CUS0528"/>
        <s v="CUS0529"/>
        <s v="CUS0530"/>
        <s v="CUS0531"/>
        <s v="CUS0532"/>
        <s v="CUS0533"/>
        <s v="CUS0534"/>
        <s v="CUS0535"/>
        <s v="CUS0536"/>
        <s v="CUS0537"/>
        <s v="CUS0538"/>
        <s v="CUS0539"/>
        <s v="CUS0540"/>
        <s v="CUS0541"/>
        <s v="CUS0542"/>
        <s v="CUS0543"/>
        <s v="CUS0544"/>
        <s v="CUS0545"/>
        <s v="CUS0546"/>
        <s v="CUS0547"/>
        <s v="CUS0548"/>
        <s v="CUS0549"/>
        <s v="CUS0550"/>
        <s v="CUS0551"/>
        <s v="CUS0552"/>
        <s v="CUS0553"/>
        <s v="CUS0554"/>
        <s v="CUS0555"/>
        <s v="CUS0556"/>
        <s v="CUS0557"/>
        <s v="CUS0558"/>
        <s v="CUS0559"/>
        <s v="CUS0560"/>
        <s v="CUS0561"/>
        <s v="CUS0562"/>
        <s v="CUS0563"/>
        <s v="CUS0564"/>
        <s v="CUS0565"/>
        <s v="CUS0566"/>
        <s v="CUS0567"/>
        <s v="CUS0568"/>
        <s v="CUS0569"/>
        <s v="CUS0570"/>
        <s v="CUS0571"/>
        <s v="CUS0572"/>
        <s v="CUS0573"/>
        <s v="CUS0574"/>
        <s v="CUS0575"/>
        <s v="CUS0576"/>
        <s v="CUS0577"/>
        <s v="CUS0578"/>
        <s v="CUS0579"/>
        <s v="CUS0580"/>
        <s v="CUS0581"/>
        <s v="CUS0582"/>
        <s v="CUS0583"/>
        <s v="CUS0584"/>
        <s v="CUS0585"/>
        <s v="CUS0586"/>
        <s v="CUS0587"/>
        <s v="CUS0588"/>
        <s v="CUS0589"/>
        <s v="CUS0590"/>
        <s v="CUS0591"/>
        <s v="CUS0592"/>
        <s v="CUS0593"/>
        <s v="CUS0594"/>
        <s v="CUS0595"/>
        <s v="CUS0596"/>
        <s v="CUS0597"/>
        <s v="CUS0598"/>
        <s v="CUS0599"/>
        <s v="CUS0600"/>
        <s v="CUS0601"/>
        <s v="CUS0602"/>
        <s v="CUS0603"/>
        <s v="CUS0604"/>
        <s v="CUS0605"/>
        <s v="CUS0606"/>
        <s v="CUS0607"/>
        <s v="CUS0608"/>
        <s v="CUS0609"/>
        <s v="CUS0610"/>
        <s v="CUS0611"/>
        <s v="CUS0612"/>
        <s v="CUS0613"/>
        <s v="CUS0614"/>
        <s v="CUS0615"/>
        <s v="CUS0616"/>
        <s v="CUS0617"/>
        <s v="CUS0618"/>
        <s v="CUS0619"/>
        <s v="CUS0620"/>
        <s v="CUS0621"/>
        <s v="CUS0622"/>
        <s v="CUS0623"/>
        <s v="CUS0624"/>
        <s v="CUS0625"/>
        <s v="CUS0626"/>
        <s v="CUS0627"/>
        <s v="CUS0628"/>
        <s v="CUS0629"/>
        <s v="CUS0630"/>
        <s v="CUS0631"/>
        <s v="CUS0632"/>
        <s v="CUS0633"/>
        <s v="CUS0634"/>
        <s v="CUS0635"/>
        <s v="CUS0636"/>
        <s v="CUS0637"/>
        <s v="CUS0638"/>
        <s v="CUS0639"/>
        <s v="CUS0640"/>
        <s v="CUS0641"/>
        <s v="CUS0642"/>
        <s v="CUS0643"/>
        <s v="CUS0644"/>
        <s v="CUS0645"/>
        <s v="CUS0646"/>
        <s v="CUS0647"/>
        <s v="CUS0648"/>
        <s v="CUS0649"/>
        <s v="CUS0650"/>
        <s v="CUS0651"/>
        <s v="CUS0652"/>
        <s v="CUS0653"/>
        <s v="CUS0654"/>
        <s v="CUS0655"/>
        <s v="CUS0656"/>
        <s v="CUS0657"/>
        <s v="CUS0658"/>
        <s v="CUS0659"/>
        <s v="CUS0660"/>
        <s v="CUS0661"/>
        <s v="CUS0662"/>
        <s v="CUS0663"/>
        <s v="CUS0664"/>
        <s v="CUS0665"/>
        <s v="CUS0666"/>
        <s v="CUS0667"/>
        <s v="CUS0668"/>
        <s v="CUS0669"/>
        <s v="CUS0670"/>
        <s v="CUS0671"/>
        <s v="CUS0672"/>
        <s v="CUS0673"/>
        <s v="CUS0674"/>
        <s v="CUS0675"/>
        <s v="CUS0676"/>
        <s v="CUS0677"/>
        <s v="CUS0678"/>
        <s v="CUS0679"/>
        <s v="CUS0680"/>
        <s v="CUS0681"/>
        <s v="CUS0682"/>
        <s v="CUS0683"/>
        <s v="CUS0684"/>
        <s v="CUS0685"/>
        <s v="CUS0686"/>
        <s v="CUS0687"/>
        <s v="CUS0688"/>
        <s v="CUS0689"/>
        <s v="CUS0690"/>
        <s v="CUS0691"/>
        <s v="CUS0692"/>
        <s v="CUS0693"/>
        <s v="CUS0694"/>
        <s v="CUS0695"/>
        <s v="CUS0696"/>
        <s v="CUS0697"/>
        <s v="CUS0698"/>
        <s v="CUS0699"/>
        <s v="CUS0700"/>
        <s v="CUS0701"/>
        <s v="CUS0702"/>
        <s v="CUS0703"/>
        <s v="CUS0704"/>
        <s v="CUS0705"/>
        <s v="CUS0706"/>
        <s v="CUS0707"/>
        <s v="CUS0708"/>
        <s v="CUS0709"/>
        <s v="CUS0710"/>
        <s v="CUS0711"/>
        <s v="CUS0712"/>
        <s v="CUS0713"/>
        <s v="CUS0714"/>
        <s v="CUS0715"/>
        <s v="CUS0716"/>
        <s v="CUS0717"/>
        <s v="CUS0718"/>
        <s v="CUS0719"/>
        <s v="CUS0720"/>
        <s v="CUS0721"/>
        <s v="CUS0722"/>
        <s v="CUS0723"/>
        <s v="CUS0724"/>
        <s v="CUS0725"/>
        <s v="CUS0726"/>
        <s v="CUS0727"/>
        <s v="CUS0728"/>
        <s v="CUS0729"/>
        <s v="CUS0730"/>
        <s v="CUS0731"/>
        <s v="CUS0732"/>
        <s v="CUS0733"/>
        <s v="CUS0734"/>
        <s v="CUS0735"/>
        <s v="CUS0736"/>
        <s v="CUS0737"/>
        <s v="CUS0738"/>
        <s v="CUS0739"/>
        <s v="CUS0740"/>
        <s v="CUS0741"/>
        <s v="CUS0742"/>
        <s v="CUS0743"/>
        <s v="CUS0744"/>
        <s v="CUS0745"/>
        <s v="CUS0746"/>
        <s v="CUS0747"/>
        <s v="CUS0748"/>
        <s v="CUS0749"/>
        <s v="CUS0750"/>
        <s v="CUS0751"/>
        <s v="CUS0752"/>
        <s v="CUS0753"/>
        <s v="CUS0754"/>
        <s v="CUS0755"/>
        <s v="CUS0756"/>
        <s v="CUS0757"/>
        <s v="CUS0758"/>
        <s v="CUS0759"/>
        <s v="CUS0760"/>
        <s v="CUS0761"/>
        <s v="CUS0762"/>
        <s v="CUS0763"/>
        <s v="CUS0764"/>
        <s v="CUS0765"/>
        <s v="CUS0766"/>
        <s v="CUS0767"/>
        <s v="CUS0768"/>
        <s v="CUS0769"/>
        <s v="CUS0770"/>
        <s v="CUS0771"/>
        <s v="CUS0772"/>
        <s v="CUS0773"/>
        <s v="CUS0774"/>
        <s v="CUS0775"/>
        <s v="CUS0776"/>
        <s v="CUS0777"/>
        <s v="CUS0778"/>
        <s v="CUS0779"/>
        <s v="CUS0780"/>
        <s v="CUS0781"/>
        <s v="CUS0782"/>
        <s v="CUS0783"/>
        <s v="CUS0784"/>
        <s v="CUS0785"/>
        <s v="CUS0786"/>
        <s v="CUS0787"/>
        <s v="CUS0788"/>
        <s v="CUS0789"/>
        <s v="CUS0790"/>
        <s v="CUS0791"/>
        <s v="CUS0792"/>
        <s v="CUS0793"/>
        <s v="CUS0794"/>
        <s v="CUS0795"/>
        <s v="CUS0796"/>
        <s v="CUS0797"/>
        <s v="CUS0798"/>
        <s v="CUS0799"/>
        <s v="CUS0800"/>
        <s v="CUS0801"/>
        <s v="CUS0802"/>
        <s v="CUS0803"/>
        <s v="CUS0804"/>
        <s v="CUS0805"/>
        <s v="CUS0806"/>
        <s v="CUS0807"/>
        <s v="CUS0808"/>
        <s v="CUS0809"/>
        <s v="CUS0810"/>
        <s v="CUS0811"/>
        <s v="CUS0812"/>
        <s v="CUS0813"/>
        <s v="CUS0814"/>
        <s v="CUS0815"/>
        <s v="CUS0816"/>
        <s v="CUS0817"/>
        <s v="CUS0818"/>
        <s v="CUS0819"/>
        <s v="CUS0820"/>
        <s v="CUS0821"/>
        <s v="CUS0822"/>
        <s v="CUS0823"/>
        <s v="CUS0824"/>
        <s v="CUS0825"/>
        <s v="CUS0826"/>
        <s v="CUS0827"/>
        <s v="CUS0828"/>
        <s v="CUS0829"/>
        <s v="CUS0830"/>
        <s v="CUS0831"/>
        <s v="CUS0832"/>
        <s v="CUS0833"/>
        <s v="CUS0834"/>
        <s v="CUS0835"/>
        <s v="CUS0836"/>
        <s v="CUS0837"/>
        <s v="CUS0838"/>
        <s v="CUS0839"/>
        <s v="CUS0840"/>
        <s v="CUS0841"/>
        <s v="CUS0842"/>
        <s v="CUS0843"/>
        <s v="CUS0844"/>
        <s v="CUS0845"/>
        <s v="CUS0846"/>
        <s v="CUS0847"/>
        <s v="CUS0848"/>
        <s v="CUS0849"/>
        <s v="CUS0850"/>
        <s v="CUS0851"/>
        <s v="CUS0852"/>
        <s v="CUS0853"/>
        <s v="CUS0854"/>
        <s v="CUS0855"/>
        <s v="CUS0856"/>
        <s v="CUS0857"/>
        <s v="CUS0858"/>
        <s v="CUS0859"/>
        <s v="CUS0860"/>
        <s v="CUS0861"/>
        <s v="CUS0862"/>
        <s v="CUS0863"/>
        <s v="CUS0864"/>
        <s v="CUS0865"/>
        <s v="CUS0866"/>
        <s v="CUS0867"/>
        <s v="CUS0868"/>
        <s v="CUS0869"/>
        <s v="CUS0870"/>
        <s v="CUS0871"/>
        <s v="CUS0872"/>
        <s v="CUS0873"/>
        <s v="CUS0874"/>
        <s v="CUS0875"/>
        <s v="CUS0876"/>
        <s v="CUS0877"/>
        <s v="CUS0878"/>
        <s v="CUS0879"/>
        <s v="CUS0880"/>
        <s v="CUS0881"/>
        <s v="CUS0882"/>
        <s v="CUS0883"/>
        <s v="CUS0884"/>
        <s v="CUS0885"/>
        <s v="CUS0886"/>
        <s v="CUS0887"/>
        <s v="CUS0888"/>
        <s v="CUS0889"/>
        <s v="CUS0890"/>
        <s v="CUS0891"/>
        <s v="CUS0892"/>
        <s v="CUS0893"/>
        <s v="CUS0894"/>
        <s v="CUS0895"/>
        <s v="CUS0896"/>
        <s v="CUS0897"/>
        <s v="CUS0898"/>
        <s v="CUS0899"/>
        <s v="CUS0900"/>
        <s v="CUS0901"/>
        <s v="CUS0902"/>
        <s v="CUS0903"/>
        <s v="CUS0904"/>
        <s v="CUS0905"/>
        <s v="CUS0906"/>
        <s v="CUS0907"/>
        <s v="CUS0908"/>
        <s v="CUS0909"/>
        <s v="CUS0910"/>
        <s v="CUS0911"/>
        <s v="CUS0912"/>
        <s v="CUS0913"/>
        <s v="CUS0914"/>
        <s v="CUS0915"/>
        <s v="CUS0916"/>
        <s v="CUS0917"/>
        <s v="CUS0918"/>
        <s v="CUS0919"/>
        <s v="CUS0920"/>
        <s v="CUS0921"/>
        <s v="CUS0922"/>
        <s v="CUS0923"/>
        <s v="CUS0924"/>
        <s v="CUS0925"/>
        <s v="CUS0926"/>
        <s v="CUS0927"/>
        <s v="CUS0928"/>
        <s v="CUS0929"/>
        <s v="CUS0930"/>
        <s v="CUS0931"/>
        <s v="CUS0932"/>
        <s v="CUS0933"/>
        <s v="CUS0934"/>
        <s v="CUS0935"/>
        <s v="CUS0936"/>
        <s v="CUS0937"/>
        <s v="CUS0938"/>
        <s v="CUS0939"/>
        <s v="CUS0940"/>
        <s v="CUS0941"/>
        <s v="CUS0942"/>
        <s v="CUS0943"/>
        <s v="CUS0944"/>
        <s v="CUS0945"/>
        <s v="CUS0946"/>
        <s v="CUS0947"/>
        <s v="CUS0948"/>
        <s v="CUS0949"/>
        <s v="CUS0950"/>
        <s v="CUS0951"/>
        <s v="CUS0952"/>
        <s v="CUS0953"/>
        <s v="CUS0954"/>
        <s v="CUS0955"/>
        <s v="CUS0956"/>
        <s v="CUS0957"/>
        <s v="CUS0958"/>
        <s v="CUS0959"/>
        <s v="CUS0960"/>
        <s v="CUS0961"/>
        <s v="CUS0962"/>
        <s v="CUS0963"/>
        <s v="CUS0964"/>
        <s v="CUS0965"/>
        <s v="CUS0966"/>
        <s v="CUS0967"/>
        <s v="CUS0968"/>
        <s v="CUS0969"/>
        <s v="CUS0970"/>
        <s v="CUS0971"/>
        <s v="CUS0972"/>
        <s v="CUS0973"/>
        <s v="CUS0974"/>
        <s v="CUS0975"/>
        <s v="CUS0976"/>
        <s v="CUS0977"/>
        <s v="CUS0978"/>
        <s v="CUS0979"/>
        <s v="CUS0980"/>
        <s v="CUS0981"/>
        <s v="CUS0982"/>
        <s v="CUS0983"/>
        <s v="CUS0984"/>
        <s v="CUS0985"/>
        <s v="CUS0986"/>
        <s v="CUS0987"/>
        <s v="CUS0988"/>
        <s v="CUS0989"/>
        <s v="CUS0990"/>
        <s v="CUS0991"/>
        <s v="CUS0992"/>
        <s v="CUS0993"/>
        <s v="CUS0994"/>
        <s v="CUS0995"/>
        <s v="CUS0996"/>
        <s v="CUS0997"/>
        <s v="CUS0998"/>
        <s v="CUS0999"/>
        <s v="CUS1000"/>
        <s v="CUS1001"/>
        <s v="CUS1002"/>
        <s v="CUS1003"/>
        <s v="CUS1004"/>
        <s v="CUS1005"/>
        <s v="CUS1006"/>
        <s v="CUS1007"/>
        <s v="CUS1008"/>
        <s v="CUS1009"/>
        <s v="CUS1010"/>
        <s v="CUS1011"/>
        <s v="CUS1012"/>
        <s v="CUS1013"/>
        <s v="CUS1014"/>
        <s v="CUS1015"/>
        <s v="CUS1016"/>
        <s v="CUS1017"/>
        <s v="CUS1018"/>
        <s v="CUS1019"/>
        <s v="CUS1020"/>
        <s v="CUS1021"/>
        <s v="CUS1022"/>
        <s v="CUS1023"/>
        <s v="CUS1024"/>
        <s v="CUS1025"/>
        <s v="CUS1026"/>
        <s v="CUS1027"/>
        <s v="CUS1028"/>
        <s v="CUS1029"/>
        <s v="CUS1030"/>
        <s v="CUS1031"/>
        <s v="CUS1032"/>
        <s v="CUS1033"/>
        <s v="CUS1034"/>
        <s v="CUS1035"/>
        <s v="CUS1036"/>
        <s v="CUS1037"/>
        <s v="CUS1038"/>
        <s v="CUS1039"/>
        <s v="CUS1040"/>
        <s v="CUS1041"/>
        <s v="CUS1042"/>
        <s v="CUS1043"/>
        <s v="CUS1044"/>
        <s v="CUS1045"/>
        <s v="CUS1046"/>
        <s v="CUS1047"/>
        <s v="CUS1048"/>
        <s v="CUS1049"/>
        <s v="CUS1050"/>
        <s v="CUS1051"/>
        <s v="CUS1052"/>
        <s v="CUS1053"/>
        <s v="CUS1054"/>
        <s v="CUS1055"/>
        <s v="CUS1056"/>
        <s v="CUS1057"/>
        <s v="CUS1058"/>
        <s v="CUS1059"/>
        <s v="CUS1060"/>
        <s v="CUS1061"/>
        <s v="CUS1062"/>
        <s v="CUS1063"/>
        <s v="CUS1064"/>
        <s v="CUS1065"/>
        <s v="CUS1066"/>
        <s v="CUS1067"/>
        <s v="CUS1068"/>
        <s v="CUS1069"/>
        <s v="CUS1070"/>
        <s v="CUS1071"/>
        <s v="CUS1072"/>
        <s v="CUS1073"/>
        <s v="CUS1074"/>
        <s v="CUS1075"/>
        <s v="CUS1076"/>
        <s v="CUS1077"/>
        <s v="CUS1078"/>
        <s v="CUS1079"/>
        <s v="CUS1080"/>
        <s v="CUS1081"/>
        <s v="CUS1082"/>
        <s v="CUS1083"/>
        <s v="CUS1084"/>
        <s v="CUS1085"/>
        <s v="CUS1086"/>
        <s v="CUS1087"/>
        <s v="CUS1088"/>
        <s v="CUS1089"/>
        <s v="CUS1090"/>
        <s v="CUS1091"/>
        <s v="CUS1092"/>
        <s v="CUS1093"/>
        <s v="CUS1094"/>
        <s v="CUS1095"/>
        <s v="CUS1096"/>
        <s v="CUS1097"/>
        <s v="CUS1098"/>
        <s v="CUS1099"/>
        <s v="CUS1100"/>
        <s v="CUS1101"/>
        <s v="CUS1102"/>
        <s v="CUS1103"/>
        <s v="CUS1104"/>
        <s v="CUS1105"/>
        <s v="CUS1106"/>
        <s v="CUS1107"/>
        <s v="CUS1108"/>
        <s v="CUS1109"/>
        <s v="CUS1110"/>
        <s v="CUS1111"/>
        <s v="CUS1112"/>
        <s v="CUS1113"/>
        <s v="CUS1114"/>
        <s v="CUS1115"/>
        <s v="CUS1116"/>
        <s v="CUS1117"/>
        <s v="CUS1118"/>
        <s v="CUS1119"/>
        <s v="CUS1120"/>
        <s v="CUS1121"/>
        <s v="CUS1122"/>
        <s v="CUS1123"/>
        <s v="CUS1124"/>
        <s v="CUS1125"/>
        <s v="CUS1126"/>
        <s v="CUS1127"/>
        <s v="CUS1128"/>
        <s v="CUS1129"/>
        <s v="CUS1130"/>
        <s v="CUS1131"/>
        <s v="CUS1132"/>
        <s v="CUS1133"/>
        <s v="CUS1134"/>
        <s v="CUS1135"/>
        <s v="CUS1136"/>
        <s v="CUS1137"/>
        <s v="CUS1138"/>
        <s v="CUS1139"/>
        <s v="CUS1140"/>
        <s v="CUS1141"/>
        <s v="CUS1142"/>
        <s v="CUS1143"/>
        <s v="CUS1144"/>
        <s v="CUS1145"/>
        <s v="CUS1146"/>
        <s v="CUS1147"/>
        <s v="CUS1148"/>
        <s v="CUS1149"/>
        <s v="CUS1150"/>
        <s v="CUS1151"/>
        <s v="CUS1152"/>
        <s v="CUS1153"/>
        <s v="CUS1154"/>
        <s v="CUS1155"/>
        <s v="CUS1156"/>
        <s v="CUS1157"/>
        <s v="CUS1158"/>
        <s v="CUS1159"/>
        <s v="CUS1160"/>
        <s v="CUS1161"/>
        <s v="CUS1162"/>
        <s v="CUS1163"/>
        <s v="CUS1164"/>
        <s v="CUS1165"/>
        <s v="CUS1166"/>
        <s v="CUS1167"/>
        <s v="CUS1168"/>
        <s v="CUS1169"/>
        <s v="CUS1170"/>
        <s v="CUS1171"/>
        <s v="CUS1172"/>
        <s v="CUS1173"/>
        <s v="CUS1174"/>
        <s v="CUS1175"/>
        <s v="CUS1176"/>
        <s v="CUS1177"/>
        <s v="CUS1178"/>
        <s v="CUS1179"/>
        <s v="CUS1180"/>
        <s v="CUS1181"/>
        <s v="CUS1182"/>
        <s v="CUS1183"/>
        <s v="CUS1184"/>
        <s v="CUS1185"/>
        <s v="CUS1186"/>
        <s v="CUS1187"/>
        <s v="CUS1188"/>
        <s v="CUS1189"/>
        <s v="CUS1190"/>
        <s v="CUS1191"/>
        <s v="CUS1192"/>
        <s v="CUS1193"/>
        <s v="CUS1194"/>
        <s v="CUS1195"/>
        <s v="CUS1196"/>
        <s v="CUS1197"/>
        <s v="CUS1198"/>
        <s v="CUS1199"/>
        <s v="CUS1200"/>
        <s v="CUS1201"/>
        <s v="CUS1202"/>
        <s v="CUS1203"/>
        <s v="CUS1204"/>
        <s v="CUS1205"/>
        <s v="CUS1206"/>
        <s v="CUS1207"/>
        <s v="CUS1208"/>
        <s v="CUS1209"/>
        <s v="CUS1210"/>
        <s v="CUS1211"/>
        <s v="CUS1212"/>
        <s v="CUS1213"/>
        <s v="CUS1214"/>
        <s v="CUS1215"/>
        <s v="CUS1216"/>
        <s v="CUS1217"/>
        <s v="CUS1218"/>
        <s v="CUS1219"/>
        <s v="CUS1220"/>
        <s v="CUS1221"/>
        <s v="CUS1222"/>
        <s v="CUS1223"/>
        <s v="CUS1224"/>
        <s v="CUS1225"/>
        <s v="CUS1226"/>
        <s v="CUS1227"/>
        <s v="CUS1228"/>
        <s v="CUS1229"/>
        <s v="CUS1230"/>
        <s v="CUS1231"/>
        <s v="CUS1232"/>
        <s v="CUS1233"/>
        <s v="CUS1234"/>
        <s v="CUS1235"/>
        <s v="CUS1236"/>
        <s v="CUS1237"/>
        <s v="CUS1238"/>
        <s v="CUS1239"/>
        <s v="CUS1240"/>
        <s v="CUS1241"/>
        <s v="CUS1242"/>
        <s v="CUS1243"/>
        <s v="CUS1244"/>
        <s v="CUS1245"/>
        <s v="CUS1246"/>
        <s v="CUS1247"/>
        <s v="CUS1248"/>
        <s v="CUS1249"/>
        <s v="CUS1250"/>
        <s v="CUS1251"/>
        <s v="CUS1252"/>
        <s v="CUS1253"/>
        <s v="CUS1254"/>
        <s v="CUS1255"/>
        <s v="CUS1256"/>
        <s v="CUS1257"/>
        <s v="CUS1258"/>
        <s v="CUS1259"/>
        <s v="CUS1260"/>
        <s v="CUS1261"/>
        <s v="CUS1262"/>
        <s v="CUS1263"/>
        <s v="CUS1264"/>
        <s v="CUS1265"/>
        <s v="CUS1266"/>
        <s v="CUS1267"/>
        <s v="CUS1268"/>
        <s v="CUS1269"/>
        <s v="CUS1270"/>
        <s v="CUS1271"/>
        <s v="CUS1272"/>
        <s v="CUS1273"/>
        <s v="CUS1274"/>
        <s v="CUS1275"/>
        <s v="CUS1276"/>
        <s v="CUS1277"/>
        <s v="CUS1278"/>
        <s v="CUS1279"/>
        <s v="CUS1280"/>
        <s v="CUS1281"/>
        <s v="CUS1282"/>
        <s v="CUS1283"/>
        <s v="CUS1284"/>
        <s v="CUS1285"/>
        <s v="CUS1286"/>
        <s v="CUS1287"/>
        <s v="CUS1288"/>
        <s v="CUS1289"/>
        <s v="CUS1290"/>
        <s v="CUS1291"/>
        <s v="CUS1292"/>
        <s v="CUS1293"/>
        <s v="CUS1294"/>
        <s v="CUS1295"/>
        <s v="CUS1296"/>
        <s v="CUS1297"/>
        <s v="CUS1298"/>
        <s v="CUS1299"/>
        <s v="CUS1300"/>
        <s v="CUS1301"/>
        <s v="CUS1302"/>
        <s v="CUS1303"/>
        <s v="CUS1304"/>
        <s v="CUS1305"/>
        <s v="CUS1306"/>
        <s v="CUS1307"/>
        <s v="CUS1308"/>
        <s v="CUS1309"/>
        <s v="CUS1310"/>
        <s v="CUS1311"/>
        <s v="CUS1312"/>
        <s v="CUS1313"/>
        <s v="CUS1314"/>
        <s v="CUS1315"/>
        <s v="CUS1316"/>
        <s v="CUS1317"/>
        <s v="CUS1318"/>
        <s v="CUS1319"/>
        <s v="CUS1320"/>
        <s v="CUS1321"/>
        <s v="CUS1322"/>
        <s v="CUS1323"/>
        <s v="CUS1324"/>
        <s v="CUS1325"/>
        <s v="CUS1326"/>
        <s v="CUS1327"/>
        <s v="CUS1328"/>
        <s v="CUS1329"/>
        <s v="CUS1330"/>
        <s v="CUS1331"/>
        <s v="CUS1332"/>
        <s v="CUS1333"/>
        <s v="CUS1334"/>
        <s v="CUS1335"/>
        <s v="CUS1336"/>
        <s v="CUS1337"/>
        <s v="CUS1338"/>
        <s v="CUS1339"/>
        <s v="CUS1340"/>
        <s v="CUS1341"/>
        <s v="CUS1342"/>
        <s v="CUS1343"/>
        <s v="CUS1344"/>
        <s v="CUS1345"/>
        <s v="CUS1346"/>
        <s v="CUS1347"/>
        <s v="CUS1348"/>
        <s v="CUS1349"/>
        <s v="CUS1350"/>
        <s v="CUS1351"/>
        <s v="CUS1352"/>
        <s v="CUS1353"/>
        <s v="CUS1354"/>
        <s v="CUS1355"/>
        <s v="CUS1356"/>
        <s v="CUS1357"/>
        <s v="CUS1358"/>
        <s v="CUS1359"/>
        <s v="CUS1360"/>
        <s v="CUS1361"/>
        <s v="CUS1362"/>
        <s v="CUS1363"/>
        <s v="CUS1364"/>
        <s v="CUS1365"/>
        <s v="CUS1366"/>
        <s v="CUS1367"/>
        <s v="CUS1368"/>
        <s v="CUS1369"/>
        <s v="CUS1370"/>
        <s v="CUS1371"/>
        <s v="CUS1372"/>
        <s v="CUS1373"/>
        <s v="CUS1374"/>
        <s v="CUS1375"/>
        <s v="CUS1376"/>
        <s v="CUS1377"/>
        <s v="CUS1378"/>
        <s v="CUS1379"/>
        <s v="CUS1380"/>
        <s v="CUS1381"/>
        <s v="CUS1382"/>
        <s v="CUS1383"/>
        <s v="CUS1384"/>
        <s v="CUS1385"/>
        <s v="CUS1386"/>
        <s v="CUS1387"/>
        <s v="CUS1388"/>
        <s v="CUS1389"/>
        <s v="CUS1390"/>
        <s v="CUS1391"/>
        <s v="CUS1392"/>
        <s v="CUS1393"/>
        <s v="CUS1394"/>
        <s v="CUS1395"/>
        <s v="CUS1396"/>
        <s v="CUS1397"/>
        <s v="CUS1398"/>
        <s v="CUS1399"/>
        <s v="CUS1400"/>
        <s v="CUS1401"/>
        <s v="CUS1402"/>
        <s v="CUS1403"/>
        <s v="CUS1404"/>
        <s v="CUS1405"/>
        <s v="CUS1406"/>
        <s v="CUS1407"/>
        <s v="CUS1408"/>
        <s v="CUS1409"/>
        <s v="CUS1410"/>
        <s v="CUS1411"/>
        <s v="CUS1412"/>
        <s v="CUS1413"/>
        <s v="CUS1414"/>
        <s v="CUS1415"/>
        <s v="CUS1416"/>
        <s v="CUS1417"/>
        <s v="CUS1418"/>
        <s v="CUS1419"/>
        <s v="CUS1420"/>
        <s v="CUS1421"/>
        <s v="CUS1422"/>
        <s v="CUS1423"/>
        <s v="CUS1424"/>
        <s v="CUS1425"/>
        <s v="CUS1426"/>
        <s v="CUS1427"/>
        <s v="CUS1428"/>
        <s v="CUS1429"/>
        <s v="CUS1430"/>
        <s v="CUS1431"/>
        <s v="CUS1432"/>
        <s v="CUS1433"/>
        <s v="CUS1434"/>
        <s v="CUS1435"/>
        <s v="CUS1436"/>
        <s v="CUS1437"/>
        <s v="CUS1438"/>
        <s v="CUS1439"/>
        <s v="CUS1440"/>
        <s v="CUS1441"/>
        <s v="CUS1442"/>
        <s v="CUS1443"/>
        <s v="CUS1444"/>
        <s v="CUS1445"/>
        <s v="CUS1446"/>
        <s v="CUS1447"/>
        <s v="CUS1448"/>
        <s v="CUS1449"/>
        <s v="CUS1450"/>
        <s v="CUS1451"/>
        <s v="CUS1452"/>
        <s v="CUS1453"/>
        <s v="CUS1454"/>
        <s v="CUS1455"/>
        <s v="CUS1456"/>
        <s v="CUS1457"/>
        <s v="CUS1458"/>
        <s v="CUS1459"/>
        <s v="CUS1460"/>
        <s v="CUS1461"/>
        <s v="CUS1462"/>
        <s v="CUS1463"/>
        <s v="CUS1464"/>
        <s v="CUS1465"/>
        <s v="CUS1466"/>
        <s v="CUS1467"/>
        <s v="CUS1468"/>
        <s v="CUS1469"/>
        <s v="CUS1470"/>
        <s v="CUS1471"/>
        <s v="CUS1472"/>
        <s v="CUS1473"/>
        <s v="CUS1474"/>
        <s v="CUS1475"/>
        <s v="CUS1476"/>
        <s v="CUS1477"/>
        <s v="CUS1478"/>
        <s v="CUS1479"/>
        <s v="CUS1480"/>
        <s v="CUS1481"/>
        <s v="CUS1482"/>
        <s v="CUS1483"/>
        <s v="CUS1484"/>
        <s v="CUS1485"/>
        <s v="CUS1486"/>
        <s v="CUS1487"/>
        <s v="CUS1488"/>
        <s v="CUS1489"/>
        <s v="CUS1490"/>
        <s v="CUS1491"/>
        <s v="CUS1492"/>
        <s v="CUS1493"/>
        <s v="CUS1494"/>
        <s v="CUS1495"/>
        <s v="CUS1496"/>
        <s v="CUS1497"/>
        <s v="CUS1498"/>
        <s v="CUS1499"/>
        <s v="CUS1500"/>
        <s v="CUS1501"/>
        <s v="CUS1502"/>
        <s v="CUS1503"/>
        <s v="CUS1504"/>
        <s v="CUS1505"/>
        <s v="CUS1506"/>
        <s v="CUS1507"/>
        <s v="CUS1508"/>
        <s v="CUS1509"/>
        <s v="CUS1510"/>
        <s v="CUS1511"/>
        <s v="CUS1512"/>
        <s v="CUS1513"/>
        <s v="CUS1514"/>
        <s v="CUS1515"/>
        <s v="CUS1516"/>
        <s v="CUS1517"/>
        <s v="CUS1518"/>
        <s v="CUS1519"/>
        <s v="CUS1520"/>
        <s v="CUS1521"/>
        <s v="CUS1522"/>
        <s v="CUS1523"/>
        <s v="CUS1524"/>
        <s v="CUS1525"/>
        <s v="CUS1526"/>
        <s v="CUS1527"/>
        <s v="CUS1528"/>
        <s v="CUS1529"/>
        <s v="CUS1530"/>
        <s v="CUS1531"/>
        <s v="CUS1532"/>
        <s v="CUS1533"/>
        <s v="CUS1534"/>
        <s v="CUS1535"/>
        <s v="CUS1536"/>
        <s v="CUS1537"/>
        <s v="CUS1538"/>
        <s v="CUS1539"/>
        <s v="CUS1540"/>
        <s v="CUS1541"/>
        <s v="CUS1542"/>
        <s v="CUS1543"/>
        <s v="CUS1544"/>
        <s v="CUS1545"/>
        <s v="CUS1546"/>
        <s v="CUS1547"/>
        <s v="CUS1548"/>
        <s v="CUS1549"/>
        <s v="CUS1550"/>
        <s v="CUS1551"/>
        <s v="CUS1552"/>
        <s v="CUS1553"/>
        <s v="CUS1554"/>
        <s v="CUS1555"/>
        <s v="CUS1556"/>
        <s v="CUS1557"/>
        <s v="CUS1558"/>
        <s v="CUS1559"/>
        <s v="CUS1560"/>
        <s v="CUS1561"/>
        <s v="CUS1562"/>
        <s v="CUS1563"/>
        <s v="CUS1564"/>
        <s v="CUS1565"/>
        <s v="CUS1566"/>
        <s v="CUS1567"/>
        <s v="CUS1568"/>
        <s v="CUS1569"/>
        <s v="CUS1570"/>
        <s v="CUS1571"/>
        <s v="CUS1572"/>
        <s v="CUS1573"/>
        <s v="CUS1574"/>
        <s v="CUS1575"/>
        <s v="CUS1576"/>
        <s v="CUS1577"/>
        <s v="CUS1578"/>
        <s v="CUS1579"/>
        <s v="CUS1580"/>
        <s v="CUS1581"/>
        <s v="CUS1582"/>
        <s v="CUS1583"/>
        <s v="CUS1584"/>
        <s v="CUS1585"/>
        <s v="CUS1586"/>
        <s v="CUS1587"/>
        <s v="CUS1588"/>
        <s v="CUS1589"/>
        <s v="CUS1590"/>
        <s v="CUS1591"/>
        <s v="CUS1592"/>
        <s v="CUS1593"/>
        <s v="CUS1594"/>
        <s v="CUS1595"/>
        <s v="CUS1596"/>
        <s v="CUS1597"/>
        <s v="CUS1598"/>
        <s v="CUS1599"/>
        <s v="CUS1600"/>
        <s v="CUS1601"/>
        <s v="CUS1602"/>
        <s v="CUS1603"/>
        <s v="CUS1604"/>
        <s v="CUS1605"/>
        <s v="CUS1606"/>
        <s v="CUS1607"/>
        <s v="CUS1608"/>
        <s v="CUS1609"/>
        <s v="CUS1610"/>
        <s v="CUS1611"/>
        <s v="CUS1612"/>
        <s v="CUS1613"/>
        <s v="CUS1614"/>
        <s v="CUS1615"/>
        <s v="CUS1616"/>
        <s v="CUS1617"/>
        <s v="CUS1618"/>
        <s v="CUS1619"/>
        <s v="CUS1620"/>
        <s v="CUS1621"/>
        <s v="CUS1622"/>
        <s v="CUS1623"/>
        <s v="CUS1624"/>
        <s v="CUS1625"/>
        <s v="CUS1626"/>
        <s v="CUS1627"/>
        <s v="CUS1628"/>
        <s v="CUS1629"/>
        <s v="CUS1630"/>
        <s v="CUS1631"/>
        <s v="CUS1632"/>
        <s v="CUS1633"/>
        <s v="CUS1634"/>
        <s v="CUS1635"/>
        <s v="CUS1636"/>
        <s v="CUS1637"/>
        <s v="CUS1638"/>
        <s v="CUS1639"/>
        <s v="CUS1640"/>
        <s v="CUS1641"/>
        <s v="CUS1642"/>
        <s v="CUS1643"/>
        <s v="CUS1644"/>
        <s v="CUS1645"/>
        <s v="CUS1646"/>
        <s v="CUS1647"/>
        <s v="CUS1648"/>
        <s v="CUS1649"/>
        <s v="CUS1650"/>
        <s v="CUS1651"/>
        <s v="CUS1652"/>
        <s v="CUS1653"/>
        <s v="CUS1654"/>
        <s v="CUS1655"/>
        <s v="CUS1656"/>
        <s v="CUS1657"/>
        <s v="CUS1658"/>
        <s v="CUS1659"/>
        <s v="CUS1660"/>
        <s v="CUS1661"/>
        <s v="CUS1662"/>
        <s v="CUS1663"/>
        <s v="CUS1664"/>
        <s v="CUS1665"/>
        <s v="CUS1666"/>
        <s v="CUS1667"/>
        <s v="CUS1668"/>
        <s v="CUS1669"/>
        <s v="CUS1670"/>
        <s v="CUS1671"/>
        <s v="CUS1672"/>
        <s v="CUS1673"/>
        <s v="CUS1674"/>
        <s v="CUS1675"/>
        <s v="CUS1676"/>
        <s v="CUS1677"/>
        <s v="CUS1678"/>
        <s v="CUS1679"/>
        <s v="CUS1680"/>
        <s v="CUS1681"/>
        <s v="CUS1682"/>
        <s v="CUS1683"/>
        <s v="CUS1684"/>
        <s v="CUS1685"/>
        <s v="CUS1686"/>
        <s v="CUS1687"/>
        <s v="CUS1688"/>
        <s v="CUS1689"/>
        <s v="CUS1690"/>
        <s v="CUS1691"/>
        <s v="CUS1692"/>
        <s v="CUS1693"/>
        <s v="CUS1694"/>
        <s v="CUS1695"/>
        <s v="CUS1696"/>
        <s v="CUS1697"/>
        <s v="CUS1698"/>
        <s v="CUS1699"/>
        <s v="CUS1700"/>
        <s v="CUS1701"/>
        <s v="CUS1702"/>
        <s v="CUS1703"/>
        <s v="CUS1704"/>
        <s v="CUS1705"/>
        <s v="CUS1706"/>
        <s v="CUS1707"/>
        <s v="CUS1708"/>
        <s v="CUS1709"/>
        <s v="CUS1710"/>
        <s v="CUS1711"/>
        <s v="CUS1712"/>
        <s v="CUS1713"/>
        <s v="CUS1714"/>
        <s v="CUS1715"/>
        <s v="CUS1716"/>
        <s v="CUS1717"/>
        <s v="CUS1718"/>
        <s v="CUS1719"/>
        <s v="CUS1720"/>
        <s v="CUS1721"/>
        <s v="CUS1722"/>
        <s v="CUS1723"/>
        <s v="CUS1724"/>
        <s v="CUS1725"/>
        <s v="CUS1726"/>
        <s v="CUS1727"/>
        <s v="CUS1728"/>
        <s v="CUS1729"/>
        <s v="CUS1730"/>
        <s v="CUS1731"/>
        <s v="CUS1732"/>
        <s v="CUS1733"/>
        <s v="CUS1734"/>
        <s v="CUS1735"/>
        <s v="CUS1736"/>
        <s v="CUS1737"/>
        <s v="CUS1738"/>
        <s v="CUS1739"/>
        <s v="CUS1740"/>
        <s v="CUS1741"/>
        <s v="CUS1742"/>
        <s v="CUS1743"/>
        <s v="CUS1744"/>
        <s v="CUS1745"/>
        <s v="CUS1746"/>
        <s v="CUS1747"/>
        <s v="CUS1748"/>
        <s v="CUS1749"/>
        <s v="CUS1750"/>
        <s v="CUS1751"/>
        <s v="CUS1752"/>
        <s v="CUS1753"/>
        <s v="CUS1754"/>
        <s v="CUS1755"/>
        <s v="CUS1756"/>
        <s v="CUS1757"/>
        <s v="CUS1758"/>
        <s v="CUS1759"/>
        <s v="CUS1760"/>
        <s v="CUS1761"/>
        <s v="CUS1762"/>
        <s v="CUS1763"/>
        <s v="CUS1764"/>
        <s v="CUS1765"/>
        <s v="CUS1766"/>
        <s v="CUS1767"/>
        <s v="CUS1768"/>
        <s v="CUS1769"/>
        <s v="CUS1770"/>
        <s v="CUS1771"/>
        <s v="CUS1772"/>
        <s v="CUS1773"/>
        <s v="CUS1774"/>
        <s v="CUS1775"/>
        <s v="CUS1776"/>
        <s v="CUS1777"/>
        <s v="CUS1778"/>
        <s v="CUS1779"/>
        <s v="CUS1780"/>
        <s v="CUS1781"/>
        <s v="CUS1782"/>
        <s v="CUS1783"/>
        <s v="CUS1784"/>
        <s v="CUS1785"/>
        <s v="CUS1786"/>
        <s v="CUS1787"/>
        <s v="CUS1788"/>
        <s v="CUS1789"/>
        <s v="CUS1790"/>
        <s v="CUS1791"/>
        <s v="CUS1792"/>
        <s v="CUS1793"/>
        <s v="CUS1794"/>
        <s v="CUS1795"/>
        <s v="CUS1796"/>
        <s v="CUS1797"/>
        <s v="CUS1798"/>
        <s v="CUS1799"/>
        <s v="CUS1800"/>
        <s v="CUS1801"/>
        <s v="CUS1802"/>
        <s v="CUS1803"/>
        <s v="CUS1804"/>
        <s v="CUS1805"/>
        <s v="CUS1806"/>
        <s v="CUS1807"/>
        <s v="CUS1808"/>
        <s v="CUS1809"/>
        <s v="CUS1810"/>
        <s v="CUS1811"/>
        <s v="CUS1812"/>
        <s v="CUS1813"/>
        <s v="CUS1814"/>
        <s v="CUS1815"/>
        <s v="CUS1816"/>
        <s v="CUS1817"/>
        <s v="CUS1818"/>
        <s v="CUS1819"/>
        <s v="CUS1820"/>
        <s v="CUS1821"/>
        <s v="CUS1822"/>
        <s v="CUS1823"/>
        <s v="CUS1824"/>
        <s v="CUS1825"/>
        <s v="CUS1826"/>
        <s v="CUS1827"/>
        <s v="CUS1828"/>
        <s v="CUS1829"/>
        <s v="CUS1830"/>
        <s v="CUS1831"/>
        <s v="CUS1832"/>
        <s v="CUS1833"/>
        <s v="CUS1834"/>
        <s v="CUS1835"/>
        <s v="CUS1836"/>
        <s v="CUS1837"/>
        <s v="CUS1838"/>
        <s v="CUS1839"/>
        <s v="CUS1840"/>
        <s v="CUS1841"/>
        <s v="CUS1842"/>
        <s v="CUS1843"/>
        <s v="CUS1844"/>
        <s v="CUS1845"/>
        <s v="CUS1846"/>
        <s v="CUS1847"/>
        <s v="CUS1848"/>
        <s v="CUS1849"/>
        <s v="CUS1850"/>
        <s v="CUS1851"/>
        <s v="CUS1852"/>
        <s v="CUS1853"/>
        <s v="CUS1854"/>
        <s v="CUS1855"/>
        <s v="CUS1856"/>
        <s v="CUS1857"/>
        <s v="CUS1858"/>
        <s v="CUS1859"/>
        <s v="CUS1860"/>
        <s v="CUS1861"/>
        <s v="CUS1862"/>
        <s v="CUS1863"/>
        <s v="CUS1864"/>
        <s v="CUS1865"/>
        <s v="CUS1866"/>
        <s v="CUS1867"/>
        <s v="CUS1868"/>
        <s v="CUS1869"/>
        <s v="CUS1870"/>
        <s v="CUS1871"/>
        <s v="CUS1872"/>
        <s v="CUS1873"/>
        <s v="CUS1874"/>
        <s v="CUS1875"/>
        <s v="CUS1876"/>
        <s v="CUS1877"/>
        <s v="CUS1878"/>
        <s v="CUS1879"/>
        <s v="CUS1880"/>
        <s v="CUS1881"/>
        <s v="CUS1882"/>
        <s v="CUS1883"/>
        <s v="CUS1884"/>
        <s v="CUS1885"/>
        <s v="CUS1886"/>
        <s v="CUS1887"/>
        <s v="CUS1888"/>
        <s v="CUS1889"/>
        <s v="CUS1890"/>
        <s v="CUS1891"/>
        <s v="CUS1892"/>
        <s v="CUS1893"/>
        <s v="CUS1894"/>
        <s v="CUS1895"/>
        <s v="CUS1896"/>
        <s v="CUS1897"/>
        <s v="CUS1898"/>
        <s v="CUS1899"/>
        <s v="CUS1900"/>
        <s v="CUS1901"/>
        <s v="CUS1902"/>
        <s v="CUS1903"/>
        <s v="CUS1904"/>
        <s v="CUS1905"/>
        <s v="CUS1906"/>
        <s v="CUS1907"/>
        <s v="CUS1908"/>
        <s v="CUS1909"/>
        <s v="CUS1910"/>
        <s v="CUS1911"/>
        <s v="CUS1912"/>
        <s v="CUS1913"/>
        <s v="CUS1914"/>
        <s v="CUS1915"/>
        <s v="CUS1916"/>
        <s v="CUS1917"/>
        <s v="CUS1918"/>
        <s v="CUS1919"/>
        <s v="CUS1920"/>
        <s v="CUS1921"/>
        <s v="CUS1922"/>
        <s v="CUS1923"/>
        <s v="CUS1924"/>
        <s v="CUS1925"/>
        <s v="CUS1926"/>
        <s v="CUS1927"/>
        <s v="CUS1928"/>
        <s v="CUS1929"/>
        <s v="CUS1930"/>
        <s v="CUS1931"/>
        <s v="CUS1932"/>
        <s v="CUS1933"/>
        <s v="CUS1934"/>
        <s v="CUS1935"/>
        <s v="CUS1936"/>
        <s v="CUS1937"/>
        <s v="CUS1938"/>
        <s v="CUS1939"/>
        <s v="CUS1940"/>
        <s v="CUS1941"/>
        <s v="CUS1942"/>
        <s v="CUS1943"/>
        <s v="CUS1944"/>
        <s v="CUS1945"/>
        <s v="CUS1946"/>
        <s v="CUS1947"/>
        <s v="CUS1948"/>
        <s v="CUS1949"/>
        <s v="CUS1950"/>
        <s v="CUS1951"/>
        <s v="CUS1952"/>
        <s v="CUS1953"/>
        <s v="CUS1954"/>
        <s v="CUS1955"/>
        <s v="CUS1956"/>
        <s v="CUS1957"/>
        <s v="CUS1958"/>
        <s v="CUS1959"/>
        <s v="CUS1960"/>
        <s v="CUS1961"/>
        <s v="CUS1962"/>
        <s v="CUS1963"/>
        <s v="CUS1964"/>
        <s v="CUS1965"/>
        <s v="CUS1966"/>
        <s v="CUS1967"/>
        <s v="CUS1968"/>
        <s v="CUS1969"/>
        <s v="CUS1970"/>
        <s v="CUS1971"/>
        <s v="CUS1972"/>
        <s v="CUS1973"/>
        <s v="CUS1974"/>
        <s v="CUS1975"/>
        <s v="CUS1976"/>
        <s v="CUS1977"/>
        <s v="CUS1978"/>
        <s v="CUS1979"/>
        <s v="CUS1980"/>
        <s v="CUS1981"/>
        <s v="CUS1982"/>
        <s v="CUS1983"/>
        <s v="CUS1984"/>
        <s v="CUS1985"/>
        <s v="CUS1986"/>
        <s v="CUS1987"/>
        <s v="CUS1988"/>
        <s v="CUS1989"/>
        <s v="CUS1990"/>
        <s v="CUS1991"/>
        <s v="CUS1992"/>
        <s v="CUS1993"/>
        <s v="CUS1994"/>
        <s v="CUS1995"/>
        <s v="CUS1996"/>
        <s v="CUS1997"/>
        <s v="CUS1998"/>
        <s v="CUS1999"/>
        <s v="CUS2000"/>
      </sharedItems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Region" numFmtId="0">
      <sharedItems count="5">
        <s v="Kisumu"/>
        <s v="Nairobi"/>
        <s v="Mombasa"/>
        <s v="Nakuru"/>
        <s v="Eldoret"/>
      </sharedItems>
    </cacheField>
    <cacheField name="EmploymentStatus" numFmtId="0">
      <sharedItems count="4">
        <s v="Self-Employed"/>
        <s v="Unemployed"/>
        <s v="Employed"/>
        <s v="Student"/>
      </sharedItems>
    </cacheField>
    <cacheField name="AccountType" numFmtId="0">
      <sharedItems count="4">
        <s v="Savings"/>
        <s v="Current"/>
        <s v="Salary"/>
        <s v="Fixed Deposit"/>
      </sharedItems>
    </cacheField>
    <cacheField name="AccountBalance" numFmtId="0">
      <sharedItems containsSemiMixedTypes="0" containsString="0" containsNumber="1" minValue="1156.8800000000001" maxValue="494246.5"/>
    </cacheField>
    <cacheField name="MonthlyIncome" numFmtId="0">
      <sharedItems containsSemiMixedTypes="0" containsString="0" containsNumber="1" minValue="22.92" maxValue="299037.2"/>
    </cacheField>
    <cacheField name="CreditScore" numFmtId="0">
      <sharedItems containsSemiMixedTypes="0" containsString="0" containsNumber="1" containsInteger="1" minValue="300" maxValue="849"/>
    </cacheField>
    <cacheField name="LoanAmount" numFmtId="0">
      <sharedItems containsSemiMixedTypes="0" containsString="0" containsNumber="1" minValue="5010.83" maxValue="499917.52"/>
    </cacheField>
    <cacheField name="LoanStatus" numFmtId="0">
      <sharedItems count="3">
        <s v="Defaulted"/>
        <s v="Active"/>
        <s v="Fully Paid"/>
      </sharedItems>
    </cacheField>
    <cacheField name="MonthlyTransactions" numFmtId="0">
      <sharedItems containsSemiMixedTypes="0" containsString="0" containsNumber="1" containsInteger="1" minValue="1" maxValue="59"/>
    </cacheField>
    <cacheField name="DateJoined" numFmtId="14">
      <sharedItems containsSemiMixedTypes="0" containsNonDate="0" containsDate="1" containsString="0" minDate="2018-01-01T00:00:00" maxDate="2023-06-25T00:00:00"/>
    </cacheField>
    <cacheField name="Churned" numFmtId="0">
      <sharedItems count="2">
        <s v="No"/>
        <s v="Yes"/>
      </sharedItems>
    </cacheField>
    <cacheField name="Loyalty" numFmtId="0">
      <sharedItems/>
    </cacheField>
    <cacheField name="Age group" numFmtId="0">
      <sharedItems/>
    </cacheField>
    <cacheField name="Customer Value" numFmtId="0">
      <sharedItems count="4">
        <s v="Mid Value"/>
        <s v="High Value"/>
        <s v="Low Value"/>
        <s v="Premium"/>
      </sharedItems>
    </cacheField>
    <cacheField name="Credit Risk" numFmtId="0">
      <sharedItems count="4">
        <s v="Medium Risk"/>
        <s v="Very Low Risk"/>
        <s v="High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n v="56"/>
    <s v="Male"/>
    <x v="0"/>
    <x v="0"/>
    <x v="0"/>
    <n v="36631.49"/>
    <n v="61614.76"/>
    <n v="564"/>
    <n v="64963.66"/>
    <x v="0"/>
    <n v="30"/>
    <d v="2021-08-02T00:00:00"/>
    <x v="0"/>
    <s v="Active"/>
    <s v="Senior"/>
    <x v="0"/>
    <x v="0"/>
  </r>
  <r>
    <x v="1"/>
    <n v="69"/>
    <s v="Female"/>
    <x v="1"/>
    <x v="1"/>
    <x v="0"/>
    <n v="67112.820000000007"/>
    <n v="8099.94"/>
    <n v="767"/>
    <n v="246927.03"/>
    <x v="1"/>
    <n v="40"/>
    <d v="2018-08-17T00:00:00"/>
    <x v="0"/>
    <s v="Highly Active"/>
    <s v="Senior"/>
    <x v="1"/>
    <x v="1"/>
  </r>
  <r>
    <x v="2"/>
    <n v="46"/>
    <s v="Female"/>
    <x v="1"/>
    <x v="2"/>
    <x v="0"/>
    <n v="5019"/>
    <n v="47543.97"/>
    <n v="501"/>
    <n v="191289.58"/>
    <x v="1"/>
    <n v="46"/>
    <d v="2018-02-21T00:00:00"/>
    <x v="0"/>
    <s v="Highly Active"/>
    <s v="Adult"/>
    <x v="2"/>
    <x v="0"/>
  </r>
  <r>
    <x v="3"/>
    <n v="32"/>
    <s v="Male"/>
    <x v="2"/>
    <x v="0"/>
    <x v="0"/>
    <n v="39684.550000000003"/>
    <n v="169252.12"/>
    <n v="454"/>
    <n v="46958.25"/>
    <x v="0"/>
    <n v="32"/>
    <d v="2022-02-27T00:00:00"/>
    <x v="0"/>
    <s v="Active"/>
    <s v="Young Adult"/>
    <x v="0"/>
    <x v="2"/>
  </r>
  <r>
    <x v="4"/>
    <n v="60"/>
    <s v="Female"/>
    <x v="0"/>
    <x v="2"/>
    <x v="1"/>
    <n v="159215.69"/>
    <n v="46649.52"/>
    <n v="312"/>
    <n v="45301.24"/>
    <x v="1"/>
    <n v="10"/>
    <d v="2019-07-18T00:00:00"/>
    <x v="0"/>
    <s v="Low Engagement"/>
    <s v="Senior"/>
    <x v="3"/>
    <x v="2"/>
  </r>
  <r>
    <x v="5"/>
    <n v="25"/>
    <s v="Female"/>
    <x v="2"/>
    <x v="1"/>
    <x v="2"/>
    <n v="122420.84"/>
    <n v="15810.17"/>
    <n v="596"/>
    <n v="75629.84"/>
    <x v="1"/>
    <n v="27"/>
    <d v="2019-05-17T00:00:00"/>
    <x v="0"/>
    <s v="Active"/>
    <s v="Youth"/>
    <x v="1"/>
    <x v="0"/>
  </r>
  <r>
    <x v="6"/>
    <n v="38"/>
    <s v="Female"/>
    <x v="1"/>
    <x v="0"/>
    <x v="0"/>
    <n v="71898.73"/>
    <n v="178648.48"/>
    <n v="797"/>
    <n v="241052.56"/>
    <x v="1"/>
    <n v="51"/>
    <d v="2019-04-03T00:00:00"/>
    <x v="1"/>
    <s v="Highly Active"/>
    <s v="Adult"/>
    <x v="1"/>
    <x v="1"/>
  </r>
  <r>
    <x v="7"/>
    <n v="56"/>
    <s v="Male"/>
    <x v="3"/>
    <x v="2"/>
    <x v="0"/>
    <n v="21219.62"/>
    <n v="153074.54"/>
    <n v="544"/>
    <n v="176751.39"/>
    <x v="2"/>
    <n v="8"/>
    <d v="2018-10-13T00:00:00"/>
    <x v="0"/>
    <s v="Low Engagement"/>
    <s v="Senior"/>
    <x v="0"/>
    <x v="0"/>
  </r>
  <r>
    <x v="8"/>
    <n v="36"/>
    <s v="Female"/>
    <x v="1"/>
    <x v="2"/>
    <x v="0"/>
    <n v="25473.31"/>
    <n v="101147.79"/>
    <n v="599"/>
    <n v="166455.65"/>
    <x v="2"/>
    <n v="51"/>
    <d v="2022-02-17T00:00:00"/>
    <x v="0"/>
    <s v="Highly Active"/>
    <s v="Adult"/>
    <x v="0"/>
    <x v="0"/>
  </r>
  <r>
    <x v="9"/>
    <n v="40"/>
    <s v="Female"/>
    <x v="4"/>
    <x v="2"/>
    <x v="1"/>
    <n v="199237.3"/>
    <n v="94853.52"/>
    <n v="661"/>
    <n v="73497.38"/>
    <x v="1"/>
    <n v="36"/>
    <d v="2018-07-29T00:00:00"/>
    <x v="1"/>
    <s v="Highly Active"/>
    <s v="Adult"/>
    <x v="3"/>
    <x v="3"/>
  </r>
  <r>
    <x v="10"/>
    <n v="28"/>
    <s v="Male"/>
    <x v="1"/>
    <x v="0"/>
    <x v="0"/>
    <n v="11234.42"/>
    <n v="47498.49"/>
    <n v="653"/>
    <n v="53024.31"/>
    <x v="1"/>
    <n v="42"/>
    <d v="2021-10-17T00:00:00"/>
    <x v="0"/>
    <s v="Highly Active"/>
    <s v="Young Adult"/>
    <x v="0"/>
    <x v="3"/>
  </r>
  <r>
    <x v="11"/>
    <n v="28"/>
    <s v="Male"/>
    <x v="0"/>
    <x v="2"/>
    <x v="2"/>
    <n v="35292.78"/>
    <n v="119055.45"/>
    <n v="820"/>
    <n v="310412.78999999998"/>
    <x v="2"/>
    <n v="55"/>
    <d v="2022-02-25T00:00:00"/>
    <x v="0"/>
    <s v="Highly Active"/>
    <s v="Young Adult"/>
    <x v="0"/>
    <x v="1"/>
  </r>
  <r>
    <x v="12"/>
    <n v="41"/>
    <s v="Female"/>
    <x v="1"/>
    <x v="2"/>
    <x v="3"/>
    <n v="108511.82"/>
    <n v="117465.37"/>
    <n v="685"/>
    <n v="161171.85999999999"/>
    <x v="1"/>
    <n v="35"/>
    <d v="2023-01-02T00:00:00"/>
    <x v="0"/>
    <s v="Active"/>
    <s v="Adult"/>
    <x v="1"/>
    <x v="3"/>
  </r>
  <r>
    <x v="13"/>
    <n v="53"/>
    <s v="Female"/>
    <x v="4"/>
    <x v="3"/>
    <x v="2"/>
    <n v="55871.69"/>
    <n v="16702.55"/>
    <n v="611"/>
    <n v="70374.5"/>
    <x v="2"/>
    <n v="36"/>
    <d v="2021-01-21T00:00:00"/>
    <x v="0"/>
    <s v="Highly Active"/>
    <s v="Senior"/>
    <x v="1"/>
    <x v="0"/>
  </r>
  <r>
    <x v="14"/>
    <n v="57"/>
    <s v="Male"/>
    <x v="2"/>
    <x v="1"/>
    <x v="2"/>
    <n v="39424.620000000003"/>
    <n v="14810.37"/>
    <n v="713"/>
    <n v="445437.56"/>
    <x v="1"/>
    <n v="48"/>
    <d v="2018-06-28T00:00:00"/>
    <x v="0"/>
    <s v="Highly Active"/>
    <s v="Senior"/>
    <x v="0"/>
    <x v="3"/>
  </r>
  <r>
    <x v="15"/>
    <n v="41"/>
    <s v="Male"/>
    <x v="1"/>
    <x v="0"/>
    <x v="1"/>
    <n v="102049.15"/>
    <n v="253101.23"/>
    <n v="577"/>
    <n v="53654.53"/>
    <x v="2"/>
    <n v="56"/>
    <d v="2021-04-24T00:00:00"/>
    <x v="0"/>
    <s v="Highly Active"/>
    <s v="Adult"/>
    <x v="1"/>
    <x v="0"/>
  </r>
  <r>
    <x v="16"/>
    <n v="20"/>
    <s v="Female"/>
    <x v="1"/>
    <x v="3"/>
    <x v="1"/>
    <n v="97824.04"/>
    <n v="23769.74"/>
    <n v="655"/>
    <n v="162861.19"/>
    <x v="1"/>
    <n v="36"/>
    <d v="2020-05-14T00:00:00"/>
    <x v="1"/>
    <s v="Highly Active"/>
    <s v="Youth"/>
    <x v="1"/>
    <x v="3"/>
  </r>
  <r>
    <x v="17"/>
    <n v="39"/>
    <s v="Female"/>
    <x v="1"/>
    <x v="2"/>
    <x v="0"/>
    <n v="90249.06"/>
    <n v="54457.18"/>
    <n v="824"/>
    <n v="95396.91"/>
    <x v="2"/>
    <n v="25"/>
    <d v="2018-03-07T00:00:00"/>
    <x v="0"/>
    <s v="Active"/>
    <s v="Adult"/>
    <x v="1"/>
    <x v="1"/>
  </r>
  <r>
    <x v="18"/>
    <n v="19"/>
    <s v="Female"/>
    <x v="1"/>
    <x v="0"/>
    <x v="1"/>
    <n v="11774.29"/>
    <n v="194176.66"/>
    <n v="315"/>
    <n v="25348.22"/>
    <x v="0"/>
    <n v="20"/>
    <d v="2018-03-03T00:00:00"/>
    <x v="0"/>
    <s v="Active"/>
    <s v="Youth"/>
    <x v="0"/>
    <x v="2"/>
  </r>
  <r>
    <x v="19"/>
    <n v="41"/>
    <s v="Female"/>
    <x v="4"/>
    <x v="0"/>
    <x v="2"/>
    <n v="54783.14"/>
    <n v="42490.47"/>
    <n v="344"/>
    <n v="14408.82"/>
    <x v="0"/>
    <n v="52"/>
    <d v="2018-07-11T00:00:00"/>
    <x v="1"/>
    <s v="Highly Active"/>
    <s v="Adult"/>
    <x v="1"/>
    <x v="2"/>
  </r>
  <r>
    <x v="20"/>
    <n v="61"/>
    <s v="Male"/>
    <x v="2"/>
    <x v="0"/>
    <x v="0"/>
    <n v="60069.13"/>
    <n v="214494.24"/>
    <n v="620"/>
    <n v="39686.379999999997"/>
    <x v="0"/>
    <n v="45"/>
    <d v="2019-03-24T00:00:00"/>
    <x v="0"/>
    <s v="Highly Active"/>
    <s v="Senior"/>
    <x v="1"/>
    <x v="0"/>
  </r>
  <r>
    <x v="21"/>
    <n v="47"/>
    <s v="Female"/>
    <x v="3"/>
    <x v="2"/>
    <x v="2"/>
    <n v="94672.25"/>
    <n v="94912.65"/>
    <n v="625"/>
    <n v="157960.25"/>
    <x v="1"/>
    <n v="53"/>
    <d v="2019-04-22T00:00:00"/>
    <x v="0"/>
    <s v="Highly Active"/>
    <s v="Adult"/>
    <x v="1"/>
    <x v="0"/>
  </r>
  <r>
    <x v="22"/>
    <n v="55"/>
    <s v="Female"/>
    <x v="0"/>
    <x v="0"/>
    <x v="0"/>
    <n v="48532.5"/>
    <n v="57099.71"/>
    <n v="447"/>
    <n v="36059.300000000003"/>
    <x v="0"/>
    <n v="17"/>
    <d v="2020-10-31T00:00:00"/>
    <x v="0"/>
    <s v="Active"/>
    <s v="Senior"/>
    <x v="0"/>
    <x v="2"/>
  </r>
  <r>
    <x v="23"/>
    <n v="19"/>
    <s v="Male"/>
    <x v="0"/>
    <x v="2"/>
    <x v="2"/>
    <n v="124193.18"/>
    <n v="176548.65"/>
    <n v="654"/>
    <n v="185423.66"/>
    <x v="2"/>
    <n v="23"/>
    <d v="2021-05-17T00:00:00"/>
    <x v="0"/>
    <s v="Active"/>
    <s v="Youth"/>
    <x v="1"/>
    <x v="3"/>
  </r>
  <r>
    <x v="24"/>
    <n v="38"/>
    <s v="Female"/>
    <x v="1"/>
    <x v="0"/>
    <x v="2"/>
    <n v="18781.099999999999"/>
    <n v="191922.33"/>
    <n v="535"/>
    <n v="162619.22"/>
    <x v="2"/>
    <n v="25"/>
    <d v="2018-02-24T00:00:00"/>
    <x v="0"/>
    <s v="Active"/>
    <s v="Adult"/>
    <x v="0"/>
    <x v="0"/>
  </r>
  <r>
    <x v="25"/>
    <n v="50"/>
    <s v="Male"/>
    <x v="1"/>
    <x v="2"/>
    <x v="3"/>
    <n v="416969.49"/>
    <n v="90303.24"/>
    <n v="404"/>
    <n v="19581.259999999998"/>
    <x v="0"/>
    <n v="48"/>
    <d v="2021-02-23T00:00:00"/>
    <x v="0"/>
    <s v="Highly Active"/>
    <s v="Adult"/>
    <x v="3"/>
    <x v="2"/>
  </r>
  <r>
    <x v="26"/>
    <n v="29"/>
    <s v="Female"/>
    <x v="3"/>
    <x v="2"/>
    <x v="3"/>
    <n v="272639.40999999997"/>
    <n v="35223.620000000003"/>
    <n v="773"/>
    <n v="402194.75"/>
    <x v="1"/>
    <n v="57"/>
    <d v="2019-02-12T00:00:00"/>
    <x v="0"/>
    <s v="Highly Active"/>
    <s v="Young Adult"/>
    <x v="3"/>
    <x v="1"/>
  </r>
  <r>
    <x v="27"/>
    <n v="39"/>
    <s v="Female"/>
    <x v="4"/>
    <x v="2"/>
    <x v="1"/>
    <n v="31083.34"/>
    <n v="121342.74"/>
    <n v="695"/>
    <n v="120909.13"/>
    <x v="1"/>
    <n v="49"/>
    <d v="2022-01-06T00:00:00"/>
    <x v="0"/>
    <s v="Highly Active"/>
    <s v="Adult"/>
    <x v="0"/>
    <x v="3"/>
  </r>
  <r>
    <x v="28"/>
    <n v="61"/>
    <s v="Male"/>
    <x v="1"/>
    <x v="2"/>
    <x v="2"/>
    <n v="133998.26999999999"/>
    <n v="186948.4"/>
    <n v="745"/>
    <n v="475926.09"/>
    <x v="2"/>
    <n v="31"/>
    <d v="2021-08-23T00:00:00"/>
    <x v="0"/>
    <s v="Active"/>
    <s v="Senior"/>
    <x v="1"/>
    <x v="3"/>
  </r>
  <r>
    <x v="29"/>
    <n v="42"/>
    <s v="Male"/>
    <x v="1"/>
    <x v="0"/>
    <x v="2"/>
    <n v="100892.03"/>
    <n v="186986.35"/>
    <n v="519"/>
    <n v="162587.97"/>
    <x v="1"/>
    <n v="6"/>
    <d v="2021-12-07T00:00:00"/>
    <x v="0"/>
    <s v="Low Engagement"/>
    <s v="Adult"/>
    <x v="1"/>
    <x v="0"/>
  </r>
  <r>
    <x v="30"/>
    <n v="66"/>
    <s v="Female"/>
    <x v="2"/>
    <x v="2"/>
    <x v="3"/>
    <n v="123595.56"/>
    <n v="195180.6"/>
    <n v="741"/>
    <n v="219602.76"/>
    <x v="2"/>
    <n v="35"/>
    <d v="2021-01-21T00:00:00"/>
    <x v="0"/>
    <s v="Active"/>
    <s v="Senior"/>
    <x v="1"/>
    <x v="3"/>
  </r>
  <r>
    <x v="31"/>
    <n v="44"/>
    <s v="Female"/>
    <x v="4"/>
    <x v="1"/>
    <x v="1"/>
    <n v="11561.7"/>
    <n v="2729.02"/>
    <n v="327"/>
    <n v="25096.97"/>
    <x v="1"/>
    <n v="52"/>
    <d v="2020-05-09T00:00:00"/>
    <x v="1"/>
    <s v="Highly Active"/>
    <s v="Adult"/>
    <x v="0"/>
    <x v="2"/>
  </r>
  <r>
    <x v="32"/>
    <n v="59"/>
    <s v="Female"/>
    <x v="1"/>
    <x v="2"/>
    <x v="1"/>
    <n v="32516.38"/>
    <n v="126611.87"/>
    <n v="774"/>
    <n v="96955.98"/>
    <x v="2"/>
    <n v="56"/>
    <d v="2019-03-28T00:00:00"/>
    <x v="0"/>
    <s v="Highly Active"/>
    <s v="Senior"/>
    <x v="0"/>
    <x v="1"/>
  </r>
  <r>
    <x v="33"/>
    <n v="45"/>
    <s v="Male"/>
    <x v="2"/>
    <x v="2"/>
    <x v="2"/>
    <n v="95231.71"/>
    <n v="165681.26"/>
    <n v="604"/>
    <n v="76036.08"/>
    <x v="1"/>
    <n v="4"/>
    <d v="2020-07-08T00:00:00"/>
    <x v="0"/>
    <s v="Low Engagement"/>
    <s v="Adult"/>
    <x v="1"/>
    <x v="0"/>
  </r>
  <r>
    <x v="34"/>
    <n v="33"/>
    <s v="Female"/>
    <x v="3"/>
    <x v="0"/>
    <x v="1"/>
    <n v="39962.769999999997"/>
    <n v="167151.4"/>
    <n v="704"/>
    <n v="426883.69"/>
    <x v="2"/>
    <n v="40"/>
    <d v="2021-04-21T00:00:00"/>
    <x v="0"/>
    <s v="Highly Active"/>
    <s v="Young Adult"/>
    <x v="0"/>
    <x v="3"/>
  </r>
  <r>
    <x v="35"/>
    <n v="32"/>
    <s v="Male"/>
    <x v="1"/>
    <x v="2"/>
    <x v="2"/>
    <n v="41606.83"/>
    <n v="45481.279999999999"/>
    <n v="812"/>
    <n v="241089.79"/>
    <x v="2"/>
    <n v="20"/>
    <d v="2019-07-24T00:00:00"/>
    <x v="0"/>
    <s v="Active"/>
    <s v="Young Adult"/>
    <x v="0"/>
    <x v="1"/>
  </r>
  <r>
    <x v="36"/>
    <n v="64"/>
    <s v="Male"/>
    <x v="1"/>
    <x v="0"/>
    <x v="1"/>
    <n v="9902.25"/>
    <n v="183208.08"/>
    <n v="801"/>
    <n v="281027.3"/>
    <x v="1"/>
    <n v="41"/>
    <d v="2022-07-16T00:00:00"/>
    <x v="0"/>
    <s v="Highly Active"/>
    <s v="Senior"/>
    <x v="2"/>
    <x v="1"/>
  </r>
  <r>
    <x v="37"/>
    <n v="68"/>
    <s v="Female"/>
    <x v="0"/>
    <x v="0"/>
    <x v="0"/>
    <n v="72570.14"/>
    <n v="191286.61"/>
    <n v="647"/>
    <n v="115192.59"/>
    <x v="0"/>
    <n v="54"/>
    <d v="2022-11-16T00:00:00"/>
    <x v="0"/>
    <s v="Highly Active"/>
    <s v="Senior"/>
    <x v="1"/>
    <x v="0"/>
  </r>
  <r>
    <x v="38"/>
    <n v="61"/>
    <s v="Male"/>
    <x v="4"/>
    <x v="2"/>
    <x v="1"/>
    <n v="163021.06"/>
    <n v="153880.57"/>
    <n v="539"/>
    <n v="108524.83"/>
    <x v="1"/>
    <n v="1"/>
    <d v="2018-01-14T00:00:00"/>
    <x v="0"/>
    <s v="Low Engagement"/>
    <s v="Senior"/>
    <x v="3"/>
    <x v="0"/>
  </r>
  <r>
    <x v="39"/>
    <n v="69"/>
    <s v="Female"/>
    <x v="1"/>
    <x v="2"/>
    <x v="1"/>
    <n v="160385.39000000001"/>
    <n v="159405.96"/>
    <n v="636"/>
    <n v="93102.82"/>
    <x v="0"/>
    <n v="45"/>
    <d v="2022-04-04T00:00:00"/>
    <x v="0"/>
    <s v="Highly Active"/>
    <s v="Senior"/>
    <x v="3"/>
    <x v="0"/>
  </r>
  <r>
    <x v="40"/>
    <n v="20"/>
    <s v="Female"/>
    <x v="2"/>
    <x v="2"/>
    <x v="0"/>
    <n v="13629.25"/>
    <n v="161031.35999999999"/>
    <n v="325"/>
    <n v="46572.22"/>
    <x v="0"/>
    <n v="26"/>
    <d v="2022-07-09T00:00:00"/>
    <x v="0"/>
    <s v="Active"/>
    <s v="Youth"/>
    <x v="0"/>
    <x v="2"/>
  </r>
  <r>
    <x v="41"/>
    <n v="54"/>
    <s v="Female"/>
    <x v="2"/>
    <x v="2"/>
    <x v="0"/>
    <n v="90426.81"/>
    <n v="142785.54999999999"/>
    <n v="708"/>
    <n v="419352.1"/>
    <x v="2"/>
    <n v="34"/>
    <d v="2018-11-23T00:00:00"/>
    <x v="0"/>
    <s v="Active"/>
    <s v="Senior"/>
    <x v="1"/>
    <x v="3"/>
  </r>
  <r>
    <x v="42"/>
    <n v="68"/>
    <s v="Female"/>
    <x v="2"/>
    <x v="2"/>
    <x v="1"/>
    <n v="136094.37"/>
    <n v="66687.899999999994"/>
    <n v="376"/>
    <n v="45775.03"/>
    <x v="1"/>
    <n v="55"/>
    <d v="2021-11-30T00:00:00"/>
    <x v="0"/>
    <s v="Highly Active"/>
    <s v="Senior"/>
    <x v="1"/>
    <x v="2"/>
  </r>
  <r>
    <x v="43"/>
    <n v="24"/>
    <s v="Female"/>
    <x v="0"/>
    <x v="2"/>
    <x v="0"/>
    <n v="89855.33"/>
    <n v="98720.08"/>
    <n v="516"/>
    <n v="58738.879999999997"/>
    <x v="2"/>
    <n v="10"/>
    <d v="2020-05-15T00:00:00"/>
    <x v="0"/>
    <s v="Low Engagement"/>
    <s v="Youth"/>
    <x v="1"/>
    <x v="0"/>
  </r>
  <r>
    <x v="44"/>
    <n v="38"/>
    <s v="Male"/>
    <x v="2"/>
    <x v="2"/>
    <x v="0"/>
    <n v="45268.89"/>
    <n v="161942.1"/>
    <n v="627"/>
    <n v="193426.02"/>
    <x v="0"/>
    <n v="23"/>
    <d v="2019-11-28T00:00:00"/>
    <x v="0"/>
    <s v="Active"/>
    <s v="Adult"/>
    <x v="0"/>
    <x v="0"/>
  </r>
  <r>
    <x v="45"/>
    <n v="26"/>
    <s v="Male"/>
    <x v="2"/>
    <x v="0"/>
    <x v="3"/>
    <n v="246629.69"/>
    <n v="286959.56"/>
    <n v="322"/>
    <n v="46093.31"/>
    <x v="0"/>
    <n v="51"/>
    <d v="2019-07-24T00:00:00"/>
    <x v="0"/>
    <s v="Highly Active"/>
    <s v="Young Adult"/>
    <x v="3"/>
    <x v="2"/>
  </r>
  <r>
    <x v="46"/>
    <n v="56"/>
    <s v="Female"/>
    <x v="2"/>
    <x v="0"/>
    <x v="2"/>
    <n v="119835.11"/>
    <n v="42105.15"/>
    <n v="609"/>
    <n v="101110.81"/>
    <x v="0"/>
    <n v="49"/>
    <d v="2018-11-15T00:00:00"/>
    <x v="0"/>
    <s v="Highly Active"/>
    <s v="Senior"/>
    <x v="1"/>
    <x v="0"/>
  </r>
  <r>
    <x v="47"/>
    <n v="35"/>
    <s v="Female"/>
    <x v="2"/>
    <x v="0"/>
    <x v="3"/>
    <n v="91984.03"/>
    <n v="169950.27"/>
    <n v="566"/>
    <n v="194199.84"/>
    <x v="1"/>
    <n v="24"/>
    <d v="2019-03-17T00:00:00"/>
    <x v="1"/>
    <s v="Active"/>
    <s v="Young Adult"/>
    <x v="1"/>
    <x v="0"/>
  </r>
  <r>
    <x v="48"/>
    <n v="21"/>
    <s v="Male"/>
    <x v="2"/>
    <x v="2"/>
    <x v="2"/>
    <n v="82922.37"/>
    <n v="83128.789999999994"/>
    <n v="714"/>
    <n v="129031.15"/>
    <x v="1"/>
    <n v="13"/>
    <d v="2023-05-15T00:00:00"/>
    <x v="0"/>
    <s v="Low Engagement"/>
    <s v="Youth"/>
    <x v="1"/>
    <x v="3"/>
  </r>
  <r>
    <x v="49"/>
    <n v="42"/>
    <s v="Male"/>
    <x v="3"/>
    <x v="2"/>
    <x v="3"/>
    <n v="426372.91"/>
    <n v="68316.960000000006"/>
    <n v="566"/>
    <n v="195333.28"/>
    <x v="0"/>
    <n v="29"/>
    <d v="2022-04-13T00:00:00"/>
    <x v="0"/>
    <s v="Active"/>
    <s v="Adult"/>
    <x v="3"/>
    <x v="0"/>
  </r>
  <r>
    <x v="50"/>
    <n v="31"/>
    <s v="Male"/>
    <x v="1"/>
    <x v="1"/>
    <x v="0"/>
    <n v="83189.06"/>
    <n v="10116.209999999999"/>
    <n v="632"/>
    <n v="173744.88"/>
    <x v="0"/>
    <n v="58"/>
    <d v="2019-11-21T00:00:00"/>
    <x v="0"/>
    <s v="Highly Active"/>
    <s v="Young Adult"/>
    <x v="1"/>
    <x v="0"/>
  </r>
  <r>
    <x v="51"/>
    <n v="67"/>
    <s v="Male"/>
    <x v="3"/>
    <x v="0"/>
    <x v="3"/>
    <n v="480259.79"/>
    <n v="189705.02"/>
    <n v="749"/>
    <n v="452278.52"/>
    <x v="1"/>
    <n v="46"/>
    <d v="2018-07-29T00:00:00"/>
    <x v="0"/>
    <s v="Highly Active"/>
    <s v="Senior"/>
    <x v="3"/>
    <x v="3"/>
  </r>
  <r>
    <x v="52"/>
    <n v="26"/>
    <s v="Female"/>
    <x v="3"/>
    <x v="1"/>
    <x v="3"/>
    <n v="364222.67"/>
    <n v="195.44"/>
    <n v="546"/>
    <n v="146471.84"/>
    <x v="2"/>
    <n v="27"/>
    <d v="2018-07-09T00:00:00"/>
    <x v="0"/>
    <s v="Active"/>
    <s v="Young Adult"/>
    <x v="3"/>
    <x v="0"/>
  </r>
  <r>
    <x v="53"/>
    <n v="43"/>
    <s v="Female"/>
    <x v="1"/>
    <x v="2"/>
    <x v="1"/>
    <n v="45515.27"/>
    <n v="162635.12"/>
    <n v="335"/>
    <n v="32960.300000000003"/>
    <x v="0"/>
    <n v="31"/>
    <d v="2020-02-18T00:00:00"/>
    <x v="1"/>
    <s v="Active"/>
    <s v="Adult"/>
    <x v="0"/>
    <x v="2"/>
  </r>
  <r>
    <x v="54"/>
    <n v="19"/>
    <s v="Male"/>
    <x v="2"/>
    <x v="0"/>
    <x v="0"/>
    <n v="3007.75"/>
    <n v="249567"/>
    <n v="700"/>
    <n v="437874.84"/>
    <x v="2"/>
    <n v="43"/>
    <d v="2018-07-18T00:00:00"/>
    <x v="0"/>
    <s v="Highly Active"/>
    <s v="Youth"/>
    <x v="2"/>
    <x v="3"/>
  </r>
  <r>
    <x v="55"/>
    <n v="37"/>
    <s v="Female"/>
    <x v="2"/>
    <x v="0"/>
    <x v="3"/>
    <n v="265737.11"/>
    <n v="290343.03000000003"/>
    <n v="327"/>
    <n v="10748.42"/>
    <x v="1"/>
    <n v="10"/>
    <d v="2020-01-06T00:00:00"/>
    <x v="0"/>
    <s v="Low Engagement"/>
    <s v="Adult"/>
    <x v="3"/>
    <x v="2"/>
  </r>
  <r>
    <x v="56"/>
    <n v="45"/>
    <s v="Male"/>
    <x v="1"/>
    <x v="2"/>
    <x v="0"/>
    <n v="51856.68"/>
    <n v="60709.43"/>
    <n v="519"/>
    <n v="138795.89000000001"/>
    <x v="1"/>
    <n v="31"/>
    <d v="2022-10-02T00:00:00"/>
    <x v="0"/>
    <s v="Active"/>
    <s v="Adult"/>
    <x v="1"/>
    <x v="0"/>
  </r>
  <r>
    <x v="57"/>
    <n v="64"/>
    <s v="Female"/>
    <x v="1"/>
    <x v="0"/>
    <x v="1"/>
    <n v="51851.199999999997"/>
    <n v="186474.72"/>
    <n v="705"/>
    <n v="198933.31"/>
    <x v="2"/>
    <n v="39"/>
    <d v="2019-12-06T00:00:00"/>
    <x v="0"/>
    <s v="Highly Active"/>
    <s v="Senior"/>
    <x v="1"/>
    <x v="3"/>
  </r>
  <r>
    <x v="58"/>
    <n v="24"/>
    <s v="Male"/>
    <x v="1"/>
    <x v="0"/>
    <x v="0"/>
    <n v="13345.05"/>
    <n v="139455.1"/>
    <n v="570"/>
    <n v="98675.91"/>
    <x v="2"/>
    <n v="10"/>
    <d v="2021-05-21T00:00:00"/>
    <x v="0"/>
    <s v="Low Engagement"/>
    <s v="Youth"/>
    <x v="0"/>
    <x v="0"/>
  </r>
  <r>
    <x v="59"/>
    <n v="61"/>
    <s v="Female"/>
    <x v="1"/>
    <x v="2"/>
    <x v="1"/>
    <n v="119310.59"/>
    <n v="86920.73"/>
    <n v="810"/>
    <n v="201248.82"/>
    <x v="2"/>
    <n v="24"/>
    <d v="2019-06-26T00:00:00"/>
    <x v="0"/>
    <s v="Active"/>
    <s v="Senior"/>
    <x v="1"/>
    <x v="1"/>
  </r>
  <r>
    <x v="60"/>
    <n v="25"/>
    <s v="Male"/>
    <x v="3"/>
    <x v="2"/>
    <x v="1"/>
    <n v="154029.85999999999"/>
    <n v="126157.69"/>
    <n v="585"/>
    <n v="98467.55"/>
    <x v="1"/>
    <n v="33"/>
    <d v="2022-07-11T00:00:00"/>
    <x v="0"/>
    <s v="Active"/>
    <s v="Youth"/>
    <x v="3"/>
    <x v="0"/>
  </r>
  <r>
    <x v="61"/>
    <n v="64"/>
    <s v="Male"/>
    <x v="1"/>
    <x v="1"/>
    <x v="0"/>
    <n v="99322.26"/>
    <n v="15647.66"/>
    <n v="753"/>
    <n v="165652.54"/>
    <x v="1"/>
    <n v="14"/>
    <d v="2018-03-30T00:00:00"/>
    <x v="0"/>
    <s v="Low Engagement"/>
    <s v="Senior"/>
    <x v="1"/>
    <x v="1"/>
  </r>
  <r>
    <x v="62"/>
    <n v="52"/>
    <s v="Female"/>
    <x v="3"/>
    <x v="3"/>
    <x v="1"/>
    <n v="152869.01"/>
    <n v="5576.32"/>
    <n v="616"/>
    <n v="77553.27"/>
    <x v="2"/>
    <n v="35"/>
    <d v="2022-02-03T00:00:00"/>
    <x v="0"/>
    <s v="Active"/>
    <s v="Senior"/>
    <x v="3"/>
    <x v="0"/>
  </r>
  <r>
    <x v="63"/>
    <n v="31"/>
    <s v="Male"/>
    <x v="2"/>
    <x v="2"/>
    <x v="1"/>
    <n v="159758.32"/>
    <n v="194798.02"/>
    <n v="596"/>
    <n v="43403.88"/>
    <x v="2"/>
    <n v="45"/>
    <d v="2020-07-29T00:00:00"/>
    <x v="1"/>
    <s v="Highly Active"/>
    <s v="Young Adult"/>
    <x v="3"/>
    <x v="0"/>
  </r>
  <r>
    <x v="64"/>
    <n v="34"/>
    <s v="Female"/>
    <x v="3"/>
    <x v="2"/>
    <x v="2"/>
    <n v="96304.52"/>
    <n v="167679.87"/>
    <n v="637"/>
    <n v="22835.05"/>
    <x v="2"/>
    <n v="34"/>
    <d v="2021-01-03T00:00:00"/>
    <x v="0"/>
    <s v="Active"/>
    <s v="Young Adult"/>
    <x v="1"/>
    <x v="0"/>
  </r>
  <r>
    <x v="65"/>
    <n v="53"/>
    <s v="Female"/>
    <x v="2"/>
    <x v="2"/>
    <x v="2"/>
    <n v="148029.17000000001"/>
    <n v="157696.13"/>
    <n v="606"/>
    <n v="124977.02"/>
    <x v="1"/>
    <n v="17"/>
    <d v="2018-09-13T00:00:00"/>
    <x v="0"/>
    <s v="Active"/>
    <s v="Senior"/>
    <x v="1"/>
    <x v="0"/>
  </r>
  <r>
    <x v="66"/>
    <n v="67"/>
    <s v="Male"/>
    <x v="1"/>
    <x v="0"/>
    <x v="1"/>
    <n v="129791.5"/>
    <n v="232908.47"/>
    <n v="727"/>
    <n v="288314.69"/>
    <x v="1"/>
    <n v="21"/>
    <d v="2023-06-16T00:00:00"/>
    <x v="0"/>
    <s v="Active"/>
    <s v="Senior"/>
    <x v="1"/>
    <x v="3"/>
  </r>
  <r>
    <x v="67"/>
    <n v="57"/>
    <s v="Female"/>
    <x v="0"/>
    <x v="2"/>
    <x v="3"/>
    <n v="437113.98"/>
    <n v="96140.32"/>
    <n v="650"/>
    <n v="17438.599999999999"/>
    <x v="0"/>
    <n v="32"/>
    <d v="2023-03-04T00:00:00"/>
    <x v="0"/>
    <s v="Active"/>
    <s v="Senior"/>
    <x v="3"/>
    <x v="3"/>
  </r>
  <r>
    <x v="68"/>
    <n v="21"/>
    <s v="Female"/>
    <x v="1"/>
    <x v="3"/>
    <x v="0"/>
    <n v="94632.68"/>
    <n v="23790.51"/>
    <n v="810"/>
    <n v="92779.31"/>
    <x v="1"/>
    <n v="3"/>
    <d v="2020-02-15T00:00:00"/>
    <x v="0"/>
    <s v="Low Engagement"/>
    <s v="Youth"/>
    <x v="1"/>
    <x v="1"/>
  </r>
  <r>
    <x v="69"/>
    <n v="19"/>
    <s v="Female"/>
    <x v="2"/>
    <x v="2"/>
    <x v="0"/>
    <n v="93055.99"/>
    <n v="95750.94"/>
    <n v="824"/>
    <n v="110028.47"/>
    <x v="1"/>
    <n v="58"/>
    <d v="2018-06-11T00:00:00"/>
    <x v="0"/>
    <s v="Highly Active"/>
    <s v="Youth"/>
    <x v="1"/>
    <x v="1"/>
  </r>
  <r>
    <x v="70"/>
    <n v="23"/>
    <s v="Female"/>
    <x v="4"/>
    <x v="2"/>
    <x v="0"/>
    <n v="38760.120000000003"/>
    <n v="182780.16"/>
    <n v="791"/>
    <n v="279820.98"/>
    <x v="2"/>
    <n v="15"/>
    <d v="2021-02-04T00:00:00"/>
    <x v="0"/>
    <s v="Low Engagement"/>
    <s v="Youth"/>
    <x v="0"/>
    <x v="1"/>
  </r>
  <r>
    <x v="71"/>
    <n v="59"/>
    <s v="Female"/>
    <x v="1"/>
    <x v="0"/>
    <x v="1"/>
    <n v="20339.099999999999"/>
    <n v="69622.27"/>
    <n v="308"/>
    <n v="32752.59"/>
    <x v="1"/>
    <n v="8"/>
    <d v="2019-08-24T00:00:00"/>
    <x v="0"/>
    <s v="Low Engagement"/>
    <s v="Senior"/>
    <x v="0"/>
    <x v="2"/>
  </r>
  <r>
    <x v="72"/>
    <n v="21"/>
    <s v="Male"/>
    <x v="1"/>
    <x v="1"/>
    <x v="0"/>
    <n v="18015.5"/>
    <n v="5846.95"/>
    <n v="796"/>
    <n v="399209.98"/>
    <x v="1"/>
    <n v="32"/>
    <d v="2022-08-26T00:00:00"/>
    <x v="1"/>
    <s v="Active"/>
    <s v="Youth"/>
    <x v="0"/>
    <x v="1"/>
  </r>
  <r>
    <x v="73"/>
    <n v="46"/>
    <s v="Female"/>
    <x v="0"/>
    <x v="0"/>
    <x v="0"/>
    <n v="6863.11"/>
    <n v="174374.51"/>
    <n v="739"/>
    <n v="145681.14000000001"/>
    <x v="2"/>
    <n v="38"/>
    <d v="2021-07-11T00:00:00"/>
    <x v="0"/>
    <s v="Highly Active"/>
    <s v="Adult"/>
    <x v="2"/>
    <x v="3"/>
  </r>
  <r>
    <x v="74"/>
    <n v="35"/>
    <s v="Female"/>
    <x v="3"/>
    <x v="2"/>
    <x v="3"/>
    <n v="97428.62"/>
    <n v="84265.88"/>
    <n v="407"/>
    <n v="5351.3"/>
    <x v="0"/>
    <n v="26"/>
    <d v="2021-06-20T00:00:00"/>
    <x v="0"/>
    <s v="Active"/>
    <s v="Young Adult"/>
    <x v="1"/>
    <x v="2"/>
  </r>
  <r>
    <x v="75"/>
    <n v="43"/>
    <s v="Female"/>
    <x v="0"/>
    <x v="3"/>
    <x v="3"/>
    <n v="133093.06"/>
    <n v="15605.93"/>
    <n v="544"/>
    <n v="71306.95"/>
    <x v="1"/>
    <n v="30"/>
    <d v="2022-12-19T00:00:00"/>
    <x v="0"/>
    <s v="Active"/>
    <s v="Adult"/>
    <x v="1"/>
    <x v="0"/>
  </r>
  <r>
    <x v="76"/>
    <n v="61"/>
    <s v="Female"/>
    <x v="1"/>
    <x v="2"/>
    <x v="1"/>
    <n v="71513.39"/>
    <n v="113711.86"/>
    <n v="554"/>
    <n v="191778.25"/>
    <x v="2"/>
    <n v="9"/>
    <d v="2022-10-31T00:00:00"/>
    <x v="0"/>
    <s v="Low Engagement"/>
    <s v="Senior"/>
    <x v="1"/>
    <x v="0"/>
  </r>
  <r>
    <x v="77"/>
    <n v="51"/>
    <s v="Female"/>
    <x v="0"/>
    <x v="1"/>
    <x v="0"/>
    <n v="54810.43"/>
    <n v="17127.07"/>
    <n v="332"/>
    <n v="49560.7"/>
    <x v="0"/>
    <n v="57"/>
    <d v="2020-01-11T00:00:00"/>
    <x v="0"/>
    <s v="Highly Active"/>
    <s v="Senior"/>
    <x v="1"/>
    <x v="2"/>
  </r>
  <r>
    <x v="78"/>
    <n v="27"/>
    <s v="Male"/>
    <x v="1"/>
    <x v="2"/>
    <x v="1"/>
    <n v="143778"/>
    <n v="118942.68"/>
    <n v="322"/>
    <n v="15893.99"/>
    <x v="0"/>
    <n v="32"/>
    <d v="2021-03-28T00:00:00"/>
    <x v="1"/>
    <s v="Active"/>
    <s v="Young Adult"/>
    <x v="1"/>
    <x v="2"/>
  </r>
  <r>
    <x v="79"/>
    <n v="53"/>
    <s v="Female"/>
    <x v="0"/>
    <x v="1"/>
    <x v="1"/>
    <n v="46130.83"/>
    <n v="7249.2"/>
    <n v="348"/>
    <n v="38320.39"/>
    <x v="0"/>
    <n v="11"/>
    <d v="2019-01-29T00:00:00"/>
    <x v="1"/>
    <s v="Low Engagement"/>
    <s v="Senior"/>
    <x v="0"/>
    <x v="2"/>
  </r>
  <r>
    <x v="80"/>
    <n v="31"/>
    <s v="Male"/>
    <x v="4"/>
    <x v="0"/>
    <x v="3"/>
    <n v="352635.08"/>
    <n v="89366.13"/>
    <n v="761"/>
    <n v="80828.41"/>
    <x v="2"/>
    <n v="22"/>
    <d v="2021-12-13T00:00:00"/>
    <x v="0"/>
    <s v="Active"/>
    <s v="Young Adult"/>
    <x v="3"/>
    <x v="1"/>
  </r>
  <r>
    <x v="81"/>
    <n v="48"/>
    <s v="Male"/>
    <x v="0"/>
    <x v="2"/>
    <x v="0"/>
    <n v="70721.649999999994"/>
    <n v="99474.92"/>
    <n v="635"/>
    <n v="160346.57"/>
    <x v="1"/>
    <n v="34"/>
    <d v="2018-05-23T00:00:00"/>
    <x v="0"/>
    <s v="Active"/>
    <s v="Adult"/>
    <x v="1"/>
    <x v="0"/>
  </r>
  <r>
    <x v="82"/>
    <n v="65"/>
    <s v="Male"/>
    <x v="3"/>
    <x v="1"/>
    <x v="3"/>
    <n v="301380.05"/>
    <n v="10314.719999999999"/>
    <n v="657"/>
    <n v="118266.84"/>
    <x v="2"/>
    <n v="41"/>
    <d v="2018-04-04T00:00:00"/>
    <x v="0"/>
    <s v="Highly Active"/>
    <s v="Senior"/>
    <x v="3"/>
    <x v="3"/>
  </r>
  <r>
    <x v="83"/>
    <n v="32"/>
    <s v="Male"/>
    <x v="1"/>
    <x v="2"/>
    <x v="2"/>
    <n v="136506.5"/>
    <n v="156839.53"/>
    <n v="421"/>
    <n v="42699.09"/>
    <x v="0"/>
    <n v="18"/>
    <d v="2021-09-16T00:00:00"/>
    <x v="0"/>
    <s v="Active"/>
    <s v="Young Adult"/>
    <x v="1"/>
    <x v="2"/>
  </r>
  <r>
    <x v="84"/>
    <n v="25"/>
    <s v="Female"/>
    <x v="0"/>
    <x v="2"/>
    <x v="0"/>
    <n v="11988.49"/>
    <n v="50578.29"/>
    <n v="743"/>
    <n v="68399.19"/>
    <x v="2"/>
    <n v="19"/>
    <d v="2019-04-12T00:00:00"/>
    <x v="1"/>
    <s v="Active"/>
    <s v="Youth"/>
    <x v="0"/>
    <x v="3"/>
  </r>
  <r>
    <x v="85"/>
    <n v="31"/>
    <s v="Male"/>
    <x v="3"/>
    <x v="0"/>
    <x v="2"/>
    <n v="34797"/>
    <n v="82050.570000000007"/>
    <n v="658"/>
    <n v="178097.66"/>
    <x v="0"/>
    <n v="54"/>
    <d v="2022-05-03T00:00:00"/>
    <x v="0"/>
    <s v="Highly Active"/>
    <s v="Young Adult"/>
    <x v="0"/>
    <x v="3"/>
  </r>
  <r>
    <x v="86"/>
    <n v="40"/>
    <s v="Male"/>
    <x v="1"/>
    <x v="2"/>
    <x v="1"/>
    <n v="88589.64"/>
    <n v="94541.18"/>
    <n v="645"/>
    <n v="127407.55"/>
    <x v="0"/>
    <n v="18"/>
    <d v="2019-08-16T00:00:00"/>
    <x v="0"/>
    <s v="Active"/>
    <s v="Adult"/>
    <x v="1"/>
    <x v="0"/>
  </r>
  <r>
    <x v="87"/>
    <n v="57"/>
    <s v="Female"/>
    <x v="3"/>
    <x v="0"/>
    <x v="0"/>
    <n v="13544.56"/>
    <n v="120911.55"/>
    <n v="492"/>
    <n v="34089.379999999997"/>
    <x v="1"/>
    <n v="37"/>
    <d v="2018-06-13T00:00:00"/>
    <x v="0"/>
    <s v="Highly Active"/>
    <s v="Senior"/>
    <x v="0"/>
    <x v="2"/>
  </r>
  <r>
    <x v="88"/>
    <n v="38"/>
    <s v="Female"/>
    <x v="1"/>
    <x v="2"/>
    <x v="1"/>
    <n v="115427.75"/>
    <n v="96597.17"/>
    <n v="715"/>
    <n v="377889.05"/>
    <x v="1"/>
    <n v="18"/>
    <d v="2022-10-18T00:00:00"/>
    <x v="0"/>
    <s v="Active"/>
    <s v="Adult"/>
    <x v="1"/>
    <x v="3"/>
  </r>
  <r>
    <x v="89"/>
    <n v="33"/>
    <s v="Female"/>
    <x v="0"/>
    <x v="2"/>
    <x v="0"/>
    <n v="40441.65"/>
    <n v="164898.60999999999"/>
    <n v="676"/>
    <n v="197291.49"/>
    <x v="2"/>
    <n v="12"/>
    <d v="2019-04-22T00:00:00"/>
    <x v="0"/>
    <s v="Low Engagement"/>
    <s v="Young Adult"/>
    <x v="0"/>
    <x v="3"/>
  </r>
  <r>
    <x v="90"/>
    <n v="62"/>
    <s v="Male"/>
    <x v="3"/>
    <x v="2"/>
    <x v="0"/>
    <n v="29174.98"/>
    <n v="85106.25"/>
    <n v="762"/>
    <n v="319048.21999999997"/>
    <x v="1"/>
    <n v="4"/>
    <d v="2022-11-10T00:00:00"/>
    <x v="0"/>
    <s v="Low Engagement"/>
    <s v="Senior"/>
    <x v="0"/>
    <x v="1"/>
  </r>
  <r>
    <x v="91"/>
    <n v="35"/>
    <s v="Female"/>
    <x v="0"/>
    <x v="2"/>
    <x v="1"/>
    <n v="38148.01"/>
    <n v="115322.69"/>
    <n v="445"/>
    <n v="20254.240000000002"/>
    <x v="0"/>
    <n v="47"/>
    <d v="2018-07-26T00:00:00"/>
    <x v="0"/>
    <s v="Highly Active"/>
    <s v="Young Adult"/>
    <x v="0"/>
    <x v="2"/>
  </r>
  <r>
    <x v="92"/>
    <n v="64"/>
    <s v="Female"/>
    <x v="1"/>
    <x v="0"/>
    <x v="3"/>
    <n v="200902.21"/>
    <n v="194693.97"/>
    <n v="777"/>
    <n v="449555.83"/>
    <x v="2"/>
    <n v="43"/>
    <d v="2020-02-18T00:00:00"/>
    <x v="0"/>
    <s v="Highly Active"/>
    <s v="Senior"/>
    <x v="3"/>
    <x v="1"/>
  </r>
  <r>
    <x v="93"/>
    <n v="41"/>
    <s v="Male"/>
    <x v="2"/>
    <x v="1"/>
    <x v="2"/>
    <n v="95114.31"/>
    <n v="4643.57"/>
    <n v="707"/>
    <n v="331129.78000000003"/>
    <x v="1"/>
    <n v="27"/>
    <d v="2019-07-24T00:00:00"/>
    <x v="0"/>
    <s v="Active"/>
    <s v="Adult"/>
    <x v="1"/>
    <x v="3"/>
  </r>
  <r>
    <x v="94"/>
    <n v="43"/>
    <s v="Female"/>
    <x v="2"/>
    <x v="3"/>
    <x v="3"/>
    <n v="309103.34000000003"/>
    <n v="22967.38"/>
    <n v="585"/>
    <n v="49867.05"/>
    <x v="0"/>
    <n v="51"/>
    <d v="2020-07-17T00:00:00"/>
    <x v="0"/>
    <s v="Highly Active"/>
    <s v="Adult"/>
    <x v="3"/>
    <x v="0"/>
  </r>
  <r>
    <x v="95"/>
    <n v="42"/>
    <s v="Female"/>
    <x v="4"/>
    <x v="1"/>
    <x v="0"/>
    <n v="17198.78"/>
    <n v="10942.23"/>
    <n v="410"/>
    <n v="36587.910000000003"/>
    <x v="0"/>
    <n v="5"/>
    <d v="2021-07-25T00:00:00"/>
    <x v="0"/>
    <s v="Low Engagement"/>
    <s v="Adult"/>
    <x v="0"/>
    <x v="2"/>
  </r>
  <r>
    <x v="96"/>
    <n v="62"/>
    <s v="Female"/>
    <x v="2"/>
    <x v="2"/>
    <x v="3"/>
    <n v="106213.91"/>
    <n v="105952.8"/>
    <n v="349"/>
    <n v="24391.43"/>
    <x v="0"/>
    <n v="6"/>
    <d v="2022-09-05T00:00:00"/>
    <x v="0"/>
    <s v="Low Engagement"/>
    <s v="Senior"/>
    <x v="1"/>
    <x v="2"/>
  </r>
  <r>
    <x v="97"/>
    <n v="58"/>
    <s v="Female"/>
    <x v="1"/>
    <x v="2"/>
    <x v="1"/>
    <n v="10201.969999999999"/>
    <n v="167663.28"/>
    <n v="313"/>
    <n v="14257.62"/>
    <x v="0"/>
    <n v="13"/>
    <d v="2020-01-18T00:00:00"/>
    <x v="0"/>
    <s v="Low Engagement"/>
    <s v="Senior"/>
    <x v="0"/>
    <x v="2"/>
  </r>
  <r>
    <x v="98"/>
    <n v="46"/>
    <s v="Male"/>
    <x v="0"/>
    <x v="2"/>
    <x v="2"/>
    <n v="11739.58"/>
    <n v="71394.19"/>
    <n v="433"/>
    <n v="18850.669999999998"/>
    <x v="1"/>
    <n v="23"/>
    <d v="2018-11-30T00:00:00"/>
    <x v="0"/>
    <s v="Active"/>
    <s v="Adult"/>
    <x v="0"/>
    <x v="2"/>
  </r>
  <r>
    <x v="99"/>
    <n v="32"/>
    <s v="Female"/>
    <x v="2"/>
    <x v="2"/>
    <x v="2"/>
    <n v="133173.46"/>
    <n v="180139.92"/>
    <n v="642"/>
    <n v="99022.23"/>
    <x v="0"/>
    <n v="42"/>
    <d v="2020-01-29T00:00:00"/>
    <x v="0"/>
    <s v="Highly Active"/>
    <s v="Young Adult"/>
    <x v="1"/>
    <x v="0"/>
  </r>
  <r>
    <x v="100"/>
    <n v="62"/>
    <s v="Female"/>
    <x v="0"/>
    <x v="0"/>
    <x v="2"/>
    <n v="16312.44"/>
    <n v="177093.65"/>
    <n v="585"/>
    <n v="178869.49"/>
    <x v="2"/>
    <n v="56"/>
    <d v="2019-12-29T00:00:00"/>
    <x v="0"/>
    <s v="Highly Active"/>
    <s v="Senior"/>
    <x v="0"/>
    <x v="0"/>
  </r>
  <r>
    <x v="101"/>
    <n v="18"/>
    <s v="Male"/>
    <x v="0"/>
    <x v="2"/>
    <x v="1"/>
    <n v="147588.12"/>
    <n v="133559.73000000001"/>
    <n v="613"/>
    <n v="90345.32"/>
    <x v="1"/>
    <n v="25"/>
    <d v="2019-03-06T00:00:00"/>
    <x v="0"/>
    <s v="Active"/>
    <s v="Youth"/>
    <x v="1"/>
    <x v="0"/>
  </r>
  <r>
    <x v="102"/>
    <n v="42"/>
    <s v="Female"/>
    <x v="3"/>
    <x v="2"/>
    <x v="3"/>
    <n v="442393.29"/>
    <n v="178760.02"/>
    <n v="596"/>
    <n v="13258.82"/>
    <x v="0"/>
    <n v="46"/>
    <d v="2021-10-04T00:00:00"/>
    <x v="0"/>
    <s v="Highly Active"/>
    <s v="Adult"/>
    <x v="3"/>
    <x v="0"/>
  </r>
  <r>
    <x v="103"/>
    <n v="24"/>
    <s v="Male"/>
    <x v="2"/>
    <x v="3"/>
    <x v="0"/>
    <n v="10707.73"/>
    <n v="25439.57"/>
    <n v="463"/>
    <n v="44590.91"/>
    <x v="0"/>
    <n v="4"/>
    <d v="2019-07-01T00:00:00"/>
    <x v="0"/>
    <s v="Low Engagement"/>
    <s v="Youth"/>
    <x v="0"/>
    <x v="2"/>
  </r>
  <r>
    <x v="104"/>
    <n v="26"/>
    <s v="Female"/>
    <x v="2"/>
    <x v="0"/>
    <x v="2"/>
    <n v="71082.2"/>
    <n v="188437.38"/>
    <n v="796"/>
    <n v="218774.47"/>
    <x v="2"/>
    <n v="52"/>
    <d v="2021-12-08T00:00:00"/>
    <x v="0"/>
    <s v="Highly Active"/>
    <s v="Young Adult"/>
    <x v="1"/>
    <x v="1"/>
  </r>
  <r>
    <x v="105"/>
    <n v="41"/>
    <s v="Male"/>
    <x v="1"/>
    <x v="2"/>
    <x v="0"/>
    <n v="96268"/>
    <n v="158041.91"/>
    <n v="315"/>
    <n v="5557.47"/>
    <x v="0"/>
    <n v="55"/>
    <d v="2023-04-03T00:00:00"/>
    <x v="0"/>
    <s v="Highly Active"/>
    <s v="Adult"/>
    <x v="1"/>
    <x v="2"/>
  </r>
  <r>
    <x v="106"/>
    <n v="18"/>
    <s v="Male"/>
    <x v="1"/>
    <x v="2"/>
    <x v="0"/>
    <n v="83579.73"/>
    <n v="103664.31"/>
    <n v="643"/>
    <n v="97481.1"/>
    <x v="0"/>
    <n v="32"/>
    <d v="2021-10-31T00:00:00"/>
    <x v="0"/>
    <s v="Active"/>
    <s v="Youth"/>
    <x v="1"/>
    <x v="0"/>
  </r>
  <r>
    <x v="107"/>
    <n v="61"/>
    <s v="Male"/>
    <x v="1"/>
    <x v="2"/>
    <x v="0"/>
    <n v="49480.7"/>
    <n v="123054.22"/>
    <n v="377"/>
    <n v="45229.45"/>
    <x v="0"/>
    <n v="44"/>
    <d v="2021-08-20T00:00:00"/>
    <x v="0"/>
    <s v="Highly Active"/>
    <s v="Senior"/>
    <x v="0"/>
    <x v="2"/>
  </r>
  <r>
    <x v="108"/>
    <n v="25"/>
    <s v="Male"/>
    <x v="1"/>
    <x v="1"/>
    <x v="3"/>
    <n v="393157"/>
    <n v="1241.4000000000001"/>
    <n v="645"/>
    <n v="178169.95"/>
    <x v="2"/>
    <n v="15"/>
    <d v="2018-05-27T00:00:00"/>
    <x v="0"/>
    <s v="Low Engagement"/>
    <s v="Youth"/>
    <x v="3"/>
    <x v="0"/>
  </r>
  <r>
    <x v="109"/>
    <n v="41"/>
    <s v="Female"/>
    <x v="0"/>
    <x v="2"/>
    <x v="1"/>
    <n v="167508.64000000001"/>
    <n v="45275.85"/>
    <n v="371"/>
    <n v="33865.74"/>
    <x v="1"/>
    <n v="26"/>
    <d v="2021-06-01T00:00:00"/>
    <x v="1"/>
    <s v="Active"/>
    <s v="Adult"/>
    <x v="3"/>
    <x v="2"/>
  </r>
  <r>
    <x v="110"/>
    <n v="28"/>
    <s v="Male"/>
    <x v="0"/>
    <x v="2"/>
    <x v="1"/>
    <n v="72865.259999999995"/>
    <n v="171002.32"/>
    <n v="569"/>
    <n v="61792.91"/>
    <x v="1"/>
    <n v="42"/>
    <d v="2021-07-24T00:00:00"/>
    <x v="0"/>
    <s v="Highly Active"/>
    <s v="Young Adult"/>
    <x v="1"/>
    <x v="0"/>
  </r>
  <r>
    <x v="111"/>
    <n v="68"/>
    <s v="Female"/>
    <x v="2"/>
    <x v="2"/>
    <x v="2"/>
    <n v="134901.41"/>
    <n v="40144.18"/>
    <n v="586"/>
    <n v="143116.63"/>
    <x v="1"/>
    <n v="11"/>
    <d v="2018-12-17T00:00:00"/>
    <x v="0"/>
    <s v="Low Engagement"/>
    <s v="Senior"/>
    <x v="1"/>
    <x v="0"/>
  </r>
  <r>
    <x v="112"/>
    <n v="34"/>
    <s v="Male"/>
    <x v="3"/>
    <x v="0"/>
    <x v="2"/>
    <n v="75866.259999999995"/>
    <n v="67431.759999999995"/>
    <n v="365"/>
    <n v="7207.63"/>
    <x v="1"/>
    <n v="9"/>
    <d v="2020-12-29T00:00:00"/>
    <x v="1"/>
    <s v="Low Engagement"/>
    <s v="Young Adult"/>
    <x v="1"/>
    <x v="2"/>
  </r>
  <r>
    <x v="113"/>
    <n v="25"/>
    <s v="Male"/>
    <x v="4"/>
    <x v="2"/>
    <x v="0"/>
    <n v="53252.93"/>
    <n v="165291.54999999999"/>
    <n v="367"/>
    <n v="10786.41"/>
    <x v="1"/>
    <n v="11"/>
    <d v="2022-02-02T00:00:00"/>
    <x v="1"/>
    <s v="Low Engagement"/>
    <s v="Youth"/>
    <x v="1"/>
    <x v="2"/>
  </r>
  <r>
    <x v="114"/>
    <n v="52"/>
    <s v="Male"/>
    <x v="3"/>
    <x v="1"/>
    <x v="0"/>
    <n v="99971.06"/>
    <n v="22.92"/>
    <n v="492"/>
    <n v="13020.55"/>
    <x v="0"/>
    <n v="2"/>
    <d v="2019-05-17T00:00:00"/>
    <x v="0"/>
    <s v="Low Engagement"/>
    <s v="Senior"/>
    <x v="1"/>
    <x v="2"/>
  </r>
  <r>
    <x v="115"/>
    <n v="52"/>
    <s v="Female"/>
    <x v="0"/>
    <x v="1"/>
    <x v="2"/>
    <n v="128062.42"/>
    <n v="5648.09"/>
    <n v="354"/>
    <n v="42387.68"/>
    <x v="0"/>
    <n v="45"/>
    <d v="2018-12-01T00:00:00"/>
    <x v="0"/>
    <s v="Highly Active"/>
    <s v="Senior"/>
    <x v="1"/>
    <x v="2"/>
  </r>
  <r>
    <x v="116"/>
    <n v="50"/>
    <s v="Male"/>
    <x v="2"/>
    <x v="1"/>
    <x v="2"/>
    <n v="60647.8"/>
    <n v="11680.77"/>
    <n v="678"/>
    <n v="141628.49"/>
    <x v="2"/>
    <n v="27"/>
    <d v="2020-08-04T00:00:00"/>
    <x v="0"/>
    <s v="Active"/>
    <s v="Adult"/>
    <x v="1"/>
    <x v="3"/>
  </r>
  <r>
    <x v="117"/>
    <n v="22"/>
    <s v="Female"/>
    <x v="2"/>
    <x v="2"/>
    <x v="1"/>
    <n v="7017.39"/>
    <n v="131226.49"/>
    <n v="467"/>
    <n v="48797.61"/>
    <x v="0"/>
    <n v="54"/>
    <d v="2020-02-17T00:00:00"/>
    <x v="0"/>
    <s v="Highly Active"/>
    <s v="Youth"/>
    <x v="2"/>
    <x v="2"/>
  </r>
  <r>
    <x v="118"/>
    <n v="59"/>
    <s v="Female"/>
    <x v="1"/>
    <x v="1"/>
    <x v="1"/>
    <n v="127103.94"/>
    <n v="15543.06"/>
    <n v="708"/>
    <n v="430640.11"/>
    <x v="1"/>
    <n v="58"/>
    <d v="2019-07-07T00:00:00"/>
    <x v="0"/>
    <s v="Highly Active"/>
    <s v="Senior"/>
    <x v="1"/>
    <x v="3"/>
  </r>
  <r>
    <x v="119"/>
    <n v="56"/>
    <s v="Female"/>
    <x v="1"/>
    <x v="0"/>
    <x v="0"/>
    <n v="70687.429999999993"/>
    <n v="161659.35"/>
    <n v="807"/>
    <n v="439121.28"/>
    <x v="2"/>
    <n v="26"/>
    <d v="2023-03-11T00:00:00"/>
    <x v="0"/>
    <s v="Active"/>
    <s v="Senior"/>
    <x v="1"/>
    <x v="1"/>
  </r>
  <r>
    <x v="120"/>
    <n v="58"/>
    <s v="Female"/>
    <x v="4"/>
    <x v="2"/>
    <x v="2"/>
    <n v="101112.38"/>
    <n v="116598.32"/>
    <n v="836"/>
    <n v="342638.22"/>
    <x v="2"/>
    <n v="8"/>
    <d v="2021-08-03T00:00:00"/>
    <x v="0"/>
    <s v="Low Engagement"/>
    <s v="Senior"/>
    <x v="1"/>
    <x v="1"/>
  </r>
  <r>
    <x v="121"/>
    <n v="45"/>
    <s v="Female"/>
    <x v="3"/>
    <x v="0"/>
    <x v="1"/>
    <n v="193733.16"/>
    <n v="223086.96"/>
    <n v="401"/>
    <n v="5254.84"/>
    <x v="1"/>
    <n v="21"/>
    <d v="2021-11-10T00:00:00"/>
    <x v="0"/>
    <s v="Active"/>
    <s v="Adult"/>
    <x v="3"/>
    <x v="2"/>
  </r>
  <r>
    <x v="122"/>
    <n v="24"/>
    <s v="Female"/>
    <x v="1"/>
    <x v="2"/>
    <x v="1"/>
    <n v="173279.35"/>
    <n v="114766.16"/>
    <n v="721"/>
    <n v="462267.14"/>
    <x v="1"/>
    <n v="21"/>
    <d v="2021-02-14T00:00:00"/>
    <x v="1"/>
    <s v="Active"/>
    <s v="Youth"/>
    <x v="3"/>
    <x v="3"/>
  </r>
  <r>
    <x v="123"/>
    <n v="26"/>
    <s v="Female"/>
    <x v="2"/>
    <x v="2"/>
    <x v="0"/>
    <n v="45434.34"/>
    <n v="133443.48000000001"/>
    <n v="777"/>
    <n v="151620.97"/>
    <x v="2"/>
    <n v="8"/>
    <d v="2019-03-26T00:00:00"/>
    <x v="0"/>
    <s v="Low Engagement"/>
    <s v="Young Adult"/>
    <x v="0"/>
    <x v="1"/>
  </r>
  <r>
    <x v="124"/>
    <n v="25"/>
    <s v="Female"/>
    <x v="3"/>
    <x v="0"/>
    <x v="2"/>
    <n v="18800.05"/>
    <n v="271376.74"/>
    <n v="419"/>
    <n v="47976.27"/>
    <x v="0"/>
    <n v="1"/>
    <d v="2021-11-03T00:00:00"/>
    <x v="0"/>
    <s v="Low Engagement"/>
    <s v="Youth"/>
    <x v="0"/>
    <x v="2"/>
  </r>
  <r>
    <x v="125"/>
    <n v="29"/>
    <s v="Female"/>
    <x v="1"/>
    <x v="2"/>
    <x v="1"/>
    <n v="97831.46"/>
    <n v="98246.67"/>
    <n v="590"/>
    <n v="84779.79"/>
    <x v="1"/>
    <n v="38"/>
    <d v="2019-10-27T00:00:00"/>
    <x v="0"/>
    <s v="Highly Active"/>
    <s v="Young Adult"/>
    <x v="1"/>
    <x v="0"/>
  </r>
  <r>
    <x v="126"/>
    <n v="51"/>
    <s v="Male"/>
    <x v="1"/>
    <x v="0"/>
    <x v="0"/>
    <n v="69235.16"/>
    <n v="127835.02"/>
    <n v="787"/>
    <n v="405597.09"/>
    <x v="2"/>
    <n v="58"/>
    <d v="2022-09-23T00:00:00"/>
    <x v="0"/>
    <s v="Highly Active"/>
    <s v="Senior"/>
    <x v="1"/>
    <x v="1"/>
  </r>
  <r>
    <x v="127"/>
    <n v="50"/>
    <s v="Male"/>
    <x v="3"/>
    <x v="2"/>
    <x v="1"/>
    <n v="123503.41"/>
    <n v="30603.33"/>
    <n v="460"/>
    <n v="40247.5"/>
    <x v="0"/>
    <n v="13"/>
    <d v="2022-04-23T00:00:00"/>
    <x v="0"/>
    <s v="Low Engagement"/>
    <s v="Adult"/>
    <x v="1"/>
    <x v="2"/>
  </r>
  <r>
    <x v="128"/>
    <n v="65"/>
    <s v="Male"/>
    <x v="2"/>
    <x v="1"/>
    <x v="3"/>
    <n v="292161.68"/>
    <n v="12268.53"/>
    <n v="377"/>
    <n v="16340.26"/>
    <x v="0"/>
    <n v="9"/>
    <d v="2022-05-09T00:00:00"/>
    <x v="1"/>
    <s v="Low Engagement"/>
    <s v="Senior"/>
    <x v="3"/>
    <x v="2"/>
  </r>
  <r>
    <x v="129"/>
    <n v="40"/>
    <s v="Male"/>
    <x v="1"/>
    <x v="3"/>
    <x v="1"/>
    <n v="96419.7"/>
    <n v="5744.3"/>
    <n v="337"/>
    <n v="8502.06"/>
    <x v="0"/>
    <n v="28"/>
    <d v="2018-04-25T00:00:00"/>
    <x v="1"/>
    <s v="Active"/>
    <s v="Adult"/>
    <x v="1"/>
    <x v="2"/>
  </r>
  <r>
    <x v="130"/>
    <n v="41"/>
    <s v="Male"/>
    <x v="2"/>
    <x v="1"/>
    <x v="3"/>
    <n v="182192.84"/>
    <n v="10082.969999999999"/>
    <n v="693"/>
    <n v="38141.08"/>
    <x v="0"/>
    <n v="6"/>
    <d v="2019-04-15T00:00:00"/>
    <x v="0"/>
    <s v="Low Engagement"/>
    <s v="Adult"/>
    <x v="3"/>
    <x v="3"/>
  </r>
  <r>
    <x v="131"/>
    <n v="54"/>
    <s v="Female"/>
    <x v="3"/>
    <x v="2"/>
    <x v="1"/>
    <n v="59082.62"/>
    <n v="166719.74"/>
    <n v="740"/>
    <n v="239265.76"/>
    <x v="1"/>
    <n v="47"/>
    <d v="2022-08-11T00:00:00"/>
    <x v="0"/>
    <s v="Highly Active"/>
    <s v="Senior"/>
    <x v="1"/>
    <x v="3"/>
  </r>
  <r>
    <x v="132"/>
    <n v="52"/>
    <s v="Female"/>
    <x v="2"/>
    <x v="2"/>
    <x v="2"/>
    <n v="80032.41"/>
    <n v="123486.58"/>
    <n v="839"/>
    <n v="479507.19"/>
    <x v="1"/>
    <n v="23"/>
    <d v="2018-03-07T00:00:00"/>
    <x v="1"/>
    <s v="Active"/>
    <s v="Senior"/>
    <x v="1"/>
    <x v="1"/>
  </r>
  <r>
    <x v="133"/>
    <n v="61"/>
    <s v="Female"/>
    <x v="1"/>
    <x v="0"/>
    <x v="0"/>
    <n v="16899.71"/>
    <n v="95498.13"/>
    <n v="761"/>
    <n v="478158.66"/>
    <x v="2"/>
    <n v="48"/>
    <d v="2022-07-07T00:00:00"/>
    <x v="0"/>
    <s v="Highly Active"/>
    <s v="Senior"/>
    <x v="0"/>
    <x v="1"/>
  </r>
  <r>
    <x v="134"/>
    <n v="57"/>
    <s v="Female"/>
    <x v="1"/>
    <x v="2"/>
    <x v="0"/>
    <n v="34727.86"/>
    <n v="163648.63"/>
    <n v="593"/>
    <n v="41411.64"/>
    <x v="0"/>
    <n v="36"/>
    <d v="2019-10-09T00:00:00"/>
    <x v="1"/>
    <s v="Highly Active"/>
    <s v="Senior"/>
    <x v="0"/>
    <x v="0"/>
  </r>
  <r>
    <x v="135"/>
    <n v="39"/>
    <s v="Female"/>
    <x v="2"/>
    <x v="2"/>
    <x v="0"/>
    <n v="33073.949999999997"/>
    <n v="75851.89"/>
    <n v="699"/>
    <n v="175015.83"/>
    <x v="0"/>
    <n v="58"/>
    <d v="2020-04-01T00:00:00"/>
    <x v="0"/>
    <s v="Highly Active"/>
    <s v="Adult"/>
    <x v="0"/>
    <x v="3"/>
  </r>
  <r>
    <x v="136"/>
    <n v="44"/>
    <s v="Female"/>
    <x v="2"/>
    <x v="0"/>
    <x v="3"/>
    <n v="314209.76"/>
    <n v="225248.9"/>
    <n v="391"/>
    <n v="36197.35"/>
    <x v="0"/>
    <n v="17"/>
    <d v="2019-07-03T00:00:00"/>
    <x v="1"/>
    <s v="Active"/>
    <s v="Adult"/>
    <x v="3"/>
    <x v="2"/>
  </r>
  <r>
    <x v="137"/>
    <n v="52"/>
    <s v="Female"/>
    <x v="3"/>
    <x v="0"/>
    <x v="1"/>
    <n v="18003.05"/>
    <n v="190872.37"/>
    <n v="305"/>
    <n v="5662.58"/>
    <x v="0"/>
    <n v="9"/>
    <d v="2018-05-16T00:00:00"/>
    <x v="0"/>
    <s v="Low Engagement"/>
    <s v="Senior"/>
    <x v="0"/>
    <x v="2"/>
  </r>
  <r>
    <x v="138"/>
    <n v="18"/>
    <s v="Male"/>
    <x v="1"/>
    <x v="3"/>
    <x v="2"/>
    <n v="126153.62"/>
    <n v="9249.91"/>
    <n v="570"/>
    <n v="27391.67"/>
    <x v="2"/>
    <n v="12"/>
    <d v="2019-03-09T00:00:00"/>
    <x v="0"/>
    <s v="Low Engagement"/>
    <s v="Youth"/>
    <x v="1"/>
    <x v="0"/>
  </r>
  <r>
    <x v="139"/>
    <n v="52"/>
    <s v="Male"/>
    <x v="3"/>
    <x v="2"/>
    <x v="3"/>
    <n v="303070.27"/>
    <n v="183872.76"/>
    <n v="398"/>
    <n v="29817.06"/>
    <x v="0"/>
    <n v="22"/>
    <d v="2023-02-14T00:00:00"/>
    <x v="0"/>
    <s v="Active"/>
    <s v="Senior"/>
    <x v="3"/>
    <x v="2"/>
  </r>
  <r>
    <x v="140"/>
    <n v="54"/>
    <s v="Male"/>
    <x v="1"/>
    <x v="2"/>
    <x v="1"/>
    <n v="135811.20000000001"/>
    <n v="64109.43"/>
    <n v="825"/>
    <n v="57098.48"/>
    <x v="1"/>
    <n v="51"/>
    <d v="2023-04-16T00:00:00"/>
    <x v="0"/>
    <s v="Highly Active"/>
    <s v="Senior"/>
    <x v="1"/>
    <x v="1"/>
  </r>
  <r>
    <x v="141"/>
    <n v="64"/>
    <s v="Male"/>
    <x v="1"/>
    <x v="2"/>
    <x v="2"/>
    <n v="108433.15"/>
    <n v="198229.8"/>
    <n v="493"/>
    <n v="44546.04"/>
    <x v="0"/>
    <n v="52"/>
    <d v="2021-03-07T00:00:00"/>
    <x v="0"/>
    <s v="Highly Active"/>
    <s v="Senior"/>
    <x v="1"/>
    <x v="2"/>
  </r>
  <r>
    <x v="142"/>
    <n v="31"/>
    <s v="Female"/>
    <x v="1"/>
    <x v="3"/>
    <x v="0"/>
    <n v="29856.93"/>
    <n v="5182.76"/>
    <n v="456"/>
    <n v="29348.05"/>
    <x v="0"/>
    <n v="58"/>
    <d v="2022-11-30T00:00:00"/>
    <x v="0"/>
    <s v="Highly Active"/>
    <s v="Young Adult"/>
    <x v="0"/>
    <x v="2"/>
  </r>
  <r>
    <x v="143"/>
    <n v="20"/>
    <s v="Female"/>
    <x v="1"/>
    <x v="1"/>
    <x v="2"/>
    <n v="75852.02"/>
    <n v="5269.67"/>
    <n v="414"/>
    <n v="10398.030000000001"/>
    <x v="0"/>
    <n v="12"/>
    <d v="2022-01-10T00:00:00"/>
    <x v="0"/>
    <s v="Low Engagement"/>
    <s v="Youth"/>
    <x v="1"/>
    <x v="2"/>
  </r>
  <r>
    <x v="144"/>
    <n v="18"/>
    <s v="Female"/>
    <x v="2"/>
    <x v="1"/>
    <x v="1"/>
    <n v="191467.96"/>
    <n v="3997.21"/>
    <n v="695"/>
    <n v="34388.519999999997"/>
    <x v="2"/>
    <n v="54"/>
    <d v="2019-10-07T00:00:00"/>
    <x v="0"/>
    <s v="Highly Active"/>
    <s v="Youth"/>
    <x v="3"/>
    <x v="3"/>
  </r>
  <r>
    <x v="145"/>
    <n v="22"/>
    <s v="Male"/>
    <x v="2"/>
    <x v="3"/>
    <x v="1"/>
    <n v="154507.51999999999"/>
    <n v="5349.84"/>
    <n v="821"/>
    <n v="313468.03000000003"/>
    <x v="1"/>
    <n v="6"/>
    <d v="2019-03-12T00:00:00"/>
    <x v="0"/>
    <s v="Low Engagement"/>
    <s v="Youth"/>
    <x v="3"/>
    <x v="1"/>
  </r>
  <r>
    <x v="146"/>
    <n v="43"/>
    <s v="Female"/>
    <x v="1"/>
    <x v="0"/>
    <x v="3"/>
    <n v="486300.59"/>
    <n v="225063.01"/>
    <n v="513"/>
    <n v="10706.06"/>
    <x v="2"/>
    <n v="44"/>
    <d v="2021-09-04T00:00:00"/>
    <x v="0"/>
    <s v="Highly Active"/>
    <s v="Adult"/>
    <x v="3"/>
    <x v="0"/>
  </r>
  <r>
    <x v="147"/>
    <n v="31"/>
    <s v="Female"/>
    <x v="0"/>
    <x v="0"/>
    <x v="1"/>
    <n v="150519.6"/>
    <n v="214159.22"/>
    <n v="832"/>
    <n v="292190.18"/>
    <x v="2"/>
    <n v="9"/>
    <d v="2020-10-19T00:00:00"/>
    <x v="0"/>
    <s v="Low Engagement"/>
    <s v="Young Adult"/>
    <x v="3"/>
    <x v="1"/>
  </r>
  <r>
    <x v="148"/>
    <n v="56"/>
    <s v="Female"/>
    <x v="1"/>
    <x v="2"/>
    <x v="0"/>
    <n v="18384.41"/>
    <n v="164699.66"/>
    <n v="314"/>
    <n v="33693.19"/>
    <x v="0"/>
    <n v="52"/>
    <d v="2020-03-21T00:00:00"/>
    <x v="0"/>
    <s v="Highly Active"/>
    <s v="Senior"/>
    <x v="0"/>
    <x v="2"/>
  </r>
  <r>
    <x v="149"/>
    <n v="44"/>
    <s v="Male"/>
    <x v="3"/>
    <x v="0"/>
    <x v="1"/>
    <n v="17584.5"/>
    <n v="91875.59"/>
    <n v="718"/>
    <n v="293238.15999999997"/>
    <x v="2"/>
    <n v="37"/>
    <d v="2022-12-17T00:00:00"/>
    <x v="0"/>
    <s v="Highly Active"/>
    <s v="Adult"/>
    <x v="0"/>
    <x v="3"/>
  </r>
  <r>
    <x v="150"/>
    <n v="26"/>
    <s v="Female"/>
    <x v="4"/>
    <x v="0"/>
    <x v="1"/>
    <n v="117643.98"/>
    <n v="144413.85"/>
    <n v="667"/>
    <n v="45505.72"/>
    <x v="1"/>
    <n v="53"/>
    <d v="2023-02-16T00:00:00"/>
    <x v="0"/>
    <s v="Highly Active"/>
    <s v="Young Adult"/>
    <x v="1"/>
    <x v="3"/>
  </r>
  <r>
    <x v="151"/>
    <n v="32"/>
    <s v="Male"/>
    <x v="1"/>
    <x v="0"/>
    <x v="2"/>
    <n v="60093.86"/>
    <n v="204551.79"/>
    <n v="512"/>
    <n v="140239.79"/>
    <x v="2"/>
    <n v="3"/>
    <d v="2021-08-09T00:00:00"/>
    <x v="0"/>
    <s v="Low Engagement"/>
    <s v="Young Adult"/>
    <x v="1"/>
    <x v="0"/>
  </r>
  <r>
    <x v="152"/>
    <n v="32"/>
    <s v="Male"/>
    <x v="2"/>
    <x v="3"/>
    <x v="1"/>
    <n v="58714.29"/>
    <n v="15994.21"/>
    <n v="304"/>
    <n v="10525.55"/>
    <x v="0"/>
    <n v="34"/>
    <d v="2020-07-28T00:00:00"/>
    <x v="1"/>
    <s v="Active"/>
    <s v="Young Adult"/>
    <x v="1"/>
    <x v="2"/>
  </r>
  <r>
    <x v="153"/>
    <n v="43"/>
    <s v="Male"/>
    <x v="1"/>
    <x v="3"/>
    <x v="2"/>
    <n v="123009.54"/>
    <n v="22433.14"/>
    <n v="530"/>
    <n v="61318.19"/>
    <x v="2"/>
    <n v="8"/>
    <d v="2018-10-20T00:00:00"/>
    <x v="0"/>
    <s v="Low Engagement"/>
    <s v="Adult"/>
    <x v="1"/>
    <x v="0"/>
  </r>
  <r>
    <x v="154"/>
    <n v="59"/>
    <s v="Male"/>
    <x v="1"/>
    <x v="1"/>
    <x v="1"/>
    <n v="76563.69"/>
    <n v="12679.47"/>
    <n v="500"/>
    <n v="86142.21"/>
    <x v="2"/>
    <n v="10"/>
    <d v="2019-06-27T00:00:00"/>
    <x v="0"/>
    <s v="Low Engagement"/>
    <s v="Senior"/>
    <x v="1"/>
    <x v="0"/>
  </r>
  <r>
    <x v="155"/>
    <n v="30"/>
    <s v="Female"/>
    <x v="1"/>
    <x v="1"/>
    <x v="1"/>
    <n v="66815.19"/>
    <n v="2292.96"/>
    <n v="701"/>
    <n v="50591.59"/>
    <x v="1"/>
    <n v="47"/>
    <d v="2018-10-13T00:00:00"/>
    <x v="0"/>
    <s v="Highly Active"/>
    <s v="Young Adult"/>
    <x v="1"/>
    <x v="3"/>
  </r>
  <r>
    <x v="156"/>
    <n v="68"/>
    <s v="Male"/>
    <x v="3"/>
    <x v="0"/>
    <x v="3"/>
    <n v="432494.42"/>
    <n v="238692.07"/>
    <n v="448"/>
    <n v="37175.089999999997"/>
    <x v="0"/>
    <n v="41"/>
    <d v="2019-05-21T00:00:00"/>
    <x v="1"/>
    <s v="Highly Active"/>
    <s v="Senior"/>
    <x v="3"/>
    <x v="2"/>
  </r>
  <r>
    <x v="157"/>
    <n v="49"/>
    <s v="Male"/>
    <x v="2"/>
    <x v="2"/>
    <x v="1"/>
    <n v="170026.03"/>
    <n v="152514.98000000001"/>
    <n v="791"/>
    <n v="295927.31"/>
    <x v="1"/>
    <n v="42"/>
    <d v="2022-03-06T00:00:00"/>
    <x v="1"/>
    <s v="Highly Active"/>
    <s v="Adult"/>
    <x v="3"/>
    <x v="1"/>
  </r>
  <r>
    <x v="158"/>
    <n v="56"/>
    <s v="Female"/>
    <x v="1"/>
    <x v="2"/>
    <x v="2"/>
    <n v="59891.33"/>
    <n v="141491.85"/>
    <n v="525"/>
    <n v="187780.79"/>
    <x v="1"/>
    <n v="43"/>
    <d v="2021-02-23T00:00:00"/>
    <x v="1"/>
    <s v="Highly Active"/>
    <s v="Senior"/>
    <x v="1"/>
    <x v="0"/>
  </r>
  <r>
    <x v="159"/>
    <n v="66"/>
    <s v="Female"/>
    <x v="3"/>
    <x v="0"/>
    <x v="3"/>
    <n v="424624.42"/>
    <n v="63426.21"/>
    <n v="468"/>
    <n v="16929.11"/>
    <x v="0"/>
    <n v="9"/>
    <d v="2021-01-08T00:00:00"/>
    <x v="0"/>
    <s v="Low Engagement"/>
    <s v="Senior"/>
    <x v="3"/>
    <x v="2"/>
  </r>
  <r>
    <x v="160"/>
    <n v="69"/>
    <s v="Male"/>
    <x v="2"/>
    <x v="0"/>
    <x v="1"/>
    <n v="170901.81"/>
    <n v="95039.01"/>
    <n v="451"/>
    <n v="24904.6"/>
    <x v="0"/>
    <n v="14"/>
    <d v="2019-06-23T00:00:00"/>
    <x v="0"/>
    <s v="Low Engagement"/>
    <s v="Senior"/>
    <x v="3"/>
    <x v="2"/>
  </r>
  <r>
    <x v="161"/>
    <n v="49"/>
    <s v="Female"/>
    <x v="3"/>
    <x v="2"/>
    <x v="0"/>
    <n v="42969.120000000003"/>
    <n v="96840.1"/>
    <n v="523"/>
    <n v="108345.99"/>
    <x v="0"/>
    <n v="37"/>
    <d v="2022-03-10T00:00:00"/>
    <x v="0"/>
    <s v="Highly Active"/>
    <s v="Adult"/>
    <x v="0"/>
    <x v="0"/>
  </r>
  <r>
    <x v="162"/>
    <n v="21"/>
    <s v="Male"/>
    <x v="2"/>
    <x v="3"/>
    <x v="1"/>
    <n v="17962.259999999998"/>
    <n v="11998.24"/>
    <n v="803"/>
    <n v="343310.05"/>
    <x v="2"/>
    <n v="27"/>
    <d v="2021-04-12T00:00:00"/>
    <x v="0"/>
    <s v="Active"/>
    <s v="Youth"/>
    <x v="0"/>
    <x v="1"/>
  </r>
  <r>
    <x v="163"/>
    <n v="47"/>
    <s v="Male"/>
    <x v="2"/>
    <x v="2"/>
    <x v="0"/>
    <n v="1156.8800000000001"/>
    <n v="68727.75"/>
    <n v="849"/>
    <n v="78357.55"/>
    <x v="2"/>
    <n v="41"/>
    <d v="2020-05-27T00:00:00"/>
    <x v="0"/>
    <s v="Highly Active"/>
    <s v="Adult"/>
    <x v="2"/>
    <x v="1"/>
  </r>
  <r>
    <x v="164"/>
    <n v="54"/>
    <s v="Male"/>
    <x v="1"/>
    <x v="2"/>
    <x v="3"/>
    <n v="285481.61"/>
    <n v="166910.79999999999"/>
    <n v="343"/>
    <n v="5702.48"/>
    <x v="0"/>
    <n v="32"/>
    <d v="2023-01-13T00:00:00"/>
    <x v="1"/>
    <s v="Active"/>
    <s v="Senior"/>
    <x v="3"/>
    <x v="2"/>
  </r>
  <r>
    <x v="165"/>
    <n v="40"/>
    <s v="Male"/>
    <x v="1"/>
    <x v="0"/>
    <x v="0"/>
    <n v="35063.47"/>
    <n v="198705.03"/>
    <n v="803"/>
    <n v="215609.66"/>
    <x v="2"/>
    <n v="4"/>
    <d v="2021-04-10T00:00:00"/>
    <x v="1"/>
    <s v="Low Engagement"/>
    <s v="Adult"/>
    <x v="0"/>
    <x v="1"/>
  </r>
  <r>
    <x v="166"/>
    <n v="56"/>
    <s v="Female"/>
    <x v="4"/>
    <x v="2"/>
    <x v="0"/>
    <n v="99716.06"/>
    <n v="126130.26"/>
    <n v="540"/>
    <n v="196076.5"/>
    <x v="2"/>
    <n v="2"/>
    <d v="2020-03-28T00:00:00"/>
    <x v="1"/>
    <s v="Low Engagement"/>
    <s v="Senior"/>
    <x v="1"/>
    <x v="0"/>
  </r>
  <r>
    <x v="167"/>
    <n v="62"/>
    <s v="Male"/>
    <x v="1"/>
    <x v="2"/>
    <x v="0"/>
    <n v="77468.69"/>
    <n v="68411.960000000006"/>
    <n v="650"/>
    <n v="60393.22"/>
    <x v="2"/>
    <n v="51"/>
    <d v="2020-01-12T00:00:00"/>
    <x v="0"/>
    <s v="Highly Active"/>
    <s v="Senior"/>
    <x v="1"/>
    <x v="3"/>
  </r>
  <r>
    <x v="168"/>
    <n v="32"/>
    <s v="Female"/>
    <x v="4"/>
    <x v="2"/>
    <x v="0"/>
    <n v="76366.27"/>
    <n v="186073.02"/>
    <n v="322"/>
    <n v="27995.4"/>
    <x v="1"/>
    <n v="33"/>
    <d v="2019-03-26T00:00:00"/>
    <x v="0"/>
    <s v="Active"/>
    <s v="Young Adult"/>
    <x v="1"/>
    <x v="2"/>
  </r>
  <r>
    <x v="169"/>
    <n v="60"/>
    <s v="Female"/>
    <x v="2"/>
    <x v="1"/>
    <x v="0"/>
    <n v="95569.03"/>
    <n v="3823.66"/>
    <n v="342"/>
    <n v="32733.26"/>
    <x v="1"/>
    <n v="21"/>
    <d v="2018-10-11T00:00:00"/>
    <x v="0"/>
    <s v="Active"/>
    <s v="Senior"/>
    <x v="1"/>
    <x v="2"/>
  </r>
  <r>
    <x v="170"/>
    <n v="46"/>
    <s v="Female"/>
    <x v="1"/>
    <x v="2"/>
    <x v="2"/>
    <n v="134281.42000000001"/>
    <n v="165141.66"/>
    <n v="765"/>
    <n v="309502.99"/>
    <x v="1"/>
    <n v="1"/>
    <d v="2020-11-09T00:00:00"/>
    <x v="0"/>
    <s v="Low Engagement"/>
    <s v="Adult"/>
    <x v="1"/>
    <x v="1"/>
  </r>
  <r>
    <x v="171"/>
    <n v="53"/>
    <s v="Female"/>
    <x v="1"/>
    <x v="0"/>
    <x v="3"/>
    <n v="193184.37"/>
    <n v="290668.34999999998"/>
    <n v="339"/>
    <n v="6913.61"/>
    <x v="0"/>
    <n v="44"/>
    <d v="2020-10-07T00:00:00"/>
    <x v="1"/>
    <s v="Highly Active"/>
    <s v="Senior"/>
    <x v="3"/>
    <x v="2"/>
  </r>
  <r>
    <x v="172"/>
    <n v="30"/>
    <s v="Male"/>
    <x v="1"/>
    <x v="0"/>
    <x v="3"/>
    <n v="124694.25"/>
    <n v="223585.96"/>
    <n v="602"/>
    <n v="97599.3"/>
    <x v="1"/>
    <n v="11"/>
    <d v="2018-07-06T00:00:00"/>
    <x v="0"/>
    <s v="Low Engagement"/>
    <s v="Young Adult"/>
    <x v="1"/>
    <x v="0"/>
  </r>
  <r>
    <x v="173"/>
    <n v="49"/>
    <s v="Female"/>
    <x v="4"/>
    <x v="2"/>
    <x v="3"/>
    <n v="385651.52"/>
    <n v="198785.99"/>
    <n v="474"/>
    <n v="26056.2"/>
    <x v="0"/>
    <n v="1"/>
    <d v="2022-03-28T00:00:00"/>
    <x v="1"/>
    <s v="Low Engagement"/>
    <s v="Adult"/>
    <x v="3"/>
    <x v="2"/>
  </r>
  <r>
    <x v="174"/>
    <n v="24"/>
    <s v="Male"/>
    <x v="2"/>
    <x v="3"/>
    <x v="0"/>
    <n v="38449.120000000003"/>
    <n v="21276.28"/>
    <n v="831"/>
    <n v="406041.91"/>
    <x v="2"/>
    <n v="46"/>
    <d v="2018-04-07T00:00:00"/>
    <x v="0"/>
    <s v="Highly Active"/>
    <s v="Youth"/>
    <x v="0"/>
    <x v="1"/>
  </r>
  <r>
    <x v="175"/>
    <n v="68"/>
    <s v="Female"/>
    <x v="1"/>
    <x v="2"/>
    <x v="2"/>
    <n v="76244.17"/>
    <n v="66968.259999999995"/>
    <n v="760"/>
    <n v="211234.74"/>
    <x v="2"/>
    <n v="59"/>
    <d v="2022-10-30T00:00:00"/>
    <x v="0"/>
    <s v="Highly Active"/>
    <s v="Senior"/>
    <x v="1"/>
    <x v="1"/>
  </r>
  <r>
    <x v="176"/>
    <n v="39"/>
    <s v="Female"/>
    <x v="1"/>
    <x v="3"/>
    <x v="0"/>
    <n v="63409.38"/>
    <n v="10095.49"/>
    <n v="492"/>
    <n v="37846.199999999997"/>
    <x v="0"/>
    <n v="11"/>
    <d v="2018-08-13T00:00:00"/>
    <x v="1"/>
    <s v="Low Engagement"/>
    <s v="Adult"/>
    <x v="1"/>
    <x v="2"/>
  </r>
  <r>
    <x v="177"/>
    <n v="45"/>
    <s v="Male"/>
    <x v="1"/>
    <x v="0"/>
    <x v="0"/>
    <n v="90879.4"/>
    <n v="110878"/>
    <n v="543"/>
    <n v="194312.26"/>
    <x v="0"/>
    <n v="7"/>
    <d v="2018-11-10T00:00:00"/>
    <x v="0"/>
    <s v="Low Engagement"/>
    <s v="Adult"/>
    <x v="1"/>
    <x v="0"/>
  </r>
  <r>
    <x v="178"/>
    <n v="19"/>
    <s v="Male"/>
    <x v="2"/>
    <x v="3"/>
    <x v="1"/>
    <n v="86722.11"/>
    <n v="5178.25"/>
    <n v="579"/>
    <n v="161509.4"/>
    <x v="1"/>
    <n v="2"/>
    <d v="2021-07-09T00:00:00"/>
    <x v="0"/>
    <s v="Low Engagement"/>
    <s v="Youth"/>
    <x v="1"/>
    <x v="0"/>
  </r>
  <r>
    <x v="179"/>
    <n v="59"/>
    <s v="Male"/>
    <x v="1"/>
    <x v="2"/>
    <x v="0"/>
    <n v="78548.37"/>
    <n v="145888.74"/>
    <n v="335"/>
    <n v="40165.71"/>
    <x v="0"/>
    <n v="15"/>
    <d v="2018-11-24T00:00:00"/>
    <x v="0"/>
    <s v="Low Engagement"/>
    <s v="Senior"/>
    <x v="1"/>
    <x v="2"/>
  </r>
  <r>
    <x v="180"/>
    <n v="62"/>
    <s v="Female"/>
    <x v="3"/>
    <x v="0"/>
    <x v="3"/>
    <n v="170752.91"/>
    <n v="95226.98"/>
    <n v="839"/>
    <n v="317649.3"/>
    <x v="2"/>
    <n v="8"/>
    <d v="2022-06-11T00:00:00"/>
    <x v="0"/>
    <s v="Low Engagement"/>
    <s v="Senior"/>
    <x v="3"/>
    <x v="1"/>
  </r>
  <r>
    <x v="181"/>
    <n v="23"/>
    <s v="Female"/>
    <x v="1"/>
    <x v="2"/>
    <x v="1"/>
    <n v="141104.5"/>
    <n v="168581.15"/>
    <n v="453"/>
    <n v="19701.91"/>
    <x v="0"/>
    <n v="54"/>
    <d v="2021-10-25T00:00:00"/>
    <x v="0"/>
    <s v="Highly Active"/>
    <s v="Youth"/>
    <x v="1"/>
    <x v="2"/>
  </r>
  <r>
    <x v="182"/>
    <n v="45"/>
    <s v="Male"/>
    <x v="1"/>
    <x v="2"/>
    <x v="3"/>
    <n v="50710.74"/>
    <n v="91059.35"/>
    <n v="322"/>
    <n v="25426.98"/>
    <x v="1"/>
    <n v="52"/>
    <d v="2020-05-14T00:00:00"/>
    <x v="0"/>
    <s v="Highly Active"/>
    <s v="Adult"/>
    <x v="1"/>
    <x v="2"/>
  </r>
  <r>
    <x v="183"/>
    <n v="45"/>
    <s v="Male"/>
    <x v="2"/>
    <x v="0"/>
    <x v="1"/>
    <n v="174943.91"/>
    <n v="154387.82"/>
    <n v="390"/>
    <n v="14087.22"/>
    <x v="0"/>
    <n v="57"/>
    <d v="2021-05-06T00:00:00"/>
    <x v="0"/>
    <s v="Highly Active"/>
    <s v="Adult"/>
    <x v="3"/>
    <x v="2"/>
  </r>
  <r>
    <x v="184"/>
    <n v="61"/>
    <s v="Male"/>
    <x v="2"/>
    <x v="2"/>
    <x v="0"/>
    <n v="4007.58"/>
    <n v="194167.12"/>
    <n v="689"/>
    <n v="138774.49"/>
    <x v="1"/>
    <n v="47"/>
    <d v="2018-05-11T00:00:00"/>
    <x v="0"/>
    <s v="Highly Active"/>
    <s v="Senior"/>
    <x v="2"/>
    <x v="3"/>
  </r>
  <r>
    <x v="185"/>
    <n v="61"/>
    <s v="Male"/>
    <x v="4"/>
    <x v="0"/>
    <x v="3"/>
    <n v="370739.19"/>
    <n v="87808.19"/>
    <n v="658"/>
    <n v="86178.36"/>
    <x v="1"/>
    <n v="26"/>
    <d v="2020-02-28T00:00:00"/>
    <x v="0"/>
    <s v="Active"/>
    <s v="Senior"/>
    <x v="3"/>
    <x v="3"/>
  </r>
  <r>
    <x v="186"/>
    <n v="37"/>
    <s v="Female"/>
    <x v="2"/>
    <x v="2"/>
    <x v="0"/>
    <n v="5579.56"/>
    <n v="152613.20000000001"/>
    <n v="849"/>
    <n v="75845.84"/>
    <x v="2"/>
    <n v="40"/>
    <d v="2020-02-21T00:00:00"/>
    <x v="0"/>
    <s v="Highly Active"/>
    <s v="Adult"/>
    <x v="2"/>
    <x v="1"/>
  </r>
  <r>
    <x v="187"/>
    <n v="47"/>
    <s v="Male"/>
    <x v="1"/>
    <x v="2"/>
    <x v="1"/>
    <n v="56917.91"/>
    <n v="158370.01999999999"/>
    <n v="527"/>
    <n v="161136.43"/>
    <x v="2"/>
    <n v="42"/>
    <d v="2021-05-05T00:00:00"/>
    <x v="1"/>
    <s v="Highly Active"/>
    <s v="Adult"/>
    <x v="1"/>
    <x v="0"/>
  </r>
  <r>
    <x v="188"/>
    <n v="28"/>
    <s v="Male"/>
    <x v="0"/>
    <x v="1"/>
    <x v="0"/>
    <n v="50223.040000000001"/>
    <n v="4419.96"/>
    <n v="501"/>
    <n v="82880.44"/>
    <x v="2"/>
    <n v="51"/>
    <d v="2020-08-16T00:00:00"/>
    <x v="0"/>
    <s v="Highly Active"/>
    <s v="Young Adult"/>
    <x v="1"/>
    <x v="0"/>
  </r>
  <r>
    <x v="189"/>
    <n v="45"/>
    <s v="Male"/>
    <x v="1"/>
    <x v="2"/>
    <x v="1"/>
    <n v="86888.04"/>
    <n v="115169.46"/>
    <n v="649"/>
    <n v="96988.7"/>
    <x v="2"/>
    <n v="35"/>
    <d v="2020-12-19T00:00:00"/>
    <x v="0"/>
    <s v="Active"/>
    <s v="Adult"/>
    <x v="1"/>
    <x v="0"/>
  </r>
  <r>
    <x v="190"/>
    <n v="42"/>
    <s v="Male"/>
    <x v="1"/>
    <x v="0"/>
    <x v="3"/>
    <n v="136326.25"/>
    <n v="118056.54"/>
    <n v="337"/>
    <n v="30665.72"/>
    <x v="0"/>
    <n v="52"/>
    <d v="2019-05-30T00:00:00"/>
    <x v="0"/>
    <s v="Highly Active"/>
    <s v="Adult"/>
    <x v="1"/>
    <x v="2"/>
  </r>
  <r>
    <x v="191"/>
    <n v="56"/>
    <s v="Female"/>
    <x v="4"/>
    <x v="0"/>
    <x v="1"/>
    <n v="70093.91"/>
    <n v="236133.75"/>
    <n v="799"/>
    <n v="428003.82"/>
    <x v="2"/>
    <n v="46"/>
    <d v="2023-06-12T00:00:00"/>
    <x v="0"/>
    <s v="Highly Active"/>
    <s v="Senior"/>
    <x v="1"/>
    <x v="1"/>
  </r>
  <r>
    <x v="192"/>
    <n v="50"/>
    <s v="Male"/>
    <x v="3"/>
    <x v="1"/>
    <x v="2"/>
    <n v="111878.89"/>
    <n v="12449.67"/>
    <n v="342"/>
    <n v="19554.23"/>
    <x v="0"/>
    <n v="41"/>
    <d v="2021-02-07T00:00:00"/>
    <x v="0"/>
    <s v="Highly Active"/>
    <s v="Adult"/>
    <x v="1"/>
    <x v="2"/>
  </r>
  <r>
    <x v="193"/>
    <n v="18"/>
    <s v="Female"/>
    <x v="4"/>
    <x v="2"/>
    <x v="2"/>
    <n v="103695.99"/>
    <n v="110917.12"/>
    <n v="816"/>
    <n v="364867.86"/>
    <x v="2"/>
    <n v="41"/>
    <d v="2022-10-29T00:00:00"/>
    <x v="0"/>
    <s v="Highly Active"/>
    <s v="Youth"/>
    <x v="1"/>
    <x v="1"/>
  </r>
  <r>
    <x v="194"/>
    <n v="44"/>
    <s v="Male"/>
    <x v="2"/>
    <x v="0"/>
    <x v="3"/>
    <n v="82316.56"/>
    <n v="238221.71"/>
    <n v="367"/>
    <n v="32948.33"/>
    <x v="0"/>
    <n v="21"/>
    <d v="2023-04-15T00:00:00"/>
    <x v="0"/>
    <s v="Active"/>
    <s v="Adult"/>
    <x v="1"/>
    <x v="2"/>
  </r>
  <r>
    <x v="195"/>
    <n v="69"/>
    <s v="Male"/>
    <x v="2"/>
    <x v="3"/>
    <x v="3"/>
    <n v="386292.12"/>
    <n v="10878.89"/>
    <n v="422"/>
    <n v="18460.86"/>
    <x v="0"/>
    <n v="57"/>
    <d v="2018-01-24T00:00:00"/>
    <x v="0"/>
    <s v="Highly Active"/>
    <s v="Senior"/>
    <x v="3"/>
    <x v="2"/>
  </r>
  <r>
    <x v="196"/>
    <n v="30"/>
    <s v="Female"/>
    <x v="1"/>
    <x v="0"/>
    <x v="0"/>
    <n v="6251.54"/>
    <n v="231014.13"/>
    <n v="635"/>
    <n v="166052.6"/>
    <x v="1"/>
    <n v="38"/>
    <d v="2021-10-25T00:00:00"/>
    <x v="0"/>
    <s v="Highly Active"/>
    <s v="Young Adult"/>
    <x v="2"/>
    <x v="0"/>
  </r>
  <r>
    <x v="197"/>
    <n v="58"/>
    <s v="Male"/>
    <x v="1"/>
    <x v="0"/>
    <x v="3"/>
    <n v="294316.88"/>
    <n v="262304.81"/>
    <n v="452"/>
    <n v="37309.08"/>
    <x v="0"/>
    <n v="8"/>
    <d v="2022-01-16T00:00:00"/>
    <x v="0"/>
    <s v="Low Engagement"/>
    <s v="Senior"/>
    <x v="3"/>
    <x v="2"/>
  </r>
  <r>
    <x v="198"/>
    <n v="20"/>
    <s v="Female"/>
    <x v="3"/>
    <x v="0"/>
    <x v="0"/>
    <n v="26746.21"/>
    <n v="266014.05"/>
    <n v="461"/>
    <n v="18772.63"/>
    <x v="0"/>
    <n v="43"/>
    <d v="2018-08-23T00:00:00"/>
    <x v="0"/>
    <s v="Highly Active"/>
    <s v="Youth"/>
    <x v="0"/>
    <x v="2"/>
  </r>
  <r>
    <x v="199"/>
    <n v="56"/>
    <s v="Female"/>
    <x v="1"/>
    <x v="0"/>
    <x v="0"/>
    <n v="59181.32"/>
    <n v="239428.61"/>
    <n v="513"/>
    <n v="144027.69"/>
    <x v="0"/>
    <n v="32"/>
    <d v="2021-10-28T00:00:00"/>
    <x v="0"/>
    <s v="Active"/>
    <s v="Senior"/>
    <x v="1"/>
    <x v="0"/>
  </r>
  <r>
    <x v="200"/>
    <n v="23"/>
    <s v="Male"/>
    <x v="3"/>
    <x v="0"/>
    <x v="2"/>
    <n v="46585.98"/>
    <n v="134243.97"/>
    <n v="675"/>
    <n v="52719.33"/>
    <x v="1"/>
    <n v="8"/>
    <d v="2022-12-18T00:00:00"/>
    <x v="0"/>
    <s v="Low Engagement"/>
    <s v="Youth"/>
    <x v="0"/>
    <x v="3"/>
  </r>
  <r>
    <x v="201"/>
    <n v="25"/>
    <s v="Female"/>
    <x v="0"/>
    <x v="2"/>
    <x v="1"/>
    <n v="197066.8"/>
    <n v="196907.36"/>
    <n v="742"/>
    <n v="162731.06"/>
    <x v="2"/>
    <n v="44"/>
    <d v="2021-01-04T00:00:00"/>
    <x v="0"/>
    <s v="Highly Active"/>
    <s v="Youth"/>
    <x v="3"/>
    <x v="3"/>
  </r>
  <r>
    <x v="202"/>
    <n v="44"/>
    <s v="Female"/>
    <x v="1"/>
    <x v="2"/>
    <x v="1"/>
    <n v="65397"/>
    <n v="94530.92"/>
    <n v="722"/>
    <n v="231453.74"/>
    <x v="2"/>
    <n v="10"/>
    <d v="2022-03-18T00:00:00"/>
    <x v="0"/>
    <s v="Low Engagement"/>
    <s v="Adult"/>
    <x v="1"/>
    <x v="3"/>
  </r>
  <r>
    <x v="203"/>
    <n v="26"/>
    <s v="Female"/>
    <x v="2"/>
    <x v="1"/>
    <x v="0"/>
    <n v="24954.1"/>
    <n v="12772.51"/>
    <n v="837"/>
    <n v="171695.35"/>
    <x v="2"/>
    <n v="23"/>
    <d v="2019-07-01T00:00:00"/>
    <x v="0"/>
    <s v="Active"/>
    <s v="Young Adult"/>
    <x v="0"/>
    <x v="1"/>
  </r>
  <r>
    <x v="204"/>
    <n v="54"/>
    <s v="Female"/>
    <x v="0"/>
    <x v="2"/>
    <x v="1"/>
    <n v="59300.73"/>
    <n v="57382.61"/>
    <n v="529"/>
    <n v="78478.240000000005"/>
    <x v="0"/>
    <n v="4"/>
    <d v="2022-04-24T00:00:00"/>
    <x v="0"/>
    <s v="Low Engagement"/>
    <s v="Senior"/>
    <x v="1"/>
    <x v="0"/>
  </r>
  <r>
    <x v="205"/>
    <n v="50"/>
    <s v="Female"/>
    <x v="1"/>
    <x v="0"/>
    <x v="0"/>
    <n v="89750.81"/>
    <n v="294525.69"/>
    <n v="358"/>
    <n v="40233.1"/>
    <x v="1"/>
    <n v="48"/>
    <d v="2021-08-05T00:00:00"/>
    <x v="1"/>
    <s v="Highly Active"/>
    <s v="Adult"/>
    <x v="1"/>
    <x v="2"/>
  </r>
  <r>
    <x v="206"/>
    <n v="68"/>
    <s v="Female"/>
    <x v="3"/>
    <x v="2"/>
    <x v="0"/>
    <n v="63985.66"/>
    <n v="149677.60999999999"/>
    <n v="395"/>
    <n v="44258.59"/>
    <x v="0"/>
    <n v="52"/>
    <d v="2019-11-28T00:00:00"/>
    <x v="0"/>
    <s v="Highly Active"/>
    <s v="Senior"/>
    <x v="1"/>
    <x v="2"/>
  </r>
  <r>
    <x v="207"/>
    <n v="59"/>
    <s v="Female"/>
    <x v="2"/>
    <x v="0"/>
    <x v="0"/>
    <n v="73337.73"/>
    <n v="230945.71"/>
    <n v="561"/>
    <n v="179212.81"/>
    <x v="2"/>
    <n v="38"/>
    <d v="2018-08-17T00:00:00"/>
    <x v="0"/>
    <s v="Highly Active"/>
    <s v="Senior"/>
    <x v="1"/>
    <x v="0"/>
  </r>
  <r>
    <x v="208"/>
    <n v="61"/>
    <s v="Female"/>
    <x v="1"/>
    <x v="2"/>
    <x v="1"/>
    <n v="184012.05"/>
    <n v="41182.04"/>
    <n v="653"/>
    <n v="98258.58"/>
    <x v="0"/>
    <n v="30"/>
    <d v="2019-08-25T00:00:00"/>
    <x v="0"/>
    <s v="Active"/>
    <s v="Senior"/>
    <x v="3"/>
    <x v="3"/>
  </r>
  <r>
    <x v="209"/>
    <n v="41"/>
    <s v="Male"/>
    <x v="2"/>
    <x v="2"/>
    <x v="1"/>
    <n v="182815.13"/>
    <n v="159781.03"/>
    <n v="611"/>
    <n v="61788.9"/>
    <x v="0"/>
    <n v="41"/>
    <d v="2020-06-09T00:00:00"/>
    <x v="0"/>
    <s v="Highly Active"/>
    <s v="Adult"/>
    <x v="3"/>
    <x v="0"/>
  </r>
  <r>
    <x v="210"/>
    <n v="32"/>
    <s v="Male"/>
    <x v="4"/>
    <x v="3"/>
    <x v="0"/>
    <n v="74155.64"/>
    <n v="24368.09"/>
    <n v="435"/>
    <n v="42282.49"/>
    <x v="0"/>
    <n v="23"/>
    <d v="2018-11-20T00:00:00"/>
    <x v="0"/>
    <s v="Active"/>
    <s v="Young Adult"/>
    <x v="1"/>
    <x v="2"/>
  </r>
  <r>
    <x v="211"/>
    <n v="49"/>
    <s v="Female"/>
    <x v="1"/>
    <x v="1"/>
    <x v="3"/>
    <n v="139020.99"/>
    <n v="13435.45"/>
    <n v="772"/>
    <n v="195915.91"/>
    <x v="2"/>
    <n v="5"/>
    <d v="2020-07-18T00:00:00"/>
    <x v="0"/>
    <s v="Low Engagement"/>
    <s v="Adult"/>
    <x v="1"/>
    <x v="1"/>
  </r>
  <r>
    <x v="212"/>
    <n v="49"/>
    <s v="Male"/>
    <x v="3"/>
    <x v="0"/>
    <x v="0"/>
    <n v="84493.96"/>
    <n v="101734.69"/>
    <n v="729"/>
    <n v="198890.1"/>
    <x v="1"/>
    <n v="21"/>
    <d v="2018-01-07T00:00:00"/>
    <x v="0"/>
    <s v="Active"/>
    <s v="Adult"/>
    <x v="1"/>
    <x v="3"/>
  </r>
  <r>
    <x v="213"/>
    <n v="41"/>
    <s v="Female"/>
    <x v="1"/>
    <x v="0"/>
    <x v="3"/>
    <n v="141699.22"/>
    <n v="157113.21"/>
    <n v="836"/>
    <n v="199882.98"/>
    <x v="2"/>
    <n v="56"/>
    <d v="2023-05-08T00:00:00"/>
    <x v="0"/>
    <s v="Highly Active"/>
    <s v="Adult"/>
    <x v="1"/>
    <x v="1"/>
  </r>
  <r>
    <x v="214"/>
    <n v="58"/>
    <s v="Female"/>
    <x v="3"/>
    <x v="0"/>
    <x v="2"/>
    <n v="114005.83"/>
    <n v="50921.62"/>
    <n v="445"/>
    <n v="23165.57"/>
    <x v="0"/>
    <n v="6"/>
    <d v="2022-01-18T00:00:00"/>
    <x v="0"/>
    <s v="Low Engagement"/>
    <s v="Senior"/>
    <x v="1"/>
    <x v="2"/>
  </r>
  <r>
    <x v="215"/>
    <n v="69"/>
    <s v="Male"/>
    <x v="0"/>
    <x v="0"/>
    <x v="3"/>
    <n v="358521.38"/>
    <n v="152044.38"/>
    <n v="823"/>
    <n v="137020.37"/>
    <x v="2"/>
    <n v="49"/>
    <d v="2022-11-29T00:00:00"/>
    <x v="0"/>
    <s v="Highly Active"/>
    <s v="Senior"/>
    <x v="3"/>
    <x v="1"/>
  </r>
  <r>
    <x v="216"/>
    <n v="66"/>
    <s v="Female"/>
    <x v="1"/>
    <x v="0"/>
    <x v="2"/>
    <n v="116244.44"/>
    <n v="88270.68"/>
    <n v="386"/>
    <n v="43223.19"/>
    <x v="1"/>
    <n v="17"/>
    <d v="2022-01-13T00:00:00"/>
    <x v="0"/>
    <s v="Active"/>
    <s v="Senior"/>
    <x v="1"/>
    <x v="2"/>
  </r>
  <r>
    <x v="217"/>
    <n v="66"/>
    <s v="Female"/>
    <x v="1"/>
    <x v="2"/>
    <x v="2"/>
    <n v="84576"/>
    <n v="89346.49"/>
    <n v="408"/>
    <n v="45015.199999999997"/>
    <x v="0"/>
    <n v="25"/>
    <d v="2019-06-24T00:00:00"/>
    <x v="1"/>
    <s v="Active"/>
    <s v="Senior"/>
    <x v="1"/>
    <x v="2"/>
  </r>
  <r>
    <x v="218"/>
    <n v="69"/>
    <s v="Female"/>
    <x v="3"/>
    <x v="0"/>
    <x v="1"/>
    <n v="129551.61"/>
    <n v="65528.11"/>
    <n v="722"/>
    <n v="327532.14"/>
    <x v="1"/>
    <n v="24"/>
    <d v="2023-06-14T00:00:00"/>
    <x v="0"/>
    <s v="Active"/>
    <s v="Senior"/>
    <x v="1"/>
    <x v="3"/>
  </r>
  <r>
    <x v="219"/>
    <n v="29"/>
    <s v="Female"/>
    <x v="2"/>
    <x v="1"/>
    <x v="3"/>
    <n v="478994.04"/>
    <n v="4601.09"/>
    <n v="644"/>
    <n v="66291.27"/>
    <x v="1"/>
    <n v="22"/>
    <d v="2020-10-22T00:00:00"/>
    <x v="0"/>
    <s v="Active"/>
    <s v="Young Adult"/>
    <x v="3"/>
    <x v="0"/>
  </r>
  <r>
    <x v="220"/>
    <n v="56"/>
    <s v="Male"/>
    <x v="0"/>
    <x v="3"/>
    <x v="2"/>
    <n v="24152.400000000001"/>
    <n v="6914.22"/>
    <n v="565"/>
    <n v="161865.1"/>
    <x v="2"/>
    <n v="13"/>
    <d v="2022-04-10T00:00:00"/>
    <x v="0"/>
    <s v="Low Engagement"/>
    <s v="Senior"/>
    <x v="0"/>
    <x v="0"/>
  </r>
  <r>
    <x v="221"/>
    <n v="19"/>
    <s v="Female"/>
    <x v="1"/>
    <x v="2"/>
    <x v="1"/>
    <n v="65225.22"/>
    <n v="186383.23"/>
    <n v="793"/>
    <n v="261509.09"/>
    <x v="2"/>
    <n v="17"/>
    <d v="2019-01-01T00:00:00"/>
    <x v="0"/>
    <s v="Active"/>
    <s v="Youth"/>
    <x v="1"/>
    <x v="1"/>
  </r>
  <r>
    <x v="222"/>
    <n v="20"/>
    <s v="Female"/>
    <x v="3"/>
    <x v="0"/>
    <x v="0"/>
    <n v="61524.34"/>
    <n v="168514.99"/>
    <n v="632"/>
    <n v="149376.09"/>
    <x v="1"/>
    <n v="14"/>
    <d v="2020-11-05T00:00:00"/>
    <x v="0"/>
    <s v="Low Engagement"/>
    <s v="Youth"/>
    <x v="1"/>
    <x v="0"/>
  </r>
  <r>
    <x v="223"/>
    <n v="66"/>
    <s v="Female"/>
    <x v="0"/>
    <x v="0"/>
    <x v="2"/>
    <n v="144967.57999999999"/>
    <n v="131087.75"/>
    <n v="712"/>
    <n v="286411.45"/>
    <x v="2"/>
    <n v="34"/>
    <d v="2023-02-13T00:00:00"/>
    <x v="0"/>
    <s v="Active"/>
    <s v="Senior"/>
    <x v="1"/>
    <x v="3"/>
  </r>
  <r>
    <x v="224"/>
    <n v="54"/>
    <s v="Male"/>
    <x v="4"/>
    <x v="2"/>
    <x v="3"/>
    <n v="93008.5"/>
    <n v="120954.97"/>
    <n v="490"/>
    <n v="49627.14"/>
    <x v="0"/>
    <n v="26"/>
    <d v="2018-08-06T00:00:00"/>
    <x v="0"/>
    <s v="Active"/>
    <s v="Senior"/>
    <x v="1"/>
    <x v="2"/>
  </r>
  <r>
    <x v="225"/>
    <n v="66"/>
    <s v="Female"/>
    <x v="1"/>
    <x v="2"/>
    <x v="0"/>
    <n v="3232.37"/>
    <n v="136809.85"/>
    <n v="441"/>
    <n v="33574.53"/>
    <x v="0"/>
    <n v="19"/>
    <d v="2022-11-18T00:00:00"/>
    <x v="0"/>
    <s v="Active"/>
    <s v="Senior"/>
    <x v="2"/>
    <x v="2"/>
  </r>
  <r>
    <x v="226"/>
    <n v="34"/>
    <s v="Male"/>
    <x v="2"/>
    <x v="2"/>
    <x v="1"/>
    <n v="15871.17"/>
    <n v="186719.39"/>
    <n v="372"/>
    <n v="40329.15"/>
    <x v="1"/>
    <n v="26"/>
    <d v="2021-07-04T00:00:00"/>
    <x v="0"/>
    <s v="Active"/>
    <s v="Young Adult"/>
    <x v="0"/>
    <x v="2"/>
  </r>
  <r>
    <x v="227"/>
    <n v="66"/>
    <s v="Male"/>
    <x v="2"/>
    <x v="2"/>
    <x v="3"/>
    <n v="73582.559999999998"/>
    <n v="60377.8"/>
    <n v="466"/>
    <n v="39016.730000000003"/>
    <x v="0"/>
    <n v="3"/>
    <d v="2019-09-04T00:00:00"/>
    <x v="0"/>
    <s v="Low Engagement"/>
    <s v="Senior"/>
    <x v="1"/>
    <x v="2"/>
  </r>
  <r>
    <x v="228"/>
    <n v="19"/>
    <s v="Female"/>
    <x v="1"/>
    <x v="2"/>
    <x v="1"/>
    <n v="182024.09"/>
    <n v="80243.92"/>
    <n v="467"/>
    <n v="23502.240000000002"/>
    <x v="0"/>
    <n v="2"/>
    <d v="2022-09-20T00:00:00"/>
    <x v="0"/>
    <s v="Low Engagement"/>
    <s v="Youth"/>
    <x v="3"/>
    <x v="2"/>
  </r>
  <r>
    <x v="229"/>
    <n v="19"/>
    <s v="Female"/>
    <x v="2"/>
    <x v="0"/>
    <x v="1"/>
    <n v="145645.29"/>
    <n v="293221.01"/>
    <n v="558"/>
    <n v="159014.29999999999"/>
    <x v="1"/>
    <n v="28"/>
    <d v="2021-08-01T00:00:00"/>
    <x v="0"/>
    <s v="Active"/>
    <s v="Youth"/>
    <x v="1"/>
    <x v="0"/>
  </r>
  <r>
    <x v="230"/>
    <n v="45"/>
    <s v="Male"/>
    <x v="1"/>
    <x v="0"/>
    <x v="3"/>
    <n v="354697.86"/>
    <n v="123934.04"/>
    <n v="738"/>
    <n v="454945.78"/>
    <x v="2"/>
    <n v="2"/>
    <d v="2020-11-05T00:00:00"/>
    <x v="0"/>
    <s v="Low Engagement"/>
    <s v="Adult"/>
    <x v="3"/>
    <x v="3"/>
  </r>
  <r>
    <x v="231"/>
    <n v="40"/>
    <s v="Female"/>
    <x v="0"/>
    <x v="0"/>
    <x v="1"/>
    <n v="106901.7"/>
    <n v="26317.26"/>
    <n v="410"/>
    <n v="45527.75"/>
    <x v="1"/>
    <n v="22"/>
    <d v="2021-06-01T00:00:00"/>
    <x v="0"/>
    <s v="Active"/>
    <s v="Adult"/>
    <x v="1"/>
    <x v="2"/>
  </r>
  <r>
    <x v="232"/>
    <n v="54"/>
    <s v="Male"/>
    <x v="2"/>
    <x v="3"/>
    <x v="1"/>
    <n v="157480.76"/>
    <n v="8691.09"/>
    <n v="830"/>
    <n v="346788.64"/>
    <x v="2"/>
    <n v="7"/>
    <d v="2019-02-12T00:00:00"/>
    <x v="1"/>
    <s v="Low Engagement"/>
    <s v="Senior"/>
    <x v="3"/>
    <x v="1"/>
  </r>
  <r>
    <x v="233"/>
    <n v="49"/>
    <s v="Male"/>
    <x v="1"/>
    <x v="2"/>
    <x v="3"/>
    <n v="120041.60000000001"/>
    <n v="34477.58"/>
    <n v="589"/>
    <n v="103980.83"/>
    <x v="2"/>
    <n v="4"/>
    <d v="2018-11-10T00:00:00"/>
    <x v="0"/>
    <s v="Low Engagement"/>
    <s v="Adult"/>
    <x v="1"/>
    <x v="0"/>
  </r>
  <r>
    <x v="234"/>
    <n v="50"/>
    <s v="Female"/>
    <x v="0"/>
    <x v="2"/>
    <x v="3"/>
    <n v="226373.54"/>
    <n v="198286.93"/>
    <n v="809"/>
    <n v="276679.74"/>
    <x v="2"/>
    <n v="49"/>
    <d v="2020-02-05T00:00:00"/>
    <x v="0"/>
    <s v="Highly Active"/>
    <s v="Adult"/>
    <x v="3"/>
    <x v="1"/>
  </r>
  <r>
    <x v="235"/>
    <n v="18"/>
    <s v="Female"/>
    <x v="2"/>
    <x v="0"/>
    <x v="1"/>
    <n v="100550.83"/>
    <n v="98083.839999999997"/>
    <n v="474"/>
    <n v="21619.439999999999"/>
    <x v="1"/>
    <n v="38"/>
    <d v="2022-04-11T00:00:00"/>
    <x v="0"/>
    <s v="Highly Active"/>
    <s v="Youth"/>
    <x v="1"/>
    <x v="2"/>
  </r>
  <r>
    <x v="236"/>
    <n v="36"/>
    <s v="Male"/>
    <x v="1"/>
    <x v="2"/>
    <x v="1"/>
    <n v="26529.85"/>
    <n v="187002.27"/>
    <n v="601"/>
    <n v="118650.85"/>
    <x v="2"/>
    <n v="39"/>
    <d v="2018-11-27T00:00:00"/>
    <x v="0"/>
    <s v="Highly Active"/>
    <s v="Adult"/>
    <x v="0"/>
    <x v="0"/>
  </r>
  <r>
    <x v="237"/>
    <n v="19"/>
    <s v="Male"/>
    <x v="4"/>
    <x v="2"/>
    <x v="1"/>
    <n v="86805.17"/>
    <n v="199300.67"/>
    <n v="484"/>
    <n v="12215.51"/>
    <x v="1"/>
    <n v="20"/>
    <d v="2021-01-09T00:00:00"/>
    <x v="1"/>
    <s v="Active"/>
    <s v="Youth"/>
    <x v="1"/>
    <x v="2"/>
  </r>
  <r>
    <x v="238"/>
    <n v="61"/>
    <s v="Male"/>
    <x v="4"/>
    <x v="2"/>
    <x v="2"/>
    <n v="54310.25"/>
    <n v="131973.01"/>
    <n v="638"/>
    <n v="82449.02"/>
    <x v="0"/>
    <n v="6"/>
    <d v="2023-05-07T00:00:00"/>
    <x v="0"/>
    <s v="Low Engagement"/>
    <s v="Senior"/>
    <x v="1"/>
    <x v="0"/>
  </r>
  <r>
    <x v="239"/>
    <n v="43"/>
    <s v="Male"/>
    <x v="2"/>
    <x v="2"/>
    <x v="0"/>
    <n v="4522.63"/>
    <n v="35643.370000000003"/>
    <n v="809"/>
    <n v="458103.38"/>
    <x v="2"/>
    <n v="9"/>
    <d v="2022-05-14T00:00:00"/>
    <x v="0"/>
    <s v="Low Engagement"/>
    <s v="Adult"/>
    <x v="2"/>
    <x v="1"/>
  </r>
  <r>
    <x v="240"/>
    <n v="49"/>
    <s v="Female"/>
    <x v="1"/>
    <x v="1"/>
    <x v="0"/>
    <n v="14536.8"/>
    <n v="1631.83"/>
    <n v="609"/>
    <n v="130564.53"/>
    <x v="1"/>
    <n v="52"/>
    <d v="2023-03-05T00:00:00"/>
    <x v="0"/>
    <s v="Highly Active"/>
    <s v="Adult"/>
    <x v="0"/>
    <x v="0"/>
  </r>
  <r>
    <x v="241"/>
    <n v="23"/>
    <s v="Female"/>
    <x v="3"/>
    <x v="2"/>
    <x v="1"/>
    <n v="153987.18"/>
    <n v="111870.14"/>
    <n v="806"/>
    <n v="290196.46999999997"/>
    <x v="1"/>
    <n v="31"/>
    <d v="2020-12-22T00:00:00"/>
    <x v="0"/>
    <s v="Active"/>
    <s v="Youth"/>
    <x v="3"/>
    <x v="1"/>
  </r>
  <r>
    <x v="242"/>
    <n v="49"/>
    <s v="Female"/>
    <x v="2"/>
    <x v="0"/>
    <x v="2"/>
    <n v="12525.31"/>
    <n v="133728.16"/>
    <n v="645"/>
    <n v="54401.24"/>
    <x v="1"/>
    <n v="26"/>
    <d v="2023-02-25T00:00:00"/>
    <x v="0"/>
    <s v="Active"/>
    <s v="Adult"/>
    <x v="0"/>
    <x v="0"/>
  </r>
  <r>
    <x v="243"/>
    <n v="21"/>
    <s v="Female"/>
    <x v="1"/>
    <x v="2"/>
    <x v="0"/>
    <n v="93491.08"/>
    <n v="133050.14000000001"/>
    <n v="380"/>
    <n v="22589.41"/>
    <x v="1"/>
    <n v="36"/>
    <d v="2018-01-02T00:00:00"/>
    <x v="1"/>
    <s v="Highly Active"/>
    <s v="Youth"/>
    <x v="1"/>
    <x v="2"/>
  </r>
  <r>
    <x v="244"/>
    <n v="28"/>
    <s v="Female"/>
    <x v="2"/>
    <x v="0"/>
    <x v="0"/>
    <n v="9556.0400000000009"/>
    <n v="142877.39000000001"/>
    <n v="673"/>
    <n v="128855.72"/>
    <x v="1"/>
    <n v="26"/>
    <d v="2021-05-11T00:00:00"/>
    <x v="0"/>
    <s v="Active"/>
    <s v="Young Adult"/>
    <x v="2"/>
    <x v="3"/>
  </r>
  <r>
    <x v="245"/>
    <n v="34"/>
    <s v="Male"/>
    <x v="2"/>
    <x v="2"/>
    <x v="0"/>
    <n v="80124.570000000007"/>
    <n v="188793.06"/>
    <n v="455"/>
    <n v="17382.830000000002"/>
    <x v="0"/>
    <n v="28"/>
    <d v="2019-10-26T00:00:00"/>
    <x v="0"/>
    <s v="Active"/>
    <s v="Young Adult"/>
    <x v="1"/>
    <x v="2"/>
  </r>
  <r>
    <x v="246"/>
    <n v="55"/>
    <s v="Female"/>
    <x v="2"/>
    <x v="0"/>
    <x v="3"/>
    <n v="454377.44"/>
    <n v="169727.12"/>
    <n v="731"/>
    <n v="398884.11"/>
    <x v="1"/>
    <n v="5"/>
    <d v="2020-09-27T00:00:00"/>
    <x v="0"/>
    <s v="Low Engagement"/>
    <s v="Senior"/>
    <x v="3"/>
    <x v="3"/>
  </r>
  <r>
    <x v="247"/>
    <n v="41"/>
    <s v="Female"/>
    <x v="2"/>
    <x v="2"/>
    <x v="0"/>
    <n v="94172.42"/>
    <n v="147933.43"/>
    <n v="799"/>
    <n v="342286.76"/>
    <x v="2"/>
    <n v="51"/>
    <d v="2018-02-09T00:00:00"/>
    <x v="0"/>
    <s v="Highly Active"/>
    <s v="Adult"/>
    <x v="1"/>
    <x v="1"/>
  </r>
  <r>
    <x v="248"/>
    <n v="22"/>
    <s v="Female"/>
    <x v="0"/>
    <x v="2"/>
    <x v="1"/>
    <n v="174158.02"/>
    <n v="182402.5"/>
    <n v="446"/>
    <n v="30908.73"/>
    <x v="0"/>
    <n v="10"/>
    <d v="2018-08-18T00:00:00"/>
    <x v="0"/>
    <s v="Low Engagement"/>
    <s v="Youth"/>
    <x v="3"/>
    <x v="2"/>
  </r>
  <r>
    <x v="249"/>
    <n v="69"/>
    <s v="Female"/>
    <x v="4"/>
    <x v="0"/>
    <x v="1"/>
    <n v="61072.26"/>
    <n v="61124.13"/>
    <n v="780"/>
    <n v="106950.35"/>
    <x v="2"/>
    <n v="18"/>
    <d v="2023-03-18T00:00:00"/>
    <x v="0"/>
    <s v="Active"/>
    <s v="Senior"/>
    <x v="1"/>
    <x v="1"/>
  </r>
  <r>
    <x v="250"/>
    <n v="51"/>
    <s v="Female"/>
    <x v="1"/>
    <x v="2"/>
    <x v="2"/>
    <n v="56632.2"/>
    <n v="69054.89"/>
    <n v="734"/>
    <n v="288649.74"/>
    <x v="2"/>
    <n v="15"/>
    <d v="2020-01-14T00:00:00"/>
    <x v="0"/>
    <s v="Low Engagement"/>
    <s v="Senior"/>
    <x v="1"/>
    <x v="3"/>
  </r>
  <r>
    <x v="251"/>
    <n v="23"/>
    <s v="Male"/>
    <x v="0"/>
    <x v="2"/>
    <x v="1"/>
    <n v="88176.41"/>
    <n v="48244.17"/>
    <n v="818"/>
    <n v="471110.44"/>
    <x v="1"/>
    <n v="57"/>
    <d v="2022-12-05T00:00:00"/>
    <x v="0"/>
    <s v="Highly Active"/>
    <s v="Youth"/>
    <x v="1"/>
    <x v="1"/>
  </r>
  <r>
    <x v="252"/>
    <n v="39"/>
    <s v="Male"/>
    <x v="3"/>
    <x v="2"/>
    <x v="0"/>
    <n v="14790.37"/>
    <n v="53738.53"/>
    <n v="368"/>
    <n v="11839.67"/>
    <x v="1"/>
    <n v="33"/>
    <d v="2022-08-31T00:00:00"/>
    <x v="0"/>
    <s v="Active"/>
    <s v="Adult"/>
    <x v="0"/>
    <x v="2"/>
  </r>
  <r>
    <x v="253"/>
    <n v="28"/>
    <s v="Male"/>
    <x v="2"/>
    <x v="3"/>
    <x v="1"/>
    <n v="9343.1299999999992"/>
    <n v="17814.599999999999"/>
    <n v="485"/>
    <n v="9522.26"/>
    <x v="0"/>
    <n v="5"/>
    <d v="2022-07-11T00:00:00"/>
    <x v="0"/>
    <s v="Low Engagement"/>
    <s v="Young Adult"/>
    <x v="2"/>
    <x v="2"/>
  </r>
  <r>
    <x v="254"/>
    <n v="65"/>
    <s v="Female"/>
    <x v="2"/>
    <x v="2"/>
    <x v="2"/>
    <n v="131677.03"/>
    <n v="84600.47"/>
    <n v="503"/>
    <n v="144163.23000000001"/>
    <x v="0"/>
    <n v="37"/>
    <d v="2019-09-22T00:00:00"/>
    <x v="0"/>
    <s v="Highly Active"/>
    <s v="Senior"/>
    <x v="1"/>
    <x v="0"/>
  </r>
  <r>
    <x v="255"/>
    <n v="33"/>
    <s v="Male"/>
    <x v="0"/>
    <x v="0"/>
    <x v="1"/>
    <n v="113055.1"/>
    <n v="138488.4"/>
    <n v="312"/>
    <n v="28491.05"/>
    <x v="0"/>
    <n v="40"/>
    <d v="2019-05-06T00:00:00"/>
    <x v="1"/>
    <s v="Highly Active"/>
    <s v="Young Adult"/>
    <x v="1"/>
    <x v="2"/>
  </r>
  <r>
    <x v="256"/>
    <n v="50"/>
    <s v="Male"/>
    <x v="2"/>
    <x v="2"/>
    <x v="2"/>
    <n v="95221.21"/>
    <n v="197023.27"/>
    <n v="573"/>
    <n v="119523.57"/>
    <x v="0"/>
    <n v="22"/>
    <d v="2018-04-29T00:00:00"/>
    <x v="0"/>
    <s v="Active"/>
    <s v="Adult"/>
    <x v="1"/>
    <x v="0"/>
  </r>
  <r>
    <x v="257"/>
    <n v="26"/>
    <s v="Female"/>
    <x v="3"/>
    <x v="2"/>
    <x v="2"/>
    <n v="139778.39000000001"/>
    <n v="56639.74"/>
    <n v="597"/>
    <n v="146994"/>
    <x v="1"/>
    <n v="22"/>
    <d v="2019-05-09T00:00:00"/>
    <x v="0"/>
    <s v="Active"/>
    <s v="Young Adult"/>
    <x v="1"/>
    <x v="0"/>
  </r>
  <r>
    <x v="258"/>
    <n v="23"/>
    <s v="Female"/>
    <x v="2"/>
    <x v="2"/>
    <x v="0"/>
    <n v="66846.899999999994"/>
    <n v="121938.05"/>
    <n v="350"/>
    <n v="30430.52"/>
    <x v="0"/>
    <n v="22"/>
    <d v="2022-12-04T00:00:00"/>
    <x v="0"/>
    <s v="Active"/>
    <s v="Youth"/>
    <x v="1"/>
    <x v="2"/>
  </r>
  <r>
    <x v="259"/>
    <n v="33"/>
    <s v="Female"/>
    <x v="4"/>
    <x v="3"/>
    <x v="3"/>
    <n v="360884.08"/>
    <n v="7471.78"/>
    <n v="799"/>
    <n v="238844.23"/>
    <x v="2"/>
    <n v="52"/>
    <d v="2021-03-07T00:00:00"/>
    <x v="0"/>
    <s v="Highly Active"/>
    <s v="Young Adult"/>
    <x v="3"/>
    <x v="1"/>
  </r>
  <r>
    <x v="260"/>
    <n v="46"/>
    <s v="Male"/>
    <x v="1"/>
    <x v="2"/>
    <x v="0"/>
    <n v="78909.899999999994"/>
    <n v="84144.37"/>
    <n v="668"/>
    <n v="17597.36"/>
    <x v="1"/>
    <n v="15"/>
    <d v="2023-04-24T00:00:00"/>
    <x v="0"/>
    <s v="Low Engagement"/>
    <s v="Adult"/>
    <x v="1"/>
    <x v="3"/>
  </r>
  <r>
    <x v="261"/>
    <n v="20"/>
    <s v="Male"/>
    <x v="1"/>
    <x v="2"/>
    <x v="1"/>
    <n v="27687.95"/>
    <n v="119679.41"/>
    <n v="656"/>
    <n v="123865.4"/>
    <x v="2"/>
    <n v="17"/>
    <d v="2018-06-11T00:00:00"/>
    <x v="0"/>
    <s v="Active"/>
    <s v="Youth"/>
    <x v="0"/>
    <x v="3"/>
  </r>
  <r>
    <x v="262"/>
    <n v="37"/>
    <s v="Female"/>
    <x v="0"/>
    <x v="2"/>
    <x v="0"/>
    <n v="36656.050000000003"/>
    <n v="190927.4"/>
    <n v="302"/>
    <n v="17910.66"/>
    <x v="0"/>
    <n v="51"/>
    <d v="2018-06-25T00:00:00"/>
    <x v="1"/>
    <s v="Highly Active"/>
    <s v="Adult"/>
    <x v="0"/>
    <x v="2"/>
  </r>
  <r>
    <x v="263"/>
    <n v="53"/>
    <s v="Female"/>
    <x v="1"/>
    <x v="2"/>
    <x v="0"/>
    <n v="96852.58"/>
    <n v="96508.800000000003"/>
    <n v="553"/>
    <n v="116931.15"/>
    <x v="2"/>
    <n v="45"/>
    <d v="2022-02-07T00:00:00"/>
    <x v="1"/>
    <s v="Highly Active"/>
    <s v="Senior"/>
    <x v="1"/>
    <x v="0"/>
  </r>
  <r>
    <x v="264"/>
    <n v="36"/>
    <s v="Male"/>
    <x v="1"/>
    <x v="2"/>
    <x v="2"/>
    <n v="139210.21"/>
    <n v="41034.14"/>
    <n v="774"/>
    <n v="93041.87"/>
    <x v="2"/>
    <n v="58"/>
    <d v="2020-09-22T00:00:00"/>
    <x v="0"/>
    <s v="Highly Active"/>
    <s v="Adult"/>
    <x v="1"/>
    <x v="1"/>
  </r>
  <r>
    <x v="265"/>
    <n v="43"/>
    <s v="Male"/>
    <x v="1"/>
    <x v="0"/>
    <x v="0"/>
    <n v="88523.45"/>
    <n v="128685.21"/>
    <n v="805"/>
    <n v="128276.51"/>
    <x v="1"/>
    <n v="28"/>
    <d v="2022-07-30T00:00:00"/>
    <x v="1"/>
    <s v="Active"/>
    <s v="Adult"/>
    <x v="1"/>
    <x v="1"/>
  </r>
  <r>
    <x v="266"/>
    <n v="20"/>
    <s v="Female"/>
    <x v="1"/>
    <x v="2"/>
    <x v="2"/>
    <n v="73292.39"/>
    <n v="54776"/>
    <n v="555"/>
    <n v="64020.74"/>
    <x v="1"/>
    <n v="59"/>
    <d v="2018-05-22T00:00:00"/>
    <x v="0"/>
    <s v="Highly Active"/>
    <s v="Youth"/>
    <x v="1"/>
    <x v="0"/>
  </r>
  <r>
    <x v="267"/>
    <n v="36"/>
    <s v="Female"/>
    <x v="1"/>
    <x v="2"/>
    <x v="0"/>
    <n v="85862.1"/>
    <n v="69098.23"/>
    <n v="449"/>
    <n v="30552.74"/>
    <x v="0"/>
    <n v="22"/>
    <d v="2022-04-07T00:00:00"/>
    <x v="0"/>
    <s v="Active"/>
    <s v="Adult"/>
    <x v="1"/>
    <x v="2"/>
  </r>
  <r>
    <x v="268"/>
    <n v="37"/>
    <s v="Male"/>
    <x v="4"/>
    <x v="0"/>
    <x v="0"/>
    <n v="5791.19"/>
    <n v="193065.37"/>
    <n v="787"/>
    <n v="172770.2"/>
    <x v="2"/>
    <n v="21"/>
    <d v="2020-12-26T00:00:00"/>
    <x v="0"/>
    <s v="Active"/>
    <s v="Adult"/>
    <x v="2"/>
    <x v="1"/>
  </r>
  <r>
    <x v="269"/>
    <n v="49"/>
    <s v="Female"/>
    <x v="1"/>
    <x v="2"/>
    <x v="2"/>
    <n v="30792.44"/>
    <n v="41462.06"/>
    <n v="578"/>
    <n v="19887.189999999999"/>
    <x v="2"/>
    <n v="42"/>
    <d v="2022-04-18T00:00:00"/>
    <x v="0"/>
    <s v="Highly Active"/>
    <s v="Adult"/>
    <x v="0"/>
    <x v="0"/>
  </r>
  <r>
    <x v="270"/>
    <n v="24"/>
    <s v="Male"/>
    <x v="0"/>
    <x v="2"/>
    <x v="1"/>
    <n v="85723.7"/>
    <n v="109003.04"/>
    <n v="358"/>
    <n v="35783.19"/>
    <x v="1"/>
    <n v="17"/>
    <d v="2018-09-15T00:00:00"/>
    <x v="0"/>
    <s v="Active"/>
    <s v="Youth"/>
    <x v="1"/>
    <x v="2"/>
  </r>
  <r>
    <x v="271"/>
    <n v="69"/>
    <s v="Male"/>
    <x v="3"/>
    <x v="2"/>
    <x v="3"/>
    <n v="267526.43"/>
    <n v="133608.47"/>
    <n v="745"/>
    <n v="160115.82999999999"/>
    <x v="1"/>
    <n v="5"/>
    <d v="2018-09-20T00:00:00"/>
    <x v="0"/>
    <s v="Low Engagement"/>
    <s v="Senior"/>
    <x v="3"/>
    <x v="3"/>
  </r>
  <r>
    <x v="272"/>
    <n v="58"/>
    <s v="Male"/>
    <x v="4"/>
    <x v="0"/>
    <x v="0"/>
    <n v="27087.21"/>
    <n v="138120.35"/>
    <n v="412"/>
    <n v="31232.880000000001"/>
    <x v="1"/>
    <n v="18"/>
    <d v="2021-09-13T00:00:00"/>
    <x v="0"/>
    <s v="Active"/>
    <s v="Senior"/>
    <x v="0"/>
    <x v="2"/>
  </r>
  <r>
    <x v="273"/>
    <n v="50"/>
    <s v="Male"/>
    <x v="1"/>
    <x v="2"/>
    <x v="1"/>
    <n v="74512.95"/>
    <n v="33251.480000000003"/>
    <n v="788"/>
    <n v="71457.41"/>
    <x v="2"/>
    <n v="17"/>
    <d v="2020-08-31T00:00:00"/>
    <x v="0"/>
    <s v="Active"/>
    <s v="Adult"/>
    <x v="1"/>
    <x v="1"/>
  </r>
  <r>
    <x v="274"/>
    <n v="57"/>
    <s v="Female"/>
    <x v="3"/>
    <x v="0"/>
    <x v="3"/>
    <n v="123249.25"/>
    <n v="295945.42"/>
    <n v="706"/>
    <n v="473843.77"/>
    <x v="1"/>
    <n v="4"/>
    <d v="2023-04-24T00:00:00"/>
    <x v="0"/>
    <s v="Low Engagement"/>
    <s v="Senior"/>
    <x v="1"/>
    <x v="3"/>
  </r>
  <r>
    <x v="275"/>
    <n v="56"/>
    <s v="Female"/>
    <x v="2"/>
    <x v="2"/>
    <x v="1"/>
    <n v="100381.14"/>
    <n v="92409.68"/>
    <n v="666"/>
    <n v="170538.61"/>
    <x v="0"/>
    <n v="54"/>
    <d v="2021-01-30T00:00:00"/>
    <x v="0"/>
    <s v="Highly Active"/>
    <s v="Senior"/>
    <x v="1"/>
    <x v="3"/>
  </r>
  <r>
    <x v="276"/>
    <n v="35"/>
    <s v="Male"/>
    <x v="0"/>
    <x v="0"/>
    <x v="1"/>
    <n v="159799.44"/>
    <n v="238001.61"/>
    <n v="359"/>
    <n v="27736.49"/>
    <x v="1"/>
    <n v="7"/>
    <d v="2018-12-05T00:00:00"/>
    <x v="1"/>
    <s v="Low Engagement"/>
    <s v="Young Adult"/>
    <x v="3"/>
    <x v="2"/>
  </r>
  <r>
    <x v="277"/>
    <n v="57"/>
    <s v="Male"/>
    <x v="0"/>
    <x v="2"/>
    <x v="2"/>
    <n v="102590.46"/>
    <n v="85359.9"/>
    <n v="628"/>
    <n v="86256.12"/>
    <x v="1"/>
    <n v="25"/>
    <d v="2019-06-27T00:00:00"/>
    <x v="0"/>
    <s v="Active"/>
    <s v="Senior"/>
    <x v="1"/>
    <x v="0"/>
  </r>
  <r>
    <x v="278"/>
    <n v="18"/>
    <s v="Male"/>
    <x v="3"/>
    <x v="0"/>
    <x v="3"/>
    <n v="98506.51"/>
    <n v="153004.69"/>
    <n v="768"/>
    <n v="444214.79"/>
    <x v="2"/>
    <n v="37"/>
    <d v="2020-12-16T00:00:00"/>
    <x v="0"/>
    <s v="Highly Active"/>
    <s v="Youth"/>
    <x v="1"/>
    <x v="1"/>
  </r>
  <r>
    <x v="279"/>
    <n v="28"/>
    <s v="Male"/>
    <x v="1"/>
    <x v="1"/>
    <x v="2"/>
    <n v="78261.42"/>
    <n v="7769.27"/>
    <n v="362"/>
    <n v="29092.14"/>
    <x v="0"/>
    <n v="40"/>
    <d v="2022-11-22T00:00:00"/>
    <x v="1"/>
    <s v="Highly Active"/>
    <s v="Young Adult"/>
    <x v="1"/>
    <x v="2"/>
  </r>
  <r>
    <x v="280"/>
    <n v="45"/>
    <s v="Male"/>
    <x v="0"/>
    <x v="0"/>
    <x v="3"/>
    <n v="363940.87"/>
    <n v="115910.98"/>
    <n v="483"/>
    <n v="9837.44"/>
    <x v="0"/>
    <n v="40"/>
    <d v="2021-05-27T00:00:00"/>
    <x v="0"/>
    <s v="Highly Active"/>
    <s v="Adult"/>
    <x v="3"/>
    <x v="2"/>
  </r>
  <r>
    <x v="281"/>
    <n v="42"/>
    <s v="Female"/>
    <x v="2"/>
    <x v="2"/>
    <x v="3"/>
    <n v="288452.88"/>
    <n v="33714.730000000003"/>
    <n v="610"/>
    <n v="40268.42"/>
    <x v="1"/>
    <n v="43"/>
    <d v="2020-05-16T00:00:00"/>
    <x v="1"/>
    <s v="Highly Active"/>
    <s v="Adult"/>
    <x v="3"/>
    <x v="0"/>
  </r>
  <r>
    <x v="282"/>
    <n v="67"/>
    <s v="Female"/>
    <x v="3"/>
    <x v="2"/>
    <x v="0"/>
    <n v="39775.879999999997"/>
    <n v="91203.56"/>
    <n v="837"/>
    <n v="148290.41"/>
    <x v="1"/>
    <n v="9"/>
    <d v="2023-05-30T00:00:00"/>
    <x v="0"/>
    <s v="Low Engagement"/>
    <s v="Senior"/>
    <x v="0"/>
    <x v="1"/>
  </r>
  <r>
    <x v="283"/>
    <n v="40"/>
    <s v="Female"/>
    <x v="4"/>
    <x v="2"/>
    <x v="1"/>
    <n v="126273.31"/>
    <n v="181213.3"/>
    <n v="476"/>
    <n v="30135.8"/>
    <x v="0"/>
    <n v="19"/>
    <d v="2019-03-10T00:00:00"/>
    <x v="1"/>
    <s v="Active"/>
    <s v="Adult"/>
    <x v="1"/>
    <x v="2"/>
  </r>
  <r>
    <x v="284"/>
    <n v="48"/>
    <s v="Female"/>
    <x v="1"/>
    <x v="2"/>
    <x v="2"/>
    <n v="145609.41"/>
    <n v="147366.87"/>
    <n v="728"/>
    <n v="438486.58"/>
    <x v="1"/>
    <n v="51"/>
    <d v="2023-03-18T00:00:00"/>
    <x v="0"/>
    <s v="Highly Active"/>
    <s v="Adult"/>
    <x v="1"/>
    <x v="3"/>
  </r>
  <r>
    <x v="285"/>
    <n v="47"/>
    <s v="Male"/>
    <x v="4"/>
    <x v="2"/>
    <x v="0"/>
    <n v="10395.879999999999"/>
    <n v="54721.89"/>
    <n v="372"/>
    <n v="37454.230000000003"/>
    <x v="1"/>
    <n v="9"/>
    <d v="2021-01-09T00:00:00"/>
    <x v="0"/>
    <s v="Low Engagement"/>
    <s v="Adult"/>
    <x v="0"/>
    <x v="2"/>
  </r>
  <r>
    <x v="286"/>
    <n v="59"/>
    <s v="Male"/>
    <x v="1"/>
    <x v="1"/>
    <x v="0"/>
    <n v="39611.589999999997"/>
    <n v="11823.1"/>
    <n v="466"/>
    <n v="44742.46"/>
    <x v="1"/>
    <n v="23"/>
    <d v="2022-03-27T00:00:00"/>
    <x v="0"/>
    <s v="Active"/>
    <s v="Senior"/>
    <x v="0"/>
    <x v="2"/>
  </r>
  <r>
    <x v="287"/>
    <n v="52"/>
    <s v="Male"/>
    <x v="1"/>
    <x v="2"/>
    <x v="0"/>
    <n v="41253.980000000003"/>
    <n v="181679.25"/>
    <n v="524"/>
    <n v="52329.14"/>
    <x v="2"/>
    <n v="31"/>
    <d v="2022-02-03T00:00:00"/>
    <x v="0"/>
    <s v="Active"/>
    <s v="Senior"/>
    <x v="0"/>
    <x v="0"/>
  </r>
  <r>
    <x v="288"/>
    <n v="24"/>
    <s v="Male"/>
    <x v="1"/>
    <x v="2"/>
    <x v="0"/>
    <n v="58119.76"/>
    <n v="149005.79"/>
    <n v="308"/>
    <n v="24816.16"/>
    <x v="0"/>
    <n v="32"/>
    <d v="2021-11-13T00:00:00"/>
    <x v="0"/>
    <s v="Active"/>
    <s v="Youth"/>
    <x v="1"/>
    <x v="2"/>
  </r>
  <r>
    <x v="289"/>
    <n v="33"/>
    <s v="Male"/>
    <x v="1"/>
    <x v="0"/>
    <x v="2"/>
    <n v="31304.44"/>
    <n v="61631.63"/>
    <n v="535"/>
    <n v="57965.03"/>
    <x v="2"/>
    <n v="52"/>
    <d v="2019-02-16T00:00:00"/>
    <x v="0"/>
    <s v="Highly Active"/>
    <s v="Young Adult"/>
    <x v="0"/>
    <x v="0"/>
  </r>
  <r>
    <x v="290"/>
    <n v="43"/>
    <s v="Female"/>
    <x v="0"/>
    <x v="0"/>
    <x v="2"/>
    <n v="34730.019999999997"/>
    <n v="262993.09999999998"/>
    <n v="327"/>
    <n v="43072.99"/>
    <x v="0"/>
    <n v="31"/>
    <d v="2021-12-31T00:00:00"/>
    <x v="1"/>
    <s v="Active"/>
    <s v="Adult"/>
    <x v="0"/>
    <x v="2"/>
  </r>
  <r>
    <x v="291"/>
    <n v="65"/>
    <s v="Male"/>
    <x v="1"/>
    <x v="2"/>
    <x v="1"/>
    <n v="60645.47"/>
    <n v="81262.48"/>
    <n v="326"/>
    <n v="38822.74"/>
    <x v="1"/>
    <n v="17"/>
    <d v="2019-10-01T00:00:00"/>
    <x v="1"/>
    <s v="Active"/>
    <s v="Senior"/>
    <x v="1"/>
    <x v="2"/>
  </r>
  <r>
    <x v="292"/>
    <n v="69"/>
    <s v="Female"/>
    <x v="1"/>
    <x v="1"/>
    <x v="0"/>
    <n v="95631.13"/>
    <n v="9081.52"/>
    <n v="849"/>
    <n v="372420.44"/>
    <x v="2"/>
    <n v="48"/>
    <d v="2020-03-28T00:00:00"/>
    <x v="0"/>
    <s v="Highly Active"/>
    <s v="Senior"/>
    <x v="1"/>
    <x v="1"/>
  </r>
  <r>
    <x v="293"/>
    <n v="66"/>
    <s v="Female"/>
    <x v="4"/>
    <x v="2"/>
    <x v="3"/>
    <n v="380348.86"/>
    <n v="119444.27"/>
    <n v="495"/>
    <n v="49429.13"/>
    <x v="0"/>
    <n v="39"/>
    <d v="2021-10-07T00:00:00"/>
    <x v="0"/>
    <s v="Highly Active"/>
    <s v="Senior"/>
    <x v="3"/>
    <x v="2"/>
  </r>
  <r>
    <x v="294"/>
    <n v="19"/>
    <s v="Female"/>
    <x v="3"/>
    <x v="0"/>
    <x v="1"/>
    <n v="134030.19"/>
    <n v="258141.85"/>
    <n v="502"/>
    <n v="142171.46"/>
    <x v="2"/>
    <n v="58"/>
    <d v="2021-08-23T00:00:00"/>
    <x v="0"/>
    <s v="Highly Active"/>
    <s v="Youth"/>
    <x v="1"/>
    <x v="0"/>
  </r>
  <r>
    <x v="295"/>
    <n v="18"/>
    <s v="Female"/>
    <x v="3"/>
    <x v="1"/>
    <x v="2"/>
    <n v="124374.08"/>
    <n v="18632.150000000001"/>
    <n v="384"/>
    <n v="16279.52"/>
    <x v="1"/>
    <n v="22"/>
    <d v="2020-02-04T00:00:00"/>
    <x v="1"/>
    <s v="Active"/>
    <s v="Youth"/>
    <x v="1"/>
    <x v="2"/>
  </r>
  <r>
    <x v="296"/>
    <n v="65"/>
    <s v="Male"/>
    <x v="3"/>
    <x v="0"/>
    <x v="1"/>
    <n v="29877.41"/>
    <n v="280302.81"/>
    <n v="329"/>
    <n v="22557.68"/>
    <x v="1"/>
    <n v="35"/>
    <d v="2020-06-16T00:00:00"/>
    <x v="0"/>
    <s v="Active"/>
    <s v="Senior"/>
    <x v="0"/>
    <x v="2"/>
  </r>
  <r>
    <x v="297"/>
    <n v="29"/>
    <s v="Female"/>
    <x v="0"/>
    <x v="0"/>
    <x v="0"/>
    <n v="86073.95"/>
    <n v="22227.17"/>
    <n v="765"/>
    <n v="379815.02"/>
    <x v="2"/>
    <n v="30"/>
    <d v="2023-01-17T00:00:00"/>
    <x v="0"/>
    <s v="Active"/>
    <s v="Young Adult"/>
    <x v="1"/>
    <x v="1"/>
  </r>
  <r>
    <x v="298"/>
    <n v="22"/>
    <s v="Female"/>
    <x v="1"/>
    <x v="2"/>
    <x v="1"/>
    <n v="120992.38"/>
    <n v="186721.04"/>
    <n v="398"/>
    <n v="38842.67"/>
    <x v="1"/>
    <n v="53"/>
    <d v="2020-11-25T00:00:00"/>
    <x v="0"/>
    <s v="Highly Active"/>
    <s v="Youth"/>
    <x v="1"/>
    <x v="2"/>
  </r>
  <r>
    <x v="299"/>
    <n v="54"/>
    <s v="Female"/>
    <x v="1"/>
    <x v="2"/>
    <x v="2"/>
    <n v="56946.06"/>
    <n v="39245.78"/>
    <n v="489"/>
    <n v="14090.8"/>
    <x v="0"/>
    <n v="51"/>
    <d v="2020-07-13T00:00:00"/>
    <x v="0"/>
    <s v="Highly Active"/>
    <s v="Senior"/>
    <x v="1"/>
    <x v="2"/>
  </r>
  <r>
    <x v="300"/>
    <n v="49"/>
    <s v="Male"/>
    <x v="0"/>
    <x v="0"/>
    <x v="3"/>
    <n v="417134.87"/>
    <n v="94416.62"/>
    <n v="311"/>
    <n v="38424.949999999997"/>
    <x v="0"/>
    <n v="40"/>
    <d v="2018-09-05T00:00:00"/>
    <x v="0"/>
    <s v="Highly Active"/>
    <s v="Adult"/>
    <x v="3"/>
    <x v="2"/>
  </r>
  <r>
    <x v="301"/>
    <n v="26"/>
    <s v="Male"/>
    <x v="1"/>
    <x v="2"/>
    <x v="3"/>
    <n v="411154.04"/>
    <n v="117547.94"/>
    <n v="329"/>
    <n v="7249.22"/>
    <x v="0"/>
    <n v="37"/>
    <d v="2019-05-23T00:00:00"/>
    <x v="1"/>
    <s v="Highly Active"/>
    <s v="Young Adult"/>
    <x v="3"/>
    <x v="2"/>
  </r>
  <r>
    <x v="302"/>
    <n v="58"/>
    <s v="Male"/>
    <x v="0"/>
    <x v="1"/>
    <x v="0"/>
    <n v="84725.15"/>
    <n v="9598.51"/>
    <n v="337"/>
    <n v="23302.58"/>
    <x v="0"/>
    <n v="26"/>
    <d v="2019-04-06T00:00:00"/>
    <x v="0"/>
    <s v="Active"/>
    <s v="Senior"/>
    <x v="1"/>
    <x v="2"/>
  </r>
  <r>
    <x v="303"/>
    <n v="52"/>
    <s v="Female"/>
    <x v="1"/>
    <x v="2"/>
    <x v="3"/>
    <n v="101983.06"/>
    <n v="132800.66"/>
    <n v="593"/>
    <n v="131678.01999999999"/>
    <x v="1"/>
    <n v="58"/>
    <d v="2018-05-12T00:00:00"/>
    <x v="0"/>
    <s v="Highly Active"/>
    <s v="Senior"/>
    <x v="1"/>
    <x v="0"/>
  </r>
  <r>
    <x v="304"/>
    <n v="36"/>
    <s v="Female"/>
    <x v="1"/>
    <x v="2"/>
    <x v="3"/>
    <n v="486212.56"/>
    <n v="111505.86"/>
    <n v="659"/>
    <n v="27560.01"/>
    <x v="0"/>
    <n v="6"/>
    <d v="2019-11-24T00:00:00"/>
    <x v="0"/>
    <s v="Low Engagement"/>
    <s v="Adult"/>
    <x v="3"/>
    <x v="3"/>
  </r>
  <r>
    <x v="305"/>
    <n v="65"/>
    <s v="Male"/>
    <x v="2"/>
    <x v="2"/>
    <x v="0"/>
    <n v="96002.99"/>
    <n v="188843.87"/>
    <n v="479"/>
    <n v="40032.19"/>
    <x v="1"/>
    <n v="34"/>
    <d v="2018-02-13T00:00:00"/>
    <x v="0"/>
    <s v="Active"/>
    <s v="Senior"/>
    <x v="1"/>
    <x v="2"/>
  </r>
  <r>
    <x v="306"/>
    <n v="33"/>
    <s v="Female"/>
    <x v="0"/>
    <x v="2"/>
    <x v="1"/>
    <n v="74706.58"/>
    <n v="70893.3"/>
    <n v="411"/>
    <n v="28627.87"/>
    <x v="1"/>
    <n v="56"/>
    <d v="2021-04-19T00:00:00"/>
    <x v="0"/>
    <s v="Highly Active"/>
    <s v="Young Adult"/>
    <x v="1"/>
    <x v="2"/>
  </r>
  <r>
    <x v="307"/>
    <n v="20"/>
    <s v="Male"/>
    <x v="2"/>
    <x v="0"/>
    <x v="0"/>
    <n v="7523.51"/>
    <n v="96726.91"/>
    <n v="743"/>
    <n v="426780.44"/>
    <x v="1"/>
    <n v="32"/>
    <d v="2021-02-08T00:00:00"/>
    <x v="0"/>
    <s v="Active"/>
    <s v="Youth"/>
    <x v="2"/>
    <x v="3"/>
  </r>
  <r>
    <x v="308"/>
    <n v="37"/>
    <s v="Male"/>
    <x v="0"/>
    <x v="0"/>
    <x v="0"/>
    <n v="17538.509999999998"/>
    <n v="277806.62"/>
    <n v="320"/>
    <n v="12760.21"/>
    <x v="1"/>
    <n v="25"/>
    <d v="2019-04-17T00:00:00"/>
    <x v="0"/>
    <s v="Active"/>
    <s v="Adult"/>
    <x v="0"/>
    <x v="2"/>
  </r>
  <r>
    <x v="309"/>
    <n v="41"/>
    <s v="Female"/>
    <x v="1"/>
    <x v="0"/>
    <x v="0"/>
    <n v="99290.25"/>
    <n v="41487.06"/>
    <n v="444"/>
    <n v="6421.15"/>
    <x v="0"/>
    <n v="51"/>
    <d v="2021-04-20T00:00:00"/>
    <x v="0"/>
    <s v="Highly Active"/>
    <s v="Adult"/>
    <x v="1"/>
    <x v="2"/>
  </r>
  <r>
    <x v="310"/>
    <n v="50"/>
    <s v="Female"/>
    <x v="1"/>
    <x v="1"/>
    <x v="0"/>
    <n v="56738.28"/>
    <n v="12191.22"/>
    <n v="798"/>
    <n v="380468.07"/>
    <x v="2"/>
    <n v="13"/>
    <d v="2019-03-28T00:00:00"/>
    <x v="0"/>
    <s v="Low Engagement"/>
    <s v="Adult"/>
    <x v="1"/>
    <x v="1"/>
  </r>
  <r>
    <x v="311"/>
    <n v="41"/>
    <s v="Female"/>
    <x v="3"/>
    <x v="1"/>
    <x v="1"/>
    <n v="74541.25"/>
    <n v="13634.72"/>
    <n v="445"/>
    <n v="14957.78"/>
    <x v="0"/>
    <n v="38"/>
    <d v="2018-01-15T00:00:00"/>
    <x v="1"/>
    <s v="Highly Active"/>
    <s v="Adult"/>
    <x v="1"/>
    <x v="2"/>
  </r>
  <r>
    <x v="312"/>
    <n v="69"/>
    <s v="Female"/>
    <x v="0"/>
    <x v="1"/>
    <x v="0"/>
    <n v="29532.07"/>
    <n v="10110.83"/>
    <n v="740"/>
    <n v="148134.54999999999"/>
    <x v="2"/>
    <n v="38"/>
    <d v="2018-05-26T00:00:00"/>
    <x v="0"/>
    <s v="Highly Active"/>
    <s v="Senior"/>
    <x v="0"/>
    <x v="3"/>
  </r>
  <r>
    <x v="313"/>
    <n v="28"/>
    <s v="Male"/>
    <x v="1"/>
    <x v="2"/>
    <x v="0"/>
    <n v="26442.18"/>
    <n v="148019.42000000001"/>
    <n v="720"/>
    <n v="301826.75"/>
    <x v="1"/>
    <n v="2"/>
    <d v="2021-12-20T00:00:00"/>
    <x v="0"/>
    <s v="Low Engagement"/>
    <s v="Young Adult"/>
    <x v="0"/>
    <x v="3"/>
  </r>
  <r>
    <x v="314"/>
    <n v="66"/>
    <s v="Male"/>
    <x v="3"/>
    <x v="0"/>
    <x v="2"/>
    <n v="102981.39"/>
    <n v="68371.3"/>
    <n v="615"/>
    <n v="193117.28"/>
    <x v="0"/>
    <n v="58"/>
    <d v="2021-07-16T00:00:00"/>
    <x v="0"/>
    <s v="Highly Active"/>
    <s v="Senior"/>
    <x v="1"/>
    <x v="0"/>
  </r>
  <r>
    <x v="315"/>
    <n v="25"/>
    <s v="Male"/>
    <x v="1"/>
    <x v="2"/>
    <x v="1"/>
    <n v="86780.63"/>
    <n v="174947.48"/>
    <n v="465"/>
    <n v="30655.71"/>
    <x v="0"/>
    <n v="56"/>
    <d v="2018-05-01T00:00:00"/>
    <x v="0"/>
    <s v="Highly Active"/>
    <s v="Youth"/>
    <x v="1"/>
    <x v="2"/>
  </r>
  <r>
    <x v="316"/>
    <n v="53"/>
    <s v="Male"/>
    <x v="2"/>
    <x v="2"/>
    <x v="1"/>
    <n v="193255.09"/>
    <n v="53804.37"/>
    <n v="502"/>
    <n v="190665.72"/>
    <x v="2"/>
    <n v="5"/>
    <d v="2019-04-14T00:00:00"/>
    <x v="0"/>
    <s v="Low Engagement"/>
    <s v="Senior"/>
    <x v="3"/>
    <x v="0"/>
  </r>
  <r>
    <x v="317"/>
    <n v="55"/>
    <s v="Male"/>
    <x v="1"/>
    <x v="0"/>
    <x v="1"/>
    <n v="138349.39000000001"/>
    <n v="132227.48000000001"/>
    <n v="795"/>
    <n v="52535.64"/>
    <x v="2"/>
    <n v="11"/>
    <d v="2018-05-19T00:00:00"/>
    <x v="0"/>
    <s v="Low Engagement"/>
    <s v="Senior"/>
    <x v="1"/>
    <x v="1"/>
  </r>
  <r>
    <x v="318"/>
    <n v="57"/>
    <s v="Female"/>
    <x v="0"/>
    <x v="2"/>
    <x v="3"/>
    <n v="406420.07"/>
    <n v="42793.79"/>
    <n v="767"/>
    <n v="303507.21000000002"/>
    <x v="1"/>
    <n v="11"/>
    <d v="2023-01-29T00:00:00"/>
    <x v="0"/>
    <s v="Low Engagement"/>
    <s v="Senior"/>
    <x v="3"/>
    <x v="1"/>
  </r>
  <r>
    <x v="319"/>
    <n v="37"/>
    <s v="Male"/>
    <x v="0"/>
    <x v="2"/>
    <x v="0"/>
    <n v="29981.41"/>
    <n v="122685.88"/>
    <n v="684"/>
    <n v="79744.240000000005"/>
    <x v="1"/>
    <n v="24"/>
    <d v="2018-03-06T00:00:00"/>
    <x v="0"/>
    <s v="Active"/>
    <s v="Adult"/>
    <x v="0"/>
    <x v="3"/>
  </r>
  <r>
    <x v="320"/>
    <n v="52"/>
    <s v="Male"/>
    <x v="1"/>
    <x v="2"/>
    <x v="2"/>
    <n v="21086.1"/>
    <n v="143856.79"/>
    <n v="613"/>
    <n v="108109.6"/>
    <x v="2"/>
    <n v="14"/>
    <d v="2022-10-27T00:00:00"/>
    <x v="0"/>
    <s v="Low Engagement"/>
    <s v="Senior"/>
    <x v="0"/>
    <x v="0"/>
  </r>
  <r>
    <x v="321"/>
    <n v="65"/>
    <s v="Male"/>
    <x v="3"/>
    <x v="2"/>
    <x v="0"/>
    <n v="49294.46"/>
    <n v="190007.67999999999"/>
    <n v="554"/>
    <n v="71101.77"/>
    <x v="2"/>
    <n v="45"/>
    <d v="2019-11-08T00:00:00"/>
    <x v="0"/>
    <s v="Highly Active"/>
    <s v="Senior"/>
    <x v="0"/>
    <x v="0"/>
  </r>
  <r>
    <x v="322"/>
    <n v="42"/>
    <s v="Female"/>
    <x v="2"/>
    <x v="3"/>
    <x v="3"/>
    <n v="191561.7"/>
    <n v="23483.4"/>
    <n v="322"/>
    <n v="9981.76"/>
    <x v="0"/>
    <n v="30"/>
    <d v="2018-05-26T00:00:00"/>
    <x v="0"/>
    <s v="Active"/>
    <s v="Adult"/>
    <x v="3"/>
    <x v="2"/>
  </r>
  <r>
    <x v="323"/>
    <n v="52"/>
    <s v="Female"/>
    <x v="1"/>
    <x v="2"/>
    <x v="0"/>
    <n v="21006.23"/>
    <n v="121987.5"/>
    <n v="638"/>
    <n v="167588.56"/>
    <x v="0"/>
    <n v="40"/>
    <d v="2020-11-18T00:00:00"/>
    <x v="1"/>
    <s v="Highly Active"/>
    <s v="Senior"/>
    <x v="0"/>
    <x v="0"/>
  </r>
  <r>
    <x v="324"/>
    <n v="42"/>
    <s v="Female"/>
    <x v="1"/>
    <x v="2"/>
    <x v="3"/>
    <n v="478688.96"/>
    <n v="188544.89"/>
    <n v="792"/>
    <n v="377068.39"/>
    <x v="1"/>
    <n v="47"/>
    <d v="2019-05-03T00:00:00"/>
    <x v="0"/>
    <s v="Highly Active"/>
    <s v="Adult"/>
    <x v="3"/>
    <x v="1"/>
  </r>
  <r>
    <x v="325"/>
    <n v="46"/>
    <s v="Female"/>
    <x v="1"/>
    <x v="2"/>
    <x v="1"/>
    <n v="91577.7"/>
    <n v="111334.26"/>
    <n v="810"/>
    <n v="351942.05"/>
    <x v="1"/>
    <n v="44"/>
    <d v="2019-07-25T00:00:00"/>
    <x v="0"/>
    <s v="Highly Active"/>
    <s v="Adult"/>
    <x v="1"/>
    <x v="1"/>
  </r>
  <r>
    <x v="326"/>
    <n v="35"/>
    <s v="Male"/>
    <x v="1"/>
    <x v="2"/>
    <x v="1"/>
    <n v="39068.18"/>
    <n v="125404.96"/>
    <n v="665"/>
    <n v="136798.74"/>
    <x v="1"/>
    <n v="35"/>
    <d v="2021-10-02T00:00:00"/>
    <x v="0"/>
    <s v="Active"/>
    <s v="Young Adult"/>
    <x v="0"/>
    <x v="3"/>
  </r>
  <r>
    <x v="327"/>
    <n v="63"/>
    <s v="Male"/>
    <x v="2"/>
    <x v="3"/>
    <x v="0"/>
    <n v="20666.41"/>
    <n v="19902.46"/>
    <n v="671"/>
    <n v="79035.97"/>
    <x v="1"/>
    <n v="21"/>
    <d v="2020-09-21T00:00:00"/>
    <x v="0"/>
    <s v="Active"/>
    <s v="Senior"/>
    <x v="0"/>
    <x v="3"/>
  </r>
  <r>
    <x v="328"/>
    <n v="35"/>
    <s v="Female"/>
    <x v="3"/>
    <x v="2"/>
    <x v="1"/>
    <n v="59738.400000000001"/>
    <n v="99696.55"/>
    <n v="518"/>
    <n v="66742.740000000005"/>
    <x v="1"/>
    <n v="55"/>
    <d v="2019-03-15T00:00:00"/>
    <x v="0"/>
    <s v="Highly Active"/>
    <s v="Young Adult"/>
    <x v="1"/>
    <x v="0"/>
  </r>
  <r>
    <x v="329"/>
    <n v="19"/>
    <s v="Female"/>
    <x v="2"/>
    <x v="0"/>
    <x v="2"/>
    <n v="149904.28"/>
    <n v="254775.15"/>
    <n v="774"/>
    <n v="245010.03"/>
    <x v="2"/>
    <n v="5"/>
    <d v="2021-01-09T00:00:00"/>
    <x v="0"/>
    <s v="Low Engagement"/>
    <s v="Youth"/>
    <x v="1"/>
    <x v="1"/>
  </r>
  <r>
    <x v="330"/>
    <n v="52"/>
    <s v="Male"/>
    <x v="1"/>
    <x v="0"/>
    <x v="2"/>
    <n v="47521.61"/>
    <n v="71849.259999999995"/>
    <n v="722"/>
    <n v="488610.46"/>
    <x v="2"/>
    <n v="38"/>
    <d v="2018-09-28T00:00:00"/>
    <x v="0"/>
    <s v="Highly Active"/>
    <s v="Senior"/>
    <x v="0"/>
    <x v="3"/>
  </r>
  <r>
    <x v="331"/>
    <n v="33"/>
    <s v="Male"/>
    <x v="1"/>
    <x v="3"/>
    <x v="0"/>
    <n v="33551.379999999997"/>
    <n v="18871.05"/>
    <n v="655"/>
    <n v="68765.679999999993"/>
    <x v="2"/>
    <n v="2"/>
    <d v="2022-01-21T00:00:00"/>
    <x v="0"/>
    <s v="Low Engagement"/>
    <s v="Young Adult"/>
    <x v="0"/>
    <x v="3"/>
  </r>
  <r>
    <x v="332"/>
    <n v="58"/>
    <s v="Female"/>
    <x v="1"/>
    <x v="0"/>
    <x v="1"/>
    <n v="133568.98000000001"/>
    <n v="222225.31"/>
    <n v="759"/>
    <n v="420341.28"/>
    <x v="2"/>
    <n v="40"/>
    <d v="2023-03-31T00:00:00"/>
    <x v="0"/>
    <s v="Highly Active"/>
    <s v="Senior"/>
    <x v="1"/>
    <x v="1"/>
  </r>
  <r>
    <x v="333"/>
    <n v="53"/>
    <s v="Female"/>
    <x v="2"/>
    <x v="1"/>
    <x v="2"/>
    <n v="51154.59"/>
    <n v="18079.52"/>
    <n v="802"/>
    <n v="325867.67"/>
    <x v="1"/>
    <n v="37"/>
    <d v="2022-12-13T00:00:00"/>
    <x v="0"/>
    <s v="Highly Active"/>
    <s v="Senior"/>
    <x v="1"/>
    <x v="1"/>
  </r>
  <r>
    <x v="334"/>
    <n v="50"/>
    <s v="Female"/>
    <x v="3"/>
    <x v="2"/>
    <x v="1"/>
    <n v="47081.83"/>
    <n v="180266.13"/>
    <n v="326"/>
    <n v="20431.38"/>
    <x v="1"/>
    <n v="54"/>
    <d v="2021-03-15T00:00:00"/>
    <x v="0"/>
    <s v="Highly Active"/>
    <s v="Adult"/>
    <x v="0"/>
    <x v="2"/>
  </r>
  <r>
    <x v="335"/>
    <n v="21"/>
    <s v="Female"/>
    <x v="1"/>
    <x v="2"/>
    <x v="3"/>
    <n v="121386.73"/>
    <n v="116485.85"/>
    <n v="522"/>
    <n v="47697.02"/>
    <x v="1"/>
    <n v="49"/>
    <d v="2021-03-26T00:00:00"/>
    <x v="0"/>
    <s v="Highly Active"/>
    <s v="Youth"/>
    <x v="1"/>
    <x v="0"/>
  </r>
  <r>
    <x v="336"/>
    <n v="50"/>
    <s v="Male"/>
    <x v="0"/>
    <x v="2"/>
    <x v="2"/>
    <n v="53775.57"/>
    <n v="139337.45000000001"/>
    <n v="447"/>
    <n v="32635.18"/>
    <x v="1"/>
    <n v="58"/>
    <d v="2020-08-26T00:00:00"/>
    <x v="0"/>
    <s v="Highly Active"/>
    <s v="Adult"/>
    <x v="1"/>
    <x v="2"/>
  </r>
  <r>
    <x v="337"/>
    <n v="31"/>
    <s v="Male"/>
    <x v="3"/>
    <x v="1"/>
    <x v="2"/>
    <n v="24828.2"/>
    <n v="7884.75"/>
    <n v="723"/>
    <n v="115279.43"/>
    <x v="2"/>
    <n v="34"/>
    <d v="2019-05-13T00:00:00"/>
    <x v="0"/>
    <s v="Active"/>
    <s v="Young Adult"/>
    <x v="0"/>
    <x v="3"/>
  </r>
  <r>
    <x v="338"/>
    <n v="38"/>
    <s v="Male"/>
    <x v="2"/>
    <x v="2"/>
    <x v="1"/>
    <n v="8636.08"/>
    <n v="109590.22"/>
    <n v="650"/>
    <n v="129281.74"/>
    <x v="2"/>
    <n v="11"/>
    <d v="2022-05-26T00:00:00"/>
    <x v="0"/>
    <s v="Low Engagement"/>
    <s v="Adult"/>
    <x v="2"/>
    <x v="3"/>
  </r>
  <r>
    <x v="339"/>
    <n v="65"/>
    <s v="Female"/>
    <x v="3"/>
    <x v="2"/>
    <x v="1"/>
    <n v="161905.13"/>
    <n v="184065.18"/>
    <n v="485"/>
    <n v="5824.37"/>
    <x v="0"/>
    <n v="36"/>
    <d v="2020-08-26T00:00:00"/>
    <x v="0"/>
    <s v="Highly Active"/>
    <s v="Senior"/>
    <x v="3"/>
    <x v="2"/>
  </r>
  <r>
    <x v="340"/>
    <n v="37"/>
    <s v="Female"/>
    <x v="2"/>
    <x v="2"/>
    <x v="0"/>
    <n v="14651.6"/>
    <n v="188219.68"/>
    <n v="714"/>
    <n v="361107.44"/>
    <x v="1"/>
    <n v="11"/>
    <d v="2022-07-12T00:00:00"/>
    <x v="1"/>
    <s v="Low Engagement"/>
    <s v="Adult"/>
    <x v="0"/>
    <x v="3"/>
  </r>
  <r>
    <x v="341"/>
    <n v="25"/>
    <s v="Male"/>
    <x v="0"/>
    <x v="2"/>
    <x v="3"/>
    <n v="399189.58"/>
    <n v="182220.39"/>
    <n v="728"/>
    <n v="243553.22"/>
    <x v="1"/>
    <n v="9"/>
    <d v="2020-04-13T00:00:00"/>
    <x v="0"/>
    <s v="Low Engagement"/>
    <s v="Youth"/>
    <x v="3"/>
    <x v="3"/>
  </r>
  <r>
    <x v="342"/>
    <n v="24"/>
    <s v="Male"/>
    <x v="2"/>
    <x v="2"/>
    <x v="0"/>
    <n v="79956.710000000006"/>
    <n v="53523.05"/>
    <n v="340"/>
    <n v="28449.33"/>
    <x v="0"/>
    <n v="6"/>
    <d v="2019-01-25T00:00:00"/>
    <x v="0"/>
    <s v="Low Engagement"/>
    <s v="Youth"/>
    <x v="1"/>
    <x v="2"/>
  </r>
  <r>
    <x v="343"/>
    <n v="20"/>
    <s v="Male"/>
    <x v="2"/>
    <x v="3"/>
    <x v="0"/>
    <n v="54254.03"/>
    <n v="26252.1"/>
    <n v="692"/>
    <n v="40867.440000000002"/>
    <x v="1"/>
    <n v="56"/>
    <d v="2018-07-13T00:00:00"/>
    <x v="0"/>
    <s v="Highly Active"/>
    <s v="Youth"/>
    <x v="1"/>
    <x v="3"/>
  </r>
  <r>
    <x v="344"/>
    <n v="34"/>
    <s v="Male"/>
    <x v="1"/>
    <x v="2"/>
    <x v="1"/>
    <n v="65387.98"/>
    <n v="191221.83"/>
    <n v="378"/>
    <n v="27105.74"/>
    <x v="1"/>
    <n v="34"/>
    <d v="2018-07-18T00:00:00"/>
    <x v="1"/>
    <s v="Active"/>
    <s v="Young Adult"/>
    <x v="1"/>
    <x v="2"/>
  </r>
  <r>
    <x v="345"/>
    <n v="50"/>
    <s v="Female"/>
    <x v="1"/>
    <x v="0"/>
    <x v="0"/>
    <n v="15358.24"/>
    <n v="121149.91"/>
    <n v="843"/>
    <n v="387495.69"/>
    <x v="2"/>
    <n v="58"/>
    <d v="2021-09-11T00:00:00"/>
    <x v="0"/>
    <s v="Highly Active"/>
    <s v="Adult"/>
    <x v="0"/>
    <x v="1"/>
  </r>
  <r>
    <x v="346"/>
    <n v="65"/>
    <s v="Male"/>
    <x v="1"/>
    <x v="0"/>
    <x v="3"/>
    <n v="381562.3"/>
    <n v="165220.96"/>
    <n v="749"/>
    <n v="221769.42"/>
    <x v="2"/>
    <n v="47"/>
    <d v="2020-06-01T00:00:00"/>
    <x v="0"/>
    <s v="Highly Active"/>
    <s v="Senior"/>
    <x v="3"/>
    <x v="3"/>
  </r>
  <r>
    <x v="347"/>
    <n v="29"/>
    <s v="Male"/>
    <x v="2"/>
    <x v="2"/>
    <x v="1"/>
    <n v="122270.46"/>
    <n v="162446.19"/>
    <n v="773"/>
    <n v="159892.01"/>
    <x v="2"/>
    <n v="37"/>
    <d v="2019-12-27T00:00:00"/>
    <x v="0"/>
    <s v="Highly Active"/>
    <s v="Young Adult"/>
    <x v="1"/>
    <x v="1"/>
  </r>
  <r>
    <x v="348"/>
    <n v="68"/>
    <s v="Male"/>
    <x v="1"/>
    <x v="2"/>
    <x v="1"/>
    <n v="132813.42000000001"/>
    <n v="125553.28"/>
    <n v="441"/>
    <n v="26300.560000000001"/>
    <x v="0"/>
    <n v="32"/>
    <d v="2020-05-17T00:00:00"/>
    <x v="0"/>
    <s v="Active"/>
    <s v="Senior"/>
    <x v="1"/>
    <x v="2"/>
  </r>
  <r>
    <x v="349"/>
    <n v="39"/>
    <s v="Male"/>
    <x v="4"/>
    <x v="2"/>
    <x v="1"/>
    <n v="6690.47"/>
    <n v="198892.2"/>
    <n v="550"/>
    <n v="155363.03"/>
    <x v="2"/>
    <n v="12"/>
    <d v="2020-04-21T00:00:00"/>
    <x v="0"/>
    <s v="Low Engagement"/>
    <s v="Adult"/>
    <x v="2"/>
    <x v="0"/>
  </r>
  <r>
    <x v="350"/>
    <n v="39"/>
    <s v="Male"/>
    <x v="0"/>
    <x v="2"/>
    <x v="2"/>
    <n v="139852.38"/>
    <n v="107471.27"/>
    <n v="593"/>
    <n v="122626.74"/>
    <x v="0"/>
    <n v="45"/>
    <d v="2020-08-14T00:00:00"/>
    <x v="0"/>
    <s v="Highly Active"/>
    <s v="Adult"/>
    <x v="1"/>
    <x v="0"/>
  </r>
  <r>
    <x v="351"/>
    <n v="63"/>
    <s v="Male"/>
    <x v="2"/>
    <x v="0"/>
    <x v="0"/>
    <n v="7562.73"/>
    <n v="219903.96"/>
    <n v="435"/>
    <n v="9895.4"/>
    <x v="0"/>
    <n v="32"/>
    <d v="2022-11-05T00:00:00"/>
    <x v="0"/>
    <s v="Active"/>
    <s v="Senior"/>
    <x v="2"/>
    <x v="2"/>
  </r>
  <r>
    <x v="352"/>
    <n v="47"/>
    <s v="Male"/>
    <x v="1"/>
    <x v="2"/>
    <x v="3"/>
    <n v="215062.65"/>
    <n v="164740.49"/>
    <n v="783"/>
    <n v="387658.91"/>
    <x v="1"/>
    <n v="17"/>
    <d v="2022-02-02T00:00:00"/>
    <x v="0"/>
    <s v="Active"/>
    <s v="Adult"/>
    <x v="3"/>
    <x v="1"/>
  </r>
  <r>
    <x v="353"/>
    <n v="55"/>
    <s v="Female"/>
    <x v="3"/>
    <x v="2"/>
    <x v="2"/>
    <n v="66379.63"/>
    <n v="113997.07"/>
    <n v="611"/>
    <n v="29111.27"/>
    <x v="2"/>
    <n v="4"/>
    <d v="2018-04-21T00:00:00"/>
    <x v="0"/>
    <s v="Low Engagement"/>
    <s v="Senior"/>
    <x v="1"/>
    <x v="0"/>
  </r>
  <r>
    <x v="354"/>
    <n v="55"/>
    <s v="Female"/>
    <x v="3"/>
    <x v="0"/>
    <x v="1"/>
    <n v="5264.33"/>
    <n v="259955.47"/>
    <n v="345"/>
    <n v="27825.78"/>
    <x v="0"/>
    <n v="42"/>
    <d v="2021-10-11T00:00:00"/>
    <x v="0"/>
    <s v="Highly Active"/>
    <s v="Senior"/>
    <x v="2"/>
    <x v="2"/>
  </r>
  <r>
    <x v="355"/>
    <n v="62"/>
    <s v="Female"/>
    <x v="0"/>
    <x v="3"/>
    <x v="1"/>
    <n v="101932.42"/>
    <n v="18653.86"/>
    <n v="535"/>
    <n v="43935.5"/>
    <x v="0"/>
    <n v="33"/>
    <d v="2021-08-31T00:00:00"/>
    <x v="0"/>
    <s v="Active"/>
    <s v="Senior"/>
    <x v="1"/>
    <x v="0"/>
  </r>
  <r>
    <x v="356"/>
    <n v="68"/>
    <s v="Female"/>
    <x v="1"/>
    <x v="1"/>
    <x v="2"/>
    <n v="115393.26"/>
    <n v="8233.02"/>
    <n v="347"/>
    <n v="21926.74"/>
    <x v="1"/>
    <n v="43"/>
    <d v="2021-08-16T00:00:00"/>
    <x v="0"/>
    <s v="Highly Active"/>
    <s v="Senior"/>
    <x v="1"/>
    <x v="2"/>
  </r>
  <r>
    <x v="357"/>
    <n v="25"/>
    <s v="Male"/>
    <x v="2"/>
    <x v="1"/>
    <x v="0"/>
    <n v="82503.600000000006"/>
    <n v="2156.4699999999998"/>
    <n v="497"/>
    <n v="23634.91"/>
    <x v="0"/>
    <n v="48"/>
    <d v="2018-07-21T00:00:00"/>
    <x v="1"/>
    <s v="Highly Active"/>
    <s v="Youth"/>
    <x v="1"/>
    <x v="2"/>
  </r>
  <r>
    <x v="358"/>
    <n v="44"/>
    <s v="Female"/>
    <x v="1"/>
    <x v="1"/>
    <x v="1"/>
    <n v="176482.41"/>
    <n v="7868.27"/>
    <n v="383"/>
    <n v="14607.38"/>
    <x v="1"/>
    <n v="43"/>
    <d v="2018-05-05T00:00:00"/>
    <x v="0"/>
    <s v="Highly Active"/>
    <s v="Adult"/>
    <x v="3"/>
    <x v="2"/>
  </r>
  <r>
    <x v="359"/>
    <n v="44"/>
    <s v="Female"/>
    <x v="1"/>
    <x v="2"/>
    <x v="1"/>
    <n v="100105.18"/>
    <n v="154769.20000000001"/>
    <n v="842"/>
    <n v="434545.93"/>
    <x v="1"/>
    <n v="9"/>
    <d v="2020-04-04T00:00:00"/>
    <x v="0"/>
    <s v="Low Engagement"/>
    <s v="Adult"/>
    <x v="1"/>
    <x v="1"/>
  </r>
  <r>
    <x v="360"/>
    <n v="51"/>
    <s v="Male"/>
    <x v="3"/>
    <x v="1"/>
    <x v="0"/>
    <n v="63432.98"/>
    <n v="18425.73"/>
    <n v="460"/>
    <n v="19317.77"/>
    <x v="1"/>
    <n v="34"/>
    <d v="2022-01-31T00:00:00"/>
    <x v="0"/>
    <s v="Active"/>
    <s v="Senior"/>
    <x v="1"/>
    <x v="2"/>
  </r>
  <r>
    <x v="361"/>
    <n v="38"/>
    <s v="Male"/>
    <x v="0"/>
    <x v="2"/>
    <x v="2"/>
    <n v="21132.76"/>
    <n v="72785.5"/>
    <n v="727"/>
    <n v="406926.87"/>
    <x v="1"/>
    <n v="39"/>
    <d v="2019-11-26T00:00:00"/>
    <x v="0"/>
    <s v="Highly Active"/>
    <s v="Adult"/>
    <x v="0"/>
    <x v="3"/>
  </r>
  <r>
    <x v="362"/>
    <n v="47"/>
    <s v="Female"/>
    <x v="2"/>
    <x v="0"/>
    <x v="2"/>
    <n v="78325.350000000006"/>
    <n v="119465.94"/>
    <n v="370"/>
    <n v="9518.0499999999993"/>
    <x v="0"/>
    <n v="51"/>
    <d v="2022-06-28T00:00:00"/>
    <x v="0"/>
    <s v="Highly Active"/>
    <s v="Adult"/>
    <x v="1"/>
    <x v="2"/>
  </r>
  <r>
    <x v="363"/>
    <n v="50"/>
    <s v="Female"/>
    <x v="3"/>
    <x v="0"/>
    <x v="3"/>
    <n v="119667.09"/>
    <n v="63109.08"/>
    <n v="819"/>
    <n v="85122.29"/>
    <x v="1"/>
    <n v="30"/>
    <d v="2022-10-31T00:00:00"/>
    <x v="1"/>
    <s v="Active"/>
    <s v="Adult"/>
    <x v="1"/>
    <x v="1"/>
  </r>
  <r>
    <x v="364"/>
    <n v="45"/>
    <s v="Male"/>
    <x v="2"/>
    <x v="2"/>
    <x v="0"/>
    <n v="37594.67"/>
    <n v="147422.89000000001"/>
    <n v="351"/>
    <n v="24077.18"/>
    <x v="0"/>
    <n v="50"/>
    <d v="2018-08-12T00:00:00"/>
    <x v="0"/>
    <s v="Highly Active"/>
    <s v="Adult"/>
    <x v="0"/>
    <x v="2"/>
  </r>
  <r>
    <x v="365"/>
    <n v="64"/>
    <s v="Female"/>
    <x v="2"/>
    <x v="1"/>
    <x v="0"/>
    <n v="33601.230000000003"/>
    <n v="19203.77"/>
    <n v="344"/>
    <n v="14594.64"/>
    <x v="0"/>
    <n v="20"/>
    <d v="2019-05-25T00:00:00"/>
    <x v="1"/>
    <s v="Active"/>
    <s v="Senior"/>
    <x v="0"/>
    <x v="2"/>
  </r>
  <r>
    <x v="366"/>
    <n v="50"/>
    <s v="Male"/>
    <x v="1"/>
    <x v="3"/>
    <x v="1"/>
    <n v="87590.41"/>
    <n v="21023.81"/>
    <n v="592"/>
    <n v="192346.74"/>
    <x v="1"/>
    <n v="39"/>
    <d v="2019-01-28T00:00:00"/>
    <x v="0"/>
    <s v="Highly Active"/>
    <s v="Adult"/>
    <x v="1"/>
    <x v="0"/>
  </r>
  <r>
    <x v="367"/>
    <n v="22"/>
    <s v="Male"/>
    <x v="4"/>
    <x v="2"/>
    <x v="0"/>
    <n v="57592.03"/>
    <n v="134903.01"/>
    <n v="764"/>
    <n v="285331.21999999997"/>
    <x v="2"/>
    <n v="23"/>
    <d v="2019-01-25T00:00:00"/>
    <x v="0"/>
    <s v="Active"/>
    <s v="Youth"/>
    <x v="1"/>
    <x v="1"/>
  </r>
  <r>
    <x v="368"/>
    <n v="65"/>
    <s v="Male"/>
    <x v="1"/>
    <x v="1"/>
    <x v="3"/>
    <n v="456294.49"/>
    <n v="11069.8"/>
    <n v="849"/>
    <n v="451340.59"/>
    <x v="1"/>
    <n v="41"/>
    <d v="2021-01-03T00:00:00"/>
    <x v="0"/>
    <s v="Highly Active"/>
    <s v="Senior"/>
    <x v="3"/>
    <x v="1"/>
  </r>
  <r>
    <x v="369"/>
    <n v="36"/>
    <s v="Male"/>
    <x v="4"/>
    <x v="2"/>
    <x v="1"/>
    <n v="81924.5"/>
    <n v="45037.48"/>
    <n v="679"/>
    <n v="159396.41"/>
    <x v="1"/>
    <n v="44"/>
    <d v="2020-07-07T00:00:00"/>
    <x v="0"/>
    <s v="Highly Active"/>
    <s v="Adult"/>
    <x v="1"/>
    <x v="3"/>
  </r>
  <r>
    <x v="370"/>
    <n v="21"/>
    <s v="Female"/>
    <x v="3"/>
    <x v="0"/>
    <x v="3"/>
    <n v="491509.04"/>
    <n v="224261.07"/>
    <n v="777"/>
    <n v="480558.57"/>
    <x v="2"/>
    <n v="35"/>
    <d v="2018-10-15T00:00:00"/>
    <x v="0"/>
    <s v="Active"/>
    <s v="Youth"/>
    <x v="3"/>
    <x v="1"/>
  </r>
  <r>
    <x v="371"/>
    <n v="52"/>
    <s v="Male"/>
    <x v="1"/>
    <x v="0"/>
    <x v="1"/>
    <n v="153010.47"/>
    <n v="188573.87"/>
    <n v="561"/>
    <n v="100913.26"/>
    <x v="1"/>
    <n v="23"/>
    <d v="2020-05-14T00:00:00"/>
    <x v="0"/>
    <s v="Active"/>
    <s v="Senior"/>
    <x v="3"/>
    <x v="0"/>
  </r>
  <r>
    <x v="372"/>
    <n v="66"/>
    <s v="Male"/>
    <x v="2"/>
    <x v="0"/>
    <x v="1"/>
    <n v="104738.8"/>
    <n v="205213.5"/>
    <n v="478"/>
    <n v="27136.240000000002"/>
    <x v="0"/>
    <n v="54"/>
    <d v="2019-01-11T00:00:00"/>
    <x v="0"/>
    <s v="Highly Active"/>
    <s v="Senior"/>
    <x v="1"/>
    <x v="2"/>
  </r>
  <r>
    <x v="373"/>
    <n v="34"/>
    <s v="Female"/>
    <x v="3"/>
    <x v="3"/>
    <x v="0"/>
    <n v="64758.62"/>
    <n v="27470.28"/>
    <n v="656"/>
    <n v="137376.54999999999"/>
    <x v="2"/>
    <n v="58"/>
    <d v="2019-07-25T00:00:00"/>
    <x v="0"/>
    <s v="Highly Active"/>
    <s v="Young Adult"/>
    <x v="1"/>
    <x v="3"/>
  </r>
  <r>
    <x v="374"/>
    <n v="61"/>
    <s v="Male"/>
    <x v="2"/>
    <x v="1"/>
    <x v="0"/>
    <n v="11120.19"/>
    <n v="15679.22"/>
    <n v="718"/>
    <n v="205903.09"/>
    <x v="2"/>
    <n v="48"/>
    <d v="2020-08-05T00:00:00"/>
    <x v="1"/>
    <s v="Highly Active"/>
    <s v="Senior"/>
    <x v="0"/>
    <x v="3"/>
  </r>
  <r>
    <x v="375"/>
    <n v="45"/>
    <s v="Female"/>
    <x v="4"/>
    <x v="1"/>
    <x v="1"/>
    <n v="169681.7"/>
    <n v="15618.31"/>
    <n v="500"/>
    <n v="117470.12"/>
    <x v="2"/>
    <n v="39"/>
    <d v="2019-05-27T00:00:00"/>
    <x v="0"/>
    <s v="Highly Active"/>
    <s v="Adult"/>
    <x v="3"/>
    <x v="0"/>
  </r>
  <r>
    <x v="376"/>
    <n v="47"/>
    <s v="Female"/>
    <x v="4"/>
    <x v="2"/>
    <x v="3"/>
    <n v="312060.84999999998"/>
    <n v="187621.24"/>
    <n v="312"/>
    <n v="10277.23"/>
    <x v="0"/>
    <n v="23"/>
    <d v="2022-11-26T00:00:00"/>
    <x v="0"/>
    <s v="Active"/>
    <s v="Adult"/>
    <x v="3"/>
    <x v="2"/>
  </r>
  <r>
    <x v="377"/>
    <n v="46"/>
    <s v="Female"/>
    <x v="2"/>
    <x v="3"/>
    <x v="3"/>
    <n v="493730.37"/>
    <n v="29748.37"/>
    <n v="742"/>
    <n v="432966.62"/>
    <x v="1"/>
    <n v="58"/>
    <d v="2023-03-06T00:00:00"/>
    <x v="0"/>
    <s v="Highly Active"/>
    <s v="Adult"/>
    <x v="3"/>
    <x v="3"/>
  </r>
  <r>
    <x v="378"/>
    <n v="63"/>
    <s v="Male"/>
    <x v="1"/>
    <x v="2"/>
    <x v="3"/>
    <n v="336392.93"/>
    <n v="128818.06"/>
    <n v="585"/>
    <n v="194789.9"/>
    <x v="1"/>
    <n v="37"/>
    <d v="2018-06-04T00:00:00"/>
    <x v="0"/>
    <s v="Highly Active"/>
    <s v="Senior"/>
    <x v="3"/>
    <x v="0"/>
  </r>
  <r>
    <x v="379"/>
    <n v="23"/>
    <s v="Female"/>
    <x v="4"/>
    <x v="1"/>
    <x v="2"/>
    <n v="126775.62"/>
    <n v="2177.63"/>
    <n v="557"/>
    <n v="36543.46"/>
    <x v="0"/>
    <n v="57"/>
    <d v="2020-06-26T00:00:00"/>
    <x v="0"/>
    <s v="Highly Active"/>
    <s v="Youth"/>
    <x v="1"/>
    <x v="0"/>
  </r>
  <r>
    <x v="380"/>
    <n v="52"/>
    <s v="Female"/>
    <x v="0"/>
    <x v="2"/>
    <x v="0"/>
    <n v="80176.509999999995"/>
    <n v="108052.08"/>
    <n v="847"/>
    <n v="229982.03"/>
    <x v="1"/>
    <n v="23"/>
    <d v="2022-07-13T00:00:00"/>
    <x v="0"/>
    <s v="Active"/>
    <s v="Senior"/>
    <x v="1"/>
    <x v="1"/>
  </r>
  <r>
    <x v="381"/>
    <n v="58"/>
    <s v="Male"/>
    <x v="1"/>
    <x v="2"/>
    <x v="0"/>
    <n v="35200.65"/>
    <n v="163892.19"/>
    <n v="789"/>
    <n v="289070.59999999998"/>
    <x v="1"/>
    <n v="39"/>
    <d v="2022-10-31T00:00:00"/>
    <x v="0"/>
    <s v="Highly Active"/>
    <s v="Senior"/>
    <x v="0"/>
    <x v="1"/>
  </r>
  <r>
    <x v="382"/>
    <n v="54"/>
    <s v="Female"/>
    <x v="1"/>
    <x v="0"/>
    <x v="0"/>
    <n v="26701.45"/>
    <n v="27763.09"/>
    <n v="797"/>
    <n v="241477.58"/>
    <x v="2"/>
    <n v="28"/>
    <d v="2022-10-20T00:00:00"/>
    <x v="0"/>
    <s v="Active"/>
    <s v="Senior"/>
    <x v="0"/>
    <x v="1"/>
  </r>
  <r>
    <x v="383"/>
    <n v="41"/>
    <s v="Female"/>
    <x v="2"/>
    <x v="2"/>
    <x v="3"/>
    <n v="243722.11"/>
    <n v="39670.86"/>
    <n v="632"/>
    <n v="115796.51"/>
    <x v="2"/>
    <n v="19"/>
    <d v="2021-02-01T00:00:00"/>
    <x v="1"/>
    <s v="Active"/>
    <s v="Adult"/>
    <x v="3"/>
    <x v="0"/>
  </r>
  <r>
    <x v="384"/>
    <n v="46"/>
    <s v="Female"/>
    <x v="4"/>
    <x v="2"/>
    <x v="1"/>
    <n v="96112.06"/>
    <n v="41416.82"/>
    <n v="331"/>
    <n v="48448.29"/>
    <x v="0"/>
    <n v="49"/>
    <d v="2018-07-20T00:00:00"/>
    <x v="1"/>
    <s v="Highly Active"/>
    <s v="Adult"/>
    <x v="1"/>
    <x v="2"/>
  </r>
  <r>
    <x v="385"/>
    <n v="66"/>
    <s v="Female"/>
    <x v="3"/>
    <x v="2"/>
    <x v="2"/>
    <n v="43611.86"/>
    <n v="154276.07999999999"/>
    <n v="342"/>
    <n v="29910.15"/>
    <x v="0"/>
    <n v="48"/>
    <d v="2018-04-14T00:00:00"/>
    <x v="1"/>
    <s v="Highly Active"/>
    <s v="Senior"/>
    <x v="0"/>
    <x v="2"/>
  </r>
  <r>
    <x v="386"/>
    <n v="63"/>
    <s v="Female"/>
    <x v="0"/>
    <x v="2"/>
    <x v="1"/>
    <n v="179446.59"/>
    <n v="115198.33"/>
    <n v="650"/>
    <n v="128671.2"/>
    <x v="2"/>
    <n v="30"/>
    <d v="2021-08-28T00:00:00"/>
    <x v="0"/>
    <s v="Active"/>
    <s v="Senior"/>
    <x v="3"/>
    <x v="3"/>
  </r>
  <r>
    <x v="387"/>
    <n v="48"/>
    <s v="Male"/>
    <x v="1"/>
    <x v="2"/>
    <x v="2"/>
    <n v="85956.7"/>
    <n v="92712.65"/>
    <n v="633"/>
    <n v="66257.98"/>
    <x v="1"/>
    <n v="21"/>
    <d v="2021-01-12T00:00:00"/>
    <x v="0"/>
    <s v="Active"/>
    <s v="Adult"/>
    <x v="1"/>
    <x v="0"/>
  </r>
  <r>
    <x v="388"/>
    <n v="52"/>
    <s v="Female"/>
    <x v="1"/>
    <x v="2"/>
    <x v="2"/>
    <n v="146982.21"/>
    <n v="47954.9"/>
    <n v="569"/>
    <n v="174655.56"/>
    <x v="1"/>
    <n v="24"/>
    <d v="2022-09-09T00:00:00"/>
    <x v="0"/>
    <s v="Active"/>
    <s v="Senior"/>
    <x v="1"/>
    <x v="0"/>
  </r>
  <r>
    <x v="389"/>
    <n v="50"/>
    <s v="Female"/>
    <x v="3"/>
    <x v="2"/>
    <x v="0"/>
    <n v="81191.759999999995"/>
    <n v="154480.84"/>
    <n v="712"/>
    <n v="483233.26"/>
    <x v="2"/>
    <n v="21"/>
    <d v="2018-01-31T00:00:00"/>
    <x v="0"/>
    <s v="Active"/>
    <s v="Adult"/>
    <x v="1"/>
    <x v="3"/>
  </r>
  <r>
    <x v="390"/>
    <n v="69"/>
    <s v="Male"/>
    <x v="1"/>
    <x v="2"/>
    <x v="1"/>
    <n v="113362.45"/>
    <n v="84573.37"/>
    <n v="318"/>
    <n v="17074.669999999998"/>
    <x v="1"/>
    <n v="26"/>
    <d v="2023-06-08T00:00:00"/>
    <x v="1"/>
    <s v="Active"/>
    <s v="Senior"/>
    <x v="1"/>
    <x v="2"/>
  </r>
  <r>
    <x v="391"/>
    <n v="38"/>
    <s v="Male"/>
    <x v="1"/>
    <x v="0"/>
    <x v="1"/>
    <n v="189672.85"/>
    <n v="94290.74"/>
    <n v="646"/>
    <n v="152705.04999999999"/>
    <x v="2"/>
    <n v="51"/>
    <d v="2018-07-11T00:00:00"/>
    <x v="0"/>
    <s v="Highly Active"/>
    <s v="Adult"/>
    <x v="3"/>
    <x v="0"/>
  </r>
  <r>
    <x v="392"/>
    <n v="49"/>
    <s v="Male"/>
    <x v="1"/>
    <x v="2"/>
    <x v="0"/>
    <n v="50982.61"/>
    <n v="140894.26"/>
    <n v="336"/>
    <n v="9494.8799999999992"/>
    <x v="0"/>
    <n v="57"/>
    <d v="2023-03-13T00:00:00"/>
    <x v="0"/>
    <s v="Highly Active"/>
    <s v="Adult"/>
    <x v="1"/>
    <x v="2"/>
  </r>
  <r>
    <x v="393"/>
    <n v="40"/>
    <s v="Female"/>
    <x v="0"/>
    <x v="3"/>
    <x v="1"/>
    <n v="177985.77"/>
    <n v="18975.27"/>
    <n v="391"/>
    <n v="23516.81"/>
    <x v="0"/>
    <n v="50"/>
    <d v="2022-03-24T00:00:00"/>
    <x v="0"/>
    <s v="Highly Active"/>
    <s v="Adult"/>
    <x v="3"/>
    <x v="2"/>
  </r>
  <r>
    <x v="394"/>
    <n v="50"/>
    <s v="Male"/>
    <x v="4"/>
    <x v="1"/>
    <x v="3"/>
    <n v="211165.15"/>
    <n v="7248.21"/>
    <n v="484"/>
    <n v="26915.69"/>
    <x v="0"/>
    <n v="51"/>
    <d v="2022-10-05T00:00:00"/>
    <x v="0"/>
    <s v="Highly Active"/>
    <s v="Adult"/>
    <x v="3"/>
    <x v="2"/>
  </r>
  <r>
    <x v="395"/>
    <n v="20"/>
    <s v="Female"/>
    <x v="1"/>
    <x v="2"/>
    <x v="0"/>
    <n v="38485.599999999999"/>
    <n v="139052.87"/>
    <n v="327"/>
    <n v="24147.52"/>
    <x v="0"/>
    <n v="36"/>
    <d v="2019-04-30T00:00:00"/>
    <x v="0"/>
    <s v="Highly Active"/>
    <s v="Youth"/>
    <x v="0"/>
    <x v="2"/>
  </r>
  <r>
    <x v="396"/>
    <n v="35"/>
    <s v="Female"/>
    <x v="2"/>
    <x v="1"/>
    <x v="1"/>
    <n v="86535.48"/>
    <n v="5424.43"/>
    <n v="847"/>
    <n v="227851.54"/>
    <x v="2"/>
    <n v="26"/>
    <d v="2018-12-07T00:00:00"/>
    <x v="0"/>
    <s v="Active"/>
    <s v="Young Adult"/>
    <x v="1"/>
    <x v="1"/>
  </r>
  <r>
    <x v="397"/>
    <n v="42"/>
    <s v="Male"/>
    <x v="0"/>
    <x v="1"/>
    <x v="3"/>
    <n v="295981.53999999998"/>
    <n v="15896.61"/>
    <n v="671"/>
    <n v="74321.66"/>
    <x v="2"/>
    <n v="33"/>
    <d v="2020-04-12T00:00:00"/>
    <x v="0"/>
    <s v="Active"/>
    <s v="Adult"/>
    <x v="3"/>
    <x v="3"/>
  </r>
  <r>
    <x v="398"/>
    <n v="59"/>
    <s v="Male"/>
    <x v="4"/>
    <x v="3"/>
    <x v="0"/>
    <n v="55795.54"/>
    <n v="10732.97"/>
    <n v="829"/>
    <n v="437309.98"/>
    <x v="2"/>
    <n v="59"/>
    <d v="2020-09-21T00:00:00"/>
    <x v="0"/>
    <s v="Highly Active"/>
    <s v="Senior"/>
    <x v="1"/>
    <x v="1"/>
  </r>
  <r>
    <x v="399"/>
    <n v="48"/>
    <s v="Female"/>
    <x v="1"/>
    <x v="0"/>
    <x v="1"/>
    <n v="101797.79"/>
    <n v="64474.55"/>
    <n v="644"/>
    <n v="182636.04"/>
    <x v="2"/>
    <n v="36"/>
    <d v="2020-09-12T00:00:00"/>
    <x v="1"/>
    <s v="Highly Active"/>
    <s v="Adult"/>
    <x v="1"/>
    <x v="0"/>
  </r>
  <r>
    <x v="400"/>
    <n v="20"/>
    <s v="Male"/>
    <x v="2"/>
    <x v="2"/>
    <x v="0"/>
    <n v="31294.1"/>
    <n v="163014.70000000001"/>
    <n v="718"/>
    <n v="454742.07"/>
    <x v="1"/>
    <n v="4"/>
    <d v="2019-03-14T00:00:00"/>
    <x v="0"/>
    <s v="Low Engagement"/>
    <s v="Youth"/>
    <x v="0"/>
    <x v="3"/>
  </r>
  <r>
    <x v="401"/>
    <n v="57"/>
    <s v="Female"/>
    <x v="1"/>
    <x v="0"/>
    <x v="3"/>
    <n v="467242.91"/>
    <n v="218209.77"/>
    <n v="495"/>
    <n v="31189.439999999999"/>
    <x v="0"/>
    <n v="9"/>
    <d v="2022-11-06T00:00:00"/>
    <x v="0"/>
    <s v="Low Engagement"/>
    <s v="Senior"/>
    <x v="3"/>
    <x v="2"/>
  </r>
  <r>
    <x v="402"/>
    <n v="63"/>
    <s v="Male"/>
    <x v="3"/>
    <x v="0"/>
    <x v="0"/>
    <n v="59270.02"/>
    <n v="71138.91"/>
    <n v="377"/>
    <n v="19662.98"/>
    <x v="0"/>
    <n v="8"/>
    <d v="2020-04-01T00:00:00"/>
    <x v="0"/>
    <s v="Low Engagement"/>
    <s v="Senior"/>
    <x v="1"/>
    <x v="2"/>
  </r>
  <r>
    <x v="403"/>
    <n v="41"/>
    <s v="Male"/>
    <x v="2"/>
    <x v="0"/>
    <x v="2"/>
    <n v="67083.490000000005"/>
    <n v="52548.81"/>
    <n v="466"/>
    <n v="18158.13"/>
    <x v="0"/>
    <n v="2"/>
    <d v="2023-01-23T00:00:00"/>
    <x v="0"/>
    <s v="Low Engagement"/>
    <s v="Adult"/>
    <x v="1"/>
    <x v="2"/>
  </r>
  <r>
    <x v="404"/>
    <n v="67"/>
    <s v="Male"/>
    <x v="1"/>
    <x v="2"/>
    <x v="1"/>
    <n v="131979.51"/>
    <n v="172527.85"/>
    <n v="389"/>
    <n v="39409.81"/>
    <x v="1"/>
    <n v="29"/>
    <d v="2018-05-01T00:00:00"/>
    <x v="0"/>
    <s v="Active"/>
    <s v="Senior"/>
    <x v="1"/>
    <x v="2"/>
  </r>
  <r>
    <x v="405"/>
    <n v="49"/>
    <s v="Female"/>
    <x v="0"/>
    <x v="1"/>
    <x v="0"/>
    <n v="77028.710000000006"/>
    <n v="15531.97"/>
    <n v="563"/>
    <n v="169380.74"/>
    <x v="2"/>
    <n v="23"/>
    <d v="2018-12-04T00:00:00"/>
    <x v="0"/>
    <s v="Active"/>
    <s v="Adult"/>
    <x v="1"/>
    <x v="0"/>
  </r>
  <r>
    <x v="406"/>
    <n v="64"/>
    <s v="Male"/>
    <x v="3"/>
    <x v="3"/>
    <x v="1"/>
    <n v="192341.98"/>
    <n v="13181.43"/>
    <n v="771"/>
    <n v="289476.47999999998"/>
    <x v="1"/>
    <n v="6"/>
    <d v="2020-02-16T00:00:00"/>
    <x v="0"/>
    <s v="Low Engagement"/>
    <s v="Senior"/>
    <x v="3"/>
    <x v="1"/>
  </r>
  <r>
    <x v="407"/>
    <n v="39"/>
    <s v="Female"/>
    <x v="1"/>
    <x v="2"/>
    <x v="1"/>
    <n v="102412.09"/>
    <n v="141893.56"/>
    <n v="507"/>
    <n v="139438.57"/>
    <x v="1"/>
    <n v="55"/>
    <d v="2018-01-05T00:00:00"/>
    <x v="1"/>
    <s v="Highly Active"/>
    <s v="Adult"/>
    <x v="1"/>
    <x v="0"/>
  </r>
  <r>
    <x v="408"/>
    <n v="40"/>
    <s v="Female"/>
    <x v="3"/>
    <x v="2"/>
    <x v="1"/>
    <n v="26859.21"/>
    <n v="51107.23"/>
    <n v="570"/>
    <n v="145205.47"/>
    <x v="0"/>
    <n v="43"/>
    <d v="2020-03-10T00:00:00"/>
    <x v="0"/>
    <s v="Highly Active"/>
    <s v="Adult"/>
    <x v="0"/>
    <x v="0"/>
  </r>
  <r>
    <x v="409"/>
    <n v="19"/>
    <s v="Female"/>
    <x v="1"/>
    <x v="2"/>
    <x v="1"/>
    <n v="90949.33"/>
    <n v="116198.1"/>
    <n v="562"/>
    <n v="57217.599999999999"/>
    <x v="1"/>
    <n v="36"/>
    <d v="2019-06-28T00:00:00"/>
    <x v="0"/>
    <s v="Highly Active"/>
    <s v="Youth"/>
    <x v="1"/>
    <x v="0"/>
  </r>
  <r>
    <x v="410"/>
    <n v="44"/>
    <s v="Female"/>
    <x v="2"/>
    <x v="1"/>
    <x v="1"/>
    <n v="98399.26"/>
    <n v="374.61"/>
    <n v="805"/>
    <n v="230177.23"/>
    <x v="2"/>
    <n v="46"/>
    <d v="2023-03-13T00:00:00"/>
    <x v="0"/>
    <s v="Highly Active"/>
    <s v="Adult"/>
    <x v="1"/>
    <x v="1"/>
  </r>
  <r>
    <x v="411"/>
    <n v="59"/>
    <s v="Male"/>
    <x v="2"/>
    <x v="0"/>
    <x v="0"/>
    <n v="89802.41"/>
    <n v="129648.53"/>
    <n v="811"/>
    <n v="106385.4"/>
    <x v="2"/>
    <n v="21"/>
    <d v="2022-05-25T00:00:00"/>
    <x v="0"/>
    <s v="Active"/>
    <s v="Senior"/>
    <x v="1"/>
    <x v="1"/>
  </r>
  <r>
    <x v="412"/>
    <n v="19"/>
    <s v="Female"/>
    <x v="0"/>
    <x v="0"/>
    <x v="0"/>
    <n v="40085.279999999999"/>
    <n v="40955.99"/>
    <n v="823"/>
    <n v="304249.99"/>
    <x v="1"/>
    <n v="22"/>
    <d v="2022-05-27T00:00:00"/>
    <x v="0"/>
    <s v="Active"/>
    <s v="Youth"/>
    <x v="0"/>
    <x v="1"/>
  </r>
  <r>
    <x v="413"/>
    <n v="43"/>
    <s v="Female"/>
    <x v="1"/>
    <x v="2"/>
    <x v="3"/>
    <n v="478995.92"/>
    <n v="110775.02"/>
    <n v="611"/>
    <n v="160311.67999999999"/>
    <x v="1"/>
    <n v="9"/>
    <d v="2020-07-20T00:00:00"/>
    <x v="0"/>
    <s v="Low Engagement"/>
    <s v="Adult"/>
    <x v="3"/>
    <x v="0"/>
  </r>
  <r>
    <x v="414"/>
    <n v="34"/>
    <s v="Male"/>
    <x v="3"/>
    <x v="0"/>
    <x v="1"/>
    <n v="99600.72"/>
    <n v="138070.85999999999"/>
    <n v="473"/>
    <n v="8324.17"/>
    <x v="1"/>
    <n v="34"/>
    <d v="2019-08-08T00:00:00"/>
    <x v="0"/>
    <s v="Active"/>
    <s v="Young Adult"/>
    <x v="1"/>
    <x v="2"/>
  </r>
  <r>
    <x v="415"/>
    <n v="57"/>
    <s v="Female"/>
    <x v="0"/>
    <x v="2"/>
    <x v="1"/>
    <n v="194887.2"/>
    <n v="105545.45"/>
    <n v="730"/>
    <n v="215018.89"/>
    <x v="1"/>
    <n v="59"/>
    <d v="2020-05-16T00:00:00"/>
    <x v="0"/>
    <s v="Highly Active"/>
    <s v="Senior"/>
    <x v="3"/>
    <x v="3"/>
  </r>
  <r>
    <x v="416"/>
    <n v="50"/>
    <s v="Male"/>
    <x v="0"/>
    <x v="0"/>
    <x v="2"/>
    <n v="11147.76"/>
    <n v="32692.76"/>
    <n v="762"/>
    <n v="79215.63"/>
    <x v="2"/>
    <n v="57"/>
    <d v="2021-11-27T00:00:00"/>
    <x v="1"/>
    <s v="Highly Active"/>
    <s v="Adult"/>
    <x v="0"/>
    <x v="1"/>
  </r>
  <r>
    <x v="417"/>
    <n v="26"/>
    <s v="Female"/>
    <x v="3"/>
    <x v="1"/>
    <x v="1"/>
    <n v="180269"/>
    <n v="7232.33"/>
    <n v="400"/>
    <n v="45565.91"/>
    <x v="0"/>
    <n v="26"/>
    <d v="2023-05-15T00:00:00"/>
    <x v="1"/>
    <s v="Active"/>
    <s v="Young Adult"/>
    <x v="3"/>
    <x v="2"/>
  </r>
  <r>
    <x v="418"/>
    <n v="60"/>
    <s v="Male"/>
    <x v="3"/>
    <x v="3"/>
    <x v="3"/>
    <n v="469004.2"/>
    <n v="23912.1"/>
    <n v="315"/>
    <n v="40868.46"/>
    <x v="0"/>
    <n v="1"/>
    <d v="2022-02-05T00:00:00"/>
    <x v="1"/>
    <s v="Low Engagement"/>
    <s v="Senior"/>
    <x v="3"/>
    <x v="2"/>
  </r>
  <r>
    <x v="419"/>
    <n v="65"/>
    <s v="Female"/>
    <x v="1"/>
    <x v="3"/>
    <x v="0"/>
    <n v="96141.07"/>
    <n v="14222.86"/>
    <n v="557"/>
    <n v="49251.93"/>
    <x v="2"/>
    <n v="36"/>
    <d v="2022-05-24T00:00:00"/>
    <x v="0"/>
    <s v="Highly Active"/>
    <s v="Senior"/>
    <x v="1"/>
    <x v="0"/>
  </r>
  <r>
    <x v="420"/>
    <n v="56"/>
    <s v="Male"/>
    <x v="1"/>
    <x v="3"/>
    <x v="0"/>
    <n v="2294.58"/>
    <n v="22879.3"/>
    <n v="543"/>
    <n v="167603.23000000001"/>
    <x v="1"/>
    <n v="44"/>
    <d v="2021-02-12T00:00:00"/>
    <x v="0"/>
    <s v="Highly Active"/>
    <s v="Senior"/>
    <x v="2"/>
    <x v="0"/>
  </r>
  <r>
    <x v="421"/>
    <n v="46"/>
    <s v="Female"/>
    <x v="4"/>
    <x v="2"/>
    <x v="2"/>
    <n v="34038.120000000003"/>
    <n v="92811.38"/>
    <n v="647"/>
    <n v="119261.7"/>
    <x v="2"/>
    <n v="5"/>
    <d v="2021-09-17T00:00:00"/>
    <x v="0"/>
    <s v="Low Engagement"/>
    <s v="Adult"/>
    <x v="0"/>
    <x v="0"/>
  </r>
  <r>
    <x v="422"/>
    <n v="59"/>
    <s v="Female"/>
    <x v="1"/>
    <x v="0"/>
    <x v="1"/>
    <n v="132484.07999999999"/>
    <n v="138507.04"/>
    <n v="548"/>
    <n v="124635.54"/>
    <x v="2"/>
    <n v="41"/>
    <d v="2022-01-11T00:00:00"/>
    <x v="0"/>
    <s v="Highly Active"/>
    <s v="Senior"/>
    <x v="1"/>
    <x v="0"/>
  </r>
  <r>
    <x v="423"/>
    <n v="43"/>
    <s v="Male"/>
    <x v="0"/>
    <x v="0"/>
    <x v="3"/>
    <n v="61462.71"/>
    <n v="177889.79"/>
    <n v="404"/>
    <n v="10347.76"/>
    <x v="0"/>
    <n v="22"/>
    <d v="2020-09-23T00:00:00"/>
    <x v="0"/>
    <s v="Active"/>
    <s v="Adult"/>
    <x v="1"/>
    <x v="2"/>
  </r>
  <r>
    <x v="424"/>
    <n v="52"/>
    <s v="Male"/>
    <x v="4"/>
    <x v="3"/>
    <x v="0"/>
    <n v="7297.29"/>
    <n v="28767.05"/>
    <n v="586"/>
    <n v="94310.27"/>
    <x v="2"/>
    <n v="4"/>
    <d v="2018-11-14T00:00:00"/>
    <x v="0"/>
    <s v="Low Engagement"/>
    <s v="Senior"/>
    <x v="2"/>
    <x v="0"/>
  </r>
  <r>
    <x v="425"/>
    <n v="67"/>
    <s v="Male"/>
    <x v="1"/>
    <x v="2"/>
    <x v="1"/>
    <n v="48110.38"/>
    <n v="48506.28"/>
    <n v="468"/>
    <n v="10397.31"/>
    <x v="0"/>
    <n v="48"/>
    <d v="2019-01-24T00:00:00"/>
    <x v="0"/>
    <s v="Highly Active"/>
    <s v="Senior"/>
    <x v="0"/>
    <x v="2"/>
  </r>
  <r>
    <x v="426"/>
    <n v="42"/>
    <s v="Male"/>
    <x v="0"/>
    <x v="2"/>
    <x v="2"/>
    <n v="81741.570000000007"/>
    <n v="35595.339999999997"/>
    <n v="719"/>
    <n v="306373.73"/>
    <x v="2"/>
    <n v="2"/>
    <d v="2019-08-31T00:00:00"/>
    <x v="0"/>
    <s v="Low Engagement"/>
    <s v="Adult"/>
    <x v="1"/>
    <x v="3"/>
  </r>
  <r>
    <x v="427"/>
    <n v="41"/>
    <s v="Female"/>
    <x v="2"/>
    <x v="2"/>
    <x v="0"/>
    <n v="55044.35"/>
    <n v="133352.72"/>
    <n v="346"/>
    <n v="25359.55"/>
    <x v="0"/>
    <n v="16"/>
    <d v="2019-03-22T00:00:00"/>
    <x v="0"/>
    <s v="Active"/>
    <s v="Adult"/>
    <x v="1"/>
    <x v="2"/>
  </r>
  <r>
    <x v="428"/>
    <n v="30"/>
    <s v="Female"/>
    <x v="2"/>
    <x v="0"/>
    <x v="2"/>
    <n v="14796.56"/>
    <n v="285747.18"/>
    <n v="342"/>
    <n v="7241.01"/>
    <x v="1"/>
    <n v="16"/>
    <d v="2023-06-07T00:00:00"/>
    <x v="1"/>
    <s v="Active"/>
    <s v="Young Adult"/>
    <x v="0"/>
    <x v="2"/>
  </r>
  <r>
    <x v="429"/>
    <n v="24"/>
    <s v="Male"/>
    <x v="1"/>
    <x v="2"/>
    <x v="1"/>
    <n v="38221.61"/>
    <n v="198252.93"/>
    <n v="620"/>
    <n v="133026.47"/>
    <x v="2"/>
    <n v="53"/>
    <d v="2018-04-30T00:00:00"/>
    <x v="0"/>
    <s v="Highly Active"/>
    <s v="Youth"/>
    <x v="0"/>
    <x v="0"/>
  </r>
  <r>
    <x v="430"/>
    <n v="53"/>
    <s v="Female"/>
    <x v="1"/>
    <x v="2"/>
    <x v="1"/>
    <n v="102442.61"/>
    <n v="112307.92"/>
    <n v="520"/>
    <n v="121982.38"/>
    <x v="1"/>
    <n v="56"/>
    <d v="2021-04-01T00:00:00"/>
    <x v="0"/>
    <s v="Highly Active"/>
    <s v="Senior"/>
    <x v="1"/>
    <x v="0"/>
  </r>
  <r>
    <x v="431"/>
    <n v="62"/>
    <s v="Male"/>
    <x v="0"/>
    <x v="2"/>
    <x v="1"/>
    <n v="120818.42"/>
    <n v="109573.88"/>
    <n v="812"/>
    <n v="486952.33"/>
    <x v="1"/>
    <n v="56"/>
    <d v="2022-02-15T00:00:00"/>
    <x v="0"/>
    <s v="Highly Active"/>
    <s v="Senior"/>
    <x v="1"/>
    <x v="1"/>
  </r>
  <r>
    <x v="432"/>
    <n v="37"/>
    <s v="Male"/>
    <x v="3"/>
    <x v="2"/>
    <x v="2"/>
    <n v="30776.240000000002"/>
    <n v="139643.84"/>
    <n v="740"/>
    <n v="475499"/>
    <x v="2"/>
    <n v="22"/>
    <d v="2021-01-15T00:00:00"/>
    <x v="0"/>
    <s v="Active"/>
    <s v="Adult"/>
    <x v="0"/>
    <x v="3"/>
  </r>
  <r>
    <x v="433"/>
    <n v="18"/>
    <s v="Female"/>
    <x v="3"/>
    <x v="1"/>
    <x v="0"/>
    <n v="40485.300000000003"/>
    <n v="11112.7"/>
    <n v="443"/>
    <n v="44066.68"/>
    <x v="1"/>
    <n v="43"/>
    <d v="2018-05-05T00:00:00"/>
    <x v="0"/>
    <s v="Highly Active"/>
    <s v="Youth"/>
    <x v="0"/>
    <x v="2"/>
  </r>
  <r>
    <x v="434"/>
    <n v="25"/>
    <s v="Female"/>
    <x v="2"/>
    <x v="2"/>
    <x v="0"/>
    <n v="90535.74"/>
    <n v="137794.97"/>
    <n v="327"/>
    <n v="33481.949999999997"/>
    <x v="0"/>
    <n v="1"/>
    <d v="2022-03-12T00:00:00"/>
    <x v="0"/>
    <s v="Low Engagement"/>
    <s v="Youth"/>
    <x v="1"/>
    <x v="2"/>
  </r>
  <r>
    <x v="435"/>
    <n v="63"/>
    <s v="Female"/>
    <x v="1"/>
    <x v="0"/>
    <x v="2"/>
    <n v="149845.9"/>
    <n v="264719.84000000003"/>
    <n v="466"/>
    <n v="12238.41"/>
    <x v="0"/>
    <n v="15"/>
    <d v="2019-10-05T00:00:00"/>
    <x v="0"/>
    <s v="Low Engagement"/>
    <s v="Senior"/>
    <x v="1"/>
    <x v="2"/>
  </r>
  <r>
    <x v="436"/>
    <n v="33"/>
    <s v="Female"/>
    <x v="0"/>
    <x v="0"/>
    <x v="3"/>
    <n v="494246.5"/>
    <n v="228965.73"/>
    <n v="548"/>
    <n v="19967.490000000002"/>
    <x v="2"/>
    <n v="24"/>
    <d v="2018-04-28T00:00:00"/>
    <x v="0"/>
    <s v="Active"/>
    <s v="Young Adult"/>
    <x v="3"/>
    <x v="0"/>
  </r>
  <r>
    <x v="437"/>
    <n v="31"/>
    <s v="Female"/>
    <x v="1"/>
    <x v="1"/>
    <x v="0"/>
    <n v="88285.78"/>
    <n v="9937.5499999999993"/>
    <n v="656"/>
    <n v="185020.11"/>
    <x v="2"/>
    <n v="4"/>
    <d v="2018-04-13T00:00:00"/>
    <x v="0"/>
    <s v="Low Engagement"/>
    <s v="Young Adult"/>
    <x v="1"/>
    <x v="3"/>
  </r>
  <r>
    <x v="438"/>
    <n v="29"/>
    <s v="Female"/>
    <x v="4"/>
    <x v="2"/>
    <x v="1"/>
    <n v="81958.720000000001"/>
    <n v="108516.96"/>
    <n v="410"/>
    <n v="7937.15"/>
    <x v="0"/>
    <n v="18"/>
    <d v="2021-04-11T00:00:00"/>
    <x v="0"/>
    <s v="Active"/>
    <s v="Young Adult"/>
    <x v="1"/>
    <x v="2"/>
  </r>
  <r>
    <x v="439"/>
    <n v="68"/>
    <s v="Female"/>
    <x v="3"/>
    <x v="3"/>
    <x v="1"/>
    <n v="138881.99"/>
    <n v="20990.04"/>
    <n v="533"/>
    <n v="171617.46"/>
    <x v="2"/>
    <n v="17"/>
    <d v="2020-09-03T00:00:00"/>
    <x v="0"/>
    <s v="Active"/>
    <s v="Senior"/>
    <x v="1"/>
    <x v="0"/>
  </r>
  <r>
    <x v="440"/>
    <n v="40"/>
    <s v="Male"/>
    <x v="0"/>
    <x v="0"/>
    <x v="1"/>
    <n v="86235.48"/>
    <n v="147597.76000000001"/>
    <n v="323"/>
    <n v="20999.09"/>
    <x v="0"/>
    <n v="7"/>
    <d v="2020-10-26T00:00:00"/>
    <x v="0"/>
    <s v="Low Engagement"/>
    <s v="Adult"/>
    <x v="1"/>
    <x v="2"/>
  </r>
  <r>
    <x v="441"/>
    <n v="32"/>
    <s v="Male"/>
    <x v="4"/>
    <x v="3"/>
    <x v="0"/>
    <n v="65204.18"/>
    <n v="16444.48"/>
    <n v="325"/>
    <n v="10317"/>
    <x v="0"/>
    <n v="50"/>
    <d v="2023-02-26T00:00:00"/>
    <x v="0"/>
    <s v="Highly Active"/>
    <s v="Young Adult"/>
    <x v="1"/>
    <x v="2"/>
  </r>
  <r>
    <x v="442"/>
    <n v="45"/>
    <s v="Male"/>
    <x v="1"/>
    <x v="3"/>
    <x v="3"/>
    <n v="189244.61"/>
    <n v="5407.65"/>
    <n v="680"/>
    <n v="157899.92000000001"/>
    <x v="1"/>
    <n v="45"/>
    <d v="2022-10-13T00:00:00"/>
    <x v="0"/>
    <s v="Highly Active"/>
    <s v="Adult"/>
    <x v="3"/>
    <x v="3"/>
  </r>
  <r>
    <x v="443"/>
    <n v="51"/>
    <s v="Male"/>
    <x v="0"/>
    <x v="2"/>
    <x v="0"/>
    <n v="61014.02"/>
    <n v="59590.9"/>
    <n v="645"/>
    <n v="168143.3"/>
    <x v="2"/>
    <n v="52"/>
    <d v="2020-12-23T00:00:00"/>
    <x v="0"/>
    <s v="Highly Active"/>
    <s v="Senior"/>
    <x v="1"/>
    <x v="0"/>
  </r>
  <r>
    <x v="444"/>
    <n v="19"/>
    <s v="Male"/>
    <x v="1"/>
    <x v="2"/>
    <x v="3"/>
    <n v="285691.32"/>
    <n v="113047.32"/>
    <n v="677"/>
    <n v="184905.29"/>
    <x v="0"/>
    <n v="52"/>
    <d v="2018-11-19T00:00:00"/>
    <x v="0"/>
    <s v="Highly Active"/>
    <s v="Youth"/>
    <x v="3"/>
    <x v="3"/>
  </r>
  <r>
    <x v="445"/>
    <n v="49"/>
    <s v="Female"/>
    <x v="4"/>
    <x v="2"/>
    <x v="2"/>
    <n v="13427.24"/>
    <n v="169851.09"/>
    <n v="821"/>
    <n v="119890.86"/>
    <x v="2"/>
    <n v="10"/>
    <d v="2018-04-27T00:00:00"/>
    <x v="0"/>
    <s v="Low Engagement"/>
    <s v="Adult"/>
    <x v="0"/>
    <x v="1"/>
  </r>
  <r>
    <x v="446"/>
    <n v="40"/>
    <s v="Male"/>
    <x v="1"/>
    <x v="0"/>
    <x v="1"/>
    <n v="159187.07"/>
    <n v="98043.56"/>
    <n v="316"/>
    <n v="49542.86"/>
    <x v="0"/>
    <n v="1"/>
    <d v="2023-05-22T00:00:00"/>
    <x v="1"/>
    <s v="Low Engagement"/>
    <s v="Adult"/>
    <x v="3"/>
    <x v="2"/>
  </r>
  <r>
    <x v="447"/>
    <n v="39"/>
    <s v="Male"/>
    <x v="0"/>
    <x v="2"/>
    <x v="0"/>
    <n v="2177.89"/>
    <n v="118849.38"/>
    <n v="544"/>
    <n v="118694.33"/>
    <x v="1"/>
    <n v="2"/>
    <d v="2020-11-06T00:00:00"/>
    <x v="0"/>
    <s v="Low Engagement"/>
    <s v="Adult"/>
    <x v="2"/>
    <x v="0"/>
  </r>
  <r>
    <x v="448"/>
    <n v="68"/>
    <s v="Male"/>
    <x v="3"/>
    <x v="2"/>
    <x v="0"/>
    <n v="30022.44"/>
    <n v="88643.55"/>
    <n v="838"/>
    <n v="405350.81"/>
    <x v="1"/>
    <n v="49"/>
    <d v="2018-06-14T00:00:00"/>
    <x v="0"/>
    <s v="Highly Active"/>
    <s v="Senior"/>
    <x v="0"/>
    <x v="1"/>
  </r>
  <r>
    <x v="449"/>
    <n v="42"/>
    <s v="Male"/>
    <x v="1"/>
    <x v="0"/>
    <x v="1"/>
    <n v="6155.19"/>
    <n v="49345.120000000003"/>
    <n v="501"/>
    <n v="46845.79"/>
    <x v="2"/>
    <n v="22"/>
    <d v="2022-10-10T00:00:00"/>
    <x v="0"/>
    <s v="Active"/>
    <s v="Adult"/>
    <x v="2"/>
    <x v="0"/>
  </r>
  <r>
    <x v="450"/>
    <n v="39"/>
    <s v="Male"/>
    <x v="1"/>
    <x v="2"/>
    <x v="3"/>
    <n v="219290.64"/>
    <n v="192910.74"/>
    <n v="547"/>
    <n v="176598.28"/>
    <x v="0"/>
    <n v="32"/>
    <d v="2019-01-16T00:00:00"/>
    <x v="0"/>
    <s v="Active"/>
    <s v="Adult"/>
    <x v="3"/>
    <x v="0"/>
  </r>
  <r>
    <x v="451"/>
    <n v="39"/>
    <s v="Male"/>
    <x v="3"/>
    <x v="2"/>
    <x v="1"/>
    <n v="17316.3"/>
    <n v="175294.56"/>
    <n v="417"/>
    <n v="32792.870000000003"/>
    <x v="0"/>
    <n v="29"/>
    <d v="2018-05-21T00:00:00"/>
    <x v="0"/>
    <s v="Active"/>
    <s v="Adult"/>
    <x v="0"/>
    <x v="2"/>
  </r>
  <r>
    <x v="452"/>
    <n v="66"/>
    <s v="Male"/>
    <x v="2"/>
    <x v="2"/>
    <x v="1"/>
    <n v="183134.64"/>
    <n v="43343.71"/>
    <n v="308"/>
    <n v="38083.279999999999"/>
    <x v="1"/>
    <n v="35"/>
    <d v="2021-05-03T00:00:00"/>
    <x v="1"/>
    <s v="Active"/>
    <s v="Senior"/>
    <x v="3"/>
    <x v="2"/>
  </r>
  <r>
    <x v="453"/>
    <n v="69"/>
    <s v="Female"/>
    <x v="1"/>
    <x v="2"/>
    <x v="1"/>
    <n v="86057.46"/>
    <n v="152363.82999999999"/>
    <n v="322"/>
    <n v="43098.98"/>
    <x v="0"/>
    <n v="17"/>
    <d v="2018-05-20T00:00:00"/>
    <x v="0"/>
    <s v="Active"/>
    <s v="Senior"/>
    <x v="1"/>
    <x v="2"/>
  </r>
  <r>
    <x v="454"/>
    <n v="59"/>
    <s v="Female"/>
    <x v="1"/>
    <x v="2"/>
    <x v="0"/>
    <n v="46490.080000000002"/>
    <n v="89088.58"/>
    <n v="539"/>
    <n v="16869.009999999998"/>
    <x v="2"/>
    <n v="12"/>
    <d v="2021-10-14T00:00:00"/>
    <x v="0"/>
    <s v="Low Engagement"/>
    <s v="Senior"/>
    <x v="0"/>
    <x v="0"/>
  </r>
  <r>
    <x v="455"/>
    <n v="23"/>
    <s v="Male"/>
    <x v="1"/>
    <x v="0"/>
    <x v="0"/>
    <n v="35635.17"/>
    <n v="298557.95"/>
    <n v="326"/>
    <n v="39359.81"/>
    <x v="0"/>
    <n v="24"/>
    <d v="2022-11-01T00:00:00"/>
    <x v="1"/>
    <s v="Active"/>
    <s v="Youth"/>
    <x v="0"/>
    <x v="2"/>
  </r>
  <r>
    <x v="456"/>
    <n v="32"/>
    <s v="Female"/>
    <x v="3"/>
    <x v="0"/>
    <x v="0"/>
    <n v="63123.11"/>
    <n v="104671.59"/>
    <n v="380"/>
    <n v="17426.14"/>
    <x v="1"/>
    <n v="30"/>
    <d v="2019-04-27T00:00:00"/>
    <x v="1"/>
    <s v="Active"/>
    <s v="Young Adult"/>
    <x v="1"/>
    <x v="2"/>
  </r>
  <r>
    <x v="457"/>
    <n v="60"/>
    <s v="Female"/>
    <x v="2"/>
    <x v="1"/>
    <x v="0"/>
    <n v="78656.399999999994"/>
    <n v="4774.7700000000004"/>
    <n v="498"/>
    <n v="30362.75"/>
    <x v="0"/>
    <n v="44"/>
    <d v="2020-04-06T00:00:00"/>
    <x v="0"/>
    <s v="Highly Active"/>
    <s v="Senior"/>
    <x v="1"/>
    <x v="2"/>
  </r>
  <r>
    <x v="458"/>
    <n v="54"/>
    <s v="Female"/>
    <x v="1"/>
    <x v="0"/>
    <x v="1"/>
    <n v="131388.60999999999"/>
    <n v="179009.35"/>
    <n v="391"/>
    <n v="38593.660000000003"/>
    <x v="0"/>
    <n v="30"/>
    <d v="2018-09-03T00:00:00"/>
    <x v="0"/>
    <s v="Active"/>
    <s v="Senior"/>
    <x v="1"/>
    <x v="2"/>
  </r>
  <r>
    <x v="459"/>
    <n v="50"/>
    <s v="Female"/>
    <x v="1"/>
    <x v="0"/>
    <x v="2"/>
    <n v="114749"/>
    <n v="253835.33"/>
    <n v="383"/>
    <n v="33412.54"/>
    <x v="1"/>
    <n v="20"/>
    <d v="2023-04-13T00:00:00"/>
    <x v="1"/>
    <s v="Active"/>
    <s v="Adult"/>
    <x v="1"/>
    <x v="2"/>
  </r>
  <r>
    <x v="460"/>
    <n v="25"/>
    <s v="Male"/>
    <x v="1"/>
    <x v="2"/>
    <x v="3"/>
    <n v="457688.15"/>
    <n v="62728.21"/>
    <n v="599"/>
    <n v="92189.11"/>
    <x v="2"/>
    <n v="42"/>
    <d v="2022-12-29T00:00:00"/>
    <x v="0"/>
    <s v="Highly Active"/>
    <s v="Youth"/>
    <x v="3"/>
    <x v="0"/>
  </r>
  <r>
    <x v="461"/>
    <n v="61"/>
    <s v="Female"/>
    <x v="1"/>
    <x v="1"/>
    <x v="0"/>
    <n v="86491.11"/>
    <n v="14188.06"/>
    <n v="595"/>
    <n v="178039.42"/>
    <x v="2"/>
    <n v="7"/>
    <d v="2021-03-12T00:00:00"/>
    <x v="0"/>
    <s v="Low Engagement"/>
    <s v="Senior"/>
    <x v="1"/>
    <x v="0"/>
  </r>
  <r>
    <x v="462"/>
    <n v="61"/>
    <s v="Female"/>
    <x v="2"/>
    <x v="1"/>
    <x v="0"/>
    <n v="67731.789999999994"/>
    <n v="1228.1300000000001"/>
    <n v="753"/>
    <n v="355883.25"/>
    <x v="2"/>
    <n v="42"/>
    <d v="2019-05-20T00:00:00"/>
    <x v="0"/>
    <s v="Highly Active"/>
    <s v="Senior"/>
    <x v="1"/>
    <x v="1"/>
  </r>
  <r>
    <x v="463"/>
    <n v="22"/>
    <s v="Female"/>
    <x v="1"/>
    <x v="1"/>
    <x v="0"/>
    <n v="22249.16"/>
    <n v="18378.689999999999"/>
    <n v="580"/>
    <n v="100359.71"/>
    <x v="2"/>
    <n v="50"/>
    <d v="2021-03-31T00:00:00"/>
    <x v="0"/>
    <s v="Highly Active"/>
    <s v="Youth"/>
    <x v="0"/>
    <x v="0"/>
  </r>
  <r>
    <x v="464"/>
    <n v="56"/>
    <s v="Male"/>
    <x v="1"/>
    <x v="0"/>
    <x v="0"/>
    <n v="64132.58"/>
    <n v="42700.98"/>
    <n v="358"/>
    <n v="19546.04"/>
    <x v="1"/>
    <n v="54"/>
    <d v="2021-05-02T00:00:00"/>
    <x v="0"/>
    <s v="Highly Active"/>
    <s v="Senior"/>
    <x v="1"/>
    <x v="2"/>
  </r>
  <r>
    <x v="465"/>
    <n v="21"/>
    <s v="Male"/>
    <x v="0"/>
    <x v="2"/>
    <x v="1"/>
    <n v="103686.2"/>
    <n v="185419.33"/>
    <n v="641"/>
    <n v="153030.66"/>
    <x v="2"/>
    <n v="38"/>
    <d v="2018-03-23T00:00:00"/>
    <x v="0"/>
    <s v="Highly Active"/>
    <s v="Youth"/>
    <x v="1"/>
    <x v="0"/>
  </r>
  <r>
    <x v="466"/>
    <n v="23"/>
    <s v="Male"/>
    <x v="1"/>
    <x v="2"/>
    <x v="1"/>
    <n v="144857.75"/>
    <n v="113437.23"/>
    <n v="764"/>
    <n v="376860.66"/>
    <x v="2"/>
    <n v="7"/>
    <d v="2021-06-22T00:00:00"/>
    <x v="0"/>
    <s v="Low Engagement"/>
    <s v="Youth"/>
    <x v="1"/>
    <x v="1"/>
  </r>
  <r>
    <x v="467"/>
    <n v="62"/>
    <s v="Male"/>
    <x v="0"/>
    <x v="2"/>
    <x v="0"/>
    <n v="83460.23"/>
    <n v="106175.49"/>
    <n v="641"/>
    <n v="113976.75"/>
    <x v="1"/>
    <n v="49"/>
    <d v="2018-06-17T00:00:00"/>
    <x v="1"/>
    <s v="Highly Active"/>
    <s v="Senior"/>
    <x v="1"/>
    <x v="0"/>
  </r>
  <r>
    <x v="468"/>
    <n v="49"/>
    <s v="Male"/>
    <x v="2"/>
    <x v="3"/>
    <x v="0"/>
    <n v="74529.429999999993"/>
    <n v="29332.68"/>
    <n v="361"/>
    <n v="48913.34"/>
    <x v="0"/>
    <n v="30"/>
    <d v="2020-05-08T00:00:00"/>
    <x v="1"/>
    <s v="Active"/>
    <s v="Adult"/>
    <x v="1"/>
    <x v="2"/>
  </r>
  <r>
    <x v="469"/>
    <n v="69"/>
    <s v="Male"/>
    <x v="2"/>
    <x v="0"/>
    <x v="0"/>
    <n v="84809.56"/>
    <n v="297307.57"/>
    <n v="728"/>
    <n v="143457.84"/>
    <x v="1"/>
    <n v="12"/>
    <d v="2021-09-08T00:00:00"/>
    <x v="0"/>
    <s v="Low Engagement"/>
    <s v="Senior"/>
    <x v="1"/>
    <x v="3"/>
  </r>
  <r>
    <x v="470"/>
    <n v="47"/>
    <s v="Male"/>
    <x v="0"/>
    <x v="0"/>
    <x v="0"/>
    <n v="7322.77"/>
    <n v="202049.88"/>
    <n v="555"/>
    <n v="43219.46"/>
    <x v="0"/>
    <n v="49"/>
    <d v="2021-04-10T00:00:00"/>
    <x v="0"/>
    <s v="Highly Active"/>
    <s v="Adult"/>
    <x v="2"/>
    <x v="0"/>
  </r>
  <r>
    <x v="471"/>
    <n v="64"/>
    <s v="Female"/>
    <x v="2"/>
    <x v="2"/>
    <x v="3"/>
    <n v="64229.02"/>
    <n v="51610.28"/>
    <n v="646"/>
    <n v="38540.83"/>
    <x v="1"/>
    <n v="31"/>
    <d v="2021-03-03T00:00:00"/>
    <x v="0"/>
    <s v="Active"/>
    <s v="Senior"/>
    <x v="1"/>
    <x v="0"/>
  </r>
  <r>
    <x v="472"/>
    <n v="52"/>
    <s v="Female"/>
    <x v="3"/>
    <x v="1"/>
    <x v="0"/>
    <n v="26591.56"/>
    <n v="10123.4"/>
    <n v="825"/>
    <n v="117743.37"/>
    <x v="1"/>
    <n v="18"/>
    <d v="2020-12-06T00:00:00"/>
    <x v="0"/>
    <s v="Active"/>
    <s v="Senior"/>
    <x v="0"/>
    <x v="1"/>
  </r>
  <r>
    <x v="473"/>
    <n v="57"/>
    <s v="Female"/>
    <x v="0"/>
    <x v="2"/>
    <x v="1"/>
    <n v="180629.89"/>
    <n v="119957.73"/>
    <n v="603"/>
    <n v="117351.57"/>
    <x v="2"/>
    <n v="46"/>
    <d v="2019-10-10T00:00:00"/>
    <x v="0"/>
    <s v="Highly Active"/>
    <s v="Senior"/>
    <x v="3"/>
    <x v="0"/>
  </r>
  <r>
    <x v="474"/>
    <n v="69"/>
    <s v="Male"/>
    <x v="2"/>
    <x v="2"/>
    <x v="1"/>
    <n v="165613.54999999999"/>
    <n v="117455.89"/>
    <n v="544"/>
    <n v="36661.33"/>
    <x v="2"/>
    <n v="43"/>
    <d v="2023-03-30T00:00:00"/>
    <x v="0"/>
    <s v="Highly Active"/>
    <s v="Senior"/>
    <x v="3"/>
    <x v="0"/>
  </r>
  <r>
    <x v="475"/>
    <n v="33"/>
    <s v="Male"/>
    <x v="3"/>
    <x v="2"/>
    <x v="2"/>
    <n v="105581.82"/>
    <n v="126813.61"/>
    <n v="711"/>
    <n v="367259.02"/>
    <x v="2"/>
    <n v="2"/>
    <d v="2019-06-19T00:00:00"/>
    <x v="0"/>
    <s v="Low Engagement"/>
    <s v="Young Adult"/>
    <x v="1"/>
    <x v="3"/>
  </r>
  <r>
    <x v="476"/>
    <n v="30"/>
    <s v="Male"/>
    <x v="0"/>
    <x v="0"/>
    <x v="2"/>
    <n v="108106.21"/>
    <n v="25242.92"/>
    <n v="516"/>
    <n v="56757.89"/>
    <x v="1"/>
    <n v="53"/>
    <d v="2019-02-23T00:00:00"/>
    <x v="0"/>
    <s v="Highly Active"/>
    <s v="Young Adult"/>
    <x v="1"/>
    <x v="0"/>
  </r>
  <r>
    <x v="477"/>
    <n v="67"/>
    <s v="Male"/>
    <x v="1"/>
    <x v="0"/>
    <x v="3"/>
    <n v="377001.71"/>
    <n v="219143.64"/>
    <n v="815"/>
    <n v="238019.83"/>
    <x v="2"/>
    <n v="33"/>
    <d v="2021-10-03T00:00:00"/>
    <x v="0"/>
    <s v="Active"/>
    <s v="Senior"/>
    <x v="3"/>
    <x v="1"/>
  </r>
  <r>
    <x v="478"/>
    <n v="59"/>
    <s v="Male"/>
    <x v="1"/>
    <x v="1"/>
    <x v="0"/>
    <n v="94317.67"/>
    <n v="14247.89"/>
    <n v="773"/>
    <n v="119294.6"/>
    <x v="1"/>
    <n v="11"/>
    <d v="2022-01-06T00:00:00"/>
    <x v="0"/>
    <s v="Low Engagement"/>
    <s v="Senior"/>
    <x v="1"/>
    <x v="1"/>
  </r>
  <r>
    <x v="479"/>
    <n v="47"/>
    <s v="Female"/>
    <x v="1"/>
    <x v="2"/>
    <x v="1"/>
    <n v="167277.26999999999"/>
    <n v="49629.86"/>
    <n v="335"/>
    <n v="48860.24"/>
    <x v="1"/>
    <n v="34"/>
    <d v="2019-10-06T00:00:00"/>
    <x v="0"/>
    <s v="Active"/>
    <s v="Adult"/>
    <x v="3"/>
    <x v="2"/>
  </r>
  <r>
    <x v="480"/>
    <n v="36"/>
    <s v="Female"/>
    <x v="3"/>
    <x v="0"/>
    <x v="3"/>
    <n v="330525.67"/>
    <n v="179667.04"/>
    <n v="477"/>
    <n v="39791.69"/>
    <x v="1"/>
    <n v="16"/>
    <d v="2019-05-04T00:00:00"/>
    <x v="0"/>
    <s v="Active"/>
    <s v="Adult"/>
    <x v="3"/>
    <x v="2"/>
  </r>
  <r>
    <x v="481"/>
    <n v="34"/>
    <s v="Male"/>
    <x v="0"/>
    <x v="0"/>
    <x v="0"/>
    <n v="66905.83"/>
    <n v="179141.13"/>
    <n v="686"/>
    <n v="82499.42"/>
    <x v="1"/>
    <n v="54"/>
    <d v="2019-06-28T00:00:00"/>
    <x v="0"/>
    <s v="Highly Active"/>
    <s v="Young Adult"/>
    <x v="1"/>
    <x v="3"/>
  </r>
  <r>
    <x v="482"/>
    <n v="36"/>
    <s v="Male"/>
    <x v="4"/>
    <x v="2"/>
    <x v="1"/>
    <n v="46679.35"/>
    <n v="146016.57"/>
    <n v="316"/>
    <n v="17093.61"/>
    <x v="0"/>
    <n v="35"/>
    <d v="2020-03-21T00:00:00"/>
    <x v="0"/>
    <s v="Active"/>
    <s v="Adult"/>
    <x v="0"/>
    <x v="2"/>
  </r>
  <r>
    <x v="483"/>
    <n v="45"/>
    <s v="Male"/>
    <x v="0"/>
    <x v="1"/>
    <x v="2"/>
    <n v="102024.64"/>
    <n v="1707.95"/>
    <n v="347"/>
    <n v="44717.65"/>
    <x v="0"/>
    <n v="52"/>
    <d v="2018-09-26T00:00:00"/>
    <x v="0"/>
    <s v="Highly Active"/>
    <s v="Adult"/>
    <x v="1"/>
    <x v="2"/>
  </r>
  <r>
    <x v="484"/>
    <n v="43"/>
    <s v="Male"/>
    <x v="2"/>
    <x v="1"/>
    <x v="1"/>
    <n v="87812.41"/>
    <n v="12530.07"/>
    <n v="361"/>
    <n v="9525.06"/>
    <x v="1"/>
    <n v="33"/>
    <d v="2021-10-07T00:00:00"/>
    <x v="1"/>
    <s v="Active"/>
    <s v="Adult"/>
    <x v="1"/>
    <x v="2"/>
  </r>
  <r>
    <x v="485"/>
    <n v="54"/>
    <s v="Female"/>
    <x v="1"/>
    <x v="0"/>
    <x v="0"/>
    <n v="16143.23"/>
    <n v="98610.55"/>
    <n v="368"/>
    <n v="49061.03"/>
    <x v="1"/>
    <n v="21"/>
    <d v="2021-08-14T00:00:00"/>
    <x v="0"/>
    <s v="Active"/>
    <s v="Senior"/>
    <x v="0"/>
    <x v="2"/>
  </r>
  <r>
    <x v="486"/>
    <n v="43"/>
    <s v="Male"/>
    <x v="0"/>
    <x v="1"/>
    <x v="0"/>
    <n v="80833.88"/>
    <n v="10140.06"/>
    <n v="665"/>
    <n v="141614.39999999999"/>
    <x v="2"/>
    <n v="20"/>
    <d v="2019-09-07T00:00:00"/>
    <x v="0"/>
    <s v="Active"/>
    <s v="Adult"/>
    <x v="1"/>
    <x v="3"/>
  </r>
  <r>
    <x v="487"/>
    <n v="40"/>
    <s v="Male"/>
    <x v="2"/>
    <x v="0"/>
    <x v="1"/>
    <n v="104498.18"/>
    <n v="236530.59"/>
    <n v="461"/>
    <n v="21036.45"/>
    <x v="1"/>
    <n v="8"/>
    <d v="2020-07-25T00:00:00"/>
    <x v="0"/>
    <s v="Low Engagement"/>
    <s v="Adult"/>
    <x v="1"/>
    <x v="2"/>
  </r>
  <r>
    <x v="488"/>
    <n v="26"/>
    <s v="Male"/>
    <x v="4"/>
    <x v="2"/>
    <x v="0"/>
    <n v="97765.08"/>
    <n v="149959.81"/>
    <n v="787"/>
    <n v="435335.09"/>
    <x v="1"/>
    <n v="51"/>
    <d v="2019-10-10T00:00:00"/>
    <x v="0"/>
    <s v="Highly Active"/>
    <s v="Young Adult"/>
    <x v="1"/>
    <x v="1"/>
  </r>
  <r>
    <x v="489"/>
    <n v="29"/>
    <s v="Male"/>
    <x v="1"/>
    <x v="0"/>
    <x v="3"/>
    <n v="176755.71"/>
    <n v="53292.84"/>
    <n v="730"/>
    <n v="183610.63"/>
    <x v="1"/>
    <n v="26"/>
    <d v="2023-03-18T00:00:00"/>
    <x v="0"/>
    <s v="Active"/>
    <s v="Young Adult"/>
    <x v="3"/>
    <x v="3"/>
  </r>
  <r>
    <x v="490"/>
    <n v="18"/>
    <s v="Female"/>
    <x v="2"/>
    <x v="2"/>
    <x v="3"/>
    <n v="266301.55"/>
    <n v="130501.41"/>
    <n v="788"/>
    <n v="211208.74"/>
    <x v="2"/>
    <n v="33"/>
    <d v="2022-03-20T00:00:00"/>
    <x v="1"/>
    <s v="Active"/>
    <s v="Youth"/>
    <x v="3"/>
    <x v="1"/>
  </r>
  <r>
    <x v="491"/>
    <n v="18"/>
    <s v="Male"/>
    <x v="0"/>
    <x v="2"/>
    <x v="0"/>
    <n v="45351.55"/>
    <n v="194749.81"/>
    <n v="529"/>
    <n v="154034.51999999999"/>
    <x v="1"/>
    <n v="26"/>
    <d v="2023-04-01T00:00:00"/>
    <x v="0"/>
    <s v="Active"/>
    <s v="Youth"/>
    <x v="0"/>
    <x v="0"/>
  </r>
  <r>
    <x v="492"/>
    <n v="64"/>
    <s v="Male"/>
    <x v="0"/>
    <x v="2"/>
    <x v="2"/>
    <n v="26909.13"/>
    <n v="56650.8"/>
    <n v="669"/>
    <n v="62132.66"/>
    <x v="2"/>
    <n v="37"/>
    <d v="2018-05-29T00:00:00"/>
    <x v="0"/>
    <s v="Highly Active"/>
    <s v="Senior"/>
    <x v="0"/>
    <x v="3"/>
  </r>
  <r>
    <x v="493"/>
    <n v="51"/>
    <s v="Female"/>
    <x v="2"/>
    <x v="0"/>
    <x v="1"/>
    <n v="88092.479999999996"/>
    <n v="258813.98"/>
    <n v="477"/>
    <n v="48903.05"/>
    <x v="0"/>
    <n v="30"/>
    <d v="2018-01-20T00:00:00"/>
    <x v="0"/>
    <s v="Active"/>
    <s v="Senior"/>
    <x v="1"/>
    <x v="2"/>
  </r>
  <r>
    <x v="494"/>
    <n v="49"/>
    <s v="Female"/>
    <x v="3"/>
    <x v="0"/>
    <x v="0"/>
    <n v="29467.79"/>
    <n v="216713.46"/>
    <n v="709"/>
    <n v="414409.25"/>
    <x v="2"/>
    <n v="31"/>
    <d v="2020-07-27T00:00:00"/>
    <x v="0"/>
    <s v="Active"/>
    <s v="Adult"/>
    <x v="0"/>
    <x v="3"/>
  </r>
  <r>
    <x v="495"/>
    <n v="65"/>
    <s v="Female"/>
    <x v="1"/>
    <x v="2"/>
    <x v="3"/>
    <n v="122144.21"/>
    <n v="161580.56"/>
    <n v="569"/>
    <n v="153485.57999999999"/>
    <x v="2"/>
    <n v="33"/>
    <d v="2021-06-26T00:00:00"/>
    <x v="0"/>
    <s v="Active"/>
    <s v="Senior"/>
    <x v="1"/>
    <x v="0"/>
  </r>
  <r>
    <x v="496"/>
    <n v="42"/>
    <s v="Male"/>
    <x v="0"/>
    <x v="0"/>
    <x v="3"/>
    <n v="176970.01"/>
    <n v="98948.33"/>
    <n v="505"/>
    <n v="195703.9"/>
    <x v="2"/>
    <n v="11"/>
    <d v="2021-02-27T00:00:00"/>
    <x v="1"/>
    <s v="Low Engagement"/>
    <s v="Adult"/>
    <x v="3"/>
    <x v="0"/>
  </r>
  <r>
    <x v="497"/>
    <n v="57"/>
    <s v="Male"/>
    <x v="0"/>
    <x v="3"/>
    <x v="1"/>
    <n v="50484.08"/>
    <n v="12197.22"/>
    <n v="381"/>
    <n v="20846.23"/>
    <x v="0"/>
    <n v="53"/>
    <d v="2018-07-24T00:00:00"/>
    <x v="1"/>
    <s v="Highly Active"/>
    <s v="Senior"/>
    <x v="1"/>
    <x v="2"/>
  </r>
  <r>
    <x v="498"/>
    <n v="62"/>
    <s v="Female"/>
    <x v="3"/>
    <x v="2"/>
    <x v="2"/>
    <n v="112770.29"/>
    <n v="184023.31"/>
    <n v="492"/>
    <n v="42089.13"/>
    <x v="0"/>
    <n v="41"/>
    <d v="2018-05-31T00:00:00"/>
    <x v="1"/>
    <s v="Highly Active"/>
    <s v="Senior"/>
    <x v="1"/>
    <x v="2"/>
  </r>
  <r>
    <x v="499"/>
    <n v="18"/>
    <s v="Female"/>
    <x v="3"/>
    <x v="2"/>
    <x v="3"/>
    <n v="63848.83"/>
    <n v="91171.45"/>
    <n v="488"/>
    <n v="21874.65"/>
    <x v="0"/>
    <n v="5"/>
    <d v="2021-01-06T00:00:00"/>
    <x v="0"/>
    <s v="Low Engagement"/>
    <s v="Youth"/>
    <x v="1"/>
    <x v="2"/>
  </r>
  <r>
    <x v="500"/>
    <n v="33"/>
    <s v="Female"/>
    <x v="1"/>
    <x v="1"/>
    <x v="2"/>
    <n v="96444.78"/>
    <n v="1260.31"/>
    <n v="575"/>
    <n v="168763.08"/>
    <x v="2"/>
    <n v="2"/>
    <d v="2019-03-13T00:00:00"/>
    <x v="0"/>
    <s v="Low Engagement"/>
    <s v="Young Adult"/>
    <x v="1"/>
    <x v="0"/>
  </r>
  <r>
    <x v="501"/>
    <n v="56"/>
    <s v="Female"/>
    <x v="1"/>
    <x v="2"/>
    <x v="1"/>
    <n v="153328.95999999999"/>
    <n v="132101.44"/>
    <n v="373"/>
    <n v="41098.01"/>
    <x v="0"/>
    <n v="13"/>
    <d v="2020-11-02T00:00:00"/>
    <x v="1"/>
    <s v="Low Engagement"/>
    <s v="Senior"/>
    <x v="3"/>
    <x v="2"/>
  </r>
  <r>
    <x v="502"/>
    <n v="22"/>
    <s v="Female"/>
    <x v="4"/>
    <x v="0"/>
    <x v="3"/>
    <n v="266325.56"/>
    <n v="54948.95"/>
    <n v="309"/>
    <n v="6442.9"/>
    <x v="1"/>
    <n v="18"/>
    <d v="2019-06-28T00:00:00"/>
    <x v="0"/>
    <s v="Active"/>
    <s v="Youth"/>
    <x v="3"/>
    <x v="2"/>
  </r>
  <r>
    <x v="503"/>
    <n v="39"/>
    <s v="Female"/>
    <x v="2"/>
    <x v="2"/>
    <x v="2"/>
    <n v="140419.1"/>
    <n v="165421.35999999999"/>
    <n v="515"/>
    <n v="75457.66"/>
    <x v="2"/>
    <n v="26"/>
    <d v="2018-09-29T00:00:00"/>
    <x v="0"/>
    <s v="Active"/>
    <s v="Adult"/>
    <x v="1"/>
    <x v="0"/>
  </r>
  <r>
    <x v="504"/>
    <n v="46"/>
    <s v="Male"/>
    <x v="4"/>
    <x v="0"/>
    <x v="3"/>
    <n v="368546.31"/>
    <n v="199689"/>
    <n v="589"/>
    <n v="101062.46"/>
    <x v="1"/>
    <n v="25"/>
    <d v="2023-03-27T00:00:00"/>
    <x v="0"/>
    <s v="Active"/>
    <s v="Adult"/>
    <x v="3"/>
    <x v="0"/>
  </r>
  <r>
    <x v="505"/>
    <n v="20"/>
    <s v="Male"/>
    <x v="1"/>
    <x v="0"/>
    <x v="0"/>
    <n v="75044.44"/>
    <n v="264923.42"/>
    <n v="744"/>
    <n v="305104.65999999997"/>
    <x v="2"/>
    <n v="44"/>
    <d v="2019-12-16T00:00:00"/>
    <x v="0"/>
    <s v="Highly Active"/>
    <s v="Youth"/>
    <x v="1"/>
    <x v="3"/>
  </r>
  <r>
    <x v="506"/>
    <n v="29"/>
    <s v="Male"/>
    <x v="0"/>
    <x v="0"/>
    <x v="1"/>
    <n v="43402.03"/>
    <n v="239754.43"/>
    <n v="492"/>
    <n v="34466.51"/>
    <x v="0"/>
    <n v="14"/>
    <d v="2022-12-10T00:00:00"/>
    <x v="0"/>
    <s v="Low Engagement"/>
    <s v="Young Adult"/>
    <x v="0"/>
    <x v="2"/>
  </r>
  <r>
    <x v="507"/>
    <n v="43"/>
    <s v="Female"/>
    <x v="3"/>
    <x v="1"/>
    <x v="1"/>
    <n v="156572.64000000001"/>
    <n v="2242.27"/>
    <n v="588"/>
    <n v="187164.73"/>
    <x v="2"/>
    <n v="5"/>
    <d v="2018-05-21T00:00:00"/>
    <x v="0"/>
    <s v="Low Engagement"/>
    <s v="Adult"/>
    <x v="3"/>
    <x v="0"/>
  </r>
  <r>
    <x v="508"/>
    <n v="33"/>
    <s v="Female"/>
    <x v="4"/>
    <x v="1"/>
    <x v="0"/>
    <n v="83377.38"/>
    <n v="7621.41"/>
    <n v="443"/>
    <n v="36155.129999999997"/>
    <x v="0"/>
    <n v="59"/>
    <d v="2022-12-06T00:00:00"/>
    <x v="0"/>
    <s v="Highly Active"/>
    <s v="Young Adult"/>
    <x v="1"/>
    <x v="2"/>
  </r>
  <r>
    <x v="509"/>
    <n v="68"/>
    <s v="Female"/>
    <x v="1"/>
    <x v="1"/>
    <x v="2"/>
    <n v="60577.29"/>
    <n v="15491.2"/>
    <n v="688"/>
    <n v="105297.19"/>
    <x v="2"/>
    <n v="56"/>
    <d v="2019-05-16T00:00:00"/>
    <x v="0"/>
    <s v="Highly Active"/>
    <s v="Senior"/>
    <x v="1"/>
    <x v="3"/>
  </r>
  <r>
    <x v="510"/>
    <n v="54"/>
    <s v="Female"/>
    <x v="0"/>
    <x v="0"/>
    <x v="0"/>
    <n v="22122.94"/>
    <n v="136855.60999999999"/>
    <n v="706"/>
    <n v="126837.27"/>
    <x v="1"/>
    <n v="42"/>
    <d v="2020-01-27T00:00:00"/>
    <x v="0"/>
    <s v="Highly Active"/>
    <s v="Senior"/>
    <x v="0"/>
    <x v="3"/>
  </r>
  <r>
    <x v="511"/>
    <n v="39"/>
    <s v="Female"/>
    <x v="2"/>
    <x v="2"/>
    <x v="0"/>
    <n v="39120.019999999997"/>
    <n v="195302.13"/>
    <n v="669"/>
    <n v="84906.81"/>
    <x v="0"/>
    <n v="52"/>
    <d v="2019-08-07T00:00:00"/>
    <x v="0"/>
    <s v="Highly Active"/>
    <s v="Adult"/>
    <x v="0"/>
    <x v="3"/>
  </r>
  <r>
    <x v="512"/>
    <n v="46"/>
    <s v="Female"/>
    <x v="1"/>
    <x v="0"/>
    <x v="2"/>
    <n v="113545.12"/>
    <n v="226007.33"/>
    <n v="740"/>
    <n v="431491.23"/>
    <x v="2"/>
    <n v="2"/>
    <d v="2018-11-20T00:00:00"/>
    <x v="0"/>
    <s v="Low Engagement"/>
    <s v="Adult"/>
    <x v="1"/>
    <x v="3"/>
  </r>
  <r>
    <x v="513"/>
    <n v="31"/>
    <s v="Male"/>
    <x v="0"/>
    <x v="2"/>
    <x v="1"/>
    <n v="86439.61"/>
    <n v="32634.99"/>
    <n v="828"/>
    <n v="308261.44"/>
    <x v="2"/>
    <n v="4"/>
    <d v="2020-06-16T00:00:00"/>
    <x v="0"/>
    <s v="Low Engagement"/>
    <s v="Young Adult"/>
    <x v="1"/>
    <x v="1"/>
  </r>
  <r>
    <x v="514"/>
    <n v="45"/>
    <s v="Male"/>
    <x v="0"/>
    <x v="1"/>
    <x v="0"/>
    <n v="73928.539999999994"/>
    <n v="17599.71"/>
    <n v="312"/>
    <n v="16844.96"/>
    <x v="0"/>
    <n v="12"/>
    <d v="2022-09-04T00:00:00"/>
    <x v="1"/>
    <s v="Low Engagement"/>
    <s v="Adult"/>
    <x v="1"/>
    <x v="2"/>
  </r>
  <r>
    <x v="515"/>
    <n v="22"/>
    <s v="Female"/>
    <x v="4"/>
    <x v="2"/>
    <x v="1"/>
    <n v="27145.09"/>
    <n v="47136.81"/>
    <n v="639"/>
    <n v="138803.07999999999"/>
    <x v="2"/>
    <n v="11"/>
    <d v="2021-01-17T00:00:00"/>
    <x v="0"/>
    <s v="Low Engagement"/>
    <s v="Youth"/>
    <x v="0"/>
    <x v="0"/>
  </r>
  <r>
    <x v="516"/>
    <n v="64"/>
    <s v="Male"/>
    <x v="2"/>
    <x v="0"/>
    <x v="1"/>
    <n v="162172.28"/>
    <n v="59346.64"/>
    <n v="611"/>
    <n v="163635.53"/>
    <x v="2"/>
    <n v="4"/>
    <d v="2021-12-11T00:00:00"/>
    <x v="0"/>
    <s v="Low Engagement"/>
    <s v="Senior"/>
    <x v="3"/>
    <x v="0"/>
  </r>
  <r>
    <x v="517"/>
    <n v="66"/>
    <s v="Female"/>
    <x v="1"/>
    <x v="2"/>
    <x v="0"/>
    <n v="26067.54"/>
    <n v="154863.71"/>
    <n v="403"/>
    <n v="25757.17"/>
    <x v="0"/>
    <n v="43"/>
    <d v="2019-09-12T00:00:00"/>
    <x v="0"/>
    <s v="Highly Active"/>
    <s v="Senior"/>
    <x v="0"/>
    <x v="2"/>
  </r>
  <r>
    <x v="518"/>
    <n v="47"/>
    <s v="Male"/>
    <x v="1"/>
    <x v="1"/>
    <x v="2"/>
    <n v="44850.06"/>
    <n v="17299.37"/>
    <n v="638"/>
    <n v="74755.19"/>
    <x v="0"/>
    <n v="9"/>
    <d v="2021-06-06T00:00:00"/>
    <x v="0"/>
    <s v="Low Engagement"/>
    <s v="Adult"/>
    <x v="0"/>
    <x v="0"/>
  </r>
  <r>
    <x v="519"/>
    <n v="63"/>
    <s v="Female"/>
    <x v="2"/>
    <x v="1"/>
    <x v="1"/>
    <n v="120124.29"/>
    <n v="10726.99"/>
    <n v="497"/>
    <n v="36350.78"/>
    <x v="0"/>
    <n v="10"/>
    <d v="2022-07-11T00:00:00"/>
    <x v="1"/>
    <s v="Low Engagement"/>
    <s v="Senior"/>
    <x v="1"/>
    <x v="2"/>
  </r>
  <r>
    <x v="520"/>
    <n v="69"/>
    <s v="Female"/>
    <x v="1"/>
    <x v="2"/>
    <x v="1"/>
    <n v="18673.02"/>
    <n v="79138.45"/>
    <n v="599"/>
    <n v="106997.87"/>
    <x v="2"/>
    <n v="27"/>
    <d v="2021-09-01T00:00:00"/>
    <x v="0"/>
    <s v="Active"/>
    <s v="Senior"/>
    <x v="0"/>
    <x v="0"/>
  </r>
  <r>
    <x v="521"/>
    <n v="22"/>
    <s v="Male"/>
    <x v="3"/>
    <x v="1"/>
    <x v="1"/>
    <n v="10128.06"/>
    <n v="7026.31"/>
    <n v="743"/>
    <n v="217484.1"/>
    <x v="1"/>
    <n v="6"/>
    <d v="2020-12-19T00:00:00"/>
    <x v="0"/>
    <s v="Low Engagement"/>
    <s v="Youth"/>
    <x v="0"/>
    <x v="3"/>
  </r>
  <r>
    <x v="522"/>
    <n v="29"/>
    <s v="Male"/>
    <x v="1"/>
    <x v="2"/>
    <x v="1"/>
    <n v="55900.59"/>
    <n v="88291.19"/>
    <n v="658"/>
    <n v="185668.34"/>
    <x v="0"/>
    <n v="15"/>
    <d v="2018-01-17T00:00:00"/>
    <x v="1"/>
    <s v="Low Engagement"/>
    <s v="Young Adult"/>
    <x v="1"/>
    <x v="3"/>
  </r>
  <r>
    <x v="523"/>
    <n v="33"/>
    <s v="Female"/>
    <x v="4"/>
    <x v="0"/>
    <x v="0"/>
    <n v="54268.69"/>
    <n v="111469.87"/>
    <n v="667"/>
    <n v="67074.06"/>
    <x v="1"/>
    <n v="42"/>
    <d v="2021-09-29T00:00:00"/>
    <x v="0"/>
    <s v="Highly Active"/>
    <s v="Young Adult"/>
    <x v="1"/>
    <x v="3"/>
  </r>
  <r>
    <x v="524"/>
    <n v="43"/>
    <s v="Female"/>
    <x v="4"/>
    <x v="1"/>
    <x v="0"/>
    <n v="90854.02"/>
    <n v="4858.1899999999996"/>
    <n v="468"/>
    <n v="8731.2900000000009"/>
    <x v="1"/>
    <n v="31"/>
    <d v="2022-08-01T00:00:00"/>
    <x v="0"/>
    <s v="Active"/>
    <s v="Adult"/>
    <x v="1"/>
    <x v="2"/>
  </r>
  <r>
    <x v="525"/>
    <n v="43"/>
    <s v="Male"/>
    <x v="0"/>
    <x v="2"/>
    <x v="1"/>
    <n v="170054.86"/>
    <n v="133507.41"/>
    <n v="448"/>
    <n v="26160.37"/>
    <x v="0"/>
    <n v="22"/>
    <d v="2021-02-09T00:00:00"/>
    <x v="0"/>
    <s v="Active"/>
    <s v="Adult"/>
    <x v="3"/>
    <x v="2"/>
  </r>
  <r>
    <x v="526"/>
    <n v="65"/>
    <s v="Male"/>
    <x v="4"/>
    <x v="3"/>
    <x v="2"/>
    <n v="78662.5"/>
    <n v="27510.13"/>
    <n v="341"/>
    <n v="16881.22"/>
    <x v="0"/>
    <n v="53"/>
    <d v="2019-09-06T00:00:00"/>
    <x v="0"/>
    <s v="Highly Active"/>
    <s v="Senior"/>
    <x v="1"/>
    <x v="2"/>
  </r>
  <r>
    <x v="527"/>
    <n v="38"/>
    <s v="Female"/>
    <x v="3"/>
    <x v="2"/>
    <x v="0"/>
    <n v="4668.1499999999996"/>
    <n v="82204.009999999995"/>
    <n v="501"/>
    <n v="143642.32999999999"/>
    <x v="2"/>
    <n v="6"/>
    <d v="2023-03-24T00:00:00"/>
    <x v="0"/>
    <s v="Low Engagement"/>
    <s v="Adult"/>
    <x v="2"/>
    <x v="0"/>
  </r>
  <r>
    <x v="528"/>
    <n v="56"/>
    <s v="Male"/>
    <x v="2"/>
    <x v="2"/>
    <x v="1"/>
    <n v="109374.28"/>
    <n v="61738.03"/>
    <n v="543"/>
    <n v="154100.70000000001"/>
    <x v="2"/>
    <n v="33"/>
    <d v="2021-09-20T00:00:00"/>
    <x v="0"/>
    <s v="Active"/>
    <s v="Senior"/>
    <x v="1"/>
    <x v="0"/>
  </r>
  <r>
    <x v="529"/>
    <n v="53"/>
    <s v="Female"/>
    <x v="1"/>
    <x v="3"/>
    <x v="2"/>
    <n v="108671.38"/>
    <n v="25964.44"/>
    <n v="763"/>
    <n v="294913.12"/>
    <x v="1"/>
    <n v="29"/>
    <d v="2018-08-01T00:00:00"/>
    <x v="0"/>
    <s v="Active"/>
    <s v="Senior"/>
    <x v="1"/>
    <x v="1"/>
  </r>
  <r>
    <x v="530"/>
    <n v="50"/>
    <s v="Female"/>
    <x v="2"/>
    <x v="2"/>
    <x v="0"/>
    <n v="34577.29"/>
    <n v="156103.17000000001"/>
    <n v="748"/>
    <n v="291654.09000000003"/>
    <x v="1"/>
    <n v="21"/>
    <d v="2023-04-07T00:00:00"/>
    <x v="0"/>
    <s v="Active"/>
    <s v="Adult"/>
    <x v="0"/>
    <x v="3"/>
  </r>
  <r>
    <x v="531"/>
    <n v="47"/>
    <s v="Female"/>
    <x v="2"/>
    <x v="3"/>
    <x v="0"/>
    <n v="11995.27"/>
    <n v="28270.93"/>
    <n v="736"/>
    <n v="76325.55"/>
    <x v="2"/>
    <n v="54"/>
    <d v="2022-12-04T00:00:00"/>
    <x v="0"/>
    <s v="Highly Active"/>
    <s v="Adult"/>
    <x v="0"/>
    <x v="3"/>
  </r>
  <r>
    <x v="532"/>
    <n v="54"/>
    <s v="Female"/>
    <x v="3"/>
    <x v="3"/>
    <x v="0"/>
    <n v="28578.23"/>
    <n v="9137.99"/>
    <n v="830"/>
    <n v="302789.95"/>
    <x v="1"/>
    <n v="56"/>
    <d v="2018-10-03T00:00:00"/>
    <x v="0"/>
    <s v="Highly Active"/>
    <s v="Senior"/>
    <x v="0"/>
    <x v="1"/>
  </r>
  <r>
    <x v="533"/>
    <n v="40"/>
    <s v="Male"/>
    <x v="2"/>
    <x v="2"/>
    <x v="1"/>
    <n v="155459.82999999999"/>
    <n v="54522.720000000001"/>
    <n v="572"/>
    <n v="168347.3"/>
    <x v="1"/>
    <n v="52"/>
    <d v="2019-06-26T00:00:00"/>
    <x v="1"/>
    <s v="Highly Active"/>
    <s v="Adult"/>
    <x v="3"/>
    <x v="0"/>
  </r>
  <r>
    <x v="534"/>
    <n v="27"/>
    <s v="Male"/>
    <x v="3"/>
    <x v="0"/>
    <x v="0"/>
    <n v="35773.14"/>
    <n v="171600.23"/>
    <n v="729"/>
    <n v="405627.23"/>
    <x v="2"/>
    <n v="30"/>
    <d v="2018-08-25T00:00:00"/>
    <x v="0"/>
    <s v="Active"/>
    <s v="Young Adult"/>
    <x v="0"/>
    <x v="3"/>
  </r>
  <r>
    <x v="535"/>
    <n v="22"/>
    <s v="Male"/>
    <x v="0"/>
    <x v="2"/>
    <x v="1"/>
    <n v="163336.39000000001"/>
    <n v="134453.72"/>
    <n v="512"/>
    <n v="83624.5"/>
    <x v="1"/>
    <n v="21"/>
    <d v="2022-12-28T00:00:00"/>
    <x v="0"/>
    <s v="Active"/>
    <s v="Youth"/>
    <x v="3"/>
    <x v="0"/>
  </r>
  <r>
    <x v="536"/>
    <n v="53"/>
    <s v="Male"/>
    <x v="1"/>
    <x v="2"/>
    <x v="1"/>
    <n v="67306.679999999993"/>
    <n v="111629.49"/>
    <n v="403"/>
    <n v="29905.77"/>
    <x v="0"/>
    <n v="36"/>
    <d v="2018-08-08T00:00:00"/>
    <x v="0"/>
    <s v="Highly Active"/>
    <s v="Senior"/>
    <x v="1"/>
    <x v="2"/>
  </r>
  <r>
    <x v="537"/>
    <n v="51"/>
    <s v="Male"/>
    <x v="4"/>
    <x v="2"/>
    <x v="1"/>
    <n v="36893.230000000003"/>
    <n v="131824.32999999999"/>
    <n v="491"/>
    <n v="13407.55"/>
    <x v="0"/>
    <n v="55"/>
    <d v="2022-03-01T00:00:00"/>
    <x v="0"/>
    <s v="Highly Active"/>
    <s v="Senior"/>
    <x v="0"/>
    <x v="2"/>
  </r>
  <r>
    <x v="538"/>
    <n v="69"/>
    <s v="Male"/>
    <x v="2"/>
    <x v="2"/>
    <x v="0"/>
    <n v="44148.99"/>
    <n v="60664.56"/>
    <n v="679"/>
    <n v="118823.49"/>
    <x v="0"/>
    <n v="58"/>
    <d v="2021-02-07T00:00:00"/>
    <x v="0"/>
    <s v="Highly Active"/>
    <s v="Senior"/>
    <x v="0"/>
    <x v="3"/>
  </r>
  <r>
    <x v="539"/>
    <n v="48"/>
    <s v="Male"/>
    <x v="1"/>
    <x v="2"/>
    <x v="1"/>
    <n v="93193.53"/>
    <n v="111534.34"/>
    <n v="380"/>
    <n v="46820.68"/>
    <x v="0"/>
    <n v="22"/>
    <d v="2018-11-15T00:00:00"/>
    <x v="0"/>
    <s v="Active"/>
    <s v="Adult"/>
    <x v="1"/>
    <x v="2"/>
  </r>
  <r>
    <x v="540"/>
    <n v="27"/>
    <s v="Female"/>
    <x v="0"/>
    <x v="2"/>
    <x v="3"/>
    <n v="57248.7"/>
    <n v="141875.74"/>
    <n v="848"/>
    <n v="80198.81"/>
    <x v="2"/>
    <n v="46"/>
    <d v="2019-07-12T00:00:00"/>
    <x v="0"/>
    <s v="Highly Active"/>
    <s v="Young Adult"/>
    <x v="1"/>
    <x v="1"/>
  </r>
  <r>
    <x v="541"/>
    <n v="36"/>
    <s v="Male"/>
    <x v="1"/>
    <x v="3"/>
    <x v="2"/>
    <n v="26386.31"/>
    <n v="15817.66"/>
    <n v="676"/>
    <n v="84925.39"/>
    <x v="0"/>
    <n v="20"/>
    <d v="2019-08-01T00:00:00"/>
    <x v="0"/>
    <s v="Active"/>
    <s v="Adult"/>
    <x v="0"/>
    <x v="3"/>
  </r>
  <r>
    <x v="542"/>
    <n v="49"/>
    <s v="Male"/>
    <x v="0"/>
    <x v="1"/>
    <x v="2"/>
    <n v="35889.64"/>
    <n v="13588.95"/>
    <n v="453"/>
    <n v="24397.759999999998"/>
    <x v="0"/>
    <n v="22"/>
    <d v="2021-05-23T00:00:00"/>
    <x v="0"/>
    <s v="Active"/>
    <s v="Adult"/>
    <x v="0"/>
    <x v="2"/>
  </r>
  <r>
    <x v="543"/>
    <n v="18"/>
    <s v="Female"/>
    <x v="2"/>
    <x v="0"/>
    <x v="1"/>
    <n v="27149.53"/>
    <n v="146333.56"/>
    <n v="539"/>
    <n v="79421.7"/>
    <x v="2"/>
    <n v="52"/>
    <d v="2019-03-08T00:00:00"/>
    <x v="0"/>
    <s v="Highly Active"/>
    <s v="Youth"/>
    <x v="0"/>
    <x v="0"/>
  </r>
  <r>
    <x v="544"/>
    <n v="22"/>
    <s v="Male"/>
    <x v="2"/>
    <x v="0"/>
    <x v="1"/>
    <n v="71597.58"/>
    <n v="113407.88"/>
    <n v="673"/>
    <n v="166092.67000000001"/>
    <x v="2"/>
    <n v="40"/>
    <d v="2022-01-09T00:00:00"/>
    <x v="0"/>
    <s v="Highly Active"/>
    <s v="Youth"/>
    <x v="1"/>
    <x v="3"/>
  </r>
  <r>
    <x v="545"/>
    <n v="62"/>
    <s v="Male"/>
    <x v="4"/>
    <x v="1"/>
    <x v="0"/>
    <n v="96497.66"/>
    <n v="6072.1"/>
    <n v="503"/>
    <n v="70136.34"/>
    <x v="0"/>
    <n v="11"/>
    <d v="2019-12-04T00:00:00"/>
    <x v="0"/>
    <s v="Low Engagement"/>
    <s v="Senior"/>
    <x v="1"/>
    <x v="0"/>
  </r>
  <r>
    <x v="546"/>
    <n v="21"/>
    <s v="Female"/>
    <x v="2"/>
    <x v="2"/>
    <x v="0"/>
    <n v="51413.03"/>
    <n v="99853.35"/>
    <n v="649"/>
    <n v="39089.480000000003"/>
    <x v="1"/>
    <n v="47"/>
    <d v="2019-02-21T00:00:00"/>
    <x v="0"/>
    <s v="Highly Active"/>
    <s v="Youth"/>
    <x v="1"/>
    <x v="0"/>
  </r>
  <r>
    <x v="547"/>
    <n v="33"/>
    <s v="Male"/>
    <x v="1"/>
    <x v="0"/>
    <x v="0"/>
    <n v="63128.05"/>
    <n v="26465.09"/>
    <n v="442"/>
    <n v="21037.71"/>
    <x v="0"/>
    <n v="31"/>
    <d v="2021-11-08T00:00:00"/>
    <x v="0"/>
    <s v="Active"/>
    <s v="Young Adult"/>
    <x v="1"/>
    <x v="2"/>
  </r>
  <r>
    <x v="548"/>
    <n v="41"/>
    <s v="Male"/>
    <x v="2"/>
    <x v="3"/>
    <x v="3"/>
    <n v="210373.92"/>
    <n v="21713.13"/>
    <n v="488"/>
    <n v="9479.66"/>
    <x v="0"/>
    <n v="51"/>
    <d v="2021-07-22T00:00:00"/>
    <x v="0"/>
    <s v="Highly Active"/>
    <s v="Adult"/>
    <x v="3"/>
    <x v="2"/>
  </r>
  <r>
    <x v="549"/>
    <n v="33"/>
    <s v="Male"/>
    <x v="4"/>
    <x v="2"/>
    <x v="0"/>
    <n v="33025.29"/>
    <n v="173667.96"/>
    <n v="571"/>
    <n v="105164.34"/>
    <x v="2"/>
    <n v="40"/>
    <d v="2022-10-13T00:00:00"/>
    <x v="0"/>
    <s v="Highly Active"/>
    <s v="Young Adult"/>
    <x v="0"/>
    <x v="0"/>
  </r>
  <r>
    <x v="550"/>
    <n v="19"/>
    <s v="Female"/>
    <x v="1"/>
    <x v="0"/>
    <x v="0"/>
    <n v="3291.53"/>
    <n v="119295.59"/>
    <n v="831"/>
    <n v="293841.46999999997"/>
    <x v="2"/>
    <n v="13"/>
    <d v="2019-06-25T00:00:00"/>
    <x v="0"/>
    <s v="Low Engagement"/>
    <s v="Youth"/>
    <x v="2"/>
    <x v="1"/>
  </r>
  <r>
    <x v="551"/>
    <n v="66"/>
    <s v="Male"/>
    <x v="1"/>
    <x v="1"/>
    <x v="2"/>
    <n v="80046.710000000006"/>
    <n v="920.66"/>
    <n v="599"/>
    <n v="133519.10999999999"/>
    <x v="0"/>
    <n v="18"/>
    <d v="2020-11-01T00:00:00"/>
    <x v="0"/>
    <s v="Active"/>
    <s v="Senior"/>
    <x v="1"/>
    <x v="0"/>
  </r>
  <r>
    <x v="552"/>
    <n v="45"/>
    <s v="Male"/>
    <x v="1"/>
    <x v="3"/>
    <x v="0"/>
    <n v="48877.29"/>
    <n v="29669.39"/>
    <n v="725"/>
    <n v="88469.89"/>
    <x v="2"/>
    <n v="22"/>
    <d v="2020-09-27T00:00:00"/>
    <x v="0"/>
    <s v="Active"/>
    <s v="Adult"/>
    <x v="0"/>
    <x v="3"/>
  </r>
  <r>
    <x v="553"/>
    <n v="49"/>
    <s v="Female"/>
    <x v="1"/>
    <x v="0"/>
    <x v="0"/>
    <n v="16625.240000000002"/>
    <n v="93835.51"/>
    <n v="345"/>
    <n v="42999.040000000001"/>
    <x v="0"/>
    <n v="56"/>
    <d v="2019-05-30T00:00:00"/>
    <x v="0"/>
    <s v="Highly Active"/>
    <s v="Adult"/>
    <x v="0"/>
    <x v="2"/>
  </r>
  <r>
    <x v="554"/>
    <n v="44"/>
    <s v="Male"/>
    <x v="3"/>
    <x v="2"/>
    <x v="0"/>
    <n v="76668.08"/>
    <n v="51525.59"/>
    <n v="394"/>
    <n v="8541.9"/>
    <x v="0"/>
    <n v="17"/>
    <d v="2023-01-29T00:00:00"/>
    <x v="0"/>
    <s v="Active"/>
    <s v="Adult"/>
    <x v="1"/>
    <x v="2"/>
  </r>
  <r>
    <x v="555"/>
    <n v="37"/>
    <s v="Female"/>
    <x v="0"/>
    <x v="2"/>
    <x v="1"/>
    <n v="101071.49"/>
    <n v="92857.93"/>
    <n v="363"/>
    <n v="14439.13"/>
    <x v="1"/>
    <n v="38"/>
    <d v="2023-02-03T00:00:00"/>
    <x v="0"/>
    <s v="Highly Active"/>
    <s v="Adult"/>
    <x v="1"/>
    <x v="2"/>
  </r>
  <r>
    <x v="556"/>
    <n v="41"/>
    <s v="Female"/>
    <x v="1"/>
    <x v="2"/>
    <x v="1"/>
    <n v="71103.820000000007"/>
    <n v="155554.70000000001"/>
    <n v="712"/>
    <n v="473290.4"/>
    <x v="1"/>
    <n v="25"/>
    <d v="2022-09-29T00:00:00"/>
    <x v="0"/>
    <s v="Active"/>
    <s v="Adult"/>
    <x v="1"/>
    <x v="3"/>
  </r>
  <r>
    <x v="557"/>
    <n v="29"/>
    <s v="Male"/>
    <x v="0"/>
    <x v="1"/>
    <x v="1"/>
    <n v="33647.24"/>
    <n v="5878.33"/>
    <n v="308"/>
    <n v="36330.379999999997"/>
    <x v="1"/>
    <n v="32"/>
    <d v="2018-04-15T00:00:00"/>
    <x v="1"/>
    <s v="Active"/>
    <s v="Young Adult"/>
    <x v="0"/>
    <x v="2"/>
  </r>
  <r>
    <x v="558"/>
    <n v="67"/>
    <s v="Female"/>
    <x v="1"/>
    <x v="2"/>
    <x v="1"/>
    <n v="112671.36"/>
    <n v="127699.54"/>
    <n v="758"/>
    <n v="103358.04"/>
    <x v="1"/>
    <n v="15"/>
    <d v="2018-07-09T00:00:00"/>
    <x v="1"/>
    <s v="Low Engagement"/>
    <s v="Senior"/>
    <x v="1"/>
    <x v="1"/>
  </r>
  <r>
    <x v="559"/>
    <n v="52"/>
    <s v="Female"/>
    <x v="4"/>
    <x v="1"/>
    <x v="3"/>
    <n v="388767.66"/>
    <n v="8311.2000000000007"/>
    <n v="708"/>
    <n v="52645.81"/>
    <x v="2"/>
    <n v="13"/>
    <d v="2021-07-23T00:00:00"/>
    <x v="0"/>
    <s v="Low Engagement"/>
    <s v="Senior"/>
    <x v="3"/>
    <x v="3"/>
  </r>
  <r>
    <x v="560"/>
    <n v="50"/>
    <s v="Male"/>
    <x v="4"/>
    <x v="2"/>
    <x v="2"/>
    <n v="49479.91"/>
    <n v="50019.88"/>
    <n v="769"/>
    <n v="174925.63"/>
    <x v="2"/>
    <n v="58"/>
    <d v="2020-05-17T00:00:00"/>
    <x v="0"/>
    <s v="Highly Active"/>
    <s v="Adult"/>
    <x v="0"/>
    <x v="1"/>
  </r>
  <r>
    <x v="561"/>
    <n v="50"/>
    <s v="Female"/>
    <x v="1"/>
    <x v="2"/>
    <x v="2"/>
    <n v="40631.21"/>
    <n v="86148.79"/>
    <n v="805"/>
    <n v="162728.79999999999"/>
    <x v="2"/>
    <n v="26"/>
    <d v="2022-08-26T00:00:00"/>
    <x v="0"/>
    <s v="Active"/>
    <s v="Adult"/>
    <x v="0"/>
    <x v="1"/>
  </r>
  <r>
    <x v="562"/>
    <n v="68"/>
    <s v="Female"/>
    <x v="3"/>
    <x v="0"/>
    <x v="2"/>
    <n v="83070.89"/>
    <n v="222963.74"/>
    <n v="372"/>
    <n v="43251.79"/>
    <x v="0"/>
    <n v="50"/>
    <d v="2019-07-21T00:00:00"/>
    <x v="1"/>
    <s v="Highly Active"/>
    <s v="Senior"/>
    <x v="1"/>
    <x v="2"/>
  </r>
  <r>
    <x v="563"/>
    <n v="60"/>
    <s v="Male"/>
    <x v="3"/>
    <x v="0"/>
    <x v="1"/>
    <n v="35291.94"/>
    <n v="191361.09"/>
    <n v="383"/>
    <n v="11555.71"/>
    <x v="0"/>
    <n v="11"/>
    <d v="2018-04-01T00:00:00"/>
    <x v="0"/>
    <s v="Low Engagement"/>
    <s v="Senior"/>
    <x v="0"/>
    <x v="2"/>
  </r>
  <r>
    <x v="564"/>
    <n v="54"/>
    <s v="Male"/>
    <x v="1"/>
    <x v="2"/>
    <x v="0"/>
    <n v="66994.73"/>
    <n v="50362.32"/>
    <n v="358"/>
    <n v="14335.66"/>
    <x v="0"/>
    <n v="13"/>
    <d v="2018-01-08T00:00:00"/>
    <x v="0"/>
    <s v="Low Engagement"/>
    <s v="Senior"/>
    <x v="1"/>
    <x v="2"/>
  </r>
  <r>
    <x v="565"/>
    <n v="29"/>
    <s v="Male"/>
    <x v="1"/>
    <x v="2"/>
    <x v="0"/>
    <n v="60929.02"/>
    <n v="57764.81"/>
    <n v="320"/>
    <n v="34097.33"/>
    <x v="1"/>
    <n v="33"/>
    <d v="2019-11-15T00:00:00"/>
    <x v="1"/>
    <s v="Active"/>
    <s v="Young Adult"/>
    <x v="1"/>
    <x v="2"/>
  </r>
  <r>
    <x v="566"/>
    <n v="20"/>
    <s v="Female"/>
    <x v="2"/>
    <x v="0"/>
    <x v="0"/>
    <n v="9621.1200000000008"/>
    <n v="199405.34"/>
    <n v="757"/>
    <n v="222848.07"/>
    <x v="1"/>
    <n v="50"/>
    <d v="2022-04-29T00:00:00"/>
    <x v="0"/>
    <s v="Highly Active"/>
    <s v="Youth"/>
    <x v="2"/>
    <x v="1"/>
  </r>
  <r>
    <x v="567"/>
    <n v="18"/>
    <s v="Male"/>
    <x v="3"/>
    <x v="2"/>
    <x v="3"/>
    <n v="66434.17"/>
    <n v="168280.62"/>
    <n v="456"/>
    <n v="47205.99"/>
    <x v="0"/>
    <n v="37"/>
    <d v="2018-09-25T00:00:00"/>
    <x v="0"/>
    <s v="Highly Active"/>
    <s v="Youth"/>
    <x v="1"/>
    <x v="2"/>
  </r>
  <r>
    <x v="568"/>
    <n v="50"/>
    <s v="Female"/>
    <x v="4"/>
    <x v="2"/>
    <x v="2"/>
    <n v="96840.41"/>
    <n v="89410.66"/>
    <n v="628"/>
    <n v="11894.48"/>
    <x v="2"/>
    <n v="38"/>
    <d v="2021-07-28T00:00:00"/>
    <x v="0"/>
    <s v="Highly Active"/>
    <s v="Adult"/>
    <x v="1"/>
    <x v="0"/>
  </r>
  <r>
    <x v="569"/>
    <n v="57"/>
    <s v="Female"/>
    <x v="3"/>
    <x v="1"/>
    <x v="1"/>
    <n v="62387.29"/>
    <n v="11906.22"/>
    <n v="502"/>
    <n v="85740.52"/>
    <x v="2"/>
    <n v="1"/>
    <d v="2019-06-21T00:00:00"/>
    <x v="0"/>
    <s v="Low Engagement"/>
    <s v="Senior"/>
    <x v="1"/>
    <x v="0"/>
  </r>
  <r>
    <x v="570"/>
    <n v="27"/>
    <s v="Female"/>
    <x v="3"/>
    <x v="0"/>
    <x v="0"/>
    <n v="9558.1299999999992"/>
    <n v="67780.2"/>
    <n v="405"/>
    <n v="24632.1"/>
    <x v="0"/>
    <n v="39"/>
    <d v="2018-11-27T00:00:00"/>
    <x v="0"/>
    <s v="Highly Active"/>
    <s v="Young Adult"/>
    <x v="2"/>
    <x v="2"/>
  </r>
  <r>
    <x v="571"/>
    <n v="60"/>
    <s v="Female"/>
    <x v="0"/>
    <x v="2"/>
    <x v="1"/>
    <n v="153088.6"/>
    <n v="82933.98"/>
    <n v="421"/>
    <n v="10450.76"/>
    <x v="1"/>
    <n v="27"/>
    <d v="2022-02-27T00:00:00"/>
    <x v="0"/>
    <s v="Active"/>
    <s v="Senior"/>
    <x v="3"/>
    <x v="2"/>
  </r>
  <r>
    <x v="572"/>
    <n v="61"/>
    <s v="Female"/>
    <x v="3"/>
    <x v="1"/>
    <x v="2"/>
    <n v="53966.16"/>
    <n v="405.4"/>
    <n v="617"/>
    <n v="106453.14"/>
    <x v="2"/>
    <n v="36"/>
    <d v="2020-06-23T00:00:00"/>
    <x v="0"/>
    <s v="Highly Active"/>
    <s v="Senior"/>
    <x v="1"/>
    <x v="0"/>
  </r>
  <r>
    <x v="573"/>
    <n v="46"/>
    <s v="Female"/>
    <x v="3"/>
    <x v="3"/>
    <x v="1"/>
    <n v="94621.91"/>
    <n v="24206.9"/>
    <n v="481"/>
    <n v="49598.84"/>
    <x v="0"/>
    <n v="32"/>
    <d v="2021-02-03T00:00:00"/>
    <x v="0"/>
    <s v="Active"/>
    <s v="Adult"/>
    <x v="1"/>
    <x v="2"/>
  </r>
  <r>
    <x v="574"/>
    <n v="30"/>
    <s v="Female"/>
    <x v="1"/>
    <x v="0"/>
    <x v="2"/>
    <n v="43153.81"/>
    <n v="132282.75"/>
    <n v="615"/>
    <n v="175261.84"/>
    <x v="0"/>
    <n v="41"/>
    <d v="2021-12-16T00:00:00"/>
    <x v="0"/>
    <s v="Highly Active"/>
    <s v="Young Adult"/>
    <x v="0"/>
    <x v="0"/>
  </r>
  <r>
    <x v="575"/>
    <n v="29"/>
    <s v="Male"/>
    <x v="2"/>
    <x v="0"/>
    <x v="2"/>
    <n v="97824.39"/>
    <n v="248515.16"/>
    <n v="705"/>
    <n v="426203.15"/>
    <x v="2"/>
    <n v="15"/>
    <d v="2020-05-25T00:00:00"/>
    <x v="0"/>
    <s v="Low Engagement"/>
    <s v="Young Adult"/>
    <x v="1"/>
    <x v="3"/>
  </r>
  <r>
    <x v="576"/>
    <n v="48"/>
    <s v="Male"/>
    <x v="3"/>
    <x v="1"/>
    <x v="2"/>
    <n v="52208.38"/>
    <n v="14167.46"/>
    <n v="369"/>
    <n v="47648.6"/>
    <x v="1"/>
    <n v="31"/>
    <d v="2021-02-22T00:00:00"/>
    <x v="0"/>
    <s v="Active"/>
    <s v="Adult"/>
    <x v="1"/>
    <x v="2"/>
  </r>
  <r>
    <x v="577"/>
    <n v="63"/>
    <s v="Female"/>
    <x v="1"/>
    <x v="3"/>
    <x v="3"/>
    <n v="485609.43"/>
    <n v="25718.61"/>
    <n v="459"/>
    <n v="6548.16"/>
    <x v="0"/>
    <n v="6"/>
    <d v="2018-01-20T00:00:00"/>
    <x v="0"/>
    <s v="Low Engagement"/>
    <s v="Senior"/>
    <x v="3"/>
    <x v="2"/>
  </r>
  <r>
    <x v="578"/>
    <n v="19"/>
    <s v="Female"/>
    <x v="3"/>
    <x v="1"/>
    <x v="3"/>
    <n v="366326.4"/>
    <n v="5713.17"/>
    <n v="539"/>
    <n v="46980.47"/>
    <x v="2"/>
    <n v="25"/>
    <d v="2018-08-18T00:00:00"/>
    <x v="1"/>
    <s v="Active"/>
    <s v="Youth"/>
    <x v="3"/>
    <x v="0"/>
  </r>
  <r>
    <x v="579"/>
    <n v="68"/>
    <s v="Male"/>
    <x v="1"/>
    <x v="2"/>
    <x v="0"/>
    <n v="14535.51"/>
    <n v="61468.480000000003"/>
    <n v="822"/>
    <n v="179518.83"/>
    <x v="2"/>
    <n v="49"/>
    <d v="2018-06-04T00:00:00"/>
    <x v="0"/>
    <s v="Highly Active"/>
    <s v="Senior"/>
    <x v="0"/>
    <x v="1"/>
  </r>
  <r>
    <x v="580"/>
    <n v="67"/>
    <s v="Female"/>
    <x v="2"/>
    <x v="0"/>
    <x v="0"/>
    <n v="42252.79"/>
    <n v="292133.59000000003"/>
    <n v="437"/>
    <n v="35815.79"/>
    <x v="1"/>
    <n v="52"/>
    <d v="2023-04-20T00:00:00"/>
    <x v="0"/>
    <s v="Highly Active"/>
    <s v="Senior"/>
    <x v="0"/>
    <x v="2"/>
  </r>
  <r>
    <x v="581"/>
    <n v="52"/>
    <s v="Male"/>
    <x v="3"/>
    <x v="0"/>
    <x v="1"/>
    <n v="80157.11"/>
    <n v="220851.78"/>
    <n v="794"/>
    <n v="294403.24"/>
    <x v="1"/>
    <n v="18"/>
    <d v="2022-12-14T00:00:00"/>
    <x v="0"/>
    <s v="Active"/>
    <s v="Senior"/>
    <x v="1"/>
    <x v="1"/>
  </r>
  <r>
    <x v="582"/>
    <n v="40"/>
    <s v="Male"/>
    <x v="1"/>
    <x v="2"/>
    <x v="0"/>
    <n v="53890.46"/>
    <n v="171787.19"/>
    <n v="546"/>
    <n v="92152.66"/>
    <x v="1"/>
    <n v="22"/>
    <d v="2021-11-16T00:00:00"/>
    <x v="0"/>
    <s v="Active"/>
    <s v="Adult"/>
    <x v="1"/>
    <x v="0"/>
  </r>
  <r>
    <x v="583"/>
    <n v="34"/>
    <s v="Male"/>
    <x v="1"/>
    <x v="2"/>
    <x v="2"/>
    <n v="127870.29"/>
    <n v="32232.67"/>
    <n v="842"/>
    <n v="486217.25"/>
    <x v="2"/>
    <n v="31"/>
    <d v="2023-01-26T00:00:00"/>
    <x v="0"/>
    <s v="Active"/>
    <s v="Young Adult"/>
    <x v="1"/>
    <x v="1"/>
  </r>
  <r>
    <x v="584"/>
    <n v="43"/>
    <s v="Female"/>
    <x v="2"/>
    <x v="1"/>
    <x v="0"/>
    <n v="58758.78"/>
    <n v="7089.23"/>
    <n v="823"/>
    <n v="238373.15"/>
    <x v="1"/>
    <n v="36"/>
    <d v="2018-11-02T00:00:00"/>
    <x v="0"/>
    <s v="Highly Active"/>
    <s v="Adult"/>
    <x v="1"/>
    <x v="1"/>
  </r>
  <r>
    <x v="585"/>
    <n v="25"/>
    <s v="Female"/>
    <x v="3"/>
    <x v="0"/>
    <x v="2"/>
    <n v="18617.93"/>
    <n v="227988.67"/>
    <n v="542"/>
    <n v="187138.08"/>
    <x v="1"/>
    <n v="9"/>
    <d v="2021-01-22T00:00:00"/>
    <x v="0"/>
    <s v="Low Engagement"/>
    <s v="Youth"/>
    <x v="0"/>
    <x v="0"/>
  </r>
  <r>
    <x v="586"/>
    <n v="46"/>
    <s v="Male"/>
    <x v="1"/>
    <x v="2"/>
    <x v="1"/>
    <n v="132806.06"/>
    <n v="43257.08"/>
    <n v="635"/>
    <n v="37249.910000000003"/>
    <x v="0"/>
    <n v="46"/>
    <d v="2018-03-15T00:00:00"/>
    <x v="1"/>
    <s v="Highly Active"/>
    <s v="Adult"/>
    <x v="1"/>
    <x v="0"/>
  </r>
  <r>
    <x v="587"/>
    <n v="43"/>
    <s v="Male"/>
    <x v="4"/>
    <x v="0"/>
    <x v="0"/>
    <n v="1818.26"/>
    <n v="178855.18"/>
    <n v="721"/>
    <n v="128500.95"/>
    <x v="2"/>
    <n v="3"/>
    <d v="2022-09-06T00:00:00"/>
    <x v="0"/>
    <s v="Low Engagement"/>
    <s v="Adult"/>
    <x v="2"/>
    <x v="3"/>
  </r>
  <r>
    <x v="588"/>
    <n v="27"/>
    <s v="Male"/>
    <x v="1"/>
    <x v="2"/>
    <x v="2"/>
    <n v="119194.46"/>
    <n v="102942.37"/>
    <n v="493"/>
    <n v="21897.86"/>
    <x v="0"/>
    <n v="33"/>
    <d v="2020-01-27T00:00:00"/>
    <x v="0"/>
    <s v="Active"/>
    <s v="Young Adult"/>
    <x v="1"/>
    <x v="2"/>
  </r>
  <r>
    <x v="589"/>
    <n v="43"/>
    <s v="Male"/>
    <x v="4"/>
    <x v="2"/>
    <x v="1"/>
    <n v="134994.03"/>
    <n v="32994.81"/>
    <n v="607"/>
    <n v="160131.51"/>
    <x v="0"/>
    <n v="27"/>
    <d v="2021-04-07T00:00:00"/>
    <x v="1"/>
    <s v="Active"/>
    <s v="Adult"/>
    <x v="1"/>
    <x v="0"/>
  </r>
  <r>
    <x v="590"/>
    <n v="51"/>
    <s v="Male"/>
    <x v="4"/>
    <x v="1"/>
    <x v="1"/>
    <n v="65213.2"/>
    <n v="4719.51"/>
    <n v="805"/>
    <n v="373844.78"/>
    <x v="2"/>
    <n v="43"/>
    <d v="2021-02-05T00:00:00"/>
    <x v="0"/>
    <s v="Highly Active"/>
    <s v="Senior"/>
    <x v="1"/>
    <x v="1"/>
  </r>
  <r>
    <x v="591"/>
    <n v="68"/>
    <s v="Female"/>
    <x v="2"/>
    <x v="2"/>
    <x v="0"/>
    <n v="29951.74"/>
    <n v="78414.64"/>
    <n v="580"/>
    <n v="117320.57"/>
    <x v="1"/>
    <n v="1"/>
    <d v="2018-10-31T00:00:00"/>
    <x v="0"/>
    <s v="Low Engagement"/>
    <s v="Senior"/>
    <x v="0"/>
    <x v="0"/>
  </r>
  <r>
    <x v="592"/>
    <n v="58"/>
    <s v="Male"/>
    <x v="2"/>
    <x v="2"/>
    <x v="3"/>
    <n v="409222.85"/>
    <n v="49016.19"/>
    <n v="738"/>
    <n v="250081.36"/>
    <x v="1"/>
    <n v="44"/>
    <d v="2020-05-30T00:00:00"/>
    <x v="0"/>
    <s v="Highly Active"/>
    <s v="Senior"/>
    <x v="3"/>
    <x v="3"/>
  </r>
  <r>
    <x v="593"/>
    <n v="24"/>
    <s v="Female"/>
    <x v="2"/>
    <x v="3"/>
    <x v="0"/>
    <n v="78550.33"/>
    <n v="20788.419999999998"/>
    <n v="782"/>
    <n v="420714.73"/>
    <x v="1"/>
    <n v="57"/>
    <d v="2018-09-19T00:00:00"/>
    <x v="1"/>
    <s v="Highly Active"/>
    <s v="Youth"/>
    <x v="1"/>
    <x v="1"/>
  </r>
  <r>
    <x v="594"/>
    <n v="21"/>
    <s v="Male"/>
    <x v="0"/>
    <x v="2"/>
    <x v="1"/>
    <n v="73698.960000000006"/>
    <n v="71207.64"/>
    <n v="522"/>
    <n v="21860.78"/>
    <x v="1"/>
    <n v="9"/>
    <d v="2018-03-27T00:00:00"/>
    <x v="0"/>
    <s v="Low Engagement"/>
    <s v="Youth"/>
    <x v="1"/>
    <x v="0"/>
  </r>
  <r>
    <x v="595"/>
    <n v="67"/>
    <s v="Female"/>
    <x v="1"/>
    <x v="2"/>
    <x v="1"/>
    <n v="63294.81"/>
    <n v="77195.31"/>
    <n v="416"/>
    <n v="46021.08"/>
    <x v="0"/>
    <n v="5"/>
    <d v="2019-09-24T00:00:00"/>
    <x v="0"/>
    <s v="Low Engagement"/>
    <s v="Senior"/>
    <x v="1"/>
    <x v="2"/>
  </r>
  <r>
    <x v="596"/>
    <n v="62"/>
    <s v="Female"/>
    <x v="1"/>
    <x v="3"/>
    <x v="3"/>
    <n v="301921.15000000002"/>
    <n v="27455.96"/>
    <n v="491"/>
    <n v="42715.96"/>
    <x v="0"/>
    <n v="15"/>
    <d v="2020-01-17T00:00:00"/>
    <x v="0"/>
    <s v="Low Engagement"/>
    <s v="Senior"/>
    <x v="3"/>
    <x v="2"/>
  </r>
  <r>
    <x v="597"/>
    <n v="28"/>
    <s v="Female"/>
    <x v="1"/>
    <x v="0"/>
    <x v="3"/>
    <n v="53764.55"/>
    <n v="150794.47"/>
    <n v="815"/>
    <n v="306546.48"/>
    <x v="1"/>
    <n v="50"/>
    <d v="2023-01-16T00:00:00"/>
    <x v="0"/>
    <s v="Highly Active"/>
    <s v="Young Adult"/>
    <x v="1"/>
    <x v="1"/>
  </r>
  <r>
    <x v="598"/>
    <n v="46"/>
    <s v="Female"/>
    <x v="2"/>
    <x v="0"/>
    <x v="1"/>
    <n v="21120.07"/>
    <n v="129795.88"/>
    <n v="829"/>
    <n v="355097.77"/>
    <x v="1"/>
    <n v="9"/>
    <d v="2023-03-26T00:00:00"/>
    <x v="0"/>
    <s v="Low Engagement"/>
    <s v="Adult"/>
    <x v="0"/>
    <x v="1"/>
  </r>
  <r>
    <x v="599"/>
    <n v="53"/>
    <s v="Female"/>
    <x v="1"/>
    <x v="1"/>
    <x v="0"/>
    <n v="13490.79"/>
    <n v="14477.42"/>
    <n v="606"/>
    <n v="54578.23"/>
    <x v="2"/>
    <n v="45"/>
    <d v="2022-06-19T00:00:00"/>
    <x v="1"/>
    <s v="Highly Active"/>
    <s v="Senior"/>
    <x v="0"/>
    <x v="0"/>
  </r>
  <r>
    <x v="600"/>
    <n v="42"/>
    <s v="Female"/>
    <x v="0"/>
    <x v="2"/>
    <x v="2"/>
    <n v="35957.65"/>
    <n v="184634.35"/>
    <n v="831"/>
    <n v="366818.45"/>
    <x v="2"/>
    <n v="28"/>
    <d v="2023-06-15T00:00:00"/>
    <x v="0"/>
    <s v="Active"/>
    <s v="Adult"/>
    <x v="0"/>
    <x v="1"/>
  </r>
  <r>
    <x v="601"/>
    <n v="38"/>
    <s v="Male"/>
    <x v="4"/>
    <x v="0"/>
    <x v="0"/>
    <n v="51689.79"/>
    <n v="27010.17"/>
    <n v="421"/>
    <n v="25892.17"/>
    <x v="1"/>
    <n v="13"/>
    <d v="2022-10-29T00:00:00"/>
    <x v="0"/>
    <s v="Low Engagement"/>
    <s v="Adult"/>
    <x v="1"/>
    <x v="2"/>
  </r>
  <r>
    <x v="602"/>
    <n v="53"/>
    <s v="Female"/>
    <x v="1"/>
    <x v="0"/>
    <x v="1"/>
    <n v="198487.17"/>
    <n v="145506.88"/>
    <n v="453"/>
    <n v="11344.07"/>
    <x v="0"/>
    <n v="24"/>
    <d v="2018-03-23T00:00:00"/>
    <x v="0"/>
    <s v="Active"/>
    <s v="Senior"/>
    <x v="3"/>
    <x v="2"/>
  </r>
  <r>
    <x v="603"/>
    <n v="27"/>
    <s v="Male"/>
    <x v="2"/>
    <x v="1"/>
    <x v="1"/>
    <n v="132259.60999999999"/>
    <n v="12215.63"/>
    <n v="836"/>
    <n v="386357.72"/>
    <x v="2"/>
    <n v="45"/>
    <d v="2023-01-15T00:00:00"/>
    <x v="0"/>
    <s v="Highly Active"/>
    <s v="Young Adult"/>
    <x v="1"/>
    <x v="1"/>
  </r>
  <r>
    <x v="604"/>
    <n v="54"/>
    <s v="Female"/>
    <x v="2"/>
    <x v="0"/>
    <x v="2"/>
    <n v="18581.830000000002"/>
    <n v="109197.67"/>
    <n v="751"/>
    <n v="152469.29999999999"/>
    <x v="2"/>
    <n v="59"/>
    <d v="2020-01-03T00:00:00"/>
    <x v="0"/>
    <s v="Highly Active"/>
    <s v="Senior"/>
    <x v="0"/>
    <x v="1"/>
  </r>
  <r>
    <x v="605"/>
    <n v="26"/>
    <s v="Female"/>
    <x v="3"/>
    <x v="0"/>
    <x v="1"/>
    <n v="107487.98"/>
    <n v="236274.16"/>
    <n v="468"/>
    <n v="24503.58"/>
    <x v="1"/>
    <n v="10"/>
    <d v="2019-03-07T00:00:00"/>
    <x v="0"/>
    <s v="Low Engagement"/>
    <s v="Young Adult"/>
    <x v="1"/>
    <x v="2"/>
  </r>
  <r>
    <x v="606"/>
    <n v="41"/>
    <s v="Male"/>
    <x v="4"/>
    <x v="0"/>
    <x v="1"/>
    <n v="101845.82"/>
    <n v="292013.58"/>
    <n v="358"/>
    <n v="24678.32"/>
    <x v="0"/>
    <n v="42"/>
    <d v="2021-10-28T00:00:00"/>
    <x v="0"/>
    <s v="Highly Active"/>
    <s v="Adult"/>
    <x v="1"/>
    <x v="2"/>
  </r>
  <r>
    <x v="607"/>
    <n v="52"/>
    <s v="Female"/>
    <x v="3"/>
    <x v="0"/>
    <x v="3"/>
    <n v="114875.52"/>
    <n v="284159.65999999997"/>
    <n v="600"/>
    <n v="139843.84"/>
    <x v="2"/>
    <n v="22"/>
    <d v="2019-05-27T00:00:00"/>
    <x v="1"/>
    <s v="Active"/>
    <s v="Senior"/>
    <x v="1"/>
    <x v="0"/>
  </r>
  <r>
    <x v="608"/>
    <n v="66"/>
    <s v="Male"/>
    <x v="4"/>
    <x v="1"/>
    <x v="1"/>
    <n v="184453.11"/>
    <n v="5319.65"/>
    <n v="849"/>
    <n v="353193.15"/>
    <x v="1"/>
    <n v="39"/>
    <d v="2021-09-27T00:00:00"/>
    <x v="0"/>
    <s v="Highly Active"/>
    <s v="Senior"/>
    <x v="3"/>
    <x v="1"/>
  </r>
  <r>
    <x v="609"/>
    <n v="52"/>
    <s v="Male"/>
    <x v="1"/>
    <x v="0"/>
    <x v="0"/>
    <n v="44635.76"/>
    <n v="83374.720000000001"/>
    <n v="416"/>
    <n v="20638.599999999999"/>
    <x v="0"/>
    <n v="22"/>
    <d v="2018-07-30T00:00:00"/>
    <x v="0"/>
    <s v="Active"/>
    <s v="Senior"/>
    <x v="0"/>
    <x v="2"/>
  </r>
  <r>
    <x v="610"/>
    <n v="65"/>
    <s v="Male"/>
    <x v="3"/>
    <x v="0"/>
    <x v="1"/>
    <n v="198939.03"/>
    <n v="288097.34999999998"/>
    <n v="426"/>
    <n v="30714.74"/>
    <x v="1"/>
    <n v="37"/>
    <d v="2019-12-26T00:00:00"/>
    <x v="0"/>
    <s v="Highly Active"/>
    <s v="Senior"/>
    <x v="3"/>
    <x v="2"/>
  </r>
  <r>
    <x v="611"/>
    <n v="53"/>
    <s v="Male"/>
    <x v="3"/>
    <x v="0"/>
    <x v="3"/>
    <n v="239032.53"/>
    <n v="148415.98000000001"/>
    <n v="704"/>
    <n v="343210.52"/>
    <x v="1"/>
    <n v="52"/>
    <d v="2022-05-17T00:00:00"/>
    <x v="0"/>
    <s v="Highly Active"/>
    <s v="Senior"/>
    <x v="3"/>
    <x v="3"/>
  </r>
  <r>
    <x v="612"/>
    <n v="35"/>
    <s v="Female"/>
    <x v="1"/>
    <x v="0"/>
    <x v="2"/>
    <n v="95114.08"/>
    <n v="78323.360000000001"/>
    <n v="698"/>
    <n v="97270.52"/>
    <x v="1"/>
    <n v="39"/>
    <d v="2021-02-20T00:00:00"/>
    <x v="0"/>
    <s v="Highly Active"/>
    <s v="Young Adult"/>
    <x v="1"/>
    <x v="3"/>
  </r>
  <r>
    <x v="613"/>
    <n v="66"/>
    <s v="Female"/>
    <x v="4"/>
    <x v="0"/>
    <x v="1"/>
    <n v="25428.69"/>
    <n v="217959.15"/>
    <n v="814"/>
    <n v="343348.44"/>
    <x v="2"/>
    <n v="20"/>
    <d v="2022-12-16T00:00:00"/>
    <x v="1"/>
    <s v="Active"/>
    <s v="Senior"/>
    <x v="0"/>
    <x v="1"/>
  </r>
  <r>
    <x v="614"/>
    <n v="56"/>
    <s v="Male"/>
    <x v="1"/>
    <x v="1"/>
    <x v="1"/>
    <n v="93574.43"/>
    <n v="5688.41"/>
    <n v="797"/>
    <n v="132537.32999999999"/>
    <x v="1"/>
    <n v="10"/>
    <d v="2022-11-27T00:00:00"/>
    <x v="0"/>
    <s v="Low Engagement"/>
    <s v="Senior"/>
    <x v="1"/>
    <x v="1"/>
  </r>
  <r>
    <x v="615"/>
    <n v="49"/>
    <s v="Female"/>
    <x v="0"/>
    <x v="0"/>
    <x v="0"/>
    <n v="24637.82"/>
    <n v="94829.15"/>
    <n v="827"/>
    <n v="472501.47"/>
    <x v="1"/>
    <n v="10"/>
    <d v="2020-04-12T00:00:00"/>
    <x v="0"/>
    <s v="Low Engagement"/>
    <s v="Adult"/>
    <x v="0"/>
    <x v="1"/>
  </r>
  <r>
    <x v="616"/>
    <n v="41"/>
    <s v="Female"/>
    <x v="1"/>
    <x v="3"/>
    <x v="2"/>
    <n v="126979.07"/>
    <n v="26981.23"/>
    <n v="697"/>
    <n v="185037.15"/>
    <x v="2"/>
    <n v="26"/>
    <d v="2023-06-18T00:00:00"/>
    <x v="0"/>
    <s v="Active"/>
    <s v="Adult"/>
    <x v="1"/>
    <x v="3"/>
  </r>
  <r>
    <x v="617"/>
    <n v="40"/>
    <s v="Male"/>
    <x v="2"/>
    <x v="1"/>
    <x v="2"/>
    <n v="119748.74"/>
    <n v="3249.58"/>
    <n v="564"/>
    <n v="57065.08"/>
    <x v="2"/>
    <n v="25"/>
    <d v="2021-06-25T00:00:00"/>
    <x v="0"/>
    <s v="Active"/>
    <s v="Adult"/>
    <x v="1"/>
    <x v="0"/>
  </r>
  <r>
    <x v="618"/>
    <n v="49"/>
    <s v="Female"/>
    <x v="0"/>
    <x v="0"/>
    <x v="0"/>
    <n v="82593.820000000007"/>
    <n v="38030.03"/>
    <n v="562"/>
    <n v="20514.98"/>
    <x v="0"/>
    <n v="53"/>
    <d v="2022-03-15T00:00:00"/>
    <x v="0"/>
    <s v="Highly Active"/>
    <s v="Adult"/>
    <x v="1"/>
    <x v="0"/>
  </r>
  <r>
    <x v="619"/>
    <n v="54"/>
    <s v="Male"/>
    <x v="2"/>
    <x v="0"/>
    <x v="0"/>
    <n v="72637.33"/>
    <n v="95372.2"/>
    <n v="697"/>
    <n v="196993.34"/>
    <x v="0"/>
    <n v="56"/>
    <d v="2018-11-13T00:00:00"/>
    <x v="0"/>
    <s v="Highly Active"/>
    <s v="Senior"/>
    <x v="1"/>
    <x v="3"/>
  </r>
  <r>
    <x v="620"/>
    <n v="29"/>
    <s v="Male"/>
    <x v="2"/>
    <x v="3"/>
    <x v="3"/>
    <n v="424707.45"/>
    <n v="20173.64"/>
    <n v="826"/>
    <n v="299738.90000000002"/>
    <x v="2"/>
    <n v="28"/>
    <d v="2023-03-11T00:00:00"/>
    <x v="0"/>
    <s v="Active"/>
    <s v="Young Adult"/>
    <x v="3"/>
    <x v="1"/>
  </r>
  <r>
    <x v="621"/>
    <n v="66"/>
    <s v="Female"/>
    <x v="1"/>
    <x v="0"/>
    <x v="0"/>
    <n v="20882.05"/>
    <n v="54464.6"/>
    <n v="735"/>
    <n v="138964.04999999999"/>
    <x v="2"/>
    <n v="13"/>
    <d v="2023-03-20T00:00:00"/>
    <x v="0"/>
    <s v="Low Engagement"/>
    <s v="Senior"/>
    <x v="0"/>
    <x v="3"/>
  </r>
  <r>
    <x v="622"/>
    <n v="30"/>
    <s v="Female"/>
    <x v="3"/>
    <x v="1"/>
    <x v="0"/>
    <n v="45752.33"/>
    <n v="9431.89"/>
    <n v="659"/>
    <n v="136724.21"/>
    <x v="1"/>
    <n v="15"/>
    <d v="2019-04-30T00:00:00"/>
    <x v="0"/>
    <s v="Low Engagement"/>
    <s v="Young Adult"/>
    <x v="0"/>
    <x v="3"/>
  </r>
  <r>
    <x v="623"/>
    <n v="40"/>
    <s v="Female"/>
    <x v="1"/>
    <x v="0"/>
    <x v="0"/>
    <n v="69492.84"/>
    <n v="195654.39"/>
    <n v="428"/>
    <n v="47032.69"/>
    <x v="0"/>
    <n v="6"/>
    <d v="2022-11-06T00:00:00"/>
    <x v="0"/>
    <s v="Low Engagement"/>
    <s v="Adult"/>
    <x v="1"/>
    <x v="2"/>
  </r>
  <r>
    <x v="624"/>
    <n v="42"/>
    <s v="Male"/>
    <x v="2"/>
    <x v="0"/>
    <x v="0"/>
    <n v="64101.86"/>
    <n v="257646.36"/>
    <n v="540"/>
    <n v="29456.12"/>
    <x v="2"/>
    <n v="52"/>
    <d v="2018-11-29T00:00:00"/>
    <x v="0"/>
    <s v="Highly Active"/>
    <s v="Adult"/>
    <x v="1"/>
    <x v="0"/>
  </r>
  <r>
    <x v="625"/>
    <n v="52"/>
    <s v="Male"/>
    <x v="4"/>
    <x v="2"/>
    <x v="1"/>
    <n v="144689.12"/>
    <n v="69077.83"/>
    <n v="521"/>
    <n v="138485.45000000001"/>
    <x v="2"/>
    <n v="12"/>
    <d v="2023-06-23T00:00:00"/>
    <x v="0"/>
    <s v="Low Engagement"/>
    <s v="Senior"/>
    <x v="1"/>
    <x v="0"/>
  </r>
  <r>
    <x v="626"/>
    <n v="58"/>
    <s v="Female"/>
    <x v="3"/>
    <x v="2"/>
    <x v="3"/>
    <n v="150916.26999999999"/>
    <n v="168948.87"/>
    <n v="513"/>
    <n v="160295.67999999999"/>
    <x v="1"/>
    <n v="19"/>
    <d v="2022-06-27T00:00:00"/>
    <x v="0"/>
    <s v="Active"/>
    <s v="Senior"/>
    <x v="3"/>
    <x v="0"/>
  </r>
  <r>
    <x v="627"/>
    <n v="47"/>
    <s v="Female"/>
    <x v="2"/>
    <x v="3"/>
    <x v="0"/>
    <n v="10745.04"/>
    <n v="10872.66"/>
    <n v="434"/>
    <n v="15342.37"/>
    <x v="0"/>
    <n v="32"/>
    <d v="2022-07-19T00:00:00"/>
    <x v="0"/>
    <s v="Active"/>
    <s v="Adult"/>
    <x v="0"/>
    <x v="2"/>
  </r>
  <r>
    <x v="628"/>
    <n v="34"/>
    <s v="Female"/>
    <x v="3"/>
    <x v="0"/>
    <x v="0"/>
    <n v="91763.85"/>
    <n v="209494.63"/>
    <n v="685"/>
    <n v="87154.5"/>
    <x v="0"/>
    <n v="11"/>
    <d v="2018-12-29T00:00:00"/>
    <x v="0"/>
    <s v="Low Engagement"/>
    <s v="Young Adult"/>
    <x v="1"/>
    <x v="3"/>
  </r>
  <r>
    <x v="629"/>
    <n v="66"/>
    <s v="Female"/>
    <x v="3"/>
    <x v="0"/>
    <x v="0"/>
    <n v="56457.02"/>
    <n v="140588.6"/>
    <n v="602"/>
    <n v="16110.87"/>
    <x v="0"/>
    <n v="38"/>
    <d v="2022-12-11T00:00:00"/>
    <x v="0"/>
    <s v="Highly Active"/>
    <s v="Senior"/>
    <x v="1"/>
    <x v="0"/>
  </r>
  <r>
    <x v="630"/>
    <n v="37"/>
    <s v="Male"/>
    <x v="3"/>
    <x v="3"/>
    <x v="1"/>
    <n v="34996.06"/>
    <n v="7867.03"/>
    <n v="586"/>
    <n v="133895.71"/>
    <x v="1"/>
    <n v="33"/>
    <d v="2020-04-24T00:00:00"/>
    <x v="0"/>
    <s v="Active"/>
    <s v="Adult"/>
    <x v="0"/>
    <x v="0"/>
  </r>
  <r>
    <x v="631"/>
    <n v="65"/>
    <s v="Female"/>
    <x v="2"/>
    <x v="0"/>
    <x v="0"/>
    <n v="79550.22"/>
    <n v="219993.77"/>
    <n v="488"/>
    <n v="5117.34"/>
    <x v="0"/>
    <n v="2"/>
    <d v="2018-02-20T00:00:00"/>
    <x v="0"/>
    <s v="Low Engagement"/>
    <s v="Senior"/>
    <x v="1"/>
    <x v="2"/>
  </r>
  <r>
    <x v="632"/>
    <n v="42"/>
    <s v="Male"/>
    <x v="1"/>
    <x v="0"/>
    <x v="1"/>
    <n v="183411.34"/>
    <n v="80973.53"/>
    <n v="596"/>
    <n v="121812.37"/>
    <x v="1"/>
    <n v="55"/>
    <d v="2019-01-03T00:00:00"/>
    <x v="0"/>
    <s v="Highly Active"/>
    <s v="Adult"/>
    <x v="3"/>
    <x v="0"/>
  </r>
  <r>
    <x v="633"/>
    <n v="39"/>
    <s v="Male"/>
    <x v="1"/>
    <x v="1"/>
    <x v="3"/>
    <n v="126303.58"/>
    <n v="3532.47"/>
    <n v="825"/>
    <n v="403640.09"/>
    <x v="2"/>
    <n v="15"/>
    <d v="2022-02-17T00:00:00"/>
    <x v="0"/>
    <s v="Low Engagement"/>
    <s v="Adult"/>
    <x v="1"/>
    <x v="1"/>
  </r>
  <r>
    <x v="634"/>
    <n v="30"/>
    <s v="Female"/>
    <x v="1"/>
    <x v="0"/>
    <x v="0"/>
    <n v="81923.83"/>
    <n v="120330.42"/>
    <n v="688"/>
    <n v="172848.47"/>
    <x v="2"/>
    <n v="36"/>
    <d v="2023-03-09T00:00:00"/>
    <x v="0"/>
    <s v="Highly Active"/>
    <s v="Young Adult"/>
    <x v="1"/>
    <x v="3"/>
  </r>
  <r>
    <x v="635"/>
    <n v="36"/>
    <s v="Female"/>
    <x v="2"/>
    <x v="2"/>
    <x v="0"/>
    <n v="93389.28"/>
    <n v="141059.34"/>
    <n v="758"/>
    <n v="412692.17"/>
    <x v="2"/>
    <n v="5"/>
    <d v="2019-11-12T00:00:00"/>
    <x v="0"/>
    <s v="Low Engagement"/>
    <s v="Adult"/>
    <x v="1"/>
    <x v="1"/>
  </r>
  <r>
    <x v="636"/>
    <n v="66"/>
    <s v="Female"/>
    <x v="1"/>
    <x v="0"/>
    <x v="0"/>
    <n v="93897.8"/>
    <n v="85519.01"/>
    <n v="560"/>
    <n v="164492.38"/>
    <x v="0"/>
    <n v="15"/>
    <d v="2022-05-22T00:00:00"/>
    <x v="0"/>
    <s v="Low Engagement"/>
    <s v="Senior"/>
    <x v="1"/>
    <x v="0"/>
  </r>
  <r>
    <x v="637"/>
    <n v="53"/>
    <s v="Male"/>
    <x v="0"/>
    <x v="0"/>
    <x v="1"/>
    <n v="183260.51"/>
    <n v="71425.23"/>
    <n v="412"/>
    <n v="20106.240000000002"/>
    <x v="0"/>
    <n v="43"/>
    <d v="2023-03-22T00:00:00"/>
    <x v="0"/>
    <s v="Highly Active"/>
    <s v="Senior"/>
    <x v="3"/>
    <x v="2"/>
  </r>
  <r>
    <x v="638"/>
    <n v="29"/>
    <s v="Female"/>
    <x v="1"/>
    <x v="2"/>
    <x v="2"/>
    <n v="86498.94"/>
    <n v="31692.12"/>
    <n v="335"/>
    <n v="34624.81"/>
    <x v="1"/>
    <n v="10"/>
    <d v="2020-04-23T00:00:00"/>
    <x v="0"/>
    <s v="Low Engagement"/>
    <s v="Young Adult"/>
    <x v="1"/>
    <x v="2"/>
  </r>
  <r>
    <x v="639"/>
    <n v="58"/>
    <s v="Female"/>
    <x v="1"/>
    <x v="0"/>
    <x v="0"/>
    <n v="36264.92"/>
    <n v="152060.07"/>
    <n v="378"/>
    <n v="27233.63"/>
    <x v="0"/>
    <n v="17"/>
    <d v="2022-07-01T00:00:00"/>
    <x v="0"/>
    <s v="Active"/>
    <s v="Senior"/>
    <x v="0"/>
    <x v="2"/>
  </r>
  <r>
    <x v="640"/>
    <n v="36"/>
    <s v="Male"/>
    <x v="3"/>
    <x v="2"/>
    <x v="2"/>
    <n v="11018.19"/>
    <n v="102869.75"/>
    <n v="574"/>
    <n v="175766.57"/>
    <x v="0"/>
    <n v="34"/>
    <d v="2021-10-03T00:00:00"/>
    <x v="0"/>
    <s v="Active"/>
    <s v="Adult"/>
    <x v="0"/>
    <x v="0"/>
  </r>
  <r>
    <x v="641"/>
    <n v="29"/>
    <s v="Female"/>
    <x v="2"/>
    <x v="2"/>
    <x v="0"/>
    <n v="7030.31"/>
    <n v="69757.52"/>
    <n v="577"/>
    <n v="143148.10999999999"/>
    <x v="1"/>
    <n v="52"/>
    <d v="2022-11-05T00:00:00"/>
    <x v="0"/>
    <s v="Highly Active"/>
    <s v="Young Adult"/>
    <x v="2"/>
    <x v="0"/>
  </r>
  <r>
    <x v="642"/>
    <n v="26"/>
    <s v="Male"/>
    <x v="1"/>
    <x v="2"/>
    <x v="2"/>
    <n v="70037.460000000006"/>
    <n v="39120.870000000003"/>
    <n v="611"/>
    <n v="149400.81"/>
    <x v="2"/>
    <n v="24"/>
    <d v="2022-02-14T00:00:00"/>
    <x v="0"/>
    <s v="Active"/>
    <s v="Young Adult"/>
    <x v="1"/>
    <x v="0"/>
  </r>
  <r>
    <x v="643"/>
    <n v="24"/>
    <s v="Female"/>
    <x v="3"/>
    <x v="2"/>
    <x v="1"/>
    <n v="82868.600000000006"/>
    <n v="102973.5"/>
    <n v="828"/>
    <n v="232033.66"/>
    <x v="2"/>
    <n v="10"/>
    <d v="2022-07-19T00:00:00"/>
    <x v="0"/>
    <s v="Low Engagement"/>
    <s v="Youth"/>
    <x v="1"/>
    <x v="1"/>
  </r>
  <r>
    <x v="644"/>
    <n v="45"/>
    <s v="Male"/>
    <x v="1"/>
    <x v="0"/>
    <x v="3"/>
    <n v="133121.26"/>
    <n v="240697.43"/>
    <n v="503"/>
    <n v="188225.34"/>
    <x v="1"/>
    <n v="52"/>
    <d v="2019-05-24T00:00:00"/>
    <x v="0"/>
    <s v="Highly Active"/>
    <s v="Adult"/>
    <x v="1"/>
    <x v="0"/>
  </r>
  <r>
    <x v="645"/>
    <n v="31"/>
    <s v="Female"/>
    <x v="0"/>
    <x v="1"/>
    <x v="1"/>
    <n v="82118.61"/>
    <n v="14305.64"/>
    <n v="316"/>
    <n v="29794.52"/>
    <x v="0"/>
    <n v="30"/>
    <d v="2019-07-01T00:00:00"/>
    <x v="0"/>
    <s v="Active"/>
    <s v="Young Adult"/>
    <x v="1"/>
    <x v="2"/>
  </r>
  <r>
    <x v="646"/>
    <n v="48"/>
    <s v="Female"/>
    <x v="3"/>
    <x v="0"/>
    <x v="1"/>
    <n v="39056.76"/>
    <n v="261022.57"/>
    <n v="775"/>
    <n v="216900.64"/>
    <x v="1"/>
    <n v="3"/>
    <d v="2018-11-23T00:00:00"/>
    <x v="0"/>
    <s v="Low Engagement"/>
    <s v="Adult"/>
    <x v="0"/>
    <x v="1"/>
  </r>
  <r>
    <x v="647"/>
    <n v="69"/>
    <s v="Male"/>
    <x v="1"/>
    <x v="2"/>
    <x v="2"/>
    <n v="128830.78"/>
    <n v="31629.06"/>
    <n v="810"/>
    <n v="234804.31"/>
    <x v="2"/>
    <n v="51"/>
    <d v="2022-06-01T00:00:00"/>
    <x v="0"/>
    <s v="Highly Active"/>
    <s v="Senior"/>
    <x v="1"/>
    <x v="1"/>
  </r>
  <r>
    <x v="648"/>
    <n v="36"/>
    <s v="Male"/>
    <x v="3"/>
    <x v="2"/>
    <x v="3"/>
    <n v="184187.7"/>
    <n v="194291.28"/>
    <n v="509"/>
    <n v="125847.57"/>
    <x v="1"/>
    <n v="37"/>
    <d v="2021-12-07T00:00:00"/>
    <x v="0"/>
    <s v="Highly Active"/>
    <s v="Adult"/>
    <x v="3"/>
    <x v="0"/>
  </r>
  <r>
    <x v="649"/>
    <n v="64"/>
    <s v="Female"/>
    <x v="2"/>
    <x v="2"/>
    <x v="1"/>
    <n v="121720.05"/>
    <n v="88040.08"/>
    <n v="798"/>
    <n v="256682.1"/>
    <x v="2"/>
    <n v="3"/>
    <d v="2018-08-10T00:00:00"/>
    <x v="0"/>
    <s v="Low Engagement"/>
    <s v="Senior"/>
    <x v="1"/>
    <x v="1"/>
  </r>
  <r>
    <x v="650"/>
    <n v="33"/>
    <s v="Male"/>
    <x v="2"/>
    <x v="0"/>
    <x v="0"/>
    <n v="50781.46"/>
    <n v="297311.38"/>
    <n v="701"/>
    <n v="362329.73"/>
    <x v="1"/>
    <n v="40"/>
    <d v="2020-02-23T00:00:00"/>
    <x v="0"/>
    <s v="Highly Active"/>
    <s v="Young Adult"/>
    <x v="1"/>
    <x v="3"/>
  </r>
  <r>
    <x v="651"/>
    <n v="22"/>
    <s v="Male"/>
    <x v="1"/>
    <x v="2"/>
    <x v="0"/>
    <n v="6136.33"/>
    <n v="72945.31"/>
    <n v="728"/>
    <n v="453007.17"/>
    <x v="2"/>
    <n v="5"/>
    <d v="2022-11-22T00:00:00"/>
    <x v="1"/>
    <s v="Low Engagement"/>
    <s v="Youth"/>
    <x v="2"/>
    <x v="3"/>
  </r>
  <r>
    <x v="652"/>
    <n v="52"/>
    <s v="Male"/>
    <x v="1"/>
    <x v="0"/>
    <x v="2"/>
    <n v="141912.72"/>
    <n v="152030.19"/>
    <n v="377"/>
    <n v="47816.480000000003"/>
    <x v="0"/>
    <n v="28"/>
    <d v="2018-03-21T00:00:00"/>
    <x v="1"/>
    <s v="Active"/>
    <s v="Senior"/>
    <x v="1"/>
    <x v="2"/>
  </r>
  <r>
    <x v="653"/>
    <n v="29"/>
    <s v="Male"/>
    <x v="4"/>
    <x v="2"/>
    <x v="1"/>
    <n v="107809.07"/>
    <n v="90167.71"/>
    <n v="379"/>
    <n v="40446.58"/>
    <x v="0"/>
    <n v="44"/>
    <d v="2022-10-25T00:00:00"/>
    <x v="1"/>
    <s v="Highly Active"/>
    <s v="Young Adult"/>
    <x v="1"/>
    <x v="2"/>
  </r>
  <r>
    <x v="654"/>
    <n v="42"/>
    <s v="Female"/>
    <x v="1"/>
    <x v="1"/>
    <x v="1"/>
    <n v="68386.240000000005"/>
    <n v="7115.21"/>
    <n v="605"/>
    <n v="49058.63"/>
    <x v="2"/>
    <n v="14"/>
    <d v="2020-08-21T00:00:00"/>
    <x v="1"/>
    <s v="Low Engagement"/>
    <s v="Adult"/>
    <x v="1"/>
    <x v="0"/>
  </r>
  <r>
    <x v="655"/>
    <n v="69"/>
    <s v="Female"/>
    <x v="2"/>
    <x v="2"/>
    <x v="3"/>
    <n v="121156.96"/>
    <n v="173187.96"/>
    <n v="357"/>
    <n v="37682.89"/>
    <x v="0"/>
    <n v="39"/>
    <d v="2019-04-01T00:00:00"/>
    <x v="1"/>
    <s v="Highly Active"/>
    <s v="Senior"/>
    <x v="1"/>
    <x v="2"/>
  </r>
  <r>
    <x v="656"/>
    <n v="38"/>
    <s v="Male"/>
    <x v="2"/>
    <x v="2"/>
    <x v="2"/>
    <n v="57393.73"/>
    <n v="156891.22"/>
    <n v="829"/>
    <n v="365996.02"/>
    <x v="2"/>
    <n v="11"/>
    <d v="2019-02-13T00:00:00"/>
    <x v="0"/>
    <s v="Low Engagement"/>
    <s v="Adult"/>
    <x v="1"/>
    <x v="1"/>
  </r>
  <r>
    <x v="657"/>
    <n v="53"/>
    <s v="Male"/>
    <x v="2"/>
    <x v="1"/>
    <x v="1"/>
    <n v="8999.76"/>
    <n v="19843.03"/>
    <n v="507"/>
    <n v="69324.56"/>
    <x v="2"/>
    <n v="8"/>
    <d v="2022-07-31T00:00:00"/>
    <x v="0"/>
    <s v="Low Engagement"/>
    <s v="Senior"/>
    <x v="2"/>
    <x v="0"/>
  </r>
  <r>
    <x v="658"/>
    <n v="40"/>
    <s v="Male"/>
    <x v="1"/>
    <x v="2"/>
    <x v="3"/>
    <n v="213601.17"/>
    <n v="134297.5"/>
    <n v="810"/>
    <n v="378739.46"/>
    <x v="2"/>
    <n v="37"/>
    <d v="2023-02-24T00:00:00"/>
    <x v="1"/>
    <s v="Highly Active"/>
    <s v="Adult"/>
    <x v="3"/>
    <x v="1"/>
  </r>
  <r>
    <x v="659"/>
    <n v="33"/>
    <s v="Male"/>
    <x v="1"/>
    <x v="2"/>
    <x v="3"/>
    <n v="289168.67"/>
    <n v="108753.62"/>
    <n v="434"/>
    <n v="37160.46"/>
    <x v="0"/>
    <n v="8"/>
    <d v="2020-07-31T00:00:00"/>
    <x v="0"/>
    <s v="Low Engagement"/>
    <s v="Young Adult"/>
    <x v="3"/>
    <x v="2"/>
  </r>
  <r>
    <x v="660"/>
    <n v="56"/>
    <s v="Female"/>
    <x v="0"/>
    <x v="0"/>
    <x v="1"/>
    <n v="175013.92"/>
    <n v="45220.68"/>
    <n v="821"/>
    <n v="396904.28"/>
    <x v="2"/>
    <n v="12"/>
    <d v="2019-12-18T00:00:00"/>
    <x v="0"/>
    <s v="Low Engagement"/>
    <s v="Senior"/>
    <x v="3"/>
    <x v="1"/>
  </r>
  <r>
    <x v="661"/>
    <n v="62"/>
    <s v="Female"/>
    <x v="1"/>
    <x v="0"/>
    <x v="0"/>
    <n v="69050.070000000007"/>
    <n v="299037.2"/>
    <n v="382"/>
    <n v="14224.1"/>
    <x v="0"/>
    <n v="15"/>
    <d v="2019-09-18T00:00:00"/>
    <x v="0"/>
    <s v="Low Engagement"/>
    <s v="Senior"/>
    <x v="1"/>
    <x v="2"/>
  </r>
  <r>
    <x v="662"/>
    <n v="59"/>
    <s v="Male"/>
    <x v="1"/>
    <x v="0"/>
    <x v="2"/>
    <n v="25621.52"/>
    <n v="174428.58"/>
    <n v="343"/>
    <n v="30210.400000000001"/>
    <x v="1"/>
    <n v="19"/>
    <d v="2022-08-08T00:00:00"/>
    <x v="1"/>
    <s v="Active"/>
    <s v="Senior"/>
    <x v="0"/>
    <x v="2"/>
  </r>
  <r>
    <x v="663"/>
    <n v="56"/>
    <s v="Male"/>
    <x v="1"/>
    <x v="2"/>
    <x v="1"/>
    <n v="33810.53"/>
    <n v="149081.17000000001"/>
    <n v="782"/>
    <n v="456272.16"/>
    <x v="2"/>
    <n v="48"/>
    <d v="2022-06-17T00:00:00"/>
    <x v="0"/>
    <s v="Highly Active"/>
    <s v="Senior"/>
    <x v="0"/>
    <x v="1"/>
  </r>
  <r>
    <x v="664"/>
    <n v="31"/>
    <s v="Male"/>
    <x v="2"/>
    <x v="2"/>
    <x v="2"/>
    <n v="69937.27"/>
    <n v="99146.21"/>
    <n v="792"/>
    <n v="239482.13"/>
    <x v="2"/>
    <n v="46"/>
    <d v="2022-11-20T00:00:00"/>
    <x v="0"/>
    <s v="Highly Active"/>
    <s v="Young Adult"/>
    <x v="1"/>
    <x v="1"/>
  </r>
  <r>
    <x v="665"/>
    <n v="48"/>
    <s v="Female"/>
    <x v="3"/>
    <x v="2"/>
    <x v="0"/>
    <n v="20375.07"/>
    <n v="123111.67"/>
    <n v="798"/>
    <n v="224612.43"/>
    <x v="2"/>
    <n v="28"/>
    <d v="2019-04-12T00:00:00"/>
    <x v="0"/>
    <s v="Active"/>
    <s v="Adult"/>
    <x v="0"/>
    <x v="1"/>
  </r>
  <r>
    <x v="666"/>
    <n v="22"/>
    <s v="Male"/>
    <x v="1"/>
    <x v="2"/>
    <x v="0"/>
    <n v="3757.13"/>
    <n v="190238.21"/>
    <n v="317"/>
    <n v="18286.12"/>
    <x v="0"/>
    <n v="7"/>
    <d v="2019-04-02T00:00:00"/>
    <x v="0"/>
    <s v="Low Engagement"/>
    <s v="Youth"/>
    <x v="2"/>
    <x v="2"/>
  </r>
  <r>
    <x v="667"/>
    <n v="52"/>
    <s v="Female"/>
    <x v="1"/>
    <x v="1"/>
    <x v="2"/>
    <n v="122702.08"/>
    <n v="3328.39"/>
    <n v="593"/>
    <n v="84847.27"/>
    <x v="1"/>
    <n v="40"/>
    <d v="2018-02-18T00:00:00"/>
    <x v="0"/>
    <s v="Highly Active"/>
    <s v="Senior"/>
    <x v="1"/>
    <x v="0"/>
  </r>
  <r>
    <x v="668"/>
    <n v="40"/>
    <s v="Male"/>
    <x v="1"/>
    <x v="0"/>
    <x v="1"/>
    <n v="8806.9"/>
    <n v="101864.32000000001"/>
    <n v="447"/>
    <n v="14318.25"/>
    <x v="0"/>
    <n v="7"/>
    <d v="2021-09-13T00:00:00"/>
    <x v="0"/>
    <s v="Low Engagement"/>
    <s v="Adult"/>
    <x v="2"/>
    <x v="2"/>
  </r>
  <r>
    <x v="669"/>
    <n v="46"/>
    <s v="Female"/>
    <x v="0"/>
    <x v="2"/>
    <x v="1"/>
    <n v="166984.47"/>
    <n v="55850.15"/>
    <n v="771"/>
    <n v="53626.23"/>
    <x v="1"/>
    <n v="30"/>
    <d v="2019-01-31T00:00:00"/>
    <x v="0"/>
    <s v="Active"/>
    <s v="Adult"/>
    <x v="3"/>
    <x v="1"/>
  </r>
  <r>
    <x v="670"/>
    <n v="60"/>
    <s v="Male"/>
    <x v="0"/>
    <x v="0"/>
    <x v="3"/>
    <n v="114846.78"/>
    <n v="241820.45"/>
    <n v="471"/>
    <n v="33164.9"/>
    <x v="0"/>
    <n v="18"/>
    <d v="2020-03-27T00:00:00"/>
    <x v="0"/>
    <s v="Active"/>
    <s v="Senior"/>
    <x v="1"/>
    <x v="2"/>
  </r>
  <r>
    <x v="671"/>
    <n v="28"/>
    <s v="Female"/>
    <x v="2"/>
    <x v="2"/>
    <x v="3"/>
    <n v="488605.28"/>
    <n v="40547.69"/>
    <n v="830"/>
    <n v="255024.85"/>
    <x v="1"/>
    <n v="24"/>
    <d v="2019-11-04T00:00:00"/>
    <x v="0"/>
    <s v="Active"/>
    <s v="Young Adult"/>
    <x v="3"/>
    <x v="1"/>
  </r>
  <r>
    <x v="672"/>
    <n v="35"/>
    <s v="Male"/>
    <x v="3"/>
    <x v="1"/>
    <x v="1"/>
    <n v="122755.41"/>
    <n v="1632.63"/>
    <n v="419"/>
    <n v="34141.21"/>
    <x v="1"/>
    <n v="6"/>
    <d v="2019-07-25T00:00:00"/>
    <x v="0"/>
    <s v="Low Engagement"/>
    <s v="Young Adult"/>
    <x v="1"/>
    <x v="2"/>
  </r>
  <r>
    <x v="673"/>
    <n v="64"/>
    <s v="Male"/>
    <x v="0"/>
    <x v="2"/>
    <x v="0"/>
    <n v="73763.31"/>
    <n v="80744"/>
    <n v="365"/>
    <n v="16416.240000000002"/>
    <x v="0"/>
    <n v="58"/>
    <d v="2022-11-06T00:00:00"/>
    <x v="0"/>
    <s v="Highly Active"/>
    <s v="Senior"/>
    <x v="1"/>
    <x v="2"/>
  </r>
  <r>
    <x v="674"/>
    <n v="29"/>
    <s v="Male"/>
    <x v="3"/>
    <x v="2"/>
    <x v="2"/>
    <n v="25467.71"/>
    <n v="117411.99"/>
    <n v="440"/>
    <n v="32840.93"/>
    <x v="1"/>
    <n v="51"/>
    <d v="2018-05-23T00:00:00"/>
    <x v="0"/>
    <s v="Highly Active"/>
    <s v="Young Adult"/>
    <x v="0"/>
    <x v="2"/>
  </r>
  <r>
    <x v="675"/>
    <n v="26"/>
    <s v="Female"/>
    <x v="3"/>
    <x v="0"/>
    <x v="2"/>
    <n v="130694.57"/>
    <n v="133756.94"/>
    <n v="745"/>
    <n v="367285.97"/>
    <x v="2"/>
    <n v="4"/>
    <d v="2023-06-04T00:00:00"/>
    <x v="0"/>
    <s v="Low Engagement"/>
    <s v="Young Adult"/>
    <x v="1"/>
    <x v="3"/>
  </r>
  <r>
    <x v="676"/>
    <n v="27"/>
    <s v="Male"/>
    <x v="1"/>
    <x v="0"/>
    <x v="0"/>
    <n v="84080.04"/>
    <n v="32548.57"/>
    <n v="805"/>
    <n v="286600.69"/>
    <x v="2"/>
    <n v="55"/>
    <d v="2022-05-03T00:00:00"/>
    <x v="0"/>
    <s v="Highly Active"/>
    <s v="Young Adult"/>
    <x v="1"/>
    <x v="1"/>
  </r>
  <r>
    <x v="677"/>
    <n v="61"/>
    <s v="Female"/>
    <x v="1"/>
    <x v="0"/>
    <x v="2"/>
    <n v="101418.98"/>
    <n v="288097.64"/>
    <n v="488"/>
    <n v="31767.040000000001"/>
    <x v="1"/>
    <n v="3"/>
    <d v="2019-07-26T00:00:00"/>
    <x v="1"/>
    <s v="Low Engagement"/>
    <s v="Senior"/>
    <x v="1"/>
    <x v="2"/>
  </r>
  <r>
    <x v="678"/>
    <n v="34"/>
    <s v="Female"/>
    <x v="1"/>
    <x v="2"/>
    <x v="2"/>
    <n v="80318.48"/>
    <n v="191987.82"/>
    <n v="457"/>
    <n v="7911.51"/>
    <x v="0"/>
    <n v="49"/>
    <d v="2019-12-21T00:00:00"/>
    <x v="0"/>
    <s v="Highly Active"/>
    <s v="Young Adult"/>
    <x v="1"/>
    <x v="2"/>
  </r>
  <r>
    <x v="679"/>
    <n v="55"/>
    <s v="Male"/>
    <x v="1"/>
    <x v="2"/>
    <x v="1"/>
    <n v="145690.39000000001"/>
    <n v="77490.570000000007"/>
    <n v="545"/>
    <n v="71159.360000000001"/>
    <x v="2"/>
    <n v="54"/>
    <d v="2021-08-06T00:00:00"/>
    <x v="0"/>
    <s v="Highly Active"/>
    <s v="Senior"/>
    <x v="1"/>
    <x v="0"/>
  </r>
  <r>
    <x v="680"/>
    <n v="24"/>
    <s v="Male"/>
    <x v="4"/>
    <x v="0"/>
    <x v="3"/>
    <n v="52667.7"/>
    <n v="224827.17"/>
    <n v="332"/>
    <n v="14377.33"/>
    <x v="0"/>
    <n v="51"/>
    <d v="2020-11-09T00:00:00"/>
    <x v="1"/>
    <s v="Highly Active"/>
    <s v="Youth"/>
    <x v="1"/>
    <x v="2"/>
  </r>
  <r>
    <x v="681"/>
    <n v="63"/>
    <s v="Male"/>
    <x v="2"/>
    <x v="2"/>
    <x v="1"/>
    <n v="120525.95"/>
    <n v="128357.82"/>
    <n v="660"/>
    <n v="19878.75"/>
    <x v="2"/>
    <n v="59"/>
    <d v="2020-03-29T00:00:00"/>
    <x v="0"/>
    <s v="Highly Active"/>
    <s v="Senior"/>
    <x v="1"/>
    <x v="3"/>
  </r>
  <r>
    <x v="682"/>
    <n v="30"/>
    <s v="Female"/>
    <x v="1"/>
    <x v="1"/>
    <x v="0"/>
    <n v="84893.21"/>
    <n v="4749.53"/>
    <n v="629"/>
    <n v="110153.55"/>
    <x v="1"/>
    <n v="47"/>
    <d v="2021-10-23T00:00:00"/>
    <x v="0"/>
    <s v="Highly Active"/>
    <s v="Young Adult"/>
    <x v="1"/>
    <x v="0"/>
  </r>
  <r>
    <x v="683"/>
    <n v="57"/>
    <s v="Male"/>
    <x v="3"/>
    <x v="2"/>
    <x v="3"/>
    <n v="210604.95"/>
    <n v="74569.16"/>
    <n v="811"/>
    <n v="499851.34"/>
    <x v="2"/>
    <n v="58"/>
    <d v="2022-09-24T00:00:00"/>
    <x v="0"/>
    <s v="Highly Active"/>
    <s v="Senior"/>
    <x v="3"/>
    <x v="1"/>
  </r>
  <r>
    <x v="684"/>
    <n v="59"/>
    <s v="Female"/>
    <x v="2"/>
    <x v="0"/>
    <x v="2"/>
    <n v="25160.51"/>
    <n v="157522.89000000001"/>
    <n v="370"/>
    <n v="22414.959999999999"/>
    <x v="0"/>
    <n v="6"/>
    <d v="2021-01-03T00:00:00"/>
    <x v="0"/>
    <s v="Low Engagement"/>
    <s v="Senior"/>
    <x v="0"/>
    <x v="2"/>
  </r>
  <r>
    <x v="685"/>
    <n v="26"/>
    <s v="Female"/>
    <x v="1"/>
    <x v="0"/>
    <x v="3"/>
    <n v="239394.76"/>
    <n v="137386.34"/>
    <n v="612"/>
    <n v="46157.59"/>
    <x v="0"/>
    <n v="26"/>
    <d v="2019-11-10T00:00:00"/>
    <x v="1"/>
    <s v="Active"/>
    <s v="Young Adult"/>
    <x v="3"/>
    <x v="0"/>
  </r>
  <r>
    <x v="686"/>
    <n v="67"/>
    <s v="Male"/>
    <x v="1"/>
    <x v="2"/>
    <x v="1"/>
    <n v="146785.37"/>
    <n v="79508.990000000005"/>
    <n v="378"/>
    <n v="30752.05"/>
    <x v="1"/>
    <n v="44"/>
    <d v="2023-04-08T00:00:00"/>
    <x v="0"/>
    <s v="Highly Active"/>
    <s v="Senior"/>
    <x v="1"/>
    <x v="2"/>
  </r>
  <r>
    <x v="687"/>
    <n v="44"/>
    <s v="Male"/>
    <x v="2"/>
    <x v="0"/>
    <x v="0"/>
    <n v="11622.82"/>
    <n v="246103.25"/>
    <n v="468"/>
    <n v="40704.870000000003"/>
    <x v="1"/>
    <n v="51"/>
    <d v="2018-02-26T00:00:00"/>
    <x v="0"/>
    <s v="Highly Active"/>
    <s v="Adult"/>
    <x v="0"/>
    <x v="2"/>
  </r>
  <r>
    <x v="688"/>
    <n v="19"/>
    <s v="Male"/>
    <x v="3"/>
    <x v="1"/>
    <x v="0"/>
    <n v="21398.81"/>
    <n v="9629.26"/>
    <n v="479"/>
    <n v="49215.39"/>
    <x v="0"/>
    <n v="38"/>
    <d v="2018-08-25T00:00:00"/>
    <x v="0"/>
    <s v="Highly Active"/>
    <s v="Youth"/>
    <x v="0"/>
    <x v="2"/>
  </r>
  <r>
    <x v="689"/>
    <n v="22"/>
    <s v="Male"/>
    <x v="1"/>
    <x v="2"/>
    <x v="1"/>
    <n v="33772.61"/>
    <n v="141324.17000000001"/>
    <n v="559"/>
    <n v="120131.5"/>
    <x v="2"/>
    <n v="11"/>
    <d v="2022-12-02T00:00:00"/>
    <x v="0"/>
    <s v="Low Engagement"/>
    <s v="Youth"/>
    <x v="0"/>
    <x v="0"/>
  </r>
  <r>
    <x v="690"/>
    <n v="46"/>
    <s v="Male"/>
    <x v="1"/>
    <x v="3"/>
    <x v="0"/>
    <n v="79897.83"/>
    <n v="9731.84"/>
    <n v="785"/>
    <n v="146872.75"/>
    <x v="2"/>
    <n v="52"/>
    <d v="2023-06-11T00:00:00"/>
    <x v="0"/>
    <s v="Highly Active"/>
    <s v="Adult"/>
    <x v="1"/>
    <x v="1"/>
  </r>
  <r>
    <x v="691"/>
    <n v="54"/>
    <s v="Male"/>
    <x v="2"/>
    <x v="0"/>
    <x v="1"/>
    <n v="17264.060000000001"/>
    <n v="169382.15"/>
    <n v="304"/>
    <n v="15846.43"/>
    <x v="0"/>
    <n v="29"/>
    <d v="2019-06-19T00:00:00"/>
    <x v="0"/>
    <s v="Active"/>
    <s v="Senior"/>
    <x v="0"/>
    <x v="2"/>
  </r>
  <r>
    <x v="692"/>
    <n v="55"/>
    <s v="Female"/>
    <x v="1"/>
    <x v="2"/>
    <x v="1"/>
    <n v="138884.37"/>
    <n v="84055.93"/>
    <n v="596"/>
    <n v="189466.47"/>
    <x v="1"/>
    <n v="20"/>
    <d v="2019-01-01T00:00:00"/>
    <x v="0"/>
    <s v="Active"/>
    <s v="Senior"/>
    <x v="1"/>
    <x v="0"/>
  </r>
  <r>
    <x v="693"/>
    <n v="36"/>
    <s v="Female"/>
    <x v="0"/>
    <x v="2"/>
    <x v="3"/>
    <n v="214905.61"/>
    <n v="119490.31"/>
    <n v="659"/>
    <n v="135697.26999999999"/>
    <x v="1"/>
    <n v="10"/>
    <d v="2021-04-04T00:00:00"/>
    <x v="0"/>
    <s v="Low Engagement"/>
    <s v="Adult"/>
    <x v="3"/>
    <x v="3"/>
  </r>
  <r>
    <x v="694"/>
    <n v="25"/>
    <s v="Female"/>
    <x v="2"/>
    <x v="2"/>
    <x v="0"/>
    <n v="75823.33"/>
    <n v="162740.39000000001"/>
    <n v="416"/>
    <n v="44221.13"/>
    <x v="1"/>
    <n v="26"/>
    <d v="2023-05-26T00:00:00"/>
    <x v="0"/>
    <s v="Active"/>
    <s v="Youth"/>
    <x v="1"/>
    <x v="2"/>
  </r>
  <r>
    <x v="695"/>
    <n v="65"/>
    <s v="Male"/>
    <x v="1"/>
    <x v="0"/>
    <x v="1"/>
    <n v="193054.77"/>
    <n v="235295.7"/>
    <n v="656"/>
    <n v="86822.71"/>
    <x v="1"/>
    <n v="48"/>
    <d v="2019-06-28T00:00:00"/>
    <x v="0"/>
    <s v="Highly Active"/>
    <s v="Senior"/>
    <x v="3"/>
    <x v="3"/>
  </r>
  <r>
    <x v="696"/>
    <n v="62"/>
    <s v="Female"/>
    <x v="4"/>
    <x v="1"/>
    <x v="1"/>
    <n v="27336.33"/>
    <n v="7084.41"/>
    <n v="738"/>
    <n v="416690.16"/>
    <x v="1"/>
    <n v="27"/>
    <d v="2018-03-20T00:00:00"/>
    <x v="0"/>
    <s v="Active"/>
    <s v="Senior"/>
    <x v="0"/>
    <x v="3"/>
  </r>
  <r>
    <x v="697"/>
    <n v="18"/>
    <s v="Female"/>
    <x v="0"/>
    <x v="1"/>
    <x v="0"/>
    <n v="32124.12"/>
    <n v="13885.54"/>
    <n v="630"/>
    <n v="143530.93"/>
    <x v="2"/>
    <n v="50"/>
    <d v="2018-08-11T00:00:00"/>
    <x v="1"/>
    <s v="Highly Active"/>
    <s v="Youth"/>
    <x v="0"/>
    <x v="0"/>
  </r>
  <r>
    <x v="698"/>
    <n v="39"/>
    <s v="Female"/>
    <x v="1"/>
    <x v="3"/>
    <x v="0"/>
    <n v="81202.42"/>
    <n v="28532.25"/>
    <n v="824"/>
    <n v="277549.58"/>
    <x v="2"/>
    <n v="14"/>
    <d v="2021-05-06T00:00:00"/>
    <x v="0"/>
    <s v="Low Engagement"/>
    <s v="Adult"/>
    <x v="1"/>
    <x v="1"/>
  </r>
  <r>
    <x v="699"/>
    <n v="69"/>
    <s v="Female"/>
    <x v="2"/>
    <x v="1"/>
    <x v="0"/>
    <n v="27349.68"/>
    <n v="12513.39"/>
    <n v="487"/>
    <n v="34111.78"/>
    <x v="0"/>
    <n v="36"/>
    <d v="2020-06-08T00:00:00"/>
    <x v="1"/>
    <s v="Highly Active"/>
    <s v="Senior"/>
    <x v="0"/>
    <x v="2"/>
  </r>
  <r>
    <x v="700"/>
    <n v="34"/>
    <s v="Female"/>
    <x v="3"/>
    <x v="0"/>
    <x v="2"/>
    <n v="40116.879999999997"/>
    <n v="61554.83"/>
    <n v="580"/>
    <n v="136698.89000000001"/>
    <x v="0"/>
    <n v="59"/>
    <d v="2019-12-09T00:00:00"/>
    <x v="0"/>
    <s v="Highly Active"/>
    <s v="Young Adult"/>
    <x v="0"/>
    <x v="0"/>
  </r>
  <r>
    <x v="701"/>
    <n v="24"/>
    <s v="Male"/>
    <x v="0"/>
    <x v="2"/>
    <x v="0"/>
    <n v="82712.42"/>
    <n v="145550.47"/>
    <n v="810"/>
    <n v="359274.48"/>
    <x v="2"/>
    <n v="12"/>
    <d v="2022-02-01T00:00:00"/>
    <x v="0"/>
    <s v="Low Engagement"/>
    <s v="Youth"/>
    <x v="1"/>
    <x v="1"/>
  </r>
  <r>
    <x v="702"/>
    <n v="42"/>
    <s v="Male"/>
    <x v="1"/>
    <x v="0"/>
    <x v="3"/>
    <n v="494187.06"/>
    <n v="49373.23"/>
    <n v="765"/>
    <n v="139431.5"/>
    <x v="1"/>
    <n v="52"/>
    <d v="2022-05-30T00:00:00"/>
    <x v="0"/>
    <s v="Highly Active"/>
    <s v="Adult"/>
    <x v="3"/>
    <x v="1"/>
  </r>
  <r>
    <x v="703"/>
    <n v="62"/>
    <s v="Female"/>
    <x v="4"/>
    <x v="2"/>
    <x v="2"/>
    <n v="87963.28"/>
    <n v="178258.77"/>
    <n v="414"/>
    <n v="13744.95"/>
    <x v="1"/>
    <n v="59"/>
    <d v="2019-10-05T00:00:00"/>
    <x v="0"/>
    <s v="Highly Active"/>
    <s v="Senior"/>
    <x v="1"/>
    <x v="2"/>
  </r>
  <r>
    <x v="704"/>
    <n v="21"/>
    <s v="Female"/>
    <x v="2"/>
    <x v="0"/>
    <x v="3"/>
    <n v="175121.94"/>
    <n v="164664.94"/>
    <n v="535"/>
    <n v="49256.3"/>
    <x v="1"/>
    <n v="23"/>
    <d v="2020-06-12T00:00:00"/>
    <x v="0"/>
    <s v="Active"/>
    <s v="Youth"/>
    <x v="3"/>
    <x v="0"/>
  </r>
  <r>
    <x v="705"/>
    <n v="53"/>
    <s v="Female"/>
    <x v="1"/>
    <x v="2"/>
    <x v="0"/>
    <n v="40458.03"/>
    <n v="95473.93"/>
    <n v="637"/>
    <n v="33595.61"/>
    <x v="0"/>
    <n v="21"/>
    <d v="2021-05-26T00:00:00"/>
    <x v="0"/>
    <s v="Active"/>
    <s v="Senior"/>
    <x v="0"/>
    <x v="0"/>
  </r>
  <r>
    <x v="706"/>
    <n v="23"/>
    <s v="Male"/>
    <x v="1"/>
    <x v="2"/>
    <x v="2"/>
    <n v="33818.25"/>
    <n v="39691.120000000003"/>
    <n v="821"/>
    <n v="484814.17"/>
    <x v="1"/>
    <n v="8"/>
    <d v="2020-11-13T00:00:00"/>
    <x v="0"/>
    <s v="Low Engagement"/>
    <s v="Youth"/>
    <x v="0"/>
    <x v="1"/>
  </r>
  <r>
    <x v="707"/>
    <n v="48"/>
    <s v="Male"/>
    <x v="1"/>
    <x v="2"/>
    <x v="0"/>
    <n v="76426.84"/>
    <n v="94733.23"/>
    <n v="498"/>
    <n v="6760.62"/>
    <x v="0"/>
    <n v="39"/>
    <d v="2018-08-25T00:00:00"/>
    <x v="0"/>
    <s v="Highly Active"/>
    <s v="Adult"/>
    <x v="1"/>
    <x v="2"/>
  </r>
  <r>
    <x v="708"/>
    <n v="36"/>
    <s v="Female"/>
    <x v="3"/>
    <x v="2"/>
    <x v="1"/>
    <n v="155827.43"/>
    <n v="183545.13"/>
    <n v="349"/>
    <n v="49883.67"/>
    <x v="0"/>
    <n v="58"/>
    <d v="2020-02-28T00:00:00"/>
    <x v="1"/>
    <s v="Highly Active"/>
    <s v="Adult"/>
    <x v="3"/>
    <x v="2"/>
  </r>
  <r>
    <x v="709"/>
    <n v="61"/>
    <s v="Male"/>
    <x v="1"/>
    <x v="0"/>
    <x v="2"/>
    <n v="132516.94"/>
    <n v="25875.24"/>
    <n v="441"/>
    <n v="35192.25"/>
    <x v="0"/>
    <n v="9"/>
    <d v="2023-01-17T00:00:00"/>
    <x v="1"/>
    <s v="Low Engagement"/>
    <s v="Senior"/>
    <x v="1"/>
    <x v="2"/>
  </r>
  <r>
    <x v="710"/>
    <n v="56"/>
    <s v="Male"/>
    <x v="1"/>
    <x v="0"/>
    <x v="1"/>
    <n v="10187.5"/>
    <n v="152901.48000000001"/>
    <n v="827"/>
    <n v="105013.82"/>
    <x v="1"/>
    <n v="24"/>
    <d v="2021-03-26T00:00:00"/>
    <x v="1"/>
    <s v="Active"/>
    <s v="Senior"/>
    <x v="0"/>
    <x v="1"/>
  </r>
  <r>
    <x v="711"/>
    <n v="44"/>
    <s v="Female"/>
    <x v="3"/>
    <x v="0"/>
    <x v="1"/>
    <n v="114586.36"/>
    <n v="280724.27"/>
    <n v="813"/>
    <n v="76837.81"/>
    <x v="2"/>
    <n v="31"/>
    <d v="2019-01-25T00:00:00"/>
    <x v="0"/>
    <s v="Active"/>
    <s v="Adult"/>
    <x v="1"/>
    <x v="1"/>
  </r>
  <r>
    <x v="712"/>
    <n v="27"/>
    <s v="Male"/>
    <x v="1"/>
    <x v="0"/>
    <x v="0"/>
    <n v="22211.29"/>
    <n v="130555.48"/>
    <n v="329"/>
    <n v="49601.82"/>
    <x v="0"/>
    <n v="25"/>
    <d v="2019-06-06T00:00:00"/>
    <x v="1"/>
    <s v="Active"/>
    <s v="Young Adult"/>
    <x v="0"/>
    <x v="2"/>
  </r>
  <r>
    <x v="713"/>
    <n v="43"/>
    <s v="Male"/>
    <x v="1"/>
    <x v="0"/>
    <x v="1"/>
    <n v="71472.19"/>
    <n v="139889.19"/>
    <n v="381"/>
    <n v="10902.03"/>
    <x v="0"/>
    <n v="17"/>
    <d v="2018-04-01T00:00:00"/>
    <x v="0"/>
    <s v="Active"/>
    <s v="Adult"/>
    <x v="1"/>
    <x v="2"/>
  </r>
  <r>
    <x v="714"/>
    <n v="36"/>
    <s v="Female"/>
    <x v="1"/>
    <x v="2"/>
    <x v="1"/>
    <n v="158066.34"/>
    <n v="128355.21"/>
    <n v="330"/>
    <n v="49286.28"/>
    <x v="1"/>
    <n v="42"/>
    <d v="2021-12-22T00:00:00"/>
    <x v="0"/>
    <s v="Highly Active"/>
    <s v="Adult"/>
    <x v="3"/>
    <x v="2"/>
  </r>
  <r>
    <x v="715"/>
    <n v="56"/>
    <s v="Male"/>
    <x v="1"/>
    <x v="2"/>
    <x v="0"/>
    <n v="20011.330000000002"/>
    <n v="108699.35"/>
    <n v="632"/>
    <n v="174312.72"/>
    <x v="2"/>
    <n v="29"/>
    <d v="2020-06-12T00:00:00"/>
    <x v="0"/>
    <s v="Active"/>
    <s v="Senior"/>
    <x v="0"/>
    <x v="0"/>
  </r>
  <r>
    <x v="716"/>
    <n v="20"/>
    <s v="Male"/>
    <x v="1"/>
    <x v="0"/>
    <x v="2"/>
    <n v="99367.85"/>
    <n v="67208.47"/>
    <n v="476"/>
    <n v="22161.58"/>
    <x v="1"/>
    <n v="3"/>
    <d v="2018-01-04T00:00:00"/>
    <x v="0"/>
    <s v="Low Engagement"/>
    <s v="Youth"/>
    <x v="1"/>
    <x v="2"/>
  </r>
  <r>
    <x v="717"/>
    <n v="62"/>
    <s v="Female"/>
    <x v="0"/>
    <x v="0"/>
    <x v="2"/>
    <n v="101639.27"/>
    <n v="25195.55"/>
    <n v="669"/>
    <n v="18494.95"/>
    <x v="2"/>
    <n v="21"/>
    <d v="2020-11-30T00:00:00"/>
    <x v="0"/>
    <s v="Active"/>
    <s v="Senior"/>
    <x v="1"/>
    <x v="3"/>
  </r>
  <r>
    <x v="718"/>
    <n v="30"/>
    <s v="Male"/>
    <x v="1"/>
    <x v="2"/>
    <x v="2"/>
    <n v="143573.15"/>
    <n v="133667.98000000001"/>
    <n v="846"/>
    <n v="74199.61"/>
    <x v="1"/>
    <n v="57"/>
    <d v="2023-03-11T00:00:00"/>
    <x v="0"/>
    <s v="Highly Active"/>
    <s v="Young Adult"/>
    <x v="1"/>
    <x v="1"/>
  </r>
  <r>
    <x v="719"/>
    <n v="67"/>
    <s v="Male"/>
    <x v="1"/>
    <x v="2"/>
    <x v="1"/>
    <n v="156156.38"/>
    <n v="186537.12"/>
    <n v="834"/>
    <n v="347774.3"/>
    <x v="1"/>
    <n v="8"/>
    <d v="2022-07-10T00:00:00"/>
    <x v="0"/>
    <s v="Low Engagement"/>
    <s v="Senior"/>
    <x v="3"/>
    <x v="1"/>
  </r>
  <r>
    <x v="720"/>
    <n v="45"/>
    <s v="Female"/>
    <x v="3"/>
    <x v="2"/>
    <x v="3"/>
    <n v="411635.82"/>
    <n v="48081.9"/>
    <n v="405"/>
    <n v="37278.080000000002"/>
    <x v="1"/>
    <n v="14"/>
    <d v="2021-01-07T00:00:00"/>
    <x v="1"/>
    <s v="Low Engagement"/>
    <s v="Adult"/>
    <x v="3"/>
    <x v="2"/>
  </r>
  <r>
    <x v="721"/>
    <n v="37"/>
    <s v="Female"/>
    <x v="0"/>
    <x v="0"/>
    <x v="2"/>
    <n v="84424.1"/>
    <n v="79066.759999999995"/>
    <n v="396"/>
    <n v="47326.17"/>
    <x v="0"/>
    <n v="58"/>
    <d v="2021-11-07T00:00:00"/>
    <x v="0"/>
    <s v="Highly Active"/>
    <s v="Adult"/>
    <x v="1"/>
    <x v="2"/>
  </r>
  <r>
    <x v="722"/>
    <n v="45"/>
    <s v="Female"/>
    <x v="2"/>
    <x v="2"/>
    <x v="2"/>
    <n v="36149.31"/>
    <n v="92939.01"/>
    <n v="529"/>
    <n v="76134.45"/>
    <x v="2"/>
    <n v="39"/>
    <d v="2022-01-13T00:00:00"/>
    <x v="0"/>
    <s v="Highly Active"/>
    <s v="Adult"/>
    <x v="0"/>
    <x v="0"/>
  </r>
  <r>
    <x v="723"/>
    <n v="25"/>
    <s v="Male"/>
    <x v="2"/>
    <x v="0"/>
    <x v="1"/>
    <n v="87984.86"/>
    <n v="246447.82"/>
    <n v="526"/>
    <n v="143789.4"/>
    <x v="1"/>
    <n v="16"/>
    <d v="2023-04-10T00:00:00"/>
    <x v="0"/>
    <s v="Active"/>
    <s v="Youth"/>
    <x v="1"/>
    <x v="0"/>
  </r>
  <r>
    <x v="724"/>
    <n v="58"/>
    <s v="Female"/>
    <x v="1"/>
    <x v="1"/>
    <x v="0"/>
    <n v="55399.47"/>
    <n v="5385.21"/>
    <n v="670"/>
    <n v="180397.52"/>
    <x v="2"/>
    <n v="18"/>
    <d v="2022-02-28T00:00:00"/>
    <x v="0"/>
    <s v="Active"/>
    <s v="Senior"/>
    <x v="1"/>
    <x v="3"/>
  </r>
  <r>
    <x v="725"/>
    <n v="56"/>
    <s v="Male"/>
    <x v="2"/>
    <x v="2"/>
    <x v="0"/>
    <n v="68163.509999999995"/>
    <n v="179949.25"/>
    <n v="399"/>
    <n v="11376.67"/>
    <x v="0"/>
    <n v="31"/>
    <d v="2022-02-18T00:00:00"/>
    <x v="0"/>
    <s v="Active"/>
    <s v="Senior"/>
    <x v="1"/>
    <x v="2"/>
  </r>
  <r>
    <x v="726"/>
    <n v="18"/>
    <s v="Female"/>
    <x v="2"/>
    <x v="3"/>
    <x v="1"/>
    <n v="123503.28"/>
    <n v="6373.95"/>
    <n v="744"/>
    <n v="328609.2"/>
    <x v="2"/>
    <n v="11"/>
    <d v="2021-10-05T00:00:00"/>
    <x v="0"/>
    <s v="Low Engagement"/>
    <s v="Youth"/>
    <x v="1"/>
    <x v="3"/>
  </r>
  <r>
    <x v="727"/>
    <n v="20"/>
    <s v="Male"/>
    <x v="1"/>
    <x v="0"/>
    <x v="1"/>
    <n v="81825.679999999993"/>
    <n v="283467.84999999998"/>
    <n v="767"/>
    <n v="228619.42"/>
    <x v="2"/>
    <n v="38"/>
    <d v="2019-02-08T00:00:00"/>
    <x v="0"/>
    <s v="Highly Active"/>
    <s v="Youth"/>
    <x v="1"/>
    <x v="1"/>
  </r>
  <r>
    <x v="728"/>
    <n v="30"/>
    <s v="Female"/>
    <x v="4"/>
    <x v="0"/>
    <x v="2"/>
    <n v="47143.83"/>
    <n v="177009.18"/>
    <n v="354"/>
    <n v="38206.01"/>
    <x v="0"/>
    <n v="20"/>
    <d v="2020-01-16T00:00:00"/>
    <x v="0"/>
    <s v="Active"/>
    <s v="Young Adult"/>
    <x v="0"/>
    <x v="2"/>
  </r>
  <r>
    <x v="729"/>
    <n v="45"/>
    <s v="Female"/>
    <x v="1"/>
    <x v="0"/>
    <x v="0"/>
    <n v="17654.849999999999"/>
    <n v="204457.75"/>
    <n v="494"/>
    <n v="26775.66"/>
    <x v="0"/>
    <n v="53"/>
    <d v="2020-06-02T00:00:00"/>
    <x v="0"/>
    <s v="Highly Active"/>
    <s v="Adult"/>
    <x v="0"/>
    <x v="2"/>
  </r>
  <r>
    <x v="730"/>
    <n v="66"/>
    <s v="Female"/>
    <x v="3"/>
    <x v="0"/>
    <x v="0"/>
    <n v="69690.69"/>
    <n v="122953.07"/>
    <n v="819"/>
    <n v="479252.78"/>
    <x v="2"/>
    <n v="46"/>
    <d v="2018-05-24T00:00:00"/>
    <x v="1"/>
    <s v="Highly Active"/>
    <s v="Senior"/>
    <x v="1"/>
    <x v="1"/>
  </r>
  <r>
    <x v="731"/>
    <n v="42"/>
    <s v="Female"/>
    <x v="1"/>
    <x v="0"/>
    <x v="1"/>
    <n v="130852.74"/>
    <n v="238958.4"/>
    <n v="723"/>
    <n v="163868.99"/>
    <x v="1"/>
    <n v="53"/>
    <d v="2023-04-28T00:00:00"/>
    <x v="0"/>
    <s v="Highly Active"/>
    <s v="Adult"/>
    <x v="1"/>
    <x v="3"/>
  </r>
  <r>
    <x v="732"/>
    <n v="50"/>
    <s v="Male"/>
    <x v="3"/>
    <x v="2"/>
    <x v="1"/>
    <n v="139037.63"/>
    <n v="58316.26"/>
    <n v="614"/>
    <n v="85223.12"/>
    <x v="1"/>
    <n v="45"/>
    <d v="2021-09-22T00:00:00"/>
    <x v="0"/>
    <s v="Highly Active"/>
    <s v="Adult"/>
    <x v="1"/>
    <x v="0"/>
  </r>
  <r>
    <x v="733"/>
    <n v="55"/>
    <s v="Female"/>
    <x v="0"/>
    <x v="2"/>
    <x v="0"/>
    <n v="37880.22"/>
    <n v="38315.01"/>
    <n v="427"/>
    <n v="32551.94"/>
    <x v="1"/>
    <n v="4"/>
    <d v="2023-03-01T00:00:00"/>
    <x v="0"/>
    <s v="Low Engagement"/>
    <s v="Senior"/>
    <x v="0"/>
    <x v="2"/>
  </r>
  <r>
    <x v="734"/>
    <n v="23"/>
    <s v="Female"/>
    <x v="3"/>
    <x v="2"/>
    <x v="3"/>
    <n v="168083.52"/>
    <n v="97237.88"/>
    <n v="331"/>
    <n v="34410.300000000003"/>
    <x v="0"/>
    <n v="20"/>
    <d v="2019-11-08T00:00:00"/>
    <x v="0"/>
    <s v="Active"/>
    <s v="Youth"/>
    <x v="3"/>
    <x v="2"/>
  </r>
  <r>
    <x v="735"/>
    <n v="61"/>
    <s v="Male"/>
    <x v="1"/>
    <x v="2"/>
    <x v="1"/>
    <n v="153145.66"/>
    <n v="175128.27"/>
    <n v="392"/>
    <n v="31659.94"/>
    <x v="1"/>
    <n v="31"/>
    <d v="2021-06-30T00:00:00"/>
    <x v="0"/>
    <s v="Active"/>
    <s v="Senior"/>
    <x v="3"/>
    <x v="2"/>
  </r>
  <r>
    <x v="736"/>
    <n v="62"/>
    <s v="Female"/>
    <x v="2"/>
    <x v="2"/>
    <x v="3"/>
    <n v="398141.33"/>
    <n v="158337.56"/>
    <n v="818"/>
    <n v="497827.32"/>
    <x v="2"/>
    <n v="20"/>
    <d v="2019-10-05T00:00:00"/>
    <x v="0"/>
    <s v="Active"/>
    <s v="Senior"/>
    <x v="3"/>
    <x v="1"/>
  </r>
  <r>
    <x v="737"/>
    <n v="49"/>
    <s v="Male"/>
    <x v="2"/>
    <x v="2"/>
    <x v="1"/>
    <n v="93845.19"/>
    <n v="117916.51"/>
    <n v="557"/>
    <n v="131267.69"/>
    <x v="0"/>
    <n v="11"/>
    <d v="2021-09-20T00:00:00"/>
    <x v="0"/>
    <s v="Low Engagement"/>
    <s v="Adult"/>
    <x v="1"/>
    <x v="0"/>
  </r>
  <r>
    <x v="738"/>
    <n v="62"/>
    <s v="Female"/>
    <x v="0"/>
    <x v="2"/>
    <x v="0"/>
    <n v="61578.5"/>
    <n v="127263.42"/>
    <n v="519"/>
    <n v="90424.81"/>
    <x v="1"/>
    <n v="50"/>
    <d v="2022-10-03T00:00:00"/>
    <x v="0"/>
    <s v="Highly Active"/>
    <s v="Senior"/>
    <x v="1"/>
    <x v="0"/>
  </r>
  <r>
    <x v="739"/>
    <n v="64"/>
    <s v="Female"/>
    <x v="2"/>
    <x v="0"/>
    <x v="1"/>
    <n v="77836.33"/>
    <n v="56369.99"/>
    <n v="405"/>
    <n v="48732.1"/>
    <x v="0"/>
    <n v="1"/>
    <d v="2018-09-13T00:00:00"/>
    <x v="0"/>
    <s v="Low Engagement"/>
    <s v="Senior"/>
    <x v="1"/>
    <x v="2"/>
  </r>
  <r>
    <x v="740"/>
    <n v="38"/>
    <s v="Female"/>
    <x v="2"/>
    <x v="1"/>
    <x v="2"/>
    <n v="108272.61"/>
    <n v="16813.63"/>
    <n v="847"/>
    <n v="232371.31"/>
    <x v="1"/>
    <n v="44"/>
    <d v="2022-01-14T00:00:00"/>
    <x v="0"/>
    <s v="Highly Active"/>
    <s v="Adult"/>
    <x v="1"/>
    <x v="1"/>
  </r>
  <r>
    <x v="741"/>
    <n v="33"/>
    <s v="Male"/>
    <x v="2"/>
    <x v="3"/>
    <x v="0"/>
    <n v="83736.44"/>
    <n v="24673.99"/>
    <n v="715"/>
    <n v="121839.29"/>
    <x v="2"/>
    <n v="18"/>
    <d v="2023-01-18T00:00:00"/>
    <x v="0"/>
    <s v="Active"/>
    <s v="Young Adult"/>
    <x v="1"/>
    <x v="3"/>
  </r>
  <r>
    <x v="742"/>
    <n v="38"/>
    <s v="Female"/>
    <x v="1"/>
    <x v="0"/>
    <x v="2"/>
    <n v="106352.66"/>
    <n v="203811.71"/>
    <n v="608"/>
    <n v="182688.91"/>
    <x v="0"/>
    <n v="39"/>
    <d v="2019-09-08T00:00:00"/>
    <x v="0"/>
    <s v="Highly Active"/>
    <s v="Adult"/>
    <x v="1"/>
    <x v="0"/>
  </r>
  <r>
    <x v="743"/>
    <n v="28"/>
    <s v="Female"/>
    <x v="2"/>
    <x v="0"/>
    <x v="1"/>
    <n v="104953.61"/>
    <n v="150533.49"/>
    <n v="665"/>
    <n v="194790.78"/>
    <x v="2"/>
    <n v="44"/>
    <d v="2020-11-04T00:00:00"/>
    <x v="0"/>
    <s v="Highly Active"/>
    <s v="Young Adult"/>
    <x v="1"/>
    <x v="3"/>
  </r>
  <r>
    <x v="744"/>
    <n v="54"/>
    <s v="Female"/>
    <x v="1"/>
    <x v="1"/>
    <x v="2"/>
    <n v="74212.11"/>
    <n v="19289.189999999999"/>
    <n v="820"/>
    <n v="120279.8"/>
    <x v="2"/>
    <n v="33"/>
    <d v="2019-09-26T00:00:00"/>
    <x v="0"/>
    <s v="Active"/>
    <s v="Senior"/>
    <x v="1"/>
    <x v="1"/>
  </r>
  <r>
    <x v="745"/>
    <n v="53"/>
    <s v="Male"/>
    <x v="4"/>
    <x v="2"/>
    <x v="2"/>
    <n v="99924.75"/>
    <n v="179435.44"/>
    <n v="758"/>
    <n v="357537.26"/>
    <x v="1"/>
    <n v="54"/>
    <d v="2021-09-27T00:00:00"/>
    <x v="0"/>
    <s v="Highly Active"/>
    <s v="Senior"/>
    <x v="1"/>
    <x v="1"/>
  </r>
  <r>
    <x v="746"/>
    <n v="52"/>
    <s v="Male"/>
    <x v="0"/>
    <x v="2"/>
    <x v="0"/>
    <n v="68301.279999999999"/>
    <n v="139553.18"/>
    <n v="669"/>
    <n v="78273.69"/>
    <x v="2"/>
    <n v="36"/>
    <d v="2020-04-16T00:00:00"/>
    <x v="1"/>
    <s v="Highly Active"/>
    <s v="Senior"/>
    <x v="1"/>
    <x v="3"/>
  </r>
  <r>
    <x v="747"/>
    <n v="36"/>
    <s v="Female"/>
    <x v="4"/>
    <x v="3"/>
    <x v="3"/>
    <n v="301428.25"/>
    <n v="14295.02"/>
    <n v="630"/>
    <n v="131535.78"/>
    <x v="1"/>
    <n v="18"/>
    <d v="2019-10-31T00:00:00"/>
    <x v="0"/>
    <s v="Active"/>
    <s v="Adult"/>
    <x v="3"/>
    <x v="0"/>
  </r>
  <r>
    <x v="748"/>
    <n v="37"/>
    <s v="Male"/>
    <x v="1"/>
    <x v="0"/>
    <x v="0"/>
    <n v="62869.29"/>
    <n v="193046.24"/>
    <n v="310"/>
    <n v="10080.64"/>
    <x v="0"/>
    <n v="47"/>
    <d v="2020-04-04T00:00:00"/>
    <x v="0"/>
    <s v="Highly Active"/>
    <s v="Adult"/>
    <x v="1"/>
    <x v="2"/>
  </r>
  <r>
    <x v="749"/>
    <n v="35"/>
    <s v="Female"/>
    <x v="3"/>
    <x v="0"/>
    <x v="2"/>
    <n v="23522.42"/>
    <n v="181123.46"/>
    <n v="806"/>
    <n v="139527.37"/>
    <x v="1"/>
    <n v="31"/>
    <d v="2021-11-28T00:00:00"/>
    <x v="0"/>
    <s v="Active"/>
    <s v="Young Adult"/>
    <x v="0"/>
    <x v="1"/>
  </r>
  <r>
    <x v="750"/>
    <n v="64"/>
    <s v="Female"/>
    <x v="3"/>
    <x v="2"/>
    <x v="1"/>
    <n v="190594.28"/>
    <n v="97021.14"/>
    <n v="718"/>
    <n v="448284.14"/>
    <x v="2"/>
    <n v="35"/>
    <d v="2019-08-29T00:00:00"/>
    <x v="0"/>
    <s v="Active"/>
    <s v="Senior"/>
    <x v="3"/>
    <x v="3"/>
  </r>
  <r>
    <x v="751"/>
    <n v="58"/>
    <s v="Female"/>
    <x v="0"/>
    <x v="2"/>
    <x v="1"/>
    <n v="159200.75"/>
    <n v="82134.58"/>
    <n v="421"/>
    <n v="16108.2"/>
    <x v="0"/>
    <n v="39"/>
    <d v="2021-02-09T00:00:00"/>
    <x v="0"/>
    <s v="Highly Active"/>
    <s v="Senior"/>
    <x v="3"/>
    <x v="2"/>
  </r>
  <r>
    <x v="752"/>
    <n v="66"/>
    <s v="Female"/>
    <x v="0"/>
    <x v="1"/>
    <x v="3"/>
    <n v="218267.54"/>
    <n v="8140.22"/>
    <n v="534"/>
    <n v="178292.03"/>
    <x v="2"/>
    <n v="38"/>
    <d v="2018-09-18T00:00:00"/>
    <x v="0"/>
    <s v="Highly Active"/>
    <s v="Senior"/>
    <x v="3"/>
    <x v="0"/>
  </r>
  <r>
    <x v="753"/>
    <n v="31"/>
    <s v="Female"/>
    <x v="1"/>
    <x v="0"/>
    <x v="2"/>
    <n v="88793.77"/>
    <n v="180695.19"/>
    <n v="630"/>
    <n v="151776.19"/>
    <x v="0"/>
    <n v="15"/>
    <d v="2019-01-28T00:00:00"/>
    <x v="0"/>
    <s v="Low Engagement"/>
    <s v="Young Adult"/>
    <x v="1"/>
    <x v="0"/>
  </r>
  <r>
    <x v="754"/>
    <n v="32"/>
    <s v="Female"/>
    <x v="3"/>
    <x v="2"/>
    <x v="0"/>
    <n v="5685.13"/>
    <n v="102782.92"/>
    <n v="842"/>
    <n v="499917.52"/>
    <x v="2"/>
    <n v="47"/>
    <d v="2020-05-11T00:00:00"/>
    <x v="0"/>
    <s v="Highly Active"/>
    <s v="Young Adult"/>
    <x v="2"/>
    <x v="1"/>
  </r>
  <r>
    <x v="755"/>
    <n v="48"/>
    <s v="Female"/>
    <x v="2"/>
    <x v="2"/>
    <x v="3"/>
    <n v="68552.52"/>
    <n v="74807.66"/>
    <n v="647"/>
    <n v="167045.6"/>
    <x v="0"/>
    <n v="6"/>
    <d v="2021-09-23T00:00:00"/>
    <x v="0"/>
    <s v="Low Engagement"/>
    <s v="Adult"/>
    <x v="1"/>
    <x v="0"/>
  </r>
  <r>
    <x v="756"/>
    <n v="18"/>
    <s v="Male"/>
    <x v="1"/>
    <x v="0"/>
    <x v="1"/>
    <n v="53905.68"/>
    <n v="233069.73"/>
    <n v="711"/>
    <n v="218602.8"/>
    <x v="2"/>
    <n v="8"/>
    <d v="2023-04-10T00:00:00"/>
    <x v="0"/>
    <s v="Low Engagement"/>
    <s v="Youth"/>
    <x v="1"/>
    <x v="3"/>
  </r>
  <r>
    <x v="757"/>
    <n v="20"/>
    <s v="Male"/>
    <x v="1"/>
    <x v="0"/>
    <x v="1"/>
    <n v="139491.82"/>
    <n v="168810.9"/>
    <n v="523"/>
    <n v="31704.34"/>
    <x v="2"/>
    <n v="40"/>
    <d v="2020-02-16T00:00:00"/>
    <x v="0"/>
    <s v="Highly Active"/>
    <s v="Youth"/>
    <x v="1"/>
    <x v="0"/>
  </r>
  <r>
    <x v="758"/>
    <n v="33"/>
    <s v="Male"/>
    <x v="4"/>
    <x v="2"/>
    <x v="3"/>
    <n v="433466.49"/>
    <n v="41504.78"/>
    <n v="452"/>
    <n v="43410.04"/>
    <x v="0"/>
    <n v="22"/>
    <d v="2021-10-19T00:00:00"/>
    <x v="0"/>
    <s v="Active"/>
    <s v="Young Adult"/>
    <x v="3"/>
    <x v="2"/>
  </r>
  <r>
    <x v="759"/>
    <n v="40"/>
    <s v="Male"/>
    <x v="3"/>
    <x v="1"/>
    <x v="1"/>
    <n v="114041.25"/>
    <n v="7366.33"/>
    <n v="511"/>
    <n v="176004.74"/>
    <x v="1"/>
    <n v="1"/>
    <d v="2022-03-13T00:00:00"/>
    <x v="0"/>
    <s v="Low Engagement"/>
    <s v="Adult"/>
    <x v="1"/>
    <x v="0"/>
  </r>
  <r>
    <x v="760"/>
    <n v="28"/>
    <s v="Male"/>
    <x v="4"/>
    <x v="2"/>
    <x v="0"/>
    <n v="53681.14"/>
    <n v="180435.29"/>
    <n v="391"/>
    <n v="35318.51"/>
    <x v="0"/>
    <n v="58"/>
    <d v="2023-01-23T00:00:00"/>
    <x v="1"/>
    <s v="Highly Active"/>
    <s v="Young Adult"/>
    <x v="1"/>
    <x v="2"/>
  </r>
  <r>
    <x v="761"/>
    <n v="29"/>
    <s v="Male"/>
    <x v="0"/>
    <x v="2"/>
    <x v="2"/>
    <n v="66323.33"/>
    <n v="158390.21"/>
    <n v="630"/>
    <n v="19184.39"/>
    <x v="0"/>
    <n v="13"/>
    <d v="2018-12-23T00:00:00"/>
    <x v="0"/>
    <s v="Low Engagement"/>
    <s v="Young Adult"/>
    <x v="1"/>
    <x v="0"/>
  </r>
  <r>
    <x v="762"/>
    <n v="27"/>
    <s v="Male"/>
    <x v="1"/>
    <x v="0"/>
    <x v="0"/>
    <n v="16998.2"/>
    <n v="110509.1"/>
    <n v="766"/>
    <n v="238028.93"/>
    <x v="2"/>
    <n v="55"/>
    <d v="2021-06-14T00:00:00"/>
    <x v="0"/>
    <s v="Highly Active"/>
    <s v="Young Adult"/>
    <x v="0"/>
    <x v="1"/>
  </r>
  <r>
    <x v="763"/>
    <n v="49"/>
    <s v="Female"/>
    <x v="1"/>
    <x v="2"/>
    <x v="3"/>
    <n v="103259.35"/>
    <n v="189491.14"/>
    <n v="527"/>
    <n v="14171.17"/>
    <x v="0"/>
    <n v="24"/>
    <d v="2021-03-11T00:00:00"/>
    <x v="0"/>
    <s v="Active"/>
    <s v="Adult"/>
    <x v="1"/>
    <x v="0"/>
  </r>
  <r>
    <x v="764"/>
    <n v="33"/>
    <s v="Female"/>
    <x v="1"/>
    <x v="1"/>
    <x v="0"/>
    <n v="76307.3"/>
    <n v="1532.06"/>
    <n v="493"/>
    <n v="45623.32"/>
    <x v="0"/>
    <n v="21"/>
    <d v="2019-09-09T00:00:00"/>
    <x v="0"/>
    <s v="Active"/>
    <s v="Young Adult"/>
    <x v="1"/>
    <x v="2"/>
  </r>
  <r>
    <x v="765"/>
    <n v="25"/>
    <s v="Female"/>
    <x v="1"/>
    <x v="0"/>
    <x v="0"/>
    <n v="92822.85"/>
    <n v="289145.71999999997"/>
    <n v="829"/>
    <n v="309790.23"/>
    <x v="1"/>
    <n v="45"/>
    <d v="2020-04-11T00:00:00"/>
    <x v="0"/>
    <s v="Highly Active"/>
    <s v="Youth"/>
    <x v="1"/>
    <x v="1"/>
  </r>
  <r>
    <x v="766"/>
    <n v="55"/>
    <s v="Female"/>
    <x v="1"/>
    <x v="1"/>
    <x v="0"/>
    <n v="46370.04"/>
    <n v="4914.1000000000004"/>
    <n v="542"/>
    <n v="60292.03"/>
    <x v="2"/>
    <n v="43"/>
    <d v="2021-01-27T00:00:00"/>
    <x v="0"/>
    <s v="Highly Active"/>
    <s v="Senior"/>
    <x v="0"/>
    <x v="0"/>
  </r>
  <r>
    <x v="767"/>
    <n v="29"/>
    <s v="Male"/>
    <x v="1"/>
    <x v="2"/>
    <x v="1"/>
    <n v="133591.9"/>
    <n v="31546.01"/>
    <n v="688"/>
    <n v="138064.35999999999"/>
    <x v="2"/>
    <n v="4"/>
    <d v="2022-09-04T00:00:00"/>
    <x v="0"/>
    <s v="Low Engagement"/>
    <s v="Young Adult"/>
    <x v="1"/>
    <x v="3"/>
  </r>
  <r>
    <x v="768"/>
    <n v="41"/>
    <s v="Male"/>
    <x v="2"/>
    <x v="2"/>
    <x v="3"/>
    <n v="461505.94"/>
    <n v="103747.37"/>
    <n v="575"/>
    <n v="96271.78"/>
    <x v="1"/>
    <n v="7"/>
    <d v="2018-01-01T00:00:00"/>
    <x v="0"/>
    <s v="Low Engagement"/>
    <s v="Adult"/>
    <x v="3"/>
    <x v="0"/>
  </r>
  <r>
    <x v="769"/>
    <n v="45"/>
    <s v="Female"/>
    <x v="4"/>
    <x v="2"/>
    <x v="0"/>
    <n v="9921.25"/>
    <n v="91024.97"/>
    <n v="749"/>
    <n v="221601.64"/>
    <x v="2"/>
    <n v="12"/>
    <d v="2019-09-15T00:00:00"/>
    <x v="0"/>
    <s v="Low Engagement"/>
    <s v="Adult"/>
    <x v="2"/>
    <x v="3"/>
  </r>
  <r>
    <x v="770"/>
    <n v="25"/>
    <s v="Female"/>
    <x v="2"/>
    <x v="0"/>
    <x v="0"/>
    <n v="77277.66"/>
    <n v="170944.92"/>
    <n v="777"/>
    <n v="209892.32"/>
    <x v="2"/>
    <n v="59"/>
    <d v="2019-08-11T00:00:00"/>
    <x v="0"/>
    <s v="Highly Active"/>
    <s v="Youth"/>
    <x v="1"/>
    <x v="1"/>
  </r>
  <r>
    <x v="771"/>
    <n v="45"/>
    <s v="Male"/>
    <x v="3"/>
    <x v="0"/>
    <x v="2"/>
    <n v="96354.36"/>
    <n v="243096.4"/>
    <n v="779"/>
    <n v="274669.55"/>
    <x v="1"/>
    <n v="13"/>
    <d v="2019-03-07T00:00:00"/>
    <x v="1"/>
    <s v="Low Engagement"/>
    <s v="Adult"/>
    <x v="1"/>
    <x v="1"/>
  </r>
  <r>
    <x v="772"/>
    <n v="53"/>
    <s v="Female"/>
    <x v="0"/>
    <x v="1"/>
    <x v="0"/>
    <n v="60265.08"/>
    <n v="16848.62"/>
    <n v="587"/>
    <n v="193964.67"/>
    <x v="2"/>
    <n v="54"/>
    <d v="2020-05-30T00:00:00"/>
    <x v="0"/>
    <s v="Highly Active"/>
    <s v="Senior"/>
    <x v="1"/>
    <x v="0"/>
  </r>
  <r>
    <x v="773"/>
    <n v="43"/>
    <s v="Female"/>
    <x v="1"/>
    <x v="0"/>
    <x v="2"/>
    <n v="50955.66"/>
    <n v="132344.4"/>
    <n v="839"/>
    <n v="442857.7"/>
    <x v="2"/>
    <n v="44"/>
    <d v="2022-05-29T00:00:00"/>
    <x v="0"/>
    <s v="Highly Active"/>
    <s v="Adult"/>
    <x v="1"/>
    <x v="1"/>
  </r>
  <r>
    <x v="774"/>
    <n v="25"/>
    <s v="Female"/>
    <x v="1"/>
    <x v="3"/>
    <x v="0"/>
    <n v="68705.440000000002"/>
    <n v="15746.14"/>
    <n v="629"/>
    <n v="122360.83"/>
    <x v="1"/>
    <n v="16"/>
    <d v="2021-04-02T00:00:00"/>
    <x v="0"/>
    <s v="Active"/>
    <s v="Youth"/>
    <x v="1"/>
    <x v="0"/>
  </r>
  <r>
    <x v="775"/>
    <n v="67"/>
    <s v="Female"/>
    <x v="1"/>
    <x v="0"/>
    <x v="3"/>
    <n v="407658.99"/>
    <n v="61489.760000000002"/>
    <n v="769"/>
    <n v="300626.78999999998"/>
    <x v="1"/>
    <n v="6"/>
    <d v="2021-05-27T00:00:00"/>
    <x v="0"/>
    <s v="Low Engagement"/>
    <s v="Senior"/>
    <x v="3"/>
    <x v="1"/>
  </r>
  <r>
    <x v="776"/>
    <n v="45"/>
    <s v="Male"/>
    <x v="1"/>
    <x v="2"/>
    <x v="0"/>
    <n v="12172.96"/>
    <n v="38083.089999999997"/>
    <n v="833"/>
    <n v="221759.74"/>
    <x v="2"/>
    <n v="14"/>
    <d v="2021-09-02T00:00:00"/>
    <x v="0"/>
    <s v="Low Engagement"/>
    <s v="Adult"/>
    <x v="0"/>
    <x v="1"/>
  </r>
  <r>
    <x v="777"/>
    <n v="45"/>
    <s v="Female"/>
    <x v="0"/>
    <x v="2"/>
    <x v="2"/>
    <n v="84693"/>
    <n v="139006.54999999999"/>
    <n v="766"/>
    <n v="433775.56"/>
    <x v="2"/>
    <n v="51"/>
    <d v="2019-10-22T00:00:00"/>
    <x v="0"/>
    <s v="Highly Active"/>
    <s v="Adult"/>
    <x v="1"/>
    <x v="1"/>
  </r>
  <r>
    <x v="778"/>
    <n v="54"/>
    <s v="Female"/>
    <x v="1"/>
    <x v="0"/>
    <x v="3"/>
    <n v="95569.33"/>
    <n v="38042.54"/>
    <n v="719"/>
    <n v="131110.72"/>
    <x v="2"/>
    <n v="48"/>
    <d v="2020-08-10T00:00:00"/>
    <x v="0"/>
    <s v="Highly Active"/>
    <s v="Senior"/>
    <x v="1"/>
    <x v="3"/>
  </r>
  <r>
    <x v="779"/>
    <n v="58"/>
    <s v="Male"/>
    <x v="1"/>
    <x v="2"/>
    <x v="1"/>
    <n v="175151.93"/>
    <n v="154751.12"/>
    <n v="421"/>
    <n v="14476"/>
    <x v="0"/>
    <n v="59"/>
    <d v="2020-06-23T00:00:00"/>
    <x v="0"/>
    <s v="Highly Active"/>
    <s v="Senior"/>
    <x v="3"/>
    <x v="2"/>
  </r>
  <r>
    <x v="780"/>
    <n v="53"/>
    <s v="Male"/>
    <x v="1"/>
    <x v="2"/>
    <x v="0"/>
    <n v="51256.04"/>
    <n v="121645.32"/>
    <n v="607"/>
    <n v="112316.69"/>
    <x v="2"/>
    <n v="58"/>
    <d v="2020-06-24T00:00:00"/>
    <x v="0"/>
    <s v="Highly Active"/>
    <s v="Senior"/>
    <x v="1"/>
    <x v="0"/>
  </r>
  <r>
    <x v="781"/>
    <n v="44"/>
    <s v="Female"/>
    <x v="4"/>
    <x v="0"/>
    <x v="3"/>
    <n v="413584.56"/>
    <n v="75603.23"/>
    <n v="633"/>
    <n v="23732.09"/>
    <x v="1"/>
    <n v="31"/>
    <d v="2021-10-15T00:00:00"/>
    <x v="0"/>
    <s v="Active"/>
    <s v="Adult"/>
    <x v="3"/>
    <x v="0"/>
  </r>
  <r>
    <x v="782"/>
    <n v="34"/>
    <s v="Male"/>
    <x v="3"/>
    <x v="1"/>
    <x v="1"/>
    <n v="76776.7"/>
    <n v="10790.46"/>
    <n v="719"/>
    <n v="391088.91"/>
    <x v="1"/>
    <n v="36"/>
    <d v="2019-03-14T00:00:00"/>
    <x v="1"/>
    <s v="Highly Active"/>
    <s v="Young Adult"/>
    <x v="1"/>
    <x v="3"/>
  </r>
  <r>
    <x v="783"/>
    <n v="26"/>
    <s v="Female"/>
    <x v="0"/>
    <x v="2"/>
    <x v="0"/>
    <n v="13382.74"/>
    <n v="61109.61"/>
    <n v="625"/>
    <n v="181005.62"/>
    <x v="0"/>
    <n v="37"/>
    <d v="2020-11-12T00:00:00"/>
    <x v="0"/>
    <s v="Highly Active"/>
    <s v="Young Adult"/>
    <x v="0"/>
    <x v="0"/>
  </r>
  <r>
    <x v="784"/>
    <n v="50"/>
    <s v="Female"/>
    <x v="1"/>
    <x v="1"/>
    <x v="0"/>
    <n v="5108.43"/>
    <n v="8774.74"/>
    <n v="549"/>
    <n v="161658.73000000001"/>
    <x v="1"/>
    <n v="41"/>
    <d v="2020-08-27T00:00:00"/>
    <x v="1"/>
    <s v="Highly Active"/>
    <s v="Adult"/>
    <x v="2"/>
    <x v="0"/>
  </r>
  <r>
    <x v="785"/>
    <n v="37"/>
    <s v="Male"/>
    <x v="3"/>
    <x v="1"/>
    <x v="2"/>
    <n v="49411.35"/>
    <n v="15991.21"/>
    <n v="394"/>
    <n v="10784.57"/>
    <x v="0"/>
    <n v="56"/>
    <d v="2022-06-14T00:00:00"/>
    <x v="0"/>
    <s v="Highly Active"/>
    <s v="Adult"/>
    <x v="0"/>
    <x v="2"/>
  </r>
  <r>
    <x v="786"/>
    <n v="30"/>
    <s v="Female"/>
    <x v="3"/>
    <x v="0"/>
    <x v="0"/>
    <n v="25179.14"/>
    <n v="149337.4"/>
    <n v="595"/>
    <n v="20631.61"/>
    <x v="0"/>
    <n v="35"/>
    <d v="2023-01-20T00:00:00"/>
    <x v="0"/>
    <s v="Active"/>
    <s v="Young Adult"/>
    <x v="0"/>
    <x v="0"/>
  </r>
  <r>
    <x v="787"/>
    <n v="45"/>
    <s v="Female"/>
    <x v="0"/>
    <x v="2"/>
    <x v="1"/>
    <n v="114268.63"/>
    <n v="55278.879999999997"/>
    <n v="483"/>
    <n v="26681.96"/>
    <x v="0"/>
    <n v="54"/>
    <d v="2023-05-20T00:00:00"/>
    <x v="0"/>
    <s v="Highly Active"/>
    <s v="Adult"/>
    <x v="1"/>
    <x v="2"/>
  </r>
  <r>
    <x v="788"/>
    <n v="65"/>
    <s v="Female"/>
    <x v="4"/>
    <x v="2"/>
    <x v="1"/>
    <n v="9239.07"/>
    <n v="153050.88"/>
    <n v="559"/>
    <n v="19926.3"/>
    <x v="1"/>
    <n v="10"/>
    <d v="2022-06-19T00:00:00"/>
    <x v="0"/>
    <s v="Low Engagement"/>
    <s v="Senior"/>
    <x v="2"/>
    <x v="0"/>
  </r>
  <r>
    <x v="789"/>
    <n v="46"/>
    <s v="Female"/>
    <x v="1"/>
    <x v="0"/>
    <x v="2"/>
    <n v="82879.88"/>
    <n v="72295.16"/>
    <n v="485"/>
    <n v="18556.849999999999"/>
    <x v="1"/>
    <n v="17"/>
    <d v="2022-02-16T00:00:00"/>
    <x v="0"/>
    <s v="Active"/>
    <s v="Adult"/>
    <x v="1"/>
    <x v="2"/>
  </r>
  <r>
    <x v="790"/>
    <n v="30"/>
    <s v="Male"/>
    <x v="4"/>
    <x v="0"/>
    <x v="2"/>
    <n v="64848.04"/>
    <n v="226793.96"/>
    <n v="708"/>
    <n v="225345.16"/>
    <x v="2"/>
    <n v="51"/>
    <d v="2018-12-14T00:00:00"/>
    <x v="0"/>
    <s v="Highly Active"/>
    <s v="Young Adult"/>
    <x v="1"/>
    <x v="3"/>
  </r>
  <r>
    <x v="791"/>
    <n v="63"/>
    <s v="Male"/>
    <x v="4"/>
    <x v="1"/>
    <x v="2"/>
    <n v="90797.119999999995"/>
    <n v="9587.0499999999993"/>
    <n v="368"/>
    <n v="25999.74"/>
    <x v="0"/>
    <n v="42"/>
    <d v="2021-09-11T00:00:00"/>
    <x v="0"/>
    <s v="Highly Active"/>
    <s v="Senior"/>
    <x v="1"/>
    <x v="2"/>
  </r>
  <r>
    <x v="792"/>
    <n v="52"/>
    <s v="Female"/>
    <x v="1"/>
    <x v="0"/>
    <x v="0"/>
    <n v="70539.34"/>
    <n v="147047.69"/>
    <n v="307"/>
    <n v="43840.89"/>
    <x v="0"/>
    <n v="30"/>
    <d v="2018-06-23T00:00:00"/>
    <x v="0"/>
    <s v="Active"/>
    <s v="Senior"/>
    <x v="1"/>
    <x v="2"/>
  </r>
  <r>
    <x v="793"/>
    <n v="23"/>
    <s v="Male"/>
    <x v="2"/>
    <x v="2"/>
    <x v="2"/>
    <n v="98772.87"/>
    <n v="174743.96"/>
    <n v="564"/>
    <n v="79075.7"/>
    <x v="0"/>
    <n v="44"/>
    <d v="2019-08-05T00:00:00"/>
    <x v="0"/>
    <s v="Highly Active"/>
    <s v="Youth"/>
    <x v="1"/>
    <x v="0"/>
  </r>
  <r>
    <x v="794"/>
    <n v="35"/>
    <s v="Female"/>
    <x v="4"/>
    <x v="2"/>
    <x v="0"/>
    <n v="98479.79"/>
    <n v="150462.6"/>
    <n v="783"/>
    <n v="307046"/>
    <x v="2"/>
    <n v="55"/>
    <d v="2020-11-21T00:00:00"/>
    <x v="0"/>
    <s v="Highly Active"/>
    <s v="Young Adult"/>
    <x v="1"/>
    <x v="1"/>
  </r>
  <r>
    <x v="795"/>
    <n v="68"/>
    <s v="Female"/>
    <x v="1"/>
    <x v="0"/>
    <x v="1"/>
    <n v="31961.74"/>
    <n v="29215.02"/>
    <n v="670"/>
    <n v="104227.81"/>
    <x v="0"/>
    <n v="7"/>
    <d v="2021-09-21T00:00:00"/>
    <x v="0"/>
    <s v="Low Engagement"/>
    <s v="Senior"/>
    <x v="0"/>
    <x v="3"/>
  </r>
  <r>
    <x v="796"/>
    <n v="22"/>
    <s v="Female"/>
    <x v="2"/>
    <x v="2"/>
    <x v="1"/>
    <n v="88798.720000000001"/>
    <n v="80349.63"/>
    <n v="382"/>
    <n v="20330.439999999999"/>
    <x v="0"/>
    <n v="18"/>
    <d v="2021-07-20T00:00:00"/>
    <x v="0"/>
    <s v="Active"/>
    <s v="Youth"/>
    <x v="1"/>
    <x v="2"/>
  </r>
  <r>
    <x v="797"/>
    <n v="64"/>
    <s v="Female"/>
    <x v="4"/>
    <x v="2"/>
    <x v="0"/>
    <n v="43058.239999999998"/>
    <n v="178056.51"/>
    <n v="510"/>
    <n v="153615.94"/>
    <x v="2"/>
    <n v="19"/>
    <d v="2021-06-22T00:00:00"/>
    <x v="0"/>
    <s v="Active"/>
    <s v="Senior"/>
    <x v="0"/>
    <x v="0"/>
  </r>
  <r>
    <x v="798"/>
    <n v="42"/>
    <s v="Female"/>
    <x v="2"/>
    <x v="0"/>
    <x v="2"/>
    <n v="68387.45"/>
    <n v="25131.33"/>
    <n v="612"/>
    <n v="174382.14"/>
    <x v="1"/>
    <n v="15"/>
    <d v="2019-11-18T00:00:00"/>
    <x v="1"/>
    <s v="Low Engagement"/>
    <s v="Adult"/>
    <x v="1"/>
    <x v="0"/>
  </r>
  <r>
    <x v="799"/>
    <n v="19"/>
    <s v="Male"/>
    <x v="1"/>
    <x v="2"/>
    <x v="0"/>
    <n v="66716.039999999994"/>
    <n v="122693.09"/>
    <n v="636"/>
    <n v="120445.67"/>
    <x v="1"/>
    <n v="39"/>
    <d v="2018-07-11T00:00:00"/>
    <x v="0"/>
    <s v="Highly Active"/>
    <s v="Youth"/>
    <x v="1"/>
    <x v="0"/>
  </r>
  <r>
    <x v="800"/>
    <n v="27"/>
    <s v="Female"/>
    <x v="2"/>
    <x v="2"/>
    <x v="3"/>
    <n v="270422.63"/>
    <n v="153730.35999999999"/>
    <n v="789"/>
    <n v="169723.37"/>
    <x v="1"/>
    <n v="44"/>
    <d v="2022-08-04T00:00:00"/>
    <x v="0"/>
    <s v="Highly Active"/>
    <s v="Young Adult"/>
    <x v="3"/>
    <x v="1"/>
  </r>
  <r>
    <x v="801"/>
    <n v="47"/>
    <s v="Male"/>
    <x v="1"/>
    <x v="2"/>
    <x v="3"/>
    <n v="282844.65000000002"/>
    <n v="135715.53"/>
    <n v="702"/>
    <n v="490651.24"/>
    <x v="2"/>
    <n v="22"/>
    <d v="2023-05-04T00:00:00"/>
    <x v="0"/>
    <s v="Active"/>
    <s v="Adult"/>
    <x v="3"/>
    <x v="3"/>
  </r>
  <r>
    <x v="802"/>
    <n v="67"/>
    <s v="Male"/>
    <x v="2"/>
    <x v="2"/>
    <x v="3"/>
    <n v="244560.2"/>
    <n v="159290.47"/>
    <n v="490"/>
    <n v="47162.18"/>
    <x v="1"/>
    <n v="39"/>
    <d v="2022-03-19T00:00:00"/>
    <x v="1"/>
    <s v="Highly Active"/>
    <s v="Senior"/>
    <x v="3"/>
    <x v="2"/>
  </r>
  <r>
    <x v="803"/>
    <n v="62"/>
    <s v="Female"/>
    <x v="1"/>
    <x v="2"/>
    <x v="0"/>
    <n v="99178.25"/>
    <n v="153367.60999999999"/>
    <n v="634"/>
    <n v="179905.19"/>
    <x v="2"/>
    <n v="42"/>
    <d v="2019-04-27T00:00:00"/>
    <x v="0"/>
    <s v="Highly Active"/>
    <s v="Senior"/>
    <x v="1"/>
    <x v="0"/>
  </r>
  <r>
    <x v="804"/>
    <n v="22"/>
    <s v="Female"/>
    <x v="0"/>
    <x v="0"/>
    <x v="1"/>
    <n v="185874.46"/>
    <n v="213768.59"/>
    <n v="821"/>
    <n v="190172.94"/>
    <x v="2"/>
    <n v="57"/>
    <d v="2021-10-09T00:00:00"/>
    <x v="0"/>
    <s v="Highly Active"/>
    <s v="Youth"/>
    <x v="3"/>
    <x v="1"/>
  </r>
  <r>
    <x v="805"/>
    <n v="50"/>
    <s v="Female"/>
    <x v="2"/>
    <x v="1"/>
    <x v="2"/>
    <n v="53081.39"/>
    <n v="16430.8"/>
    <n v="386"/>
    <n v="19265.63"/>
    <x v="1"/>
    <n v="56"/>
    <d v="2019-09-28T00:00:00"/>
    <x v="1"/>
    <s v="Highly Active"/>
    <s v="Adult"/>
    <x v="1"/>
    <x v="2"/>
  </r>
  <r>
    <x v="806"/>
    <n v="18"/>
    <s v="Female"/>
    <x v="0"/>
    <x v="2"/>
    <x v="0"/>
    <n v="12047.8"/>
    <n v="139767.41"/>
    <n v="361"/>
    <n v="45764.11"/>
    <x v="0"/>
    <n v="54"/>
    <d v="2019-04-06T00:00:00"/>
    <x v="0"/>
    <s v="Highly Active"/>
    <s v="Youth"/>
    <x v="0"/>
    <x v="2"/>
  </r>
  <r>
    <x v="807"/>
    <n v="35"/>
    <s v="Female"/>
    <x v="0"/>
    <x v="1"/>
    <x v="1"/>
    <n v="168754.12"/>
    <n v="8048.37"/>
    <n v="686"/>
    <n v="29420.15"/>
    <x v="2"/>
    <n v="30"/>
    <d v="2022-07-10T00:00:00"/>
    <x v="0"/>
    <s v="Active"/>
    <s v="Young Adult"/>
    <x v="3"/>
    <x v="3"/>
  </r>
  <r>
    <x v="808"/>
    <n v="49"/>
    <s v="Male"/>
    <x v="2"/>
    <x v="2"/>
    <x v="0"/>
    <n v="99719.85"/>
    <n v="110224.55"/>
    <n v="445"/>
    <n v="43790.84"/>
    <x v="0"/>
    <n v="20"/>
    <d v="2019-02-12T00:00:00"/>
    <x v="0"/>
    <s v="Active"/>
    <s v="Adult"/>
    <x v="1"/>
    <x v="2"/>
  </r>
  <r>
    <x v="809"/>
    <n v="64"/>
    <s v="Female"/>
    <x v="0"/>
    <x v="0"/>
    <x v="1"/>
    <n v="62058.73"/>
    <n v="220682.94"/>
    <n v="452"/>
    <n v="12617.23"/>
    <x v="0"/>
    <n v="32"/>
    <d v="2018-10-29T00:00:00"/>
    <x v="0"/>
    <s v="Active"/>
    <s v="Senior"/>
    <x v="1"/>
    <x v="2"/>
  </r>
  <r>
    <x v="810"/>
    <n v="66"/>
    <s v="Female"/>
    <x v="1"/>
    <x v="1"/>
    <x v="2"/>
    <n v="60089.89"/>
    <n v="17526.12"/>
    <n v="648"/>
    <n v="89166.93"/>
    <x v="2"/>
    <n v="42"/>
    <d v="2018-02-20T00:00:00"/>
    <x v="0"/>
    <s v="Highly Active"/>
    <s v="Senior"/>
    <x v="1"/>
    <x v="0"/>
  </r>
  <r>
    <x v="811"/>
    <n v="28"/>
    <s v="Male"/>
    <x v="2"/>
    <x v="0"/>
    <x v="1"/>
    <n v="188618.47"/>
    <n v="96221.26"/>
    <n v="477"/>
    <n v="37433.85"/>
    <x v="0"/>
    <n v="25"/>
    <d v="2018-04-05T00:00:00"/>
    <x v="0"/>
    <s v="Active"/>
    <s v="Young Adult"/>
    <x v="3"/>
    <x v="2"/>
  </r>
  <r>
    <x v="812"/>
    <n v="38"/>
    <s v="Male"/>
    <x v="1"/>
    <x v="1"/>
    <x v="1"/>
    <n v="143670.26"/>
    <n v="6841.54"/>
    <n v="786"/>
    <n v="94847.73"/>
    <x v="1"/>
    <n v="23"/>
    <d v="2019-05-17T00:00:00"/>
    <x v="0"/>
    <s v="Active"/>
    <s v="Adult"/>
    <x v="1"/>
    <x v="1"/>
  </r>
  <r>
    <x v="813"/>
    <n v="43"/>
    <s v="Female"/>
    <x v="4"/>
    <x v="2"/>
    <x v="1"/>
    <n v="62649.47"/>
    <n v="188225.7"/>
    <n v="546"/>
    <n v="116109.29"/>
    <x v="2"/>
    <n v="5"/>
    <d v="2020-08-31T00:00:00"/>
    <x v="0"/>
    <s v="Low Engagement"/>
    <s v="Adult"/>
    <x v="1"/>
    <x v="0"/>
  </r>
  <r>
    <x v="814"/>
    <n v="42"/>
    <s v="Male"/>
    <x v="1"/>
    <x v="2"/>
    <x v="1"/>
    <n v="118304.07"/>
    <n v="128347"/>
    <n v="553"/>
    <n v="49195.44"/>
    <x v="2"/>
    <n v="50"/>
    <d v="2021-06-05T00:00:00"/>
    <x v="0"/>
    <s v="Highly Active"/>
    <s v="Adult"/>
    <x v="1"/>
    <x v="0"/>
  </r>
  <r>
    <x v="815"/>
    <n v="39"/>
    <s v="Female"/>
    <x v="2"/>
    <x v="1"/>
    <x v="0"/>
    <n v="94478.73"/>
    <n v="3579.24"/>
    <n v="799"/>
    <n v="241086.83"/>
    <x v="2"/>
    <n v="41"/>
    <d v="2022-10-07T00:00:00"/>
    <x v="0"/>
    <s v="Highly Active"/>
    <s v="Adult"/>
    <x v="1"/>
    <x v="1"/>
  </r>
  <r>
    <x v="816"/>
    <n v="44"/>
    <s v="Male"/>
    <x v="0"/>
    <x v="2"/>
    <x v="0"/>
    <n v="81369.5"/>
    <n v="142828.17000000001"/>
    <n v="840"/>
    <n v="237117.39"/>
    <x v="2"/>
    <n v="30"/>
    <d v="2022-04-23T00:00:00"/>
    <x v="0"/>
    <s v="Active"/>
    <s v="Adult"/>
    <x v="1"/>
    <x v="1"/>
  </r>
  <r>
    <x v="817"/>
    <n v="66"/>
    <s v="Male"/>
    <x v="2"/>
    <x v="2"/>
    <x v="1"/>
    <n v="149657.38"/>
    <n v="198429.57"/>
    <n v="651"/>
    <n v="134793.43"/>
    <x v="1"/>
    <n v="48"/>
    <d v="2018-05-30T00:00:00"/>
    <x v="1"/>
    <s v="Highly Active"/>
    <s v="Senior"/>
    <x v="1"/>
    <x v="3"/>
  </r>
  <r>
    <x v="818"/>
    <n v="30"/>
    <s v="Female"/>
    <x v="1"/>
    <x v="0"/>
    <x v="1"/>
    <n v="148714.28"/>
    <n v="250567"/>
    <n v="811"/>
    <n v="297285.24"/>
    <x v="1"/>
    <n v="39"/>
    <d v="2020-07-21T00:00:00"/>
    <x v="0"/>
    <s v="Highly Active"/>
    <s v="Young Adult"/>
    <x v="1"/>
    <x v="1"/>
  </r>
  <r>
    <x v="819"/>
    <n v="50"/>
    <s v="Male"/>
    <x v="2"/>
    <x v="1"/>
    <x v="1"/>
    <n v="39713.96"/>
    <n v="14914.82"/>
    <n v="312"/>
    <n v="47227.040000000001"/>
    <x v="0"/>
    <n v="57"/>
    <d v="2020-04-28T00:00:00"/>
    <x v="1"/>
    <s v="Highly Active"/>
    <s v="Adult"/>
    <x v="0"/>
    <x v="2"/>
  </r>
  <r>
    <x v="820"/>
    <n v="51"/>
    <s v="Male"/>
    <x v="0"/>
    <x v="1"/>
    <x v="0"/>
    <n v="82643.44"/>
    <n v="4160.93"/>
    <n v="450"/>
    <n v="21387.119999999999"/>
    <x v="0"/>
    <n v="27"/>
    <d v="2022-12-20T00:00:00"/>
    <x v="0"/>
    <s v="Active"/>
    <s v="Senior"/>
    <x v="1"/>
    <x v="2"/>
  </r>
  <r>
    <x v="821"/>
    <n v="58"/>
    <s v="Male"/>
    <x v="0"/>
    <x v="2"/>
    <x v="1"/>
    <n v="58843.13"/>
    <n v="178943.76"/>
    <n v="349"/>
    <n v="43723.64"/>
    <x v="1"/>
    <n v="57"/>
    <d v="2021-07-13T00:00:00"/>
    <x v="0"/>
    <s v="Highly Active"/>
    <s v="Senior"/>
    <x v="1"/>
    <x v="2"/>
  </r>
  <r>
    <x v="822"/>
    <n v="52"/>
    <s v="Male"/>
    <x v="1"/>
    <x v="1"/>
    <x v="0"/>
    <n v="93106.3"/>
    <n v="10515.78"/>
    <n v="514"/>
    <n v="71890.03"/>
    <x v="1"/>
    <n v="42"/>
    <d v="2021-03-24T00:00:00"/>
    <x v="0"/>
    <s v="Highly Active"/>
    <s v="Senior"/>
    <x v="1"/>
    <x v="0"/>
  </r>
  <r>
    <x v="823"/>
    <n v="18"/>
    <s v="Male"/>
    <x v="2"/>
    <x v="2"/>
    <x v="2"/>
    <n v="61049.599999999999"/>
    <n v="181179.3"/>
    <n v="671"/>
    <n v="138514.01999999999"/>
    <x v="1"/>
    <n v="37"/>
    <d v="2019-02-03T00:00:00"/>
    <x v="0"/>
    <s v="Highly Active"/>
    <s v="Youth"/>
    <x v="1"/>
    <x v="3"/>
  </r>
  <r>
    <x v="824"/>
    <n v="38"/>
    <s v="Male"/>
    <x v="2"/>
    <x v="2"/>
    <x v="1"/>
    <n v="172243.78"/>
    <n v="86070.73"/>
    <n v="412"/>
    <n v="19319.310000000001"/>
    <x v="1"/>
    <n v="7"/>
    <d v="2022-01-11T00:00:00"/>
    <x v="0"/>
    <s v="Low Engagement"/>
    <s v="Adult"/>
    <x v="3"/>
    <x v="2"/>
  </r>
  <r>
    <x v="825"/>
    <n v="65"/>
    <s v="Female"/>
    <x v="0"/>
    <x v="0"/>
    <x v="0"/>
    <n v="27357.119999999999"/>
    <n v="37374.29"/>
    <n v="551"/>
    <n v="191419.45"/>
    <x v="2"/>
    <n v="5"/>
    <d v="2021-11-27T00:00:00"/>
    <x v="0"/>
    <s v="Low Engagement"/>
    <s v="Senior"/>
    <x v="0"/>
    <x v="0"/>
  </r>
  <r>
    <x v="826"/>
    <n v="23"/>
    <s v="Female"/>
    <x v="2"/>
    <x v="2"/>
    <x v="0"/>
    <n v="51938.17"/>
    <n v="110915.91"/>
    <n v="640"/>
    <n v="28203.02"/>
    <x v="1"/>
    <n v="15"/>
    <d v="2020-02-26T00:00:00"/>
    <x v="0"/>
    <s v="Low Engagement"/>
    <s v="Youth"/>
    <x v="1"/>
    <x v="0"/>
  </r>
  <r>
    <x v="827"/>
    <n v="45"/>
    <s v="Male"/>
    <x v="2"/>
    <x v="2"/>
    <x v="2"/>
    <n v="24963.94"/>
    <n v="75872.39"/>
    <n v="352"/>
    <n v="41867.199999999997"/>
    <x v="0"/>
    <n v="51"/>
    <d v="2020-10-09T00:00:00"/>
    <x v="1"/>
    <s v="Highly Active"/>
    <s v="Adult"/>
    <x v="0"/>
    <x v="2"/>
  </r>
  <r>
    <x v="828"/>
    <n v="34"/>
    <s v="Female"/>
    <x v="1"/>
    <x v="0"/>
    <x v="0"/>
    <n v="66351.77"/>
    <n v="220264.2"/>
    <n v="429"/>
    <n v="47196.47"/>
    <x v="1"/>
    <n v="42"/>
    <d v="2020-03-29T00:00:00"/>
    <x v="0"/>
    <s v="Highly Active"/>
    <s v="Young Adult"/>
    <x v="1"/>
    <x v="2"/>
  </r>
  <r>
    <x v="829"/>
    <n v="22"/>
    <s v="Female"/>
    <x v="1"/>
    <x v="2"/>
    <x v="2"/>
    <n v="127051.1"/>
    <n v="192708.11"/>
    <n v="492"/>
    <n v="21907.73"/>
    <x v="1"/>
    <n v="8"/>
    <d v="2019-05-15T00:00:00"/>
    <x v="0"/>
    <s v="Low Engagement"/>
    <s v="Youth"/>
    <x v="1"/>
    <x v="2"/>
  </r>
  <r>
    <x v="830"/>
    <n v="48"/>
    <s v="Female"/>
    <x v="1"/>
    <x v="2"/>
    <x v="0"/>
    <n v="72126.28"/>
    <n v="147465.60999999999"/>
    <n v="356"/>
    <n v="43739.16"/>
    <x v="0"/>
    <n v="56"/>
    <d v="2018-10-30T00:00:00"/>
    <x v="0"/>
    <s v="Highly Active"/>
    <s v="Adult"/>
    <x v="1"/>
    <x v="2"/>
  </r>
  <r>
    <x v="831"/>
    <n v="22"/>
    <s v="Male"/>
    <x v="1"/>
    <x v="2"/>
    <x v="2"/>
    <n v="83256.19"/>
    <n v="180778.77"/>
    <n v="396"/>
    <n v="6208.16"/>
    <x v="0"/>
    <n v="9"/>
    <d v="2021-09-05T00:00:00"/>
    <x v="1"/>
    <s v="Low Engagement"/>
    <s v="Youth"/>
    <x v="1"/>
    <x v="2"/>
  </r>
  <r>
    <x v="832"/>
    <n v="55"/>
    <s v="Female"/>
    <x v="2"/>
    <x v="0"/>
    <x v="2"/>
    <n v="16316.22"/>
    <n v="146846.72"/>
    <n v="497"/>
    <n v="22491.41"/>
    <x v="0"/>
    <n v="11"/>
    <d v="2021-11-09T00:00:00"/>
    <x v="0"/>
    <s v="Low Engagement"/>
    <s v="Senior"/>
    <x v="0"/>
    <x v="2"/>
  </r>
  <r>
    <x v="833"/>
    <n v="20"/>
    <s v="Male"/>
    <x v="0"/>
    <x v="0"/>
    <x v="1"/>
    <n v="187021"/>
    <n v="236059.41"/>
    <n v="446"/>
    <n v="45220.43"/>
    <x v="1"/>
    <n v="22"/>
    <d v="2018-01-12T00:00:00"/>
    <x v="1"/>
    <s v="Active"/>
    <s v="Youth"/>
    <x v="3"/>
    <x v="2"/>
  </r>
  <r>
    <x v="834"/>
    <n v="40"/>
    <s v="Female"/>
    <x v="1"/>
    <x v="1"/>
    <x v="0"/>
    <n v="70843.47"/>
    <n v="16860.87"/>
    <n v="594"/>
    <n v="55650.29"/>
    <x v="2"/>
    <n v="34"/>
    <d v="2023-01-03T00:00:00"/>
    <x v="0"/>
    <s v="Active"/>
    <s v="Adult"/>
    <x v="1"/>
    <x v="0"/>
  </r>
  <r>
    <x v="835"/>
    <n v="54"/>
    <s v="Male"/>
    <x v="4"/>
    <x v="1"/>
    <x v="0"/>
    <n v="74840.56"/>
    <n v="14217.51"/>
    <n v="311"/>
    <n v="20214.86"/>
    <x v="1"/>
    <n v="35"/>
    <d v="2022-03-18T00:00:00"/>
    <x v="1"/>
    <s v="Active"/>
    <s v="Senior"/>
    <x v="1"/>
    <x v="2"/>
  </r>
  <r>
    <x v="836"/>
    <n v="54"/>
    <s v="Male"/>
    <x v="1"/>
    <x v="0"/>
    <x v="1"/>
    <n v="159962.71"/>
    <n v="162177.64000000001"/>
    <n v="632"/>
    <n v="142471.74"/>
    <x v="2"/>
    <n v="13"/>
    <d v="2022-10-29T00:00:00"/>
    <x v="0"/>
    <s v="Low Engagement"/>
    <s v="Senior"/>
    <x v="3"/>
    <x v="0"/>
  </r>
  <r>
    <x v="837"/>
    <n v="27"/>
    <s v="Female"/>
    <x v="3"/>
    <x v="1"/>
    <x v="1"/>
    <n v="150809.97"/>
    <n v="12517.32"/>
    <n v="519"/>
    <n v="185967.69"/>
    <x v="2"/>
    <n v="11"/>
    <d v="2022-04-27T00:00:00"/>
    <x v="0"/>
    <s v="Low Engagement"/>
    <s v="Young Adult"/>
    <x v="3"/>
    <x v="0"/>
  </r>
  <r>
    <x v="838"/>
    <n v="27"/>
    <s v="Female"/>
    <x v="0"/>
    <x v="2"/>
    <x v="0"/>
    <n v="44670.5"/>
    <n v="149086.19"/>
    <n v="697"/>
    <n v="58571.99"/>
    <x v="2"/>
    <n v="32"/>
    <d v="2022-12-19T00:00:00"/>
    <x v="0"/>
    <s v="Active"/>
    <s v="Young Adult"/>
    <x v="0"/>
    <x v="3"/>
  </r>
  <r>
    <x v="839"/>
    <n v="36"/>
    <s v="Male"/>
    <x v="1"/>
    <x v="2"/>
    <x v="0"/>
    <n v="73628.56"/>
    <n v="73024.350000000006"/>
    <n v="641"/>
    <n v="156022.24"/>
    <x v="1"/>
    <n v="42"/>
    <d v="2018-08-07T00:00:00"/>
    <x v="0"/>
    <s v="Highly Active"/>
    <s v="Adult"/>
    <x v="1"/>
    <x v="0"/>
  </r>
  <r>
    <x v="840"/>
    <n v="34"/>
    <s v="Female"/>
    <x v="1"/>
    <x v="1"/>
    <x v="1"/>
    <n v="126880.22"/>
    <n v="16191.59"/>
    <n v="811"/>
    <n v="418700.58"/>
    <x v="1"/>
    <n v="59"/>
    <d v="2022-05-14T00:00:00"/>
    <x v="1"/>
    <s v="Highly Active"/>
    <s v="Young Adult"/>
    <x v="1"/>
    <x v="1"/>
  </r>
  <r>
    <x v="841"/>
    <n v="38"/>
    <s v="Female"/>
    <x v="0"/>
    <x v="2"/>
    <x v="1"/>
    <n v="171533.19"/>
    <n v="191555.17"/>
    <n v="471"/>
    <n v="46827.07"/>
    <x v="0"/>
    <n v="15"/>
    <d v="2020-05-20T00:00:00"/>
    <x v="0"/>
    <s v="Low Engagement"/>
    <s v="Adult"/>
    <x v="3"/>
    <x v="2"/>
  </r>
  <r>
    <x v="842"/>
    <n v="31"/>
    <s v="Female"/>
    <x v="1"/>
    <x v="3"/>
    <x v="0"/>
    <n v="80443.520000000004"/>
    <n v="16630.98"/>
    <n v="767"/>
    <n v="73360.03"/>
    <x v="1"/>
    <n v="38"/>
    <d v="2019-03-25T00:00:00"/>
    <x v="0"/>
    <s v="Highly Active"/>
    <s v="Young Adult"/>
    <x v="1"/>
    <x v="1"/>
  </r>
  <r>
    <x v="843"/>
    <n v="26"/>
    <s v="Male"/>
    <x v="4"/>
    <x v="0"/>
    <x v="0"/>
    <n v="5096.0600000000004"/>
    <n v="216298.81"/>
    <n v="465"/>
    <n v="47213.27"/>
    <x v="0"/>
    <n v="1"/>
    <d v="2018-12-27T00:00:00"/>
    <x v="0"/>
    <s v="Low Engagement"/>
    <s v="Young Adult"/>
    <x v="2"/>
    <x v="2"/>
  </r>
  <r>
    <x v="844"/>
    <n v="63"/>
    <s v="Male"/>
    <x v="2"/>
    <x v="1"/>
    <x v="2"/>
    <n v="63044.19"/>
    <n v="14740.52"/>
    <n v="469"/>
    <n v="10637.04"/>
    <x v="0"/>
    <n v="46"/>
    <d v="2022-07-05T00:00:00"/>
    <x v="0"/>
    <s v="Highly Active"/>
    <s v="Senior"/>
    <x v="1"/>
    <x v="2"/>
  </r>
  <r>
    <x v="845"/>
    <n v="18"/>
    <s v="Female"/>
    <x v="4"/>
    <x v="2"/>
    <x v="1"/>
    <n v="11769.65"/>
    <n v="142582.07999999999"/>
    <n v="811"/>
    <n v="139756.4"/>
    <x v="2"/>
    <n v="50"/>
    <d v="2023-05-16T00:00:00"/>
    <x v="1"/>
    <s v="Highly Active"/>
    <s v="Youth"/>
    <x v="0"/>
    <x v="1"/>
  </r>
  <r>
    <x v="846"/>
    <n v="68"/>
    <s v="Female"/>
    <x v="1"/>
    <x v="2"/>
    <x v="3"/>
    <n v="95933.72"/>
    <n v="123009.57"/>
    <n v="488"/>
    <n v="38551.300000000003"/>
    <x v="0"/>
    <n v="24"/>
    <d v="2021-11-26T00:00:00"/>
    <x v="0"/>
    <s v="Active"/>
    <s v="Senior"/>
    <x v="1"/>
    <x v="2"/>
  </r>
  <r>
    <x v="847"/>
    <n v="62"/>
    <s v="Female"/>
    <x v="0"/>
    <x v="2"/>
    <x v="1"/>
    <n v="122275.09"/>
    <n v="179880.15"/>
    <n v="419"/>
    <n v="31768.5"/>
    <x v="0"/>
    <n v="43"/>
    <d v="2020-11-26T00:00:00"/>
    <x v="0"/>
    <s v="Highly Active"/>
    <s v="Senior"/>
    <x v="1"/>
    <x v="2"/>
  </r>
  <r>
    <x v="848"/>
    <n v="30"/>
    <s v="Male"/>
    <x v="0"/>
    <x v="0"/>
    <x v="0"/>
    <n v="87508.36"/>
    <n v="145699.48000000001"/>
    <n v="404"/>
    <n v="5399.77"/>
    <x v="1"/>
    <n v="40"/>
    <d v="2020-08-09T00:00:00"/>
    <x v="0"/>
    <s v="Highly Active"/>
    <s v="Young Adult"/>
    <x v="1"/>
    <x v="2"/>
  </r>
  <r>
    <x v="849"/>
    <n v="21"/>
    <s v="Male"/>
    <x v="0"/>
    <x v="0"/>
    <x v="0"/>
    <n v="12862.65"/>
    <n v="37108.83"/>
    <n v="340"/>
    <n v="31852.6"/>
    <x v="0"/>
    <n v="22"/>
    <d v="2018-04-13T00:00:00"/>
    <x v="1"/>
    <s v="Active"/>
    <s v="Youth"/>
    <x v="0"/>
    <x v="2"/>
  </r>
  <r>
    <x v="850"/>
    <n v="18"/>
    <s v="Female"/>
    <x v="1"/>
    <x v="3"/>
    <x v="0"/>
    <n v="45657.84"/>
    <n v="26113.91"/>
    <n v="620"/>
    <n v="179053.98"/>
    <x v="2"/>
    <n v="3"/>
    <d v="2021-02-15T00:00:00"/>
    <x v="1"/>
    <s v="Low Engagement"/>
    <s v="Youth"/>
    <x v="0"/>
    <x v="0"/>
  </r>
  <r>
    <x v="851"/>
    <n v="66"/>
    <s v="Female"/>
    <x v="0"/>
    <x v="2"/>
    <x v="2"/>
    <n v="137523.04999999999"/>
    <n v="144576.82"/>
    <n v="634"/>
    <n v="92089.7"/>
    <x v="1"/>
    <n v="14"/>
    <d v="2019-05-26T00:00:00"/>
    <x v="0"/>
    <s v="Low Engagement"/>
    <s v="Senior"/>
    <x v="1"/>
    <x v="0"/>
  </r>
  <r>
    <x v="852"/>
    <n v="57"/>
    <s v="Female"/>
    <x v="2"/>
    <x v="2"/>
    <x v="3"/>
    <n v="416435.44"/>
    <n v="174373.97"/>
    <n v="459"/>
    <n v="17286.75"/>
    <x v="0"/>
    <n v="2"/>
    <d v="2023-02-22T00:00:00"/>
    <x v="0"/>
    <s v="Low Engagement"/>
    <s v="Senior"/>
    <x v="3"/>
    <x v="2"/>
  </r>
  <r>
    <x v="853"/>
    <n v="49"/>
    <s v="Female"/>
    <x v="0"/>
    <x v="2"/>
    <x v="0"/>
    <n v="52447.12"/>
    <n v="53553.07"/>
    <n v="563"/>
    <n v="98261.38"/>
    <x v="1"/>
    <n v="32"/>
    <d v="2022-10-04T00:00:00"/>
    <x v="0"/>
    <s v="Active"/>
    <s v="Adult"/>
    <x v="1"/>
    <x v="0"/>
  </r>
  <r>
    <x v="854"/>
    <n v="51"/>
    <s v="Female"/>
    <x v="1"/>
    <x v="0"/>
    <x v="2"/>
    <n v="118020"/>
    <n v="28610.82"/>
    <n v="829"/>
    <n v="432388.87"/>
    <x v="2"/>
    <n v="48"/>
    <d v="2018-09-06T00:00:00"/>
    <x v="0"/>
    <s v="Highly Active"/>
    <s v="Senior"/>
    <x v="1"/>
    <x v="1"/>
  </r>
  <r>
    <x v="855"/>
    <n v="45"/>
    <s v="Female"/>
    <x v="3"/>
    <x v="1"/>
    <x v="0"/>
    <n v="52746.68"/>
    <n v="18687.490000000002"/>
    <n v="776"/>
    <n v="417859.41"/>
    <x v="2"/>
    <n v="38"/>
    <d v="2020-07-23T00:00:00"/>
    <x v="0"/>
    <s v="Highly Active"/>
    <s v="Adult"/>
    <x v="1"/>
    <x v="1"/>
  </r>
  <r>
    <x v="856"/>
    <n v="48"/>
    <s v="Male"/>
    <x v="1"/>
    <x v="2"/>
    <x v="2"/>
    <n v="32132.93"/>
    <n v="55113.81"/>
    <n v="651"/>
    <n v="44729.82"/>
    <x v="0"/>
    <n v="33"/>
    <d v="2018-10-01T00:00:00"/>
    <x v="1"/>
    <s v="Active"/>
    <s v="Adult"/>
    <x v="0"/>
    <x v="3"/>
  </r>
  <r>
    <x v="857"/>
    <n v="25"/>
    <s v="Female"/>
    <x v="3"/>
    <x v="0"/>
    <x v="2"/>
    <n v="27463.06"/>
    <n v="246702.65"/>
    <n v="844"/>
    <n v="429101.37"/>
    <x v="2"/>
    <n v="46"/>
    <d v="2022-06-30T00:00:00"/>
    <x v="0"/>
    <s v="Highly Active"/>
    <s v="Youth"/>
    <x v="0"/>
    <x v="1"/>
  </r>
  <r>
    <x v="858"/>
    <n v="56"/>
    <s v="Male"/>
    <x v="3"/>
    <x v="2"/>
    <x v="0"/>
    <n v="19648.45"/>
    <n v="169945.69"/>
    <n v="509"/>
    <n v="131306.73000000001"/>
    <x v="0"/>
    <n v="42"/>
    <d v="2020-08-09T00:00:00"/>
    <x v="0"/>
    <s v="Highly Active"/>
    <s v="Senior"/>
    <x v="0"/>
    <x v="0"/>
  </r>
  <r>
    <x v="859"/>
    <n v="43"/>
    <s v="Female"/>
    <x v="3"/>
    <x v="0"/>
    <x v="0"/>
    <n v="35741.29"/>
    <n v="218437.46"/>
    <n v="795"/>
    <n v="145336.51"/>
    <x v="2"/>
    <n v="6"/>
    <d v="2021-09-29T00:00:00"/>
    <x v="0"/>
    <s v="Low Engagement"/>
    <s v="Adult"/>
    <x v="0"/>
    <x v="1"/>
  </r>
  <r>
    <x v="860"/>
    <n v="51"/>
    <s v="Female"/>
    <x v="2"/>
    <x v="1"/>
    <x v="1"/>
    <n v="186453.21"/>
    <n v="2625.24"/>
    <n v="681"/>
    <n v="112118.93"/>
    <x v="2"/>
    <n v="41"/>
    <d v="2020-12-23T00:00:00"/>
    <x v="0"/>
    <s v="Highly Active"/>
    <s v="Senior"/>
    <x v="3"/>
    <x v="3"/>
  </r>
  <r>
    <x v="861"/>
    <n v="20"/>
    <s v="Male"/>
    <x v="2"/>
    <x v="2"/>
    <x v="3"/>
    <n v="409855.29"/>
    <n v="143457.76999999999"/>
    <n v="780"/>
    <n v="134293.59"/>
    <x v="1"/>
    <n v="39"/>
    <d v="2021-02-18T00:00:00"/>
    <x v="0"/>
    <s v="Highly Active"/>
    <s v="Youth"/>
    <x v="3"/>
    <x v="1"/>
  </r>
  <r>
    <x v="862"/>
    <n v="67"/>
    <s v="Male"/>
    <x v="4"/>
    <x v="2"/>
    <x v="1"/>
    <n v="89396.3"/>
    <n v="181144.72"/>
    <n v="304"/>
    <n v="5333.16"/>
    <x v="0"/>
    <n v="25"/>
    <d v="2021-05-04T00:00:00"/>
    <x v="1"/>
    <s v="Active"/>
    <s v="Senior"/>
    <x v="1"/>
    <x v="2"/>
  </r>
  <r>
    <x v="863"/>
    <n v="29"/>
    <s v="Male"/>
    <x v="1"/>
    <x v="3"/>
    <x v="2"/>
    <n v="79030.740000000005"/>
    <n v="15638.29"/>
    <n v="333"/>
    <n v="28262.78"/>
    <x v="0"/>
    <n v="34"/>
    <d v="2019-10-12T00:00:00"/>
    <x v="1"/>
    <s v="Active"/>
    <s v="Young Adult"/>
    <x v="1"/>
    <x v="2"/>
  </r>
  <r>
    <x v="864"/>
    <n v="18"/>
    <s v="Male"/>
    <x v="2"/>
    <x v="1"/>
    <x v="3"/>
    <n v="169524.26"/>
    <n v="8270.34"/>
    <n v="444"/>
    <n v="35229.56"/>
    <x v="0"/>
    <n v="11"/>
    <d v="2023-04-30T00:00:00"/>
    <x v="0"/>
    <s v="Low Engagement"/>
    <s v="Youth"/>
    <x v="3"/>
    <x v="2"/>
  </r>
  <r>
    <x v="865"/>
    <n v="61"/>
    <s v="Female"/>
    <x v="0"/>
    <x v="0"/>
    <x v="0"/>
    <n v="70730.94"/>
    <n v="144000.32999999999"/>
    <n v="650"/>
    <n v="31966.26"/>
    <x v="2"/>
    <n v="46"/>
    <d v="2022-03-27T00:00:00"/>
    <x v="0"/>
    <s v="Highly Active"/>
    <s v="Senior"/>
    <x v="1"/>
    <x v="3"/>
  </r>
  <r>
    <x v="866"/>
    <n v="22"/>
    <s v="Male"/>
    <x v="0"/>
    <x v="0"/>
    <x v="0"/>
    <n v="80473.8"/>
    <n v="43036.13"/>
    <n v="764"/>
    <n v="389462.99"/>
    <x v="2"/>
    <n v="37"/>
    <d v="2022-12-31T00:00:00"/>
    <x v="0"/>
    <s v="Highly Active"/>
    <s v="Youth"/>
    <x v="1"/>
    <x v="1"/>
  </r>
  <r>
    <x v="867"/>
    <n v="47"/>
    <s v="Female"/>
    <x v="1"/>
    <x v="2"/>
    <x v="3"/>
    <n v="157507.10999999999"/>
    <n v="181644.35"/>
    <n v="647"/>
    <n v="15339.32"/>
    <x v="0"/>
    <n v="41"/>
    <d v="2020-06-25T00:00:00"/>
    <x v="0"/>
    <s v="Highly Active"/>
    <s v="Adult"/>
    <x v="3"/>
    <x v="0"/>
  </r>
  <r>
    <x v="868"/>
    <n v="47"/>
    <s v="Male"/>
    <x v="0"/>
    <x v="0"/>
    <x v="0"/>
    <n v="5140.34"/>
    <n v="263371.2"/>
    <n v="424"/>
    <n v="49117.62"/>
    <x v="0"/>
    <n v="7"/>
    <d v="2021-06-08T00:00:00"/>
    <x v="0"/>
    <s v="Low Engagement"/>
    <s v="Adult"/>
    <x v="2"/>
    <x v="2"/>
  </r>
  <r>
    <x v="869"/>
    <n v="34"/>
    <s v="Female"/>
    <x v="3"/>
    <x v="1"/>
    <x v="3"/>
    <n v="330750.02"/>
    <n v="19958.189999999999"/>
    <n v="570"/>
    <n v="14849.53"/>
    <x v="1"/>
    <n v="57"/>
    <d v="2022-07-28T00:00:00"/>
    <x v="0"/>
    <s v="Highly Active"/>
    <s v="Young Adult"/>
    <x v="3"/>
    <x v="0"/>
  </r>
  <r>
    <x v="870"/>
    <n v="65"/>
    <s v="Female"/>
    <x v="1"/>
    <x v="0"/>
    <x v="0"/>
    <n v="56688.7"/>
    <n v="183851.28"/>
    <n v="656"/>
    <n v="167892.29"/>
    <x v="2"/>
    <n v="46"/>
    <d v="2022-01-13T00:00:00"/>
    <x v="0"/>
    <s v="Highly Active"/>
    <s v="Senior"/>
    <x v="1"/>
    <x v="3"/>
  </r>
  <r>
    <x v="871"/>
    <n v="64"/>
    <s v="Female"/>
    <x v="4"/>
    <x v="2"/>
    <x v="0"/>
    <n v="40810.980000000003"/>
    <n v="157702.57999999999"/>
    <n v="826"/>
    <n v="110956.38"/>
    <x v="1"/>
    <n v="59"/>
    <d v="2023-01-01T00:00:00"/>
    <x v="0"/>
    <s v="Highly Active"/>
    <s v="Senior"/>
    <x v="0"/>
    <x v="1"/>
  </r>
  <r>
    <x v="872"/>
    <n v="40"/>
    <s v="Female"/>
    <x v="1"/>
    <x v="2"/>
    <x v="0"/>
    <n v="64745.5"/>
    <n v="64454.22"/>
    <n v="797"/>
    <n v="464858.32"/>
    <x v="1"/>
    <n v="48"/>
    <d v="2020-10-30T00:00:00"/>
    <x v="0"/>
    <s v="Highly Active"/>
    <s v="Adult"/>
    <x v="1"/>
    <x v="1"/>
  </r>
  <r>
    <x v="873"/>
    <n v="32"/>
    <s v="Female"/>
    <x v="1"/>
    <x v="2"/>
    <x v="3"/>
    <n v="297775.98"/>
    <n v="143479.9"/>
    <n v="452"/>
    <n v="14033.52"/>
    <x v="0"/>
    <n v="22"/>
    <d v="2020-05-23T00:00:00"/>
    <x v="0"/>
    <s v="Active"/>
    <s v="Young Adult"/>
    <x v="3"/>
    <x v="2"/>
  </r>
  <r>
    <x v="874"/>
    <n v="54"/>
    <s v="Female"/>
    <x v="1"/>
    <x v="2"/>
    <x v="0"/>
    <n v="25807.58"/>
    <n v="140454.57999999999"/>
    <n v="352"/>
    <n v="32037.91"/>
    <x v="1"/>
    <n v="48"/>
    <d v="2022-08-29T00:00:00"/>
    <x v="0"/>
    <s v="Highly Active"/>
    <s v="Senior"/>
    <x v="0"/>
    <x v="2"/>
  </r>
  <r>
    <x v="875"/>
    <n v="38"/>
    <s v="Male"/>
    <x v="1"/>
    <x v="2"/>
    <x v="3"/>
    <n v="228978.04"/>
    <n v="183205.49"/>
    <n v="448"/>
    <n v="14477.11"/>
    <x v="1"/>
    <n v="39"/>
    <d v="2023-02-01T00:00:00"/>
    <x v="0"/>
    <s v="Highly Active"/>
    <s v="Adult"/>
    <x v="3"/>
    <x v="2"/>
  </r>
  <r>
    <x v="876"/>
    <n v="31"/>
    <s v="Female"/>
    <x v="4"/>
    <x v="2"/>
    <x v="1"/>
    <n v="88482.15"/>
    <n v="171234.76"/>
    <n v="802"/>
    <n v="279280.96999999997"/>
    <x v="2"/>
    <n v="10"/>
    <d v="2021-01-27T00:00:00"/>
    <x v="0"/>
    <s v="Low Engagement"/>
    <s v="Young Adult"/>
    <x v="1"/>
    <x v="1"/>
  </r>
  <r>
    <x v="877"/>
    <n v="19"/>
    <s v="Male"/>
    <x v="1"/>
    <x v="2"/>
    <x v="3"/>
    <n v="446111.6"/>
    <n v="189539.3"/>
    <n v="749"/>
    <n v="416432.53"/>
    <x v="1"/>
    <n v="21"/>
    <d v="2020-07-02T00:00:00"/>
    <x v="0"/>
    <s v="Active"/>
    <s v="Youth"/>
    <x v="3"/>
    <x v="3"/>
  </r>
  <r>
    <x v="878"/>
    <n v="28"/>
    <s v="Male"/>
    <x v="2"/>
    <x v="2"/>
    <x v="1"/>
    <n v="192376.31"/>
    <n v="177701.69"/>
    <n v="518"/>
    <n v="183609.78"/>
    <x v="0"/>
    <n v="6"/>
    <d v="2023-01-12T00:00:00"/>
    <x v="0"/>
    <s v="Low Engagement"/>
    <s v="Young Adult"/>
    <x v="3"/>
    <x v="0"/>
  </r>
  <r>
    <x v="879"/>
    <n v="68"/>
    <s v="Female"/>
    <x v="1"/>
    <x v="0"/>
    <x v="0"/>
    <n v="89407.13"/>
    <n v="263234.28999999998"/>
    <n v="576"/>
    <n v="58236.73"/>
    <x v="2"/>
    <n v="49"/>
    <d v="2018-11-22T00:00:00"/>
    <x v="0"/>
    <s v="Highly Active"/>
    <s v="Senior"/>
    <x v="1"/>
    <x v="0"/>
  </r>
  <r>
    <x v="880"/>
    <n v="56"/>
    <s v="Male"/>
    <x v="2"/>
    <x v="2"/>
    <x v="3"/>
    <n v="373630.11"/>
    <n v="40832.97"/>
    <n v="751"/>
    <n v="275190.46000000002"/>
    <x v="2"/>
    <n v="1"/>
    <d v="2022-03-04T00:00:00"/>
    <x v="0"/>
    <s v="Low Engagement"/>
    <s v="Senior"/>
    <x v="3"/>
    <x v="1"/>
  </r>
  <r>
    <x v="881"/>
    <n v="55"/>
    <s v="Female"/>
    <x v="2"/>
    <x v="2"/>
    <x v="0"/>
    <n v="58914.28"/>
    <n v="173813.53"/>
    <n v="727"/>
    <n v="456755.9"/>
    <x v="2"/>
    <n v="34"/>
    <d v="2022-10-31T00:00:00"/>
    <x v="0"/>
    <s v="Active"/>
    <s v="Senior"/>
    <x v="1"/>
    <x v="3"/>
  </r>
  <r>
    <x v="882"/>
    <n v="51"/>
    <s v="Male"/>
    <x v="1"/>
    <x v="2"/>
    <x v="1"/>
    <n v="139406.01999999999"/>
    <n v="133271.32999999999"/>
    <n v="382"/>
    <n v="19509.86"/>
    <x v="0"/>
    <n v="59"/>
    <d v="2020-08-30T00:00:00"/>
    <x v="1"/>
    <s v="Highly Active"/>
    <s v="Senior"/>
    <x v="1"/>
    <x v="2"/>
  </r>
  <r>
    <x v="883"/>
    <n v="55"/>
    <s v="Female"/>
    <x v="1"/>
    <x v="2"/>
    <x v="0"/>
    <n v="93971.81"/>
    <n v="94675.56"/>
    <n v="517"/>
    <n v="108389.86"/>
    <x v="1"/>
    <n v="14"/>
    <d v="2020-07-10T00:00:00"/>
    <x v="0"/>
    <s v="Low Engagement"/>
    <s v="Senior"/>
    <x v="1"/>
    <x v="0"/>
  </r>
  <r>
    <x v="884"/>
    <n v="67"/>
    <s v="Male"/>
    <x v="3"/>
    <x v="0"/>
    <x v="3"/>
    <n v="162499.43"/>
    <n v="35824.089999999997"/>
    <n v="826"/>
    <n v="287384.08"/>
    <x v="2"/>
    <n v="36"/>
    <d v="2019-06-15T00:00:00"/>
    <x v="0"/>
    <s v="Highly Active"/>
    <s v="Senior"/>
    <x v="3"/>
    <x v="1"/>
  </r>
  <r>
    <x v="885"/>
    <n v="51"/>
    <s v="Female"/>
    <x v="1"/>
    <x v="2"/>
    <x v="2"/>
    <n v="84916.87"/>
    <n v="145204.54"/>
    <n v="703"/>
    <n v="140485.18"/>
    <x v="1"/>
    <n v="27"/>
    <d v="2022-03-20T00:00:00"/>
    <x v="0"/>
    <s v="Active"/>
    <s v="Senior"/>
    <x v="1"/>
    <x v="3"/>
  </r>
  <r>
    <x v="886"/>
    <n v="35"/>
    <s v="Female"/>
    <x v="2"/>
    <x v="1"/>
    <x v="1"/>
    <n v="139473.56"/>
    <n v="6564.04"/>
    <n v="589"/>
    <n v="60153.68"/>
    <x v="2"/>
    <n v="9"/>
    <d v="2019-05-22T00:00:00"/>
    <x v="0"/>
    <s v="Low Engagement"/>
    <s v="Young Adult"/>
    <x v="1"/>
    <x v="0"/>
  </r>
  <r>
    <x v="887"/>
    <n v="47"/>
    <s v="Female"/>
    <x v="1"/>
    <x v="3"/>
    <x v="1"/>
    <n v="137453.17000000001"/>
    <n v="16694.41"/>
    <n v="719"/>
    <n v="235828.8"/>
    <x v="2"/>
    <n v="55"/>
    <d v="2022-09-17T00:00:00"/>
    <x v="0"/>
    <s v="Highly Active"/>
    <s v="Adult"/>
    <x v="1"/>
    <x v="3"/>
  </r>
  <r>
    <x v="888"/>
    <n v="32"/>
    <s v="Female"/>
    <x v="3"/>
    <x v="0"/>
    <x v="3"/>
    <n v="163525.53"/>
    <n v="210883.96"/>
    <n v="638"/>
    <n v="106381.84"/>
    <x v="1"/>
    <n v="6"/>
    <d v="2021-07-29T00:00:00"/>
    <x v="0"/>
    <s v="Low Engagement"/>
    <s v="Young Adult"/>
    <x v="3"/>
    <x v="0"/>
  </r>
  <r>
    <x v="889"/>
    <n v="44"/>
    <s v="Male"/>
    <x v="1"/>
    <x v="0"/>
    <x v="0"/>
    <n v="59086.42"/>
    <n v="275296.87"/>
    <n v="718"/>
    <n v="403700.22"/>
    <x v="1"/>
    <n v="31"/>
    <d v="2019-07-22T00:00:00"/>
    <x v="0"/>
    <s v="Active"/>
    <s v="Adult"/>
    <x v="1"/>
    <x v="3"/>
  </r>
  <r>
    <x v="890"/>
    <n v="68"/>
    <s v="Female"/>
    <x v="2"/>
    <x v="1"/>
    <x v="2"/>
    <n v="121427.84"/>
    <n v="16508.740000000002"/>
    <n v="506"/>
    <n v="38050.83"/>
    <x v="1"/>
    <n v="17"/>
    <d v="2022-04-18T00:00:00"/>
    <x v="1"/>
    <s v="Active"/>
    <s v="Senior"/>
    <x v="1"/>
    <x v="0"/>
  </r>
  <r>
    <x v="891"/>
    <n v="51"/>
    <s v="Male"/>
    <x v="1"/>
    <x v="0"/>
    <x v="0"/>
    <n v="48032.82"/>
    <n v="146167.20000000001"/>
    <n v="564"/>
    <n v="17331.38"/>
    <x v="2"/>
    <n v="53"/>
    <d v="2022-05-12T00:00:00"/>
    <x v="0"/>
    <s v="Highly Active"/>
    <s v="Senior"/>
    <x v="0"/>
    <x v="0"/>
  </r>
  <r>
    <x v="892"/>
    <n v="69"/>
    <s v="Male"/>
    <x v="4"/>
    <x v="2"/>
    <x v="2"/>
    <n v="121061.73"/>
    <n v="95923.14"/>
    <n v="335"/>
    <n v="24805.87"/>
    <x v="1"/>
    <n v="43"/>
    <d v="2020-12-03T00:00:00"/>
    <x v="1"/>
    <s v="Highly Active"/>
    <s v="Senior"/>
    <x v="1"/>
    <x v="2"/>
  </r>
  <r>
    <x v="893"/>
    <n v="55"/>
    <s v="Male"/>
    <x v="1"/>
    <x v="2"/>
    <x v="3"/>
    <n v="211947.17"/>
    <n v="70762.559999999998"/>
    <n v="672"/>
    <n v="139838.54999999999"/>
    <x v="1"/>
    <n v="36"/>
    <d v="2020-09-19T00:00:00"/>
    <x v="1"/>
    <s v="Highly Active"/>
    <s v="Senior"/>
    <x v="3"/>
    <x v="3"/>
  </r>
  <r>
    <x v="894"/>
    <n v="50"/>
    <s v="Female"/>
    <x v="3"/>
    <x v="1"/>
    <x v="3"/>
    <n v="472442.06"/>
    <n v="7448.54"/>
    <n v="787"/>
    <n v="452931.68"/>
    <x v="1"/>
    <n v="21"/>
    <d v="2021-07-07T00:00:00"/>
    <x v="0"/>
    <s v="Active"/>
    <s v="Adult"/>
    <x v="3"/>
    <x v="1"/>
  </r>
  <r>
    <x v="895"/>
    <n v="41"/>
    <s v="Male"/>
    <x v="2"/>
    <x v="2"/>
    <x v="3"/>
    <n v="290267.8"/>
    <n v="48877.89"/>
    <n v="558"/>
    <n v="19166.38"/>
    <x v="2"/>
    <n v="27"/>
    <d v="2019-05-05T00:00:00"/>
    <x v="0"/>
    <s v="Active"/>
    <s v="Adult"/>
    <x v="3"/>
    <x v="0"/>
  </r>
  <r>
    <x v="896"/>
    <n v="32"/>
    <s v="Male"/>
    <x v="1"/>
    <x v="2"/>
    <x v="1"/>
    <n v="121209.85"/>
    <n v="195087.94"/>
    <n v="830"/>
    <n v="172860.51"/>
    <x v="2"/>
    <n v="41"/>
    <d v="2019-07-17T00:00:00"/>
    <x v="0"/>
    <s v="Highly Active"/>
    <s v="Young Adult"/>
    <x v="1"/>
    <x v="1"/>
  </r>
  <r>
    <x v="897"/>
    <n v="47"/>
    <s v="Male"/>
    <x v="3"/>
    <x v="0"/>
    <x v="1"/>
    <n v="11115.51"/>
    <n v="180696.88"/>
    <n v="322"/>
    <n v="12203.4"/>
    <x v="1"/>
    <n v="28"/>
    <d v="2020-06-19T00:00:00"/>
    <x v="0"/>
    <s v="Active"/>
    <s v="Adult"/>
    <x v="0"/>
    <x v="2"/>
  </r>
  <r>
    <x v="898"/>
    <n v="59"/>
    <s v="Female"/>
    <x v="1"/>
    <x v="1"/>
    <x v="0"/>
    <n v="17856.64"/>
    <n v="2556.12"/>
    <n v="403"/>
    <n v="28444.3"/>
    <x v="0"/>
    <n v="16"/>
    <d v="2018-06-08T00:00:00"/>
    <x v="0"/>
    <s v="Active"/>
    <s v="Senior"/>
    <x v="0"/>
    <x v="2"/>
  </r>
  <r>
    <x v="899"/>
    <n v="68"/>
    <s v="Female"/>
    <x v="3"/>
    <x v="2"/>
    <x v="1"/>
    <n v="128422.11"/>
    <n v="89977.02"/>
    <n v="540"/>
    <n v="143363.07"/>
    <x v="1"/>
    <n v="35"/>
    <d v="2022-01-01T00:00:00"/>
    <x v="0"/>
    <s v="Active"/>
    <s v="Senior"/>
    <x v="1"/>
    <x v="0"/>
  </r>
  <r>
    <x v="900"/>
    <n v="34"/>
    <s v="Male"/>
    <x v="4"/>
    <x v="0"/>
    <x v="1"/>
    <n v="86874.72"/>
    <n v="173170.96"/>
    <n v="552"/>
    <n v="109233.01"/>
    <x v="1"/>
    <n v="36"/>
    <d v="2019-08-09T00:00:00"/>
    <x v="0"/>
    <s v="Highly Active"/>
    <s v="Young Adult"/>
    <x v="1"/>
    <x v="0"/>
  </r>
  <r>
    <x v="901"/>
    <n v="22"/>
    <s v="Female"/>
    <x v="3"/>
    <x v="2"/>
    <x v="2"/>
    <n v="81142.929999999993"/>
    <n v="120590.56"/>
    <n v="441"/>
    <n v="36120.67"/>
    <x v="1"/>
    <n v="56"/>
    <d v="2019-04-26T00:00:00"/>
    <x v="0"/>
    <s v="Highly Active"/>
    <s v="Youth"/>
    <x v="1"/>
    <x v="2"/>
  </r>
  <r>
    <x v="902"/>
    <n v="46"/>
    <s v="Female"/>
    <x v="1"/>
    <x v="0"/>
    <x v="1"/>
    <n v="17279.419999999998"/>
    <n v="29940.94"/>
    <n v="750"/>
    <n v="369453.25"/>
    <x v="2"/>
    <n v="35"/>
    <d v="2019-07-11T00:00:00"/>
    <x v="0"/>
    <s v="Active"/>
    <s v="Adult"/>
    <x v="0"/>
    <x v="1"/>
  </r>
  <r>
    <x v="903"/>
    <n v="21"/>
    <s v="Male"/>
    <x v="3"/>
    <x v="2"/>
    <x v="0"/>
    <n v="83579.39"/>
    <n v="191642.98"/>
    <n v="606"/>
    <n v="47640.66"/>
    <x v="2"/>
    <n v="45"/>
    <d v="2019-11-19T00:00:00"/>
    <x v="0"/>
    <s v="Highly Active"/>
    <s v="Youth"/>
    <x v="1"/>
    <x v="0"/>
  </r>
  <r>
    <x v="904"/>
    <n v="27"/>
    <s v="Male"/>
    <x v="2"/>
    <x v="2"/>
    <x v="0"/>
    <n v="78666.05"/>
    <n v="76813.87"/>
    <n v="799"/>
    <n v="98837.51"/>
    <x v="2"/>
    <n v="19"/>
    <d v="2019-10-17T00:00:00"/>
    <x v="0"/>
    <s v="Active"/>
    <s v="Young Adult"/>
    <x v="1"/>
    <x v="1"/>
  </r>
  <r>
    <x v="905"/>
    <n v="34"/>
    <s v="Female"/>
    <x v="3"/>
    <x v="1"/>
    <x v="3"/>
    <n v="133409.29"/>
    <n v="323.69"/>
    <n v="307"/>
    <n v="39128.379999999997"/>
    <x v="0"/>
    <n v="57"/>
    <d v="2023-01-03T00:00:00"/>
    <x v="1"/>
    <s v="Highly Active"/>
    <s v="Young Adult"/>
    <x v="1"/>
    <x v="2"/>
  </r>
  <r>
    <x v="906"/>
    <n v="27"/>
    <s v="Male"/>
    <x v="0"/>
    <x v="0"/>
    <x v="0"/>
    <n v="63798.61"/>
    <n v="41404.32"/>
    <n v="368"/>
    <n v="22060.58"/>
    <x v="0"/>
    <n v="21"/>
    <d v="2021-01-11T00:00:00"/>
    <x v="0"/>
    <s v="Active"/>
    <s v="Young Adult"/>
    <x v="1"/>
    <x v="2"/>
  </r>
  <r>
    <x v="907"/>
    <n v="34"/>
    <s v="Female"/>
    <x v="3"/>
    <x v="0"/>
    <x v="0"/>
    <n v="82013.210000000006"/>
    <n v="182454.57"/>
    <n v="367"/>
    <n v="14585.59"/>
    <x v="1"/>
    <n v="58"/>
    <d v="2018-06-15T00:00:00"/>
    <x v="1"/>
    <s v="Highly Active"/>
    <s v="Young Adult"/>
    <x v="1"/>
    <x v="2"/>
  </r>
  <r>
    <x v="908"/>
    <n v="37"/>
    <s v="Female"/>
    <x v="2"/>
    <x v="2"/>
    <x v="2"/>
    <n v="99719.58"/>
    <n v="53423.54"/>
    <n v="707"/>
    <n v="204534.55"/>
    <x v="1"/>
    <n v="33"/>
    <d v="2018-10-11T00:00:00"/>
    <x v="0"/>
    <s v="Active"/>
    <s v="Adult"/>
    <x v="1"/>
    <x v="3"/>
  </r>
  <r>
    <x v="909"/>
    <n v="41"/>
    <s v="Female"/>
    <x v="2"/>
    <x v="2"/>
    <x v="1"/>
    <n v="65527.63"/>
    <n v="37093.21"/>
    <n v="817"/>
    <n v="331734.78000000003"/>
    <x v="2"/>
    <n v="23"/>
    <d v="2018-11-05T00:00:00"/>
    <x v="0"/>
    <s v="Active"/>
    <s v="Adult"/>
    <x v="1"/>
    <x v="1"/>
  </r>
  <r>
    <x v="910"/>
    <n v="22"/>
    <s v="Female"/>
    <x v="1"/>
    <x v="0"/>
    <x v="1"/>
    <n v="132941.67000000001"/>
    <n v="126295.41"/>
    <n v="418"/>
    <n v="48413.86"/>
    <x v="0"/>
    <n v="55"/>
    <d v="2019-04-19T00:00:00"/>
    <x v="0"/>
    <s v="Highly Active"/>
    <s v="Youth"/>
    <x v="1"/>
    <x v="2"/>
  </r>
  <r>
    <x v="911"/>
    <n v="51"/>
    <s v="Female"/>
    <x v="3"/>
    <x v="2"/>
    <x v="0"/>
    <n v="21835.71"/>
    <n v="135869.4"/>
    <n v="330"/>
    <n v="7783.76"/>
    <x v="0"/>
    <n v="6"/>
    <d v="2020-02-24T00:00:00"/>
    <x v="1"/>
    <s v="Low Engagement"/>
    <s v="Senior"/>
    <x v="0"/>
    <x v="2"/>
  </r>
  <r>
    <x v="912"/>
    <n v="23"/>
    <s v="Female"/>
    <x v="2"/>
    <x v="2"/>
    <x v="3"/>
    <n v="193214.75"/>
    <n v="49012.77"/>
    <n v="817"/>
    <n v="60817.35"/>
    <x v="1"/>
    <n v="32"/>
    <d v="2021-11-22T00:00:00"/>
    <x v="0"/>
    <s v="Active"/>
    <s v="Youth"/>
    <x v="3"/>
    <x v="1"/>
  </r>
  <r>
    <x v="913"/>
    <n v="19"/>
    <s v="Male"/>
    <x v="2"/>
    <x v="2"/>
    <x v="0"/>
    <n v="24766.9"/>
    <n v="83265.73"/>
    <n v="782"/>
    <n v="144717.28"/>
    <x v="1"/>
    <n v="22"/>
    <d v="2018-11-09T00:00:00"/>
    <x v="0"/>
    <s v="Active"/>
    <s v="Youth"/>
    <x v="0"/>
    <x v="1"/>
  </r>
  <r>
    <x v="914"/>
    <n v="30"/>
    <s v="Male"/>
    <x v="3"/>
    <x v="0"/>
    <x v="3"/>
    <n v="300616.3"/>
    <n v="136972.99"/>
    <n v="506"/>
    <n v="68858.12"/>
    <x v="0"/>
    <n v="3"/>
    <d v="2021-12-17T00:00:00"/>
    <x v="0"/>
    <s v="Low Engagement"/>
    <s v="Young Adult"/>
    <x v="3"/>
    <x v="0"/>
  </r>
  <r>
    <x v="915"/>
    <n v="60"/>
    <s v="Female"/>
    <x v="2"/>
    <x v="3"/>
    <x v="0"/>
    <n v="11714.44"/>
    <n v="8986.5"/>
    <n v="686"/>
    <n v="74013.63"/>
    <x v="1"/>
    <n v="35"/>
    <d v="2019-03-15T00:00:00"/>
    <x v="0"/>
    <s v="Active"/>
    <s v="Senior"/>
    <x v="0"/>
    <x v="3"/>
  </r>
  <r>
    <x v="916"/>
    <n v="60"/>
    <s v="Female"/>
    <x v="1"/>
    <x v="3"/>
    <x v="2"/>
    <n v="140663.45000000001"/>
    <n v="17651.849999999999"/>
    <n v="711"/>
    <n v="178667.4"/>
    <x v="1"/>
    <n v="16"/>
    <d v="2018-05-12T00:00:00"/>
    <x v="0"/>
    <s v="Active"/>
    <s v="Senior"/>
    <x v="1"/>
    <x v="3"/>
  </r>
  <r>
    <x v="917"/>
    <n v="65"/>
    <s v="Female"/>
    <x v="2"/>
    <x v="0"/>
    <x v="1"/>
    <n v="70034.91"/>
    <n v="43859.94"/>
    <n v="669"/>
    <n v="158389.24"/>
    <x v="2"/>
    <n v="42"/>
    <d v="2020-04-29T00:00:00"/>
    <x v="0"/>
    <s v="Highly Active"/>
    <s v="Senior"/>
    <x v="1"/>
    <x v="3"/>
  </r>
  <r>
    <x v="918"/>
    <n v="28"/>
    <s v="Male"/>
    <x v="2"/>
    <x v="2"/>
    <x v="1"/>
    <n v="47699.17"/>
    <n v="37908.14"/>
    <n v="652"/>
    <n v="190271.38"/>
    <x v="2"/>
    <n v="59"/>
    <d v="2020-04-14T00:00:00"/>
    <x v="0"/>
    <s v="Highly Active"/>
    <s v="Young Adult"/>
    <x v="0"/>
    <x v="3"/>
  </r>
  <r>
    <x v="919"/>
    <n v="68"/>
    <s v="Female"/>
    <x v="2"/>
    <x v="2"/>
    <x v="1"/>
    <n v="101827.21"/>
    <n v="118372.01"/>
    <n v="635"/>
    <n v="133854.34"/>
    <x v="1"/>
    <n v="25"/>
    <d v="2019-11-09T00:00:00"/>
    <x v="0"/>
    <s v="Active"/>
    <s v="Senior"/>
    <x v="1"/>
    <x v="0"/>
  </r>
  <r>
    <x v="920"/>
    <n v="64"/>
    <s v="Male"/>
    <x v="1"/>
    <x v="1"/>
    <x v="1"/>
    <n v="59014.57"/>
    <n v="4957.9399999999996"/>
    <n v="588"/>
    <n v="14351.41"/>
    <x v="0"/>
    <n v="17"/>
    <d v="2021-01-16T00:00:00"/>
    <x v="0"/>
    <s v="Active"/>
    <s v="Senior"/>
    <x v="1"/>
    <x v="0"/>
  </r>
  <r>
    <x v="921"/>
    <n v="40"/>
    <s v="Female"/>
    <x v="1"/>
    <x v="2"/>
    <x v="0"/>
    <n v="53955.5"/>
    <n v="46213.55"/>
    <n v="439"/>
    <n v="20499.86"/>
    <x v="1"/>
    <n v="39"/>
    <d v="2020-08-12T00:00:00"/>
    <x v="0"/>
    <s v="Highly Active"/>
    <s v="Adult"/>
    <x v="1"/>
    <x v="2"/>
  </r>
  <r>
    <x v="922"/>
    <n v="33"/>
    <s v="Female"/>
    <x v="1"/>
    <x v="3"/>
    <x v="3"/>
    <n v="206829.12"/>
    <n v="15597.81"/>
    <n v="599"/>
    <n v="171634.48"/>
    <x v="1"/>
    <n v="13"/>
    <d v="2020-05-01T00:00:00"/>
    <x v="0"/>
    <s v="Low Engagement"/>
    <s v="Young Adult"/>
    <x v="3"/>
    <x v="0"/>
  </r>
  <r>
    <x v="923"/>
    <n v="48"/>
    <s v="Male"/>
    <x v="0"/>
    <x v="2"/>
    <x v="0"/>
    <n v="14074.61"/>
    <n v="185573.93"/>
    <n v="312"/>
    <n v="8903.4500000000007"/>
    <x v="1"/>
    <n v="28"/>
    <d v="2018-05-08T00:00:00"/>
    <x v="0"/>
    <s v="Active"/>
    <s v="Adult"/>
    <x v="0"/>
    <x v="2"/>
  </r>
  <r>
    <x v="924"/>
    <n v="28"/>
    <s v="Male"/>
    <x v="1"/>
    <x v="3"/>
    <x v="2"/>
    <n v="47225.33"/>
    <n v="23104.81"/>
    <n v="727"/>
    <n v="371836.34"/>
    <x v="2"/>
    <n v="11"/>
    <d v="2019-02-28T00:00:00"/>
    <x v="1"/>
    <s v="Low Engagement"/>
    <s v="Young Adult"/>
    <x v="0"/>
    <x v="3"/>
  </r>
  <r>
    <x v="925"/>
    <n v="33"/>
    <s v="Female"/>
    <x v="2"/>
    <x v="1"/>
    <x v="2"/>
    <n v="71381.58"/>
    <n v="16312.32"/>
    <n v="699"/>
    <n v="184263.33"/>
    <x v="1"/>
    <n v="10"/>
    <d v="2022-09-02T00:00:00"/>
    <x v="0"/>
    <s v="Low Engagement"/>
    <s v="Young Adult"/>
    <x v="1"/>
    <x v="3"/>
  </r>
  <r>
    <x v="926"/>
    <n v="25"/>
    <s v="Female"/>
    <x v="4"/>
    <x v="1"/>
    <x v="0"/>
    <n v="3999.03"/>
    <n v="17438.28"/>
    <n v="408"/>
    <n v="20097.150000000001"/>
    <x v="0"/>
    <n v="39"/>
    <d v="2020-05-10T00:00:00"/>
    <x v="0"/>
    <s v="Highly Active"/>
    <s v="Youth"/>
    <x v="2"/>
    <x v="2"/>
  </r>
  <r>
    <x v="927"/>
    <n v="21"/>
    <s v="Female"/>
    <x v="1"/>
    <x v="2"/>
    <x v="2"/>
    <n v="117889.95"/>
    <n v="195346.72"/>
    <n v="784"/>
    <n v="277923.24"/>
    <x v="2"/>
    <n v="24"/>
    <d v="2020-03-08T00:00:00"/>
    <x v="0"/>
    <s v="Active"/>
    <s v="Youth"/>
    <x v="1"/>
    <x v="1"/>
  </r>
  <r>
    <x v="928"/>
    <n v="57"/>
    <s v="Male"/>
    <x v="2"/>
    <x v="2"/>
    <x v="1"/>
    <n v="126255.79"/>
    <n v="159751.92000000001"/>
    <n v="655"/>
    <n v="158859.01999999999"/>
    <x v="0"/>
    <n v="38"/>
    <d v="2023-01-28T00:00:00"/>
    <x v="0"/>
    <s v="Highly Active"/>
    <s v="Senior"/>
    <x v="1"/>
    <x v="3"/>
  </r>
  <r>
    <x v="929"/>
    <n v="21"/>
    <s v="Male"/>
    <x v="3"/>
    <x v="2"/>
    <x v="0"/>
    <n v="60534.6"/>
    <n v="133429.35"/>
    <n v="448"/>
    <n v="31303.47"/>
    <x v="0"/>
    <n v="24"/>
    <d v="2022-04-26T00:00:00"/>
    <x v="0"/>
    <s v="Active"/>
    <s v="Youth"/>
    <x v="1"/>
    <x v="2"/>
  </r>
  <r>
    <x v="930"/>
    <n v="42"/>
    <s v="Male"/>
    <x v="4"/>
    <x v="2"/>
    <x v="2"/>
    <n v="86446.99"/>
    <n v="92122.4"/>
    <n v="606"/>
    <n v="52327.09"/>
    <x v="1"/>
    <n v="33"/>
    <d v="2021-04-11T00:00:00"/>
    <x v="0"/>
    <s v="Active"/>
    <s v="Adult"/>
    <x v="1"/>
    <x v="0"/>
  </r>
  <r>
    <x v="931"/>
    <n v="20"/>
    <s v="Male"/>
    <x v="0"/>
    <x v="2"/>
    <x v="3"/>
    <n v="315640.93"/>
    <n v="60879.35"/>
    <n v="832"/>
    <n v="358509.59"/>
    <x v="1"/>
    <n v="17"/>
    <d v="2023-04-22T00:00:00"/>
    <x v="0"/>
    <s v="Active"/>
    <s v="Youth"/>
    <x v="3"/>
    <x v="1"/>
  </r>
  <r>
    <x v="932"/>
    <n v="49"/>
    <s v="Male"/>
    <x v="0"/>
    <x v="0"/>
    <x v="1"/>
    <n v="187257.13"/>
    <n v="212264.76"/>
    <n v="359"/>
    <n v="6214.33"/>
    <x v="0"/>
    <n v="57"/>
    <d v="2021-11-25T00:00:00"/>
    <x v="0"/>
    <s v="Highly Active"/>
    <s v="Adult"/>
    <x v="3"/>
    <x v="2"/>
  </r>
  <r>
    <x v="933"/>
    <n v="20"/>
    <s v="Male"/>
    <x v="3"/>
    <x v="2"/>
    <x v="1"/>
    <n v="6671"/>
    <n v="199141.5"/>
    <n v="734"/>
    <n v="202147.95"/>
    <x v="1"/>
    <n v="44"/>
    <d v="2018-02-10T00:00:00"/>
    <x v="1"/>
    <s v="Highly Active"/>
    <s v="Youth"/>
    <x v="2"/>
    <x v="3"/>
  </r>
  <r>
    <x v="934"/>
    <n v="44"/>
    <s v="Female"/>
    <x v="2"/>
    <x v="0"/>
    <x v="0"/>
    <n v="5732.17"/>
    <n v="150860.43"/>
    <n v="320"/>
    <n v="39191.31"/>
    <x v="0"/>
    <n v="36"/>
    <d v="2022-10-21T00:00:00"/>
    <x v="1"/>
    <s v="Highly Active"/>
    <s v="Adult"/>
    <x v="2"/>
    <x v="2"/>
  </r>
  <r>
    <x v="935"/>
    <n v="46"/>
    <s v="Female"/>
    <x v="3"/>
    <x v="0"/>
    <x v="2"/>
    <n v="36809.08"/>
    <n v="222630.22"/>
    <n v="681"/>
    <n v="85024.639999999999"/>
    <x v="1"/>
    <n v="35"/>
    <d v="2022-12-09T00:00:00"/>
    <x v="0"/>
    <s v="Active"/>
    <s v="Adult"/>
    <x v="0"/>
    <x v="3"/>
  </r>
  <r>
    <x v="936"/>
    <n v="49"/>
    <s v="Male"/>
    <x v="1"/>
    <x v="2"/>
    <x v="0"/>
    <n v="17562.84"/>
    <n v="114165.72"/>
    <n v="544"/>
    <n v="17637.75"/>
    <x v="1"/>
    <n v="6"/>
    <d v="2022-04-17T00:00:00"/>
    <x v="0"/>
    <s v="Low Engagement"/>
    <s v="Adult"/>
    <x v="0"/>
    <x v="0"/>
  </r>
  <r>
    <x v="937"/>
    <n v="67"/>
    <s v="Female"/>
    <x v="4"/>
    <x v="3"/>
    <x v="0"/>
    <n v="18938.25"/>
    <n v="15798.34"/>
    <n v="372"/>
    <n v="9481.49"/>
    <x v="0"/>
    <n v="58"/>
    <d v="2021-03-25T00:00:00"/>
    <x v="1"/>
    <s v="Highly Active"/>
    <s v="Senior"/>
    <x v="0"/>
    <x v="2"/>
  </r>
  <r>
    <x v="938"/>
    <n v="68"/>
    <s v="Female"/>
    <x v="2"/>
    <x v="2"/>
    <x v="1"/>
    <n v="136029.06"/>
    <n v="99751.95"/>
    <n v="748"/>
    <n v="96628.45"/>
    <x v="1"/>
    <n v="16"/>
    <d v="2020-02-19T00:00:00"/>
    <x v="0"/>
    <s v="Active"/>
    <s v="Senior"/>
    <x v="1"/>
    <x v="3"/>
  </r>
  <r>
    <x v="939"/>
    <n v="36"/>
    <s v="Male"/>
    <x v="2"/>
    <x v="2"/>
    <x v="1"/>
    <n v="94599.24"/>
    <n v="115786.2"/>
    <n v="375"/>
    <n v="29763.61"/>
    <x v="0"/>
    <n v="45"/>
    <d v="2020-09-03T00:00:00"/>
    <x v="1"/>
    <s v="Highly Active"/>
    <s v="Adult"/>
    <x v="1"/>
    <x v="2"/>
  </r>
  <r>
    <x v="940"/>
    <n v="38"/>
    <s v="Female"/>
    <x v="1"/>
    <x v="0"/>
    <x v="1"/>
    <n v="198396.88"/>
    <n v="122730.79"/>
    <n v="689"/>
    <n v="139690.60999999999"/>
    <x v="0"/>
    <n v="28"/>
    <d v="2018-01-13T00:00:00"/>
    <x v="1"/>
    <s v="Active"/>
    <s v="Adult"/>
    <x v="3"/>
    <x v="3"/>
  </r>
  <r>
    <x v="941"/>
    <n v="22"/>
    <s v="Male"/>
    <x v="0"/>
    <x v="1"/>
    <x v="0"/>
    <n v="23461.71"/>
    <n v="14975.47"/>
    <n v="641"/>
    <n v="35188.19"/>
    <x v="1"/>
    <n v="41"/>
    <d v="2023-04-15T00:00:00"/>
    <x v="1"/>
    <s v="Highly Active"/>
    <s v="Youth"/>
    <x v="0"/>
    <x v="0"/>
  </r>
  <r>
    <x v="942"/>
    <n v="35"/>
    <s v="Male"/>
    <x v="1"/>
    <x v="2"/>
    <x v="0"/>
    <n v="31772.18"/>
    <n v="178626.24"/>
    <n v="589"/>
    <n v="119275.47"/>
    <x v="2"/>
    <n v="32"/>
    <d v="2019-12-22T00:00:00"/>
    <x v="0"/>
    <s v="Active"/>
    <s v="Young Adult"/>
    <x v="0"/>
    <x v="0"/>
  </r>
  <r>
    <x v="943"/>
    <n v="45"/>
    <s v="Female"/>
    <x v="3"/>
    <x v="2"/>
    <x v="0"/>
    <n v="98439.83"/>
    <n v="180090.5"/>
    <n v="630"/>
    <n v="48270.35"/>
    <x v="2"/>
    <n v="26"/>
    <d v="2019-09-04T00:00:00"/>
    <x v="0"/>
    <s v="Active"/>
    <s v="Adult"/>
    <x v="1"/>
    <x v="0"/>
  </r>
  <r>
    <x v="944"/>
    <n v="59"/>
    <s v="Male"/>
    <x v="3"/>
    <x v="0"/>
    <x v="2"/>
    <n v="126446.14"/>
    <n v="83755.64"/>
    <n v="558"/>
    <n v="23785.71"/>
    <x v="2"/>
    <n v="11"/>
    <d v="2022-03-24T00:00:00"/>
    <x v="0"/>
    <s v="Low Engagement"/>
    <s v="Senior"/>
    <x v="1"/>
    <x v="0"/>
  </r>
  <r>
    <x v="945"/>
    <n v="39"/>
    <s v="Male"/>
    <x v="1"/>
    <x v="2"/>
    <x v="0"/>
    <n v="47510.12"/>
    <n v="182304.55"/>
    <n v="725"/>
    <n v="62241.13"/>
    <x v="2"/>
    <n v="52"/>
    <d v="2020-03-09T00:00:00"/>
    <x v="0"/>
    <s v="Highly Active"/>
    <s v="Adult"/>
    <x v="0"/>
    <x v="3"/>
  </r>
  <r>
    <x v="946"/>
    <n v="38"/>
    <s v="Male"/>
    <x v="3"/>
    <x v="0"/>
    <x v="3"/>
    <n v="299568.59999999998"/>
    <n v="115634.34"/>
    <n v="305"/>
    <n v="14517.54"/>
    <x v="1"/>
    <n v="25"/>
    <d v="2022-10-14T00:00:00"/>
    <x v="0"/>
    <s v="Active"/>
    <s v="Adult"/>
    <x v="3"/>
    <x v="2"/>
  </r>
  <r>
    <x v="947"/>
    <n v="23"/>
    <s v="Male"/>
    <x v="3"/>
    <x v="3"/>
    <x v="3"/>
    <n v="429430.06"/>
    <n v="12732.69"/>
    <n v="305"/>
    <n v="45971.22"/>
    <x v="0"/>
    <n v="31"/>
    <d v="2023-01-01T00:00:00"/>
    <x v="1"/>
    <s v="Active"/>
    <s v="Youth"/>
    <x v="3"/>
    <x v="2"/>
  </r>
  <r>
    <x v="948"/>
    <n v="18"/>
    <s v="Male"/>
    <x v="0"/>
    <x v="3"/>
    <x v="2"/>
    <n v="77337.23"/>
    <n v="23168.9"/>
    <n v="490"/>
    <n v="17105.63"/>
    <x v="0"/>
    <n v="21"/>
    <d v="2023-05-07T00:00:00"/>
    <x v="0"/>
    <s v="Active"/>
    <s v="Youth"/>
    <x v="1"/>
    <x v="2"/>
  </r>
  <r>
    <x v="949"/>
    <n v="22"/>
    <s v="Male"/>
    <x v="1"/>
    <x v="2"/>
    <x v="2"/>
    <n v="38843.32"/>
    <n v="81798.38"/>
    <n v="447"/>
    <n v="14075.21"/>
    <x v="1"/>
    <n v="45"/>
    <d v="2022-09-08T00:00:00"/>
    <x v="0"/>
    <s v="Highly Active"/>
    <s v="Youth"/>
    <x v="0"/>
    <x v="2"/>
  </r>
  <r>
    <x v="950"/>
    <n v="58"/>
    <s v="Male"/>
    <x v="1"/>
    <x v="2"/>
    <x v="0"/>
    <n v="83016.009999999995"/>
    <n v="39004.29"/>
    <n v="704"/>
    <n v="59407.86"/>
    <x v="1"/>
    <n v="55"/>
    <d v="2020-05-08T00:00:00"/>
    <x v="0"/>
    <s v="Highly Active"/>
    <s v="Senior"/>
    <x v="1"/>
    <x v="3"/>
  </r>
  <r>
    <x v="951"/>
    <n v="29"/>
    <s v="Male"/>
    <x v="1"/>
    <x v="2"/>
    <x v="0"/>
    <n v="54239.48"/>
    <n v="93515.02"/>
    <n v="557"/>
    <n v="147676.06"/>
    <x v="1"/>
    <n v="51"/>
    <d v="2021-01-07T00:00:00"/>
    <x v="0"/>
    <s v="Highly Active"/>
    <s v="Young Adult"/>
    <x v="1"/>
    <x v="0"/>
  </r>
  <r>
    <x v="952"/>
    <n v="43"/>
    <s v="Female"/>
    <x v="1"/>
    <x v="2"/>
    <x v="1"/>
    <n v="34843.31"/>
    <n v="152649.15"/>
    <n v="778"/>
    <n v="491412.98"/>
    <x v="1"/>
    <n v="3"/>
    <d v="2022-03-11T00:00:00"/>
    <x v="0"/>
    <s v="Low Engagement"/>
    <s v="Adult"/>
    <x v="0"/>
    <x v="1"/>
  </r>
  <r>
    <x v="953"/>
    <n v="63"/>
    <s v="Female"/>
    <x v="4"/>
    <x v="2"/>
    <x v="0"/>
    <n v="51053"/>
    <n v="85582.93"/>
    <n v="389"/>
    <n v="38161.089999999997"/>
    <x v="0"/>
    <n v="12"/>
    <d v="2022-02-13T00:00:00"/>
    <x v="1"/>
    <s v="Low Engagement"/>
    <s v="Senior"/>
    <x v="1"/>
    <x v="2"/>
  </r>
  <r>
    <x v="954"/>
    <n v="51"/>
    <s v="Female"/>
    <x v="1"/>
    <x v="2"/>
    <x v="3"/>
    <n v="235941.52"/>
    <n v="137025.04"/>
    <n v="309"/>
    <n v="20158.25"/>
    <x v="1"/>
    <n v="51"/>
    <d v="2021-01-23T00:00:00"/>
    <x v="0"/>
    <s v="Highly Active"/>
    <s v="Senior"/>
    <x v="3"/>
    <x v="2"/>
  </r>
  <r>
    <x v="955"/>
    <n v="66"/>
    <s v="Male"/>
    <x v="3"/>
    <x v="3"/>
    <x v="1"/>
    <n v="175984.29"/>
    <n v="21502.99"/>
    <n v="386"/>
    <n v="30817.51"/>
    <x v="0"/>
    <n v="40"/>
    <d v="2022-06-27T00:00:00"/>
    <x v="0"/>
    <s v="Highly Active"/>
    <s v="Senior"/>
    <x v="3"/>
    <x v="2"/>
  </r>
  <r>
    <x v="956"/>
    <n v="31"/>
    <s v="Male"/>
    <x v="1"/>
    <x v="3"/>
    <x v="2"/>
    <n v="27647.759999999998"/>
    <n v="23343.4"/>
    <n v="450"/>
    <n v="47850.68"/>
    <x v="0"/>
    <n v="46"/>
    <d v="2021-05-20T00:00:00"/>
    <x v="1"/>
    <s v="Highly Active"/>
    <s v="Young Adult"/>
    <x v="0"/>
    <x v="2"/>
  </r>
  <r>
    <x v="957"/>
    <n v="43"/>
    <s v="Female"/>
    <x v="2"/>
    <x v="2"/>
    <x v="0"/>
    <n v="87645.77"/>
    <n v="182512.18"/>
    <n v="329"/>
    <n v="36086.339999999997"/>
    <x v="0"/>
    <n v="54"/>
    <d v="2023-01-13T00:00:00"/>
    <x v="1"/>
    <s v="Highly Active"/>
    <s v="Adult"/>
    <x v="1"/>
    <x v="2"/>
  </r>
  <r>
    <x v="958"/>
    <n v="62"/>
    <s v="Female"/>
    <x v="3"/>
    <x v="2"/>
    <x v="2"/>
    <n v="81709.539999999994"/>
    <n v="103535.96"/>
    <n v="427"/>
    <n v="12954.21"/>
    <x v="0"/>
    <n v="41"/>
    <d v="2019-03-28T00:00:00"/>
    <x v="0"/>
    <s v="Highly Active"/>
    <s v="Senior"/>
    <x v="1"/>
    <x v="2"/>
  </r>
  <r>
    <x v="959"/>
    <n v="44"/>
    <s v="Female"/>
    <x v="3"/>
    <x v="2"/>
    <x v="0"/>
    <n v="41032.080000000002"/>
    <n v="58293.45"/>
    <n v="377"/>
    <n v="29305.25"/>
    <x v="0"/>
    <n v="25"/>
    <d v="2020-09-26T00:00:00"/>
    <x v="0"/>
    <s v="Active"/>
    <s v="Adult"/>
    <x v="0"/>
    <x v="2"/>
  </r>
  <r>
    <x v="960"/>
    <n v="26"/>
    <s v="Male"/>
    <x v="1"/>
    <x v="2"/>
    <x v="1"/>
    <n v="36583.599999999999"/>
    <n v="84217.37"/>
    <n v="720"/>
    <n v="281040.32"/>
    <x v="2"/>
    <n v="56"/>
    <d v="2019-03-26T00:00:00"/>
    <x v="0"/>
    <s v="Highly Active"/>
    <s v="Young Adult"/>
    <x v="0"/>
    <x v="3"/>
  </r>
  <r>
    <x v="961"/>
    <n v="43"/>
    <s v="Female"/>
    <x v="2"/>
    <x v="0"/>
    <x v="1"/>
    <n v="141659.5"/>
    <n v="141006.82999999999"/>
    <n v="354"/>
    <n v="25856.5"/>
    <x v="0"/>
    <n v="17"/>
    <d v="2019-07-13T00:00:00"/>
    <x v="1"/>
    <s v="Active"/>
    <s v="Adult"/>
    <x v="1"/>
    <x v="2"/>
  </r>
  <r>
    <x v="962"/>
    <n v="64"/>
    <s v="Female"/>
    <x v="2"/>
    <x v="0"/>
    <x v="3"/>
    <n v="467063.02"/>
    <n v="219889.61"/>
    <n v="779"/>
    <n v="270252.14"/>
    <x v="2"/>
    <n v="38"/>
    <d v="2020-06-11T00:00:00"/>
    <x v="0"/>
    <s v="Highly Active"/>
    <s v="Senior"/>
    <x v="3"/>
    <x v="1"/>
  </r>
  <r>
    <x v="963"/>
    <n v="39"/>
    <s v="Male"/>
    <x v="1"/>
    <x v="1"/>
    <x v="1"/>
    <n v="78198.58"/>
    <n v="262.44"/>
    <n v="604"/>
    <n v="24728.36"/>
    <x v="2"/>
    <n v="36"/>
    <d v="2020-09-21T00:00:00"/>
    <x v="0"/>
    <s v="Highly Active"/>
    <s v="Adult"/>
    <x v="1"/>
    <x v="0"/>
  </r>
  <r>
    <x v="964"/>
    <n v="64"/>
    <s v="Female"/>
    <x v="1"/>
    <x v="0"/>
    <x v="2"/>
    <n v="43821.9"/>
    <n v="108419.91"/>
    <n v="845"/>
    <n v="194437.71"/>
    <x v="2"/>
    <n v="36"/>
    <d v="2018-03-01T00:00:00"/>
    <x v="0"/>
    <s v="Highly Active"/>
    <s v="Senior"/>
    <x v="0"/>
    <x v="1"/>
  </r>
  <r>
    <x v="965"/>
    <n v="47"/>
    <s v="Male"/>
    <x v="2"/>
    <x v="0"/>
    <x v="2"/>
    <n v="87681.37"/>
    <n v="238355.92"/>
    <n v="404"/>
    <n v="31727.18"/>
    <x v="0"/>
    <n v="19"/>
    <d v="2020-03-07T00:00:00"/>
    <x v="0"/>
    <s v="Active"/>
    <s v="Adult"/>
    <x v="1"/>
    <x v="2"/>
  </r>
  <r>
    <x v="966"/>
    <n v="60"/>
    <s v="Male"/>
    <x v="2"/>
    <x v="0"/>
    <x v="2"/>
    <n v="121466.03"/>
    <n v="207840.16"/>
    <n v="471"/>
    <n v="12162.41"/>
    <x v="1"/>
    <n v="44"/>
    <d v="2019-11-20T00:00:00"/>
    <x v="0"/>
    <s v="Highly Active"/>
    <s v="Senior"/>
    <x v="1"/>
    <x v="2"/>
  </r>
  <r>
    <x v="967"/>
    <n v="65"/>
    <s v="Male"/>
    <x v="0"/>
    <x v="2"/>
    <x v="0"/>
    <n v="1373"/>
    <n v="154395.79999999999"/>
    <n v="798"/>
    <n v="252156.71"/>
    <x v="2"/>
    <n v="57"/>
    <d v="2021-10-01T00:00:00"/>
    <x v="0"/>
    <s v="Highly Active"/>
    <s v="Senior"/>
    <x v="2"/>
    <x v="1"/>
  </r>
  <r>
    <x v="968"/>
    <n v="34"/>
    <s v="Female"/>
    <x v="1"/>
    <x v="0"/>
    <x v="2"/>
    <n v="98392.84"/>
    <n v="247307.02"/>
    <n v="321"/>
    <n v="29835.55"/>
    <x v="0"/>
    <n v="2"/>
    <d v="2021-10-22T00:00:00"/>
    <x v="0"/>
    <s v="Low Engagement"/>
    <s v="Young Adult"/>
    <x v="1"/>
    <x v="2"/>
  </r>
  <r>
    <x v="969"/>
    <n v="43"/>
    <s v="Female"/>
    <x v="2"/>
    <x v="0"/>
    <x v="3"/>
    <n v="318432.2"/>
    <n v="239306"/>
    <n v="586"/>
    <n v="162448.5"/>
    <x v="2"/>
    <n v="17"/>
    <d v="2022-06-23T00:00:00"/>
    <x v="0"/>
    <s v="Active"/>
    <s v="Adult"/>
    <x v="3"/>
    <x v="0"/>
  </r>
  <r>
    <x v="970"/>
    <n v="53"/>
    <s v="Male"/>
    <x v="2"/>
    <x v="2"/>
    <x v="0"/>
    <n v="32497.07"/>
    <n v="145971.14000000001"/>
    <n v="690"/>
    <n v="187459.12"/>
    <x v="2"/>
    <n v="30"/>
    <d v="2020-04-08T00:00:00"/>
    <x v="0"/>
    <s v="Active"/>
    <s v="Senior"/>
    <x v="0"/>
    <x v="3"/>
  </r>
  <r>
    <x v="971"/>
    <n v="18"/>
    <s v="Female"/>
    <x v="0"/>
    <x v="2"/>
    <x v="0"/>
    <n v="45690.879999999997"/>
    <n v="104742.46"/>
    <n v="448"/>
    <n v="33555.67"/>
    <x v="0"/>
    <n v="47"/>
    <d v="2022-01-23T00:00:00"/>
    <x v="0"/>
    <s v="Highly Active"/>
    <s v="Youth"/>
    <x v="0"/>
    <x v="2"/>
  </r>
  <r>
    <x v="972"/>
    <n v="25"/>
    <s v="Female"/>
    <x v="3"/>
    <x v="2"/>
    <x v="0"/>
    <n v="25449.360000000001"/>
    <n v="197211.72"/>
    <n v="571"/>
    <n v="139176.72"/>
    <x v="2"/>
    <n v="10"/>
    <d v="2018-12-05T00:00:00"/>
    <x v="0"/>
    <s v="Low Engagement"/>
    <s v="Youth"/>
    <x v="0"/>
    <x v="0"/>
  </r>
  <r>
    <x v="973"/>
    <n v="66"/>
    <s v="Female"/>
    <x v="2"/>
    <x v="3"/>
    <x v="0"/>
    <n v="79198.69"/>
    <n v="19226.830000000002"/>
    <n v="598"/>
    <n v="72765.570000000007"/>
    <x v="1"/>
    <n v="35"/>
    <d v="2022-09-18T00:00:00"/>
    <x v="0"/>
    <s v="Active"/>
    <s v="Senior"/>
    <x v="1"/>
    <x v="0"/>
  </r>
  <r>
    <x v="974"/>
    <n v="52"/>
    <s v="Female"/>
    <x v="3"/>
    <x v="2"/>
    <x v="1"/>
    <n v="128734.31"/>
    <n v="64470.77"/>
    <n v="471"/>
    <n v="13981.44"/>
    <x v="1"/>
    <n v="52"/>
    <d v="2020-08-15T00:00:00"/>
    <x v="0"/>
    <s v="Highly Active"/>
    <s v="Senior"/>
    <x v="1"/>
    <x v="2"/>
  </r>
  <r>
    <x v="975"/>
    <n v="69"/>
    <s v="Male"/>
    <x v="1"/>
    <x v="2"/>
    <x v="2"/>
    <n v="84579.63"/>
    <n v="79778.19"/>
    <n v="346"/>
    <n v="30296.5"/>
    <x v="0"/>
    <n v="36"/>
    <d v="2023-02-27T00:00:00"/>
    <x v="0"/>
    <s v="Highly Active"/>
    <s v="Senior"/>
    <x v="1"/>
    <x v="2"/>
  </r>
  <r>
    <x v="976"/>
    <n v="32"/>
    <s v="Female"/>
    <x v="2"/>
    <x v="2"/>
    <x v="1"/>
    <n v="81542.61"/>
    <n v="147905.62"/>
    <n v="506"/>
    <n v="134778.93"/>
    <x v="2"/>
    <n v="54"/>
    <d v="2018-09-19T00:00:00"/>
    <x v="0"/>
    <s v="Highly Active"/>
    <s v="Young Adult"/>
    <x v="1"/>
    <x v="0"/>
  </r>
  <r>
    <x v="977"/>
    <n v="64"/>
    <s v="Male"/>
    <x v="1"/>
    <x v="0"/>
    <x v="1"/>
    <n v="61819.96"/>
    <n v="278927.08"/>
    <n v="752"/>
    <n v="428416.2"/>
    <x v="2"/>
    <n v="33"/>
    <d v="2021-06-28T00:00:00"/>
    <x v="1"/>
    <s v="Active"/>
    <s v="Senior"/>
    <x v="1"/>
    <x v="1"/>
  </r>
  <r>
    <x v="978"/>
    <n v="39"/>
    <s v="Male"/>
    <x v="2"/>
    <x v="2"/>
    <x v="2"/>
    <n v="125183.11"/>
    <n v="60382.42"/>
    <n v="694"/>
    <n v="179355.28"/>
    <x v="1"/>
    <n v="1"/>
    <d v="2020-12-29T00:00:00"/>
    <x v="1"/>
    <s v="Low Engagement"/>
    <s v="Adult"/>
    <x v="1"/>
    <x v="3"/>
  </r>
  <r>
    <x v="979"/>
    <n v="31"/>
    <s v="Female"/>
    <x v="0"/>
    <x v="3"/>
    <x v="0"/>
    <n v="45689.36"/>
    <n v="7058.66"/>
    <n v="600"/>
    <n v="114463"/>
    <x v="0"/>
    <n v="18"/>
    <d v="2018-02-25T00:00:00"/>
    <x v="0"/>
    <s v="Active"/>
    <s v="Young Adult"/>
    <x v="0"/>
    <x v="0"/>
  </r>
  <r>
    <x v="980"/>
    <n v="43"/>
    <s v="Male"/>
    <x v="3"/>
    <x v="1"/>
    <x v="2"/>
    <n v="80202.64"/>
    <n v="17630.62"/>
    <n v="475"/>
    <n v="18496.09"/>
    <x v="1"/>
    <n v="4"/>
    <d v="2023-02-01T00:00:00"/>
    <x v="0"/>
    <s v="Low Engagement"/>
    <s v="Adult"/>
    <x v="1"/>
    <x v="2"/>
  </r>
  <r>
    <x v="981"/>
    <n v="45"/>
    <s v="Female"/>
    <x v="1"/>
    <x v="0"/>
    <x v="1"/>
    <n v="106561.60000000001"/>
    <n v="276277.83"/>
    <n v="409"/>
    <n v="25058.82"/>
    <x v="1"/>
    <n v="55"/>
    <d v="2020-03-17T00:00:00"/>
    <x v="0"/>
    <s v="Highly Active"/>
    <s v="Adult"/>
    <x v="1"/>
    <x v="2"/>
  </r>
  <r>
    <x v="982"/>
    <n v="40"/>
    <s v="Female"/>
    <x v="0"/>
    <x v="0"/>
    <x v="1"/>
    <n v="92431.55"/>
    <n v="97386.22"/>
    <n v="501"/>
    <n v="110290.34"/>
    <x v="2"/>
    <n v="54"/>
    <d v="2021-04-27T00:00:00"/>
    <x v="0"/>
    <s v="Highly Active"/>
    <s v="Adult"/>
    <x v="1"/>
    <x v="0"/>
  </r>
  <r>
    <x v="983"/>
    <n v="31"/>
    <s v="Male"/>
    <x v="2"/>
    <x v="2"/>
    <x v="0"/>
    <n v="26352.75"/>
    <n v="94138.57"/>
    <n v="467"/>
    <n v="43902.03"/>
    <x v="0"/>
    <n v="47"/>
    <d v="2021-03-01T00:00:00"/>
    <x v="1"/>
    <s v="Highly Active"/>
    <s v="Young Adult"/>
    <x v="0"/>
    <x v="2"/>
  </r>
  <r>
    <x v="984"/>
    <n v="41"/>
    <s v="Male"/>
    <x v="1"/>
    <x v="2"/>
    <x v="1"/>
    <n v="28466.39"/>
    <n v="142231.96"/>
    <n v="385"/>
    <n v="5010.83"/>
    <x v="0"/>
    <n v="27"/>
    <d v="2021-09-19T00:00:00"/>
    <x v="1"/>
    <s v="Active"/>
    <s v="Adult"/>
    <x v="0"/>
    <x v="2"/>
  </r>
  <r>
    <x v="985"/>
    <n v="19"/>
    <s v="Male"/>
    <x v="1"/>
    <x v="1"/>
    <x v="0"/>
    <n v="10755.19"/>
    <n v="6598.6"/>
    <n v="350"/>
    <n v="19859.560000000001"/>
    <x v="0"/>
    <n v="25"/>
    <d v="2018-02-25T00:00:00"/>
    <x v="1"/>
    <s v="Active"/>
    <s v="Youth"/>
    <x v="0"/>
    <x v="2"/>
  </r>
  <r>
    <x v="986"/>
    <n v="62"/>
    <s v="Male"/>
    <x v="1"/>
    <x v="2"/>
    <x v="3"/>
    <n v="390858.14"/>
    <n v="179116.98"/>
    <n v="411"/>
    <n v="22237.83"/>
    <x v="0"/>
    <n v="55"/>
    <d v="2018-06-21T00:00:00"/>
    <x v="0"/>
    <s v="Highly Active"/>
    <s v="Senior"/>
    <x v="3"/>
    <x v="2"/>
  </r>
  <r>
    <x v="987"/>
    <n v="43"/>
    <s v="Female"/>
    <x v="1"/>
    <x v="2"/>
    <x v="0"/>
    <n v="23129.25"/>
    <n v="48288.38"/>
    <n v="762"/>
    <n v="248927.32"/>
    <x v="1"/>
    <n v="28"/>
    <d v="2021-08-09T00:00:00"/>
    <x v="0"/>
    <s v="Active"/>
    <s v="Adult"/>
    <x v="0"/>
    <x v="1"/>
  </r>
  <r>
    <x v="988"/>
    <n v="31"/>
    <s v="Female"/>
    <x v="1"/>
    <x v="0"/>
    <x v="2"/>
    <n v="17794.189999999999"/>
    <n v="30635.02"/>
    <n v="741"/>
    <n v="116051.32"/>
    <x v="1"/>
    <n v="53"/>
    <d v="2020-05-27T00:00:00"/>
    <x v="0"/>
    <s v="Highly Active"/>
    <s v="Young Adult"/>
    <x v="0"/>
    <x v="3"/>
  </r>
  <r>
    <x v="989"/>
    <n v="68"/>
    <s v="Female"/>
    <x v="1"/>
    <x v="2"/>
    <x v="1"/>
    <n v="160515.89000000001"/>
    <n v="65442.66"/>
    <n v="570"/>
    <n v="148625.19"/>
    <x v="2"/>
    <n v="22"/>
    <d v="2018-10-05T00:00:00"/>
    <x v="0"/>
    <s v="Active"/>
    <s v="Senior"/>
    <x v="3"/>
    <x v="0"/>
  </r>
  <r>
    <x v="990"/>
    <n v="24"/>
    <s v="Male"/>
    <x v="1"/>
    <x v="3"/>
    <x v="0"/>
    <n v="16252.1"/>
    <n v="12152.19"/>
    <n v="643"/>
    <n v="147592.28"/>
    <x v="1"/>
    <n v="42"/>
    <d v="2022-11-11T00:00:00"/>
    <x v="0"/>
    <s v="Highly Active"/>
    <s v="Youth"/>
    <x v="0"/>
    <x v="0"/>
  </r>
  <r>
    <x v="991"/>
    <n v="20"/>
    <s v="Male"/>
    <x v="0"/>
    <x v="2"/>
    <x v="3"/>
    <n v="331315.74"/>
    <n v="49197.52"/>
    <n v="482"/>
    <n v="9913.5"/>
    <x v="1"/>
    <n v="25"/>
    <d v="2020-08-03T00:00:00"/>
    <x v="0"/>
    <s v="Active"/>
    <s v="Youth"/>
    <x v="3"/>
    <x v="2"/>
  </r>
  <r>
    <x v="992"/>
    <n v="64"/>
    <s v="Male"/>
    <x v="2"/>
    <x v="1"/>
    <x v="0"/>
    <n v="34525.68"/>
    <n v="1313.81"/>
    <n v="802"/>
    <n v="68588.66"/>
    <x v="1"/>
    <n v="17"/>
    <d v="2019-01-08T00:00:00"/>
    <x v="0"/>
    <s v="Active"/>
    <s v="Senior"/>
    <x v="0"/>
    <x v="1"/>
  </r>
  <r>
    <x v="993"/>
    <n v="40"/>
    <s v="Female"/>
    <x v="4"/>
    <x v="0"/>
    <x v="3"/>
    <n v="106916.12"/>
    <n v="231570.16"/>
    <n v="309"/>
    <n v="29826.71"/>
    <x v="0"/>
    <n v="59"/>
    <d v="2018-04-13T00:00:00"/>
    <x v="1"/>
    <s v="Highly Active"/>
    <s v="Adult"/>
    <x v="1"/>
    <x v="2"/>
  </r>
  <r>
    <x v="994"/>
    <n v="63"/>
    <s v="Male"/>
    <x v="2"/>
    <x v="1"/>
    <x v="2"/>
    <n v="68027.34"/>
    <n v="3285.53"/>
    <n v="793"/>
    <n v="106855.21"/>
    <x v="2"/>
    <n v="57"/>
    <d v="2019-06-17T00:00:00"/>
    <x v="0"/>
    <s v="Highly Active"/>
    <s v="Senior"/>
    <x v="1"/>
    <x v="1"/>
  </r>
  <r>
    <x v="995"/>
    <n v="60"/>
    <s v="Female"/>
    <x v="3"/>
    <x v="2"/>
    <x v="3"/>
    <n v="56663.99"/>
    <n v="185366.77"/>
    <n v="533"/>
    <n v="109799.66"/>
    <x v="1"/>
    <n v="54"/>
    <d v="2020-02-16T00:00:00"/>
    <x v="1"/>
    <s v="Highly Active"/>
    <s v="Senior"/>
    <x v="1"/>
    <x v="0"/>
  </r>
  <r>
    <x v="996"/>
    <n v="64"/>
    <s v="Male"/>
    <x v="3"/>
    <x v="0"/>
    <x v="0"/>
    <n v="84263.45"/>
    <n v="123039.91"/>
    <n v="597"/>
    <n v="194288.07"/>
    <x v="1"/>
    <n v="44"/>
    <d v="2019-11-02T00:00:00"/>
    <x v="1"/>
    <s v="Highly Active"/>
    <s v="Senior"/>
    <x v="1"/>
    <x v="0"/>
  </r>
  <r>
    <x v="997"/>
    <n v="62"/>
    <s v="Female"/>
    <x v="0"/>
    <x v="1"/>
    <x v="1"/>
    <n v="105132.1"/>
    <n v="13412.12"/>
    <n v="543"/>
    <n v="87146.5"/>
    <x v="2"/>
    <n v="52"/>
    <d v="2019-03-10T00:00:00"/>
    <x v="0"/>
    <s v="Highly Active"/>
    <s v="Senior"/>
    <x v="1"/>
    <x v="0"/>
  </r>
  <r>
    <x v="998"/>
    <n v="35"/>
    <s v="Female"/>
    <x v="2"/>
    <x v="0"/>
    <x v="3"/>
    <n v="112622"/>
    <n v="83112.59"/>
    <n v="808"/>
    <n v="422115.76"/>
    <x v="2"/>
    <n v="12"/>
    <d v="2020-07-20T00:00:00"/>
    <x v="0"/>
    <s v="Low Engagement"/>
    <s v="Young Adult"/>
    <x v="1"/>
    <x v="1"/>
  </r>
  <r>
    <x v="999"/>
    <n v="55"/>
    <s v="Male"/>
    <x v="3"/>
    <x v="2"/>
    <x v="2"/>
    <n v="43177.24"/>
    <n v="70854.87"/>
    <n v="650"/>
    <n v="75324.45"/>
    <x v="1"/>
    <n v="16"/>
    <d v="2019-11-01T00:00:00"/>
    <x v="0"/>
    <s v="Active"/>
    <s v="Senior"/>
    <x v="0"/>
    <x v="3"/>
  </r>
  <r>
    <x v="1000"/>
    <n v="52"/>
    <s v="Male"/>
    <x v="1"/>
    <x v="0"/>
    <x v="0"/>
    <n v="45349.54"/>
    <n v="180918.58"/>
    <n v="566"/>
    <n v="12982.04"/>
    <x v="2"/>
    <n v="37"/>
    <d v="2019-11-23T00:00:00"/>
    <x v="0"/>
    <s v="Highly Active"/>
    <s v="Senior"/>
    <x v="0"/>
    <x v="0"/>
  </r>
  <r>
    <x v="1001"/>
    <n v="68"/>
    <s v="Female"/>
    <x v="1"/>
    <x v="0"/>
    <x v="1"/>
    <n v="41829.53"/>
    <n v="176980.02"/>
    <n v="500"/>
    <n v="131874.96"/>
    <x v="2"/>
    <n v="16"/>
    <d v="2022-04-08T00:00:00"/>
    <x v="0"/>
    <s v="Active"/>
    <s v="Senior"/>
    <x v="0"/>
    <x v="0"/>
  </r>
  <r>
    <x v="1002"/>
    <n v="32"/>
    <s v="Female"/>
    <x v="2"/>
    <x v="2"/>
    <x v="1"/>
    <n v="57376.84"/>
    <n v="160683.97"/>
    <n v="538"/>
    <n v="67515.009999999995"/>
    <x v="1"/>
    <n v="17"/>
    <d v="2022-12-07T00:00:00"/>
    <x v="0"/>
    <s v="Active"/>
    <s v="Young Adult"/>
    <x v="1"/>
    <x v="0"/>
  </r>
  <r>
    <x v="1003"/>
    <n v="42"/>
    <s v="Male"/>
    <x v="2"/>
    <x v="3"/>
    <x v="0"/>
    <n v="53904.17"/>
    <n v="23945.33"/>
    <n v="633"/>
    <n v="90184.48"/>
    <x v="2"/>
    <n v="55"/>
    <d v="2020-02-16T00:00:00"/>
    <x v="0"/>
    <s v="Highly Active"/>
    <s v="Adult"/>
    <x v="1"/>
    <x v="0"/>
  </r>
  <r>
    <x v="1004"/>
    <n v="54"/>
    <s v="Male"/>
    <x v="1"/>
    <x v="2"/>
    <x v="0"/>
    <n v="83428.289999999994"/>
    <n v="144016.92000000001"/>
    <n v="714"/>
    <n v="472205.9"/>
    <x v="2"/>
    <n v="31"/>
    <d v="2019-07-24T00:00:00"/>
    <x v="0"/>
    <s v="Active"/>
    <s v="Senior"/>
    <x v="1"/>
    <x v="3"/>
  </r>
  <r>
    <x v="1005"/>
    <n v="45"/>
    <s v="Female"/>
    <x v="4"/>
    <x v="0"/>
    <x v="1"/>
    <n v="83358.740000000005"/>
    <n v="145756.56"/>
    <n v="783"/>
    <n v="387384.24"/>
    <x v="2"/>
    <n v="15"/>
    <d v="2022-03-21T00:00:00"/>
    <x v="0"/>
    <s v="Low Engagement"/>
    <s v="Adult"/>
    <x v="1"/>
    <x v="1"/>
  </r>
  <r>
    <x v="1006"/>
    <n v="27"/>
    <s v="Male"/>
    <x v="0"/>
    <x v="1"/>
    <x v="2"/>
    <n v="110376.54"/>
    <n v="17812.810000000001"/>
    <n v="736"/>
    <n v="260283.11"/>
    <x v="2"/>
    <n v="13"/>
    <d v="2023-05-03T00:00:00"/>
    <x v="1"/>
    <s v="Low Engagement"/>
    <s v="Young Adult"/>
    <x v="1"/>
    <x v="3"/>
  </r>
  <r>
    <x v="1007"/>
    <n v="56"/>
    <s v="Female"/>
    <x v="2"/>
    <x v="0"/>
    <x v="2"/>
    <n v="132735.79"/>
    <n v="194321.98"/>
    <n v="545"/>
    <n v="36808.58"/>
    <x v="2"/>
    <n v="40"/>
    <d v="2022-08-31T00:00:00"/>
    <x v="0"/>
    <s v="Highly Active"/>
    <s v="Senior"/>
    <x v="1"/>
    <x v="0"/>
  </r>
  <r>
    <x v="1008"/>
    <n v="34"/>
    <s v="Female"/>
    <x v="4"/>
    <x v="1"/>
    <x v="1"/>
    <n v="47178.68"/>
    <n v="19803.97"/>
    <n v="307"/>
    <n v="25375.4"/>
    <x v="0"/>
    <n v="27"/>
    <d v="2020-05-13T00:00:00"/>
    <x v="0"/>
    <s v="Active"/>
    <s v="Young Adult"/>
    <x v="0"/>
    <x v="2"/>
  </r>
  <r>
    <x v="1009"/>
    <n v="56"/>
    <s v="Male"/>
    <x v="2"/>
    <x v="3"/>
    <x v="1"/>
    <n v="162402.43"/>
    <n v="25484.25"/>
    <n v="451"/>
    <n v="11002.3"/>
    <x v="0"/>
    <n v="21"/>
    <d v="2019-06-01T00:00:00"/>
    <x v="0"/>
    <s v="Active"/>
    <s v="Senior"/>
    <x v="3"/>
    <x v="2"/>
  </r>
  <r>
    <x v="1010"/>
    <n v="39"/>
    <s v="Male"/>
    <x v="4"/>
    <x v="2"/>
    <x v="0"/>
    <n v="75982.820000000007"/>
    <n v="37532.67"/>
    <n v="691"/>
    <n v="58975.519999999997"/>
    <x v="1"/>
    <n v="2"/>
    <d v="2022-09-06T00:00:00"/>
    <x v="0"/>
    <s v="Low Engagement"/>
    <s v="Adult"/>
    <x v="1"/>
    <x v="3"/>
  </r>
  <r>
    <x v="1011"/>
    <n v="43"/>
    <s v="Male"/>
    <x v="2"/>
    <x v="2"/>
    <x v="2"/>
    <n v="59971.22"/>
    <n v="84500.96"/>
    <n v="510"/>
    <n v="51091.22"/>
    <x v="1"/>
    <n v="8"/>
    <d v="2018-06-17T00:00:00"/>
    <x v="0"/>
    <s v="Low Engagement"/>
    <s v="Adult"/>
    <x v="1"/>
    <x v="0"/>
  </r>
  <r>
    <x v="1012"/>
    <n v="61"/>
    <s v="Male"/>
    <x v="1"/>
    <x v="2"/>
    <x v="2"/>
    <n v="148532.79"/>
    <n v="127218.87"/>
    <n v="666"/>
    <n v="153643.15"/>
    <x v="1"/>
    <n v="42"/>
    <d v="2020-08-21T00:00:00"/>
    <x v="0"/>
    <s v="Highly Active"/>
    <s v="Senior"/>
    <x v="1"/>
    <x v="3"/>
  </r>
  <r>
    <x v="1013"/>
    <n v="42"/>
    <s v="Male"/>
    <x v="3"/>
    <x v="0"/>
    <x v="2"/>
    <n v="46760.13"/>
    <n v="222011.47"/>
    <n v="385"/>
    <n v="17854.2"/>
    <x v="1"/>
    <n v="7"/>
    <d v="2018-02-09T00:00:00"/>
    <x v="0"/>
    <s v="Low Engagement"/>
    <s v="Adult"/>
    <x v="0"/>
    <x v="2"/>
  </r>
  <r>
    <x v="1014"/>
    <n v="34"/>
    <s v="Female"/>
    <x v="0"/>
    <x v="1"/>
    <x v="3"/>
    <n v="164661.47"/>
    <n v="11006.73"/>
    <n v="354"/>
    <n v="39152.050000000003"/>
    <x v="1"/>
    <n v="10"/>
    <d v="2022-03-15T00:00:00"/>
    <x v="0"/>
    <s v="Low Engagement"/>
    <s v="Young Adult"/>
    <x v="3"/>
    <x v="2"/>
  </r>
  <r>
    <x v="1015"/>
    <n v="30"/>
    <s v="Female"/>
    <x v="3"/>
    <x v="2"/>
    <x v="0"/>
    <n v="77453.66"/>
    <n v="163642.17000000001"/>
    <n v="745"/>
    <n v="216484.92"/>
    <x v="2"/>
    <n v="57"/>
    <d v="2021-01-09T00:00:00"/>
    <x v="0"/>
    <s v="Highly Active"/>
    <s v="Young Adult"/>
    <x v="1"/>
    <x v="3"/>
  </r>
  <r>
    <x v="1016"/>
    <n v="37"/>
    <s v="Male"/>
    <x v="4"/>
    <x v="2"/>
    <x v="2"/>
    <n v="70852.02"/>
    <n v="78051.460000000006"/>
    <n v="603"/>
    <n v="59015.41"/>
    <x v="2"/>
    <n v="4"/>
    <d v="2018-04-17T00:00:00"/>
    <x v="0"/>
    <s v="Low Engagement"/>
    <s v="Adult"/>
    <x v="1"/>
    <x v="0"/>
  </r>
  <r>
    <x v="1017"/>
    <n v="42"/>
    <s v="Male"/>
    <x v="3"/>
    <x v="2"/>
    <x v="1"/>
    <n v="69505.02"/>
    <n v="61265.05"/>
    <n v="431"/>
    <n v="44904.76"/>
    <x v="0"/>
    <n v="43"/>
    <d v="2023-05-04T00:00:00"/>
    <x v="1"/>
    <s v="Highly Active"/>
    <s v="Adult"/>
    <x v="1"/>
    <x v="2"/>
  </r>
  <r>
    <x v="1018"/>
    <n v="21"/>
    <s v="Male"/>
    <x v="0"/>
    <x v="1"/>
    <x v="0"/>
    <n v="18687.62"/>
    <n v="1078.33"/>
    <n v="720"/>
    <n v="302417.26"/>
    <x v="2"/>
    <n v="41"/>
    <d v="2019-12-18T00:00:00"/>
    <x v="0"/>
    <s v="Highly Active"/>
    <s v="Youth"/>
    <x v="0"/>
    <x v="3"/>
  </r>
  <r>
    <x v="1019"/>
    <n v="27"/>
    <s v="Female"/>
    <x v="3"/>
    <x v="2"/>
    <x v="3"/>
    <n v="394399.59"/>
    <n v="127463.34"/>
    <n v="684"/>
    <n v="106943.1"/>
    <x v="1"/>
    <n v="36"/>
    <d v="2019-04-05T00:00:00"/>
    <x v="0"/>
    <s v="Highly Active"/>
    <s v="Young Adult"/>
    <x v="3"/>
    <x v="3"/>
  </r>
  <r>
    <x v="1020"/>
    <n v="20"/>
    <s v="Male"/>
    <x v="0"/>
    <x v="2"/>
    <x v="0"/>
    <n v="78845.86"/>
    <n v="147061.92000000001"/>
    <n v="497"/>
    <n v="31568.17"/>
    <x v="1"/>
    <n v="35"/>
    <d v="2021-08-24T00:00:00"/>
    <x v="0"/>
    <s v="Active"/>
    <s v="Youth"/>
    <x v="1"/>
    <x v="2"/>
  </r>
  <r>
    <x v="1021"/>
    <n v="58"/>
    <s v="Male"/>
    <x v="2"/>
    <x v="0"/>
    <x v="0"/>
    <n v="57089.84"/>
    <n v="111321.92"/>
    <n v="346"/>
    <n v="48780.59"/>
    <x v="0"/>
    <n v="43"/>
    <d v="2018-05-21T00:00:00"/>
    <x v="1"/>
    <s v="Highly Active"/>
    <s v="Senior"/>
    <x v="1"/>
    <x v="2"/>
  </r>
  <r>
    <x v="1022"/>
    <n v="62"/>
    <s v="Female"/>
    <x v="3"/>
    <x v="1"/>
    <x v="1"/>
    <n v="191676.15"/>
    <n v="12271.68"/>
    <n v="502"/>
    <n v="186041.04"/>
    <x v="2"/>
    <n v="3"/>
    <d v="2022-05-19T00:00:00"/>
    <x v="0"/>
    <s v="Low Engagement"/>
    <s v="Senior"/>
    <x v="3"/>
    <x v="0"/>
  </r>
  <r>
    <x v="1023"/>
    <n v="35"/>
    <s v="Female"/>
    <x v="1"/>
    <x v="0"/>
    <x v="1"/>
    <n v="67041.84"/>
    <n v="34604.019999999997"/>
    <n v="560"/>
    <n v="57036.1"/>
    <x v="2"/>
    <n v="58"/>
    <d v="2023-05-15T00:00:00"/>
    <x v="0"/>
    <s v="Highly Active"/>
    <s v="Young Adult"/>
    <x v="1"/>
    <x v="0"/>
  </r>
  <r>
    <x v="1024"/>
    <n v="64"/>
    <s v="Male"/>
    <x v="0"/>
    <x v="0"/>
    <x v="2"/>
    <n v="40746.67"/>
    <n v="47802.14"/>
    <n v="323"/>
    <n v="39632.730000000003"/>
    <x v="0"/>
    <n v="18"/>
    <d v="2021-08-27T00:00:00"/>
    <x v="0"/>
    <s v="Active"/>
    <s v="Senior"/>
    <x v="0"/>
    <x v="2"/>
  </r>
  <r>
    <x v="1025"/>
    <n v="53"/>
    <s v="Male"/>
    <x v="3"/>
    <x v="2"/>
    <x v="0"/>
    <n v="68069.210000000006"/>
    <n v="149298.31"/>
    <n v="639"/>
    <n v="169693.58"/>
    <x v="0"/>
    <n v="58"/>
    <d v="2018-03-24T00:00:00"/>
    <x v="0"/>
    <s v="Highly Active"/>
    <s v="Senior"/>
    <x v="1"/>
    <x v="0"/>
  </r>
  <r>
    <x v="1026"/>
    <n v="64"/>
    <s v="Male"/>
    <x v="0"/>
    <x v="0"/>
    <x v="0"/>
    <n v="76082.460000000006"/>
    <n v="123059.52"/>
    <n v="711"/>
    <n v="350507.66"/>
    <x v="1"/>
    <n v="51"/>
    <d v="2022-03-25T00:00:00"/>
    <x v="0"/>
    <s v="Highly Active"/>
    <s v="Senior"/>
    <x v="1"/>
    <x v="3"/>
  </r>
  <r>
    <x v="1027"/>
    <n v="39"/>
    <s v="Female"/>
    <x v="0"/>
    <x v="0"/>
    <x v="0"/>
    <n v="23265.69"/>
    <n v="207973.53"/>
    <n v="560"/>
    <n v="143030.34"/>
    <x v="1"/>
    <n v="46"/>
    <d v="2018-03-05T00:00:00"/>
    <x v="0"/>
    <s v="Highly Active"/>
    <s v="Adult"/>
    <x v="0"/>
    <x v="0"/>
  </r>
  <r>
    <x v="1028"/>
    <n v="51"/>
    <s v="Male"/>
    <x v="3"/>
    <x v="3"/>
    <x v="0"/>
    <n v="8584.4699999999993"/>
    <n v="25793.03"/>
    <n v="585"/>
    <n v="83512.59"/>
    <x v="1"/>
    <n v="56"/>
    <d v="2023-04-29T00:00:00"/>
    <x v="0"/>
    <s v="Highly Active"/>
    <s v="Senior"/>
    <x v="2"/>
    <x v="0"/>
  </r>
  <r>
    <x v="1029"/>
    <n v="64"/>
    <s v="Male"/>
    <x v="2"/>
    <x v="2"/>
    <x v="0"/>
    <n v="81241.13"/>
    <n v="174945.81"/>
    <n v="812"/>
    <n v="453833.14"/>
    <x v="2"/>
    <n v="43"/>
    <d v="2019-05-22T00:00:00"/>
    <x v="0"/>
    <s v="Highly Active"/>
    <s v="Senior"/>
    <x v="1"/>
    <x v="1"/>
  </r>
  <r>
    <x v="1030"/>
    <n v="25"/>
    <s v="Male"/>
    <x v="3"/>
    <x v="2"/>
    <x v="3"/>
    <n v="489425.89"/>
    <n v="59268.5"/>
    <n v="385"/>
    <n v="47520.01"/>
    <x v="1"/>
    <n v="24"/>
    <d v="2019-02-13T00:00:00"/>
    <x v="0"/>
    <s v="Active"/>
    <s v="Youth"/>
    <x v="3"/>
    <x v="2"/>
  </r>
  <r>
    <x v="1031"/>
    <n v="57"/>
    <s v="Female"/>
    <x v="1"/>
    <x v="2"/>
    <x v="1"/>
    <n v="130711.1"/>
    <n v="112668.55"/>
    <n v="729"/>
    <n v="207087.14"/>
    <x v="2"/>
    <n v="32"/>
    <d v="2022-09-15T00:00:00"/>
    <x v="0"/>
    <s v="Active"/>
    <s v="Senior"/>
    <x v="1"/>
    <x v="3"/>
  </r>
  <r>
    <x v="1032"/>
    <n v="66"/>
    <s v="Female"/>
    <x v="1"/>
    <x v="2"/>
    <x v="3"/>
    <n v="175040.11"/>
    <n v="154767.54"/>
    <n v="330"/>
    <n v="10697.89"/>
    <x v="0"/>
    <n v="34"/>
    <d v="2018-02-11T00:00:00"/>
    <x v="1"/>
    <s v="Active"/>
    <s v="Senior"/>
    <x v="3"/>
    <x v="2"/>
  </r>
  <r>
    <x v="1033"/>
    <n v="61"/>
    <s v="Male"/>
    <x v="1"/>
    <x v="1"/>
    <x v="2"/>
    <n v="149534.17000000001"/>
    <n v="15479.61"/>
    <n v="739"/>
    <n v="463265.74"/>
    <x v="1"/>
    <n v="59"/>
    <d v="2021-06-26T00:00:00"/>
    <x v="1"/>
    <s v="Highly Active"/>
    <s v="Senior"/>
    <x v="1"/>
    <x v="3"/>
  </r>
  <r>
    <x v="1034"/>
    <n v="36"/>
    <s v="Male"/>
    <x v="2"/>
    <x v="2"/>
    <x v="3"/>
    <n v="451969.99"/>
    <n v="163394.92000000001"/>
    <n v="648"/>
    <n v="195556.99"/>
    <x v="2"/>
    <n v="2"/>
    <d v="2018-11-09T00:00:00"/>
    <x v="0"/>
    <s v="Low Engagement"/>
    <s v="Adult"/>
    <x v="3"/>
    <x v="0"/>
  </r>
  <r>
    <x v="1035"/>
    <n v="59"/>
    <s v="Female"/>
    <x v="2"/>
    <x v="0"/>
    <x v="0"/>
    <n v="51824.68"/>
    <n v="83886.85"/>
    <n v="711"/>
    <n v="113359.96"/>
    <x v="2"/>
    <n v="2"/>
    <d v="2019-05-04T00:00:00"/>
    <x v="0"/>
    <s v="Low Engagement"/>
    <s v="Senior"/>
    <x v="1"/>
    <x v="3"/>
  </r>
  <r>
    <x v="1036"/>
    <n v="58"/>
    <s v="Female"/>
    <x v="3"/>
    <x v="2"/>
    <x v="0"/>
    <n v="82706.81"/>
    <n v="62730.92"/>
    <n v="827"/>
    <n v="423066.93"/>
    <x v="2"/>
    <n v="10"/>
    <d v="2018-09-16T00:00:00"/>
    <x v="0"/>
    <s v="Low Engagement"/>
    <s v="Senior"/>
    <x v="1"/>
    <x v="1"/>
  </r>
  <r>
    <x v="1037"/>
    <n v="54"/>
    <s v="Female"/>
    <x v="2"/>
    <x v="2"/>
    <x v="2"/>
    <n v="124214.87"/>
    <n v="130302.12"/>
    <n v="609"/>
    <n v="199157.48"/>
    <x v="1"/>
    <n v="23"/>
    <d v="2020-08-27T00:00:00"/>
    <x v="0"/>
    <s v="Active"/>
    <s v="Senior"/>
    <x v="1"/>
    <x v="0"/>
  </r>
  <r>
    <x v="1038"/>
    <n v="23"/>
    <s v="Female"/>
    <x v="2"/>
    <x v="0"/>
    <x v="1"/>
    <n v="187285.8"/>
    <n v="227504.02"/>
    <n v="695"/>
    <n v="195998.94"/>
    <x v="2"/>
    <n v="15"/>
    <d v="2021-10-03T00:00:00"/>
    <x v="0"/>
    <s v="Low Engagement"/>
    <s v="Youth"/>
    <x v="3"/>
    <x v="3"/>
  </r>
  <r>
    <x v="1039"/>
    <n v="69"/>
    <s v="Female"/>
    <x v="1"/>
    <x v="2"/>
    <x v="2"/>
    <n v="127729.34"/>
    <n v="84253.72"/>
    <n v="637"/>
    <n v="97024.53"/>
    <x v="1"/>
    <n v="54"/>
    <d v="2018-08-23T00:00:00"/>
    <x v="0"/>
    <s v="Highly Active"/>
    <s v="Senior"/>
    <x v="1"/>
    <x v="0"/>
  </r>
  <r>
    <x v="1040"/>
    <n v="43"/>
    <s v="Female"/>
    <x v="2"/>
    <x v="2"/>
    <x v="2"/>
    <n v="100115.09"/>
    <n v="47799.88"/>
    <n v="736"/>
    <n v="406715.2"/>
    <x v="2"/>
    <n v="12"/>
    <d v="2021-03-01T00:00:00"/>
    <x v="0"/>
    <s v="Low Engagement"/>
    <s v="Adult"/>
    <x v="1"/>
    <x v="3"/>
  </r>
  <r>
    <x v="1041"/>
    <n v="51"/>
    <s v="Female"/>
    <x v="0"/>
    <x v="0"/>
    <x v="2"/>
    <n v="95302.52"/>
    <n v="220688.99"/>
    <n v="664"/>
    <n v="186662.21"/>
    <x v="0"/>
    <n v="43"/>
    <d v="2023-04-26T00:00:00"/>
    <x v="1"/>
    <s v="Highly Active"/>
    <s v="Senior"/>
    <x v="1"/>
    <x v="3"/>
  </r>
  <r>
    <x v="1042"/>
    <n v="62"/>
    <s v="Female"/>
    <x v="1"/>
    <x v="0"/>
    <x v="2"/>
    <n v="75430.02"/>
    <n v="103915.39"/>
    <n v="412"/>
    <n v="5819.24"/>
    <x v="1"/>
    <n v="17"/>
    <d v="2019-03-23T00:00:00"/>
    <x v="0"/>
    <s v="Active"/>
    <s v="Senior"/>
    <x v="1"/>
    <x v="2"/>
  </r>
  <r>
    <x v="1043"/>
    <n v="23"/>
    <s v="Female"/>
    <x v="1"/>
    <x v="2"/>
    <x v="1"/>
    <n v="127164.7"/>
    <n v="58281.66"/>
    <n v="475"/>
    <n v="27324.37"/>
    <x v="0"/>
    <n v="18"/>
    <d v="2020-08-10T00:00:00"/>
    <x v="0"/>
    <s v="Active"/>
    <s v="Youth"/>
    <x v="1"/>
    <x v="2"/>
  </r>
  <r>
    <x v="1044"/>
    <n v="54"/>
    <s v="Male"/>
    <x v="1"/>
    <x v="3"/>
    <x v="0"/>
    <n v="79726.44"/>
    <n v="8693.09"/>
    <n v="448"/>
    <n v="36877.589999999997"/>
    <x v="1"/>
    <n v="14"/>
    <d v="2021-12-03T00:00:00"/>
    <x v="0"/>
    <s v="Low Engagement"/>
    <s v="Senior"/>
    <x v="1"/>
    <x v="2"/>
  </r>
  <r>
    <x v="1045"/>
    <n v="50"/>
    <s v="Male"/>
    <x v="1"/>
    <x v="0"/>
    <x v="2"/>
    <n v="145665.26999999999"/>
    <n v="108174.67"/>
    <n v="477"/>
    <n v="34018.49"/>
    <x v="0"/>
    <n v="17"/>
    <d v="2019-06-09T00:00:00"/>
    <x v="0"/>
    <s v="Active"/>
    <s v="Adult"/>
    <x v="1"/>
    <x v="2"/>
  </r>
  <r>
    <x v="1046"/>
    <n v="39"/>
    <s v="Male"/>
    <x v="2"/>
    <x v="1"/>
    <x v="1"/>
    <n v="96121.03"/>
    <n v="11853.56"/>
    <n v="681"/>
    <n v="54387.72"/>
    <x v="1"/>
    <n v="15"/>
    <d v="2022-04-20T00:00:00"/>
    <x v="0"/>
    <s v="Low Engagement"/>
    <s v="Adult"/>
    <x v="1"/>
    <x v="3"/>
  </r>
  <r>
    <x v="1047"/>
    <n v="38"/>
    <s v="Female"/>
    <x v="1"/>
    <x v="2"/>
    <x v="0"/>
    <n v="57791.67"/>
    <n v="90928.38"/>
    <n v="522"/>
    <n v="52219.37"/>
    <x v="2"/>
    <n v="12"/>
    <d v="2020-01-26T00:00:00"/>
    <x v="0"/>
    <s v="Low Engagement"/>
    <s v="Adult"/>
    <x v="1"/>
    <x v="0"/>
  </r>
  <r>
    <x v="1048"/>
    <n v="23"/>
    <s v="Male"/>
    <x v="0"/>
    <x v="2"/>
    <x v="1"/>
    <n v="91737.07"/>
    <n v="33512.51"/>
    <n v="558"/>
    <n v="118895.64"/>
    <x v="0"/>
    <n v="59"/>
    <d v="2018-12-10T00:00:00"/>
    <x v="0"/>
    <s v="Highly Active"/>
    <s v="Youth"/>
    <x v="1"/>
    <x v="0"/>
  </r>
  <r>
    <x v="1049"/>
    <n v="23"/>
    <s v="Female"/>
    <x v="3"/>
    <x v="2"/>
    <x v="1"/>
    <n v="135355.28"/>
    <n v="46474.43"/>
    <n v="488"/>
    <n v="15662"/>
    <x v="0"/>
    <n v="16"/>
    <d v="2021-05-25T00:00:00"/>
    <x v="0"/>
    <s v="Active"/>
    <s v="Youth"/>
    <x v="1"/>
    <x v="2"/>
  </r>
  <r>
    <x v="1050"/>
    <n v="65"/>
    <s v="Female"/>
    <x v="2"/>
    <x v="2"/>
    <x v="2"/>
    <n v="98188.87"/>
    <n v="79385.55"/>
    <n v="605"/>
    <n v="58748.91"/>
    <x v="2"/>
    <n v="32"/>
    <d v="2021-05-28T00:00:00"/>
    <x v="0"/>
    <s v="Active"/>
    <s v="Senior"/>
    <x v="1"/>
    <x v="0"/>
  </r>
  <r>
    <x v="1051"/>
    <n v="21"/>
    <s v="Male"/>
    <x v="4"/>
    <x v="2"/>
    <x v="3"/>
    <n v="58025.21"/>
    <n v="142149.76000000001"/>
    <n v="677"/>
    <n v="86796.51"/>
    <x v="1"/>
    <n v="23"/>
    <d v="2023-05-28T00:00:00"/>
    <x v="0"/>
    <s v="Active"/>
    <s v="Youth"/>
    <x v="1"/>
    <x v="3"/>
  </r>
  <r>
    <x v="1052"/>
    <n v="47"/>
    <s v="Female"/>
    <x v="2"/>
    <x v="3"/>
    <x v="0"/>
    <n v="54574.99"/>
    <n v="7462.88"/>
    <n v="642"/>
    <n v="17372.86"/>
    <x v="0"/>
    <n v="38"/>
    <d v="2022-03-12T00:00:00"/>
    <x v="0"/>
    <s v="Highly Active"/>
    <s v="Adult"/>
    <x v="1"/>
    <x v="0"/>
  </r>
  <r>
    <x v="1053"/>
    <n v="28"/>
    <s v="Male"/>
    <x v="2"/>
    <x v="0"/>
    <x v="2"/>
    <n v="22388.17"/>
    <n v="176983.92"/>
    <n v="455"/>
    <n v="7082.59"/>
    <x v="0"/>
    <n v="34"/>
    <d v="2022-01-11T00:00:00"/>
    <x v="0"/>
    <s v="Active"/>
    <s v="Young Adult"/>
    <x v="0"/>
    <x v="2"/>
  </r>
  <r>
    <x v="1054"/>
    <n v="47"/>
    <s v="Male"/>
    <x v="4"/>
    <x v="2"/>
    <x v="2"/>
    <n v="13693.71"/>
    <n v="50380.6"/>
    <n v="354"/>
    <n v="45247.01"/>
    <x v="0"/>
    <n v="34"/>
    <d v="2018-08-23T00:00:00"/>
    <x v="0"/>
    <s v="Active"/>
    <s v="Adult"/>
    <x v="0"/>
    <x v="2"/>
  </r>
  <r>
    <x v="1055"/>
    <n v="48"/>
    <s v="Male"/>
    <x v="1"/>
    <x v="0"/>
    <x v="1"/>
    <n v="159283.45000000001"/>
    <n v="79252.289999999994"/>
    <n v="741"/>
    <n v="111648.57"/>
    <x v="2"/>
    <n v="16"/>
    <d v="2022-05-12T00:00:00"/>
    <x v="0"/>
    <s v="Active"/>
    <s v="Adult"/>
    <x v="3"/>
    <x v="3"/>
  </r>
  <r>
    <x v="1056"/>
    <n v="41"/>
    <s v="Female"/>
    <x v="4"/>
    <x v="2"/>
    <x v="0"/>
    <n v="26606.34"/>
    <n v="59272.05"/>
    <n v="499"/>
    <n v="33288.449999999997"/>
    <x v="0"/>
    <n v="34"/>
    <d v="2022-08-05T00:00:00"/>
    <x v="0"/>
    <s v="Active"/>
    <s v="Adult"/>
    <x v="0"/>
    <x v="2"/>
  </r>
  <r>
    <x v="1057"/>
    <n v="26"/>
    <s v="Male"/>
    <x v="1"/>
    <x v="0"/>
    <x v="1"/>
    <n v="71427.740000000005"/>
    <n v="38824.019999999997"/>
    <n v="702"/>
    <n v="297902.92"/>
    <x v="2"/>
    <n v="40"/>
    <d v="2018-12-02T00:00:00"/>
    <x v="0"/>
    <s v="Highly Active"/>
    <s v="Young Adult"/>
    <x v="1"/>
    <x v="3"/>
  </r>
  <r>
    <x v="1058"/>
    <n v="20"/>
    <s v="Female"/>
    <x v="2"/>
    <x v="0"/>
    <x v="3"/>
    <n v="78838.06"/>
    <n v="207972.35"/>
    <n v="476"/>
    <n v="42723.1"/>
    <x v="0"/>
    <n v="7"/>
    <d v="2023-05-30T00:00:00"/>
    <x v="0"/>
    <s v="Low Engagement"/>
    <s v="Youth"/>
    <x v="1"/>
    <x v="2"/>
  </r>
  <r>
    <x v="1059"/>
    <n v="68"/>
    <s v="Male"/>
    <x v="1"/>
    <x v="1"/>
    <x v="0"/>
    <n v="18770.53"/>
    <n v="9268.07"/>
    <n v="748"/>
    <n v="340296.44"/>
    <x v="1"/>
    <n v="33"/>
    <d v="2019-09-30T00:00:00"/>
    <x v="0"/>
    <s v="Active"/>
    <s v="Senior"/>
    <x v="0"/>
    <x v="3"/>
  </r>
  <r>
    <x v="1060"/>
    <n v="48"/>
    <s v="Male"/>
    <x v="0"/>
    <x v="3"/>
    <x v="0"/>
    <n v="76794.880000000005"/>
    <n v="25776.34"/>
    <n v="840"/>
    <n v="319430.8"/>
    <x v="1"/>
    <n v="4"/>
    <d v="2018-08-10T00:00:00"/>
    <x v="0"/>
    <s v="Low Engagement"/>
    <s v="Adult"/>
    <x v="1"/>
    <x v="1"/>
  </r>
  <r>
    <x v="1061"/>
    <n v="57"/>
    <s v="Male"/>
    <x v="0"/>
    <x v="2"/>
    <x v="3"/>
    <n v="272088.87"/>
    <n v="46811.44"/>
    <n v="600"/>
    <n v="140751.75"/>
    <x v="1"/>
    <n v="43"/>
    <d v="2021-03-31T00:00:00"/>
    <x v="0"/>
    <s v="Highly Active"/>
    <s v="Senior"/>
    <x v="3"/>
    <x v="0"/>
  </r>
  <r>
    <x v="1062"/>
    <n v="54"/>
    <s v="Female"/>
    <x v="0"/>
    <x v="0"/>
    <x v="1"/>
    <n v="176730.35"/>
    <n v="60525.22"/>
    <n v="606"/>
    <n v="70992.55"/>
    <x v="1"/>
    <n v="52"/>
    <d v="2018-02-22T00:00:00"/>
    <x v="1"/>
    <s v="Highly Active"/>
    <s v="Senior"/>
    <x v="3"/>
    <x v="0"/>
  </r>
  <r>
    <x v="1063"/>
    <n v="53"/>
    <s v="Female"/>
    <x v="1"/>
    <x v="3"/>
    <x v="1"/>
    <n v="82462.22"/>
    <n v="12661.44"/>
    <n v="566"/>
    <n v="122885.75999999999"/>
    <x v="2"/>
    <n v="7"/>
    <d v="2023-03-18T00:00:00"/>
    <x v="0"/>
    <s v="Low Engagement"/>
    <s v="Senior"/>
    <x v="1"/>
    <x v="0"/>
  </r>
  <r>
    <x v="1064"/>
    <n v="41"/>
    <s v="Female"/>
    <x v="1"/>
    <x v="1"/>
    <x v="0"/>
    <n v="27601.37"/>
    <n v="15317.32"/>
    <n v="513"/>
    <n v="76471.95"/>
    <x v="1"/>
    <n v="18"/>
    <d v="2019-10-01T00:00:00"/>
    <x v="0"/>
    <s v="Active"/>
    <s v="Adult"/>
    <x v="0"/>
    <x v="0"/>
  </r>
  <r>
    <x v="1065"/>
    <n v="48"/>
    <s v="Male"/>
    <x v="1"/>
    <x v="0"/>
    <x v="1"/>
    <n v="72781.960000000006"/>
    <n v="105612.47"/>
    <n v="782"/>
    <n v="312225.73"/>
    <x v="2"/>
    <n v="4"/>
    <d v="2021-03-25T00:00:00"/>
    <x v="0"/>
    <s v="Low Engagement"/>
    <s v="Adult"/>
    <x v="1"/>
    <x v="1"/>
  </r>
  <r>
    <x v="1066"/>
    <n v="23"/>
    <s v="Male"/>
    <x v="1"/>
    <x v="3"/>
    <x v="3"/>
    <n v="370747.31"/>
    <n v="15210.47"/>
    <n v="561"/>
    <n v="169151.03"/>
    <x v="0"/>
    <n v="49"/>
    <d v="2021-10-19T00:00:00"/>
    <x v="0"/>
    <s v="Highly Active"/>
    <s v="Youth"/>
    <x v="3"/>
    <x v="0"/>
  </r>
  <r>
    <x v="1067"/>
    <n v="19"/>
    <s v="Female"/>
    <x v="4"/>
    <x v="2"/>
    <x v="0"/>
    <n v="55945.56"/>
    <n v="81272.61"/>
    <n v="366"/>
    <n v="25976.35"/>
    <x v="1"/>
    <n v="11"/>
    <d v="2023-02-03T00:00:00"/>
    <x v="0"/>
    <s v="Low Engagement"/>
    <s v="Youth"/>
    <x v="1"/>
    <x v="2"/>
  </r>
  <r>
    <x v="1068"/>
    <n v="37"/>
    <s v="Female"/>
    <x v="1"/>
    <x v="3"/>
    <x v="0"/>
    <n v="90514.93"/>
    <n v="7005.61"/>
    <n v="432"/>
    <n v="47642.29"/>
    <x v="0"/>
    <n v="43"/>
    <d v="2023-05-17T00:00:00"/>
    <x v="0"/>
    <s v="Highly Active"/>
    <s v="Adult"/>
    <x v="1"/>
    <x v="2"/>
  </r>
  <r>
    <x v="1069"/>
    <n v="45"/>
    <s v="Female"/>
    <x v="3"/>
    <x v="2"/>
    <x v="3"/>
    <n v="320975.95"/>
    <n v="189703.72"/>
    <n v="839"/>
    <n v="159971.79"/>
    <x v="2"/>
    <n v="20"/>
    <d v="2020-02-08T00:00:00"/>
    <x v="0"/>
    <s v="Active"/>
    <s v="Adult"/>
    <x v="3"/>
    <x v="1"/>
  </r>
  <r>
    <x v="1070"/>
    <n v="28"/>
    <s v="Female"/>
    <x v="3"/>
    <x v="0"/>
    <x v="2"/>
    <n v="79022.55"/>
    <n v="173590.92"/>
    <n v="811"/>
    <n v="248294.12"/>
    <x v="1"/>
    <n v="11"/>
    <d v="2020-03-23T00:00:00"/>
    <x v="1"/>
    <s v="Low Engagement"/>
    <s v="Young Adult"/>
    <x v="1"/>
    <x v="1"/>
  </r>
  <r>
    <x v="1071"/>
    <n v="21"/>
    <s v="Female"/>
    <x v="1"/>
    <x v="1"/>
    <x v="1"/>
    <n v="158221.78"/>
    <n v="15756.66"/>
    <n v="510"/>
    <n v="43323.83"/>
    <x v="1"/>
    <n v="15"/>
    <d v="2023-04-13T00:00:00"/>
    <x v="0"/>
    <s v="Low Engagement"/>
    <s v="Youth"/>
    <x v="3"/>
    <x v="0"/>
  </r>
  <r>
    <x v="1072"/>
    <n v="32"/>
    <s v="Female"/>
    <x v="0"/>
    <x v="2"/>
    <x v="0"/>
    <n v="94805.85"/>
    <n v="141920.71"/>
    <n v="552"/>
    <n v="90828.94"/>
    <x v="0"/>
    <n v="46"/>
    <d v="2022-01-04T00:00:00"/>
    <x v="0"/>
    <s v="Highly Active"/>
    <s v="Young Adult"/>
    <x v="1"/>
    <x v="0"/>
  </r>
  <r>
    <x v="1073"/>
    <n v="23"/>
    <s v="Male"/>
    <x v="1"/>
    <x v="0"/>
    <x v="0"/>
    <n v="36228.75"/>
    <n v="163991.20000000001"/>
    <n v="337"/>
    <n v="24330.5"/>
    <x v="0"/>
    <n v="17"/>
    <d v="2019-02-11T00:00:00"/>
    <x v="1"/>
    <s v="Active"/>
    <s v="Youth"/>
    <x v="0"/>
    <x v="2"/>
  </r>
  <r>
    <x v="1074"/>
    <n v="66"/>
    <s v="Female"/>
    <x v="1"/>
    <x v="2"/>
    <x v="2"/>
    <n v="44982.67"/>
    <n v="45245.3"/>
    <n v="342"/>
    <n v="47987.88"/>
    <x v="1"/>
    <n v="34"/>
    <d v="2018-06-05T00:00:00"/>
    <x v="0"/>
    <s v="Active"/>
    <s v="Senior"/>
    <x v="0"/>
    <x v="2"/>
  </r>
  <r>
    <x v="1075"/>
    <n v="47"/>
    <s v="Male"/>
    <x v="1"/>
    <x v="3"/>
    <x v="0"/>
    <n v="62005.52"/>
    <n v="21068.34"/>
    <n v="704"/>
    <n v="180045.92"/>
    <x v="1"/>
    <n v="50"/>
    <d v="2021-04-27T00:00:00"/>
    <x v="0"/>
    <s v="Highly Active"/>
    <s v="Adult"/>
    <x v="1"/>
    <x v="3"/>
  </r>
  <r>
    <x v="1076"/>
    <n v="55"/>
    <s v="Male"/>
    <x v="2"/>
    <x v="1"/>
    <x v="1"/>
    <n v="102280.2"/>
    <n v="3107.41"/>
    <n v="345"/>
    <n v="17489.25"/>
    <x v="0"/>
    <n v="48"/>
    <d v="2021-11-15T00:00:00"/>
    <x v="0"/>
    <s v="Highly Active"/>
    <s v="Senior"/>
    <x v="1"/>
    <x v="2"/>
  </r>
  <r>
    <x v="1077"/>
    <n v="68"/>
    <s v="Female"/>
    <x v="2"/>
    <x v="0"/>
    <x v="1"/>
    <n v="197891.19"/>
    <n v="136027.29"/>
    <n v="753"/>
    <n v="92991.02"/>
    <x v="2"/>
    <n v="12"/>
    <d v="2022-08-29T00:00:00"/>
    <x v="0"/>
    <s v="Low Engagement"/>
    <s v="Senior"/>
    <x v="3"/>
    <x v="1"/>
  </r>
  <r>
    <x v="1078"/>
    <n v="19"/>
    <s v="Female"/>
    <x v="2"/>
    <x v="0"/>
    <x v="0"/>
    <n v="46773.82"/>
    <n v="196151.67999999999"/>
    <n v="604"/>
    <n v="181251.44"/>
    <x v="1"/>
    <n v="42"/>
    <d v="2021-07-08T00:00:00"/>
    <x v="0"/>
    <s v="Highly Active"/>
    <s v="Youth"/>
    <x v="0"/>
    <x v="0"/>
  </r>
  <r>
    <x v="1079"/>
    <n v="32"/>
    <s v="Male"/>
    <x v="2"/>
    <x v="1"/>
    <x v="2"/>
    <n v="20406.419999999998"/>
    <n v="15644.58"/>
    <n v="532"/>
    <n v="146574.71"/>
    <x v="2"/>
    <n v="28"/>
    <d v="2019-05-13T00:00:00"/>
    <x v="0"/>
    <s v="Active"/>
    <s v="Young Adult"/>
    <x v="0"/>
    <x v="0"/>
  </r>
  <r>
    <x v="1080"/>
    <n v="28"/>
    <s v="Female"/>
    <x v="1"/>
    <x v="2"/>
    <x v="3"/>
    <n v="489816.08"/>
    <n v="146457.68"/>
    <n v="544"/>
    <n v="41592.129999999997"/>
    <x v="0"/>
    <n v="48"/>
    <d v="2018-07-28T00:00:00"/>
    <x v="0"/>
    <s v="Highly Active"/>
    <s v="Young Adult"/>
    <x v="3"/>
    <x v="0"/>
  </r>
  <r>
    <x v="1081"/>
    <n v="25"/>
    <s v="Female"/>
    <x v="0"/>
    <x v="2"/>
    <x v="3"/>
    <n v="429614.13"/>
    <n v="144160.70000000001"/>
    <n v="594"/>
    <n v="78138.45"/>
    <x v="1"/>
    <n v="35"/>
    <d v="2021-11-28T00:00:00"/>
    <x v="0"/>
    <s v="Active"/>
    <s v="Youth"/>
    <x v="3"/>
    <x v="0"/>
  </r>
  <r>
    <x v="1082"/>
    <n v="43"/>
    <s v="Male"/>
    <x v="3"/>
    <x v="0"/>
    <x v="0"/>
    <n v="18646.759999999998"/>
    <n v="61731.82"/>
    <n v="682"/>
    <n v="15314.66"/>
    <x v="2"/>
    <n v="8"/>
    <d v="2022-05-02T00:00:00"/>
    <x v="0"/>
    <s v="Low Engagement"/>
    <s v="Adult"/>
    <x v="0"/>
    <x v="3"/>
  </r>
  <r>
    <x v="1083"/>
    <n v="68"/>
    <s v="Male"/>
    <x v="1"/>
    <x v="2"/>
    <x v="0"/>
    <n v="90555.92"/>
    <n v="88841.85"/>
    <n v="457"/>
    <n v="39669.699999999997"/>
    <x v="0"/>
    <n v="27"/>
    <d v="2019-09-10T00:00:00"/>
    <x v="0"/>
    <s v="Active"/>
    <s v="Senior"/>
    <x v="1"/>
    <x v="2"/>
  </r>
  <r>
    <x v="1084"/>
    <n v="62"/>
    <s v="Male"/>
    <x v="1"/>
    <x v="2"/>
    <x v="1"/>
    <n v="71430.03"/>
    <n v="37295.089999999997"/>
    <n v="704"/>
    <n v="364439.65"/>
    <x v="1"/>
    <n v="22"/>
    <d v="2022-10-08T00:00:00"/>
    <x v="0"/>
    <s v="Active"/>
    <s v="Senior"/>
    <x v="1"/>
    <x v="3"/>
  </r>
  <r>
    <x v="1085"/>
    <n v="61"/>
    <s v="Female"/>
    <x v="0"/>
    <x v="2"/>
    <x v="1"/>
    <n v="78536.84"/>
    <n v="152311.07"/>
    <n v="300"/>
    <n v="27780.77"/>
    <x v="0"/>
    <n v="54"/>
    <d v="2021-11-02T00:00:00"/>
    <x v="1"/>
    <s v="Highly Active"/>
    <s v="Senior"/>
    <x v="1"/>
    <x v="2"/>
  </r>
  <r>
    <x v="1086"/>
    <n v="22"/>
    <s v="Male"/>
    <x v="1"/>
    <x v="2"/>
    <x v="0"/>
    <n v="90732.76"/>
    <n v="191939.62"/>
    <n v="516"/>
    <n v="151100.03"/>
    <x v="2"/>
    <n v="57"/>
    <d v="2021-05-14T00:00:00"/>
    <x v="0"/>
    <s v="Highly Active"/>
    <s v="Youth"/>
    <x v="1"/>
    <x v="0"/>
  </r>
  <r>
    <x v="1087"/>
    <n v="23"/>
    <s v="Female"/>
    <x v="0"/>
    <x v="1"/>
    <x v="0"/>
    <n v="53481.440000000002"/>
    <n v="5282.21"/>
    <n v="806"/>
    <n v="154182.68"/>
    <x v="1"/>
    <n v="24"/>
    <d v="2022-07-08T00:00:00"/>
    <x v="0"/>
    <s v="Active"/>
    <s v="Youth"/>
    <x v="1"/>
    <x v="1"/>
  </r>
  <r>
    <x v="1088"/>
    <n v="43"/>
    <s v="Male"/>
    <x v="1"/>
    <x v="0"/>
    <x v="0"/>
    <n v="14638.53"/>
    <n v="44555.08"/>
    <n v="329"/>
    <n v="6246.04"/>
    <x v="1"/>
    <n v="2"/>
    <d v="2018-09-05T00:00:00"/>
    <x v="0"/>
    <s v="Low Engagement"/>
    <s v="Adult"/>
    <x v="0"/>
    <x v="2"/>
  </r>
  <r>
    <x v="1089"/>
    <n v="21"/>
    <s v="Male"/>
    <x v="1"/>
    <x v="0"/>
    <x v="2"/>
    <n v="61667.86"/>
    <n v="153159.62"/>
    <n v="819"/>
    <n v="306649.59000000003"/>
    <x v="1"/>
    <n v="31"/>
    <d v="2022-06-19T00:00:00"/>
    <x v="0"/>
    <s v="Active"/>
    <s v="Youth"/>
    <x v="1"/>
    <x v="1"/>
  </r>
  <r>
    <x v="1090"/>
    <n v="36"/>
    <s v="Male"/>
    <x v="1"/>
    <x v="2"/>
    <x v="3"/>
    <n v="374943.85"/>
    <n v="175638.7"/>
    <n v="574"/>
    <n v="112199.31"/>
    <x v="2"/>
    <n v="22"/>
    <d v="2021-03-05T00:00:00"/>
    <x v="0"/>
    <s v="Active"/>
    <s v="Adult"/>
    <x v="3"/>
    <x v="0"/>
  </r>
  <r>
    <x v="1091"/>
    <n v="37"/>
    <s v="Female"/>
    <x v="1"/>
    <x v="2"/>
    <x v="2"/>
    <n v="34385.79"/>
    <n v="123835.61"/>
    <n v="791"/>
    <n v="490089.25"/>
    <x v="1"/>
    <n v="1"/>
    <d v="2022-05-22T00:00:00"/>
    <x v="0"/>
    <s v="Low Engagement"/>
    <s v="Adult"/>
    <x v="0"/>
    <x v="1"/>
  </r>
  <r>
    <x v="1092"/>
    <n v="50"/>
    <s v="Female"/>
    <x v="0"/>
    <x v="2"/>
    <x v="0"/>
    <n v="59432.89"/>
    <n v="37952.120000000003"/>
    <n v="335"/>
    <n v="42412.59"/>
    <x v="1"/>
    <n v="14"/>
    <d v="2018-03-26T00:00:00"/>
    <x v="0"/>
    <s v="Low Engagement"/>
    <s v="Adult"/>
    <x v="1"/>
    <x v="2"/>
  </r>
  <r>
    <x v="1093"/>
    <n v="37"/>
    <s v="Male"/>
    <x v="2"/>
    <x v="1"/>
    <x v="2"/>
    <n v="107338.38"/>
    <n v="19485.439999999999"/>
    <n v="610"/>
    <n v="54824.82"/>
    <x v="2"/>
    <n v="25"/>
    <d v="2019-12-13T00:00:00"/>
    <x v="0"/>
    <s v="Active"/>
    <s v="Adult"/>
    <x v="1"/>
    <x v="0"/>
  </r>
  <r>
    <x v="1094"/>
    <n v="66"/>
    <s v="Male"/>
    <x v="3"/>
    <x v="0"/>
    <x v="0"/>
    <n v="35041.5"/>
    <n v="252021.97"/>
    <n v="343"/>
    <n v="13217.06"/>
    <x v="1"/>
    <n v="36"/>
    <d v="2020-12-27T00:00:00"/>
    <x v="0"/>
    <s v="Highly Active"/>
    <s v="Senior"/>
    <x v="0"/>
    <x v="2"/>
  </r>
  <r>
    <x v="1095"/>
    <n v="29"/>
    <s v="Male"/>
    <x v="3"/>
    <x v="3"/>
    <x v="1"/>
    <n v="140306.73000000001"/>
    <n v="8289.85"/>
    <n v="454"/>
    <n v="15129.12"/>
    <x v="0"/>
    <n v="36"/>
    <d v="2020-05-27T00:00:00"/>
    <x v="0"/>
    <s v="Highly Active"/>
    <s v="Young Adult"/>
    <x v="1"/>
    <x v="2"/>
  </r>
  <r>
    <x v="1096"/>
    <n v="64"/>
    <s v="Female"/>
    <x v="2"/>
    <x v="0"/>
    <x v="2"/>
    <n v="133789.03"/>
    <n v="278103.37"/>
    <n v="376"/>
    <n v="36308.54"/>
    <x v="0"/>
    <n v="41"/>
    <d v="2021-09-16T00:00:00"/>
    <x v="0"/>
    <s v="Highly Active"/>
    <s v="Senior"/>
    <x v="1"/>
    <x v="2"/>
  </r>
  <r>
    <x v="1097"/>
    <n v="18"/>
    <s v="Male"/>
    <x v="3"/>
    <x v="0"/>
    <x v="0"/>
    <n v="47739.56"/>
    <n v="146192.72"/>
    <n v="737"/>
    <n v="69321.27"/>
    <x v="2"/>
    <n v="3"/>
    <d v="2020-01-29T00:00:00"/>
    <x v="0"/>
    <s v="Low Engagement"/>
    <s v="Youth"/>
    <x v="0"/>
    <x v="3"/>
  </r>
  <r>
    <x v="1098"/>
    <n v="43"/>
    <s v="Female"/>
    <x v="1"/>
    <x v="0"/>
    <x v="1"/>
    <n v="79667.320000000007"/>
    <n v="124131.44"/>
    <n v="731"/>
    <n v="104995.21"/>
    <x v="2"/>
    <n v="5"/>
    <d v="2018-05-22T00:00:00"/>
    <x v="0"/>
    <s v="Low Engagement"/>
    <s v="Adult"/>
    <x v="1"/>
    <x v="3"/>
  </r>
  <r>
    <x v="1099"/>
    <n v="31"/>
    <s v="Male"/>
    <x v="2"/>
    <x v="3"/>
    <x v="0"/>
    <n v="25864.68"/>
    <n v="16526.330000000002"/>
    <n v="841"/>
    <n v="245289.13"/>
    <x v="2"/>
    <n v="1"/>
    <d v="2020-11-02T00:00:00"/>
    <x v="0"/>
    <s v="Low Engagement"/>
    <s v="Young Adult"/>
    <x v="0"/>
    <x v="1"/>
  </r>
  <r>
    <x v="1100"/>
    <n v="55"/>
    <s v="Male"/>
    <x v="0"/>
    <x v="1"/>
    <x v="0"/>
    <n v="60816.34"/>
    <n v="16691.439999999999"/>
    <n v="338"/>
    <n v="45177.38"/>
    <x v="0"/>
    <n v="54"/>
    <d v="2021-08-19T00:00:00"/>
    <x v="1"/>
    <s v="Highly Active"/>
    <s v="Senior"/>
    <x v="1"/>
    <x v="2"/>
  </r>
  <r>
    <x v="1101"/>
    <n v="54"/>
    <s v="Male"/>
    <x v="1"/>
    <x v="2"/>
    <x v="1"/>
    <n v="176571.15"/>
    <n v="142111.54999999999"/>
    <n v="538"/>
    <n v="130976.96000000001"/>
    <x v="0"/>
    <n v="19"/>
    <d v="2019-11-30T00:00:00"/>
    <x v="0"/>
    <s v="Active"/>
    <s v="Senior"/>
    <x v="3"/>
    <x v="0"/>
  </r>
  <r>
    <x v="1102"/>
    <n v="28"/>
    <s v="Male"/>
    <x v="2"/>
    <x v="0"/>
    <x v="3"/>
    <n v="196097.57"/>
    <n v="36589.57"/>
    <n v="312"/>
    <n v="35531.089999999997"/>
    <x v="0"/>
    <n v="33"/>
    <d v="2018-01-26T00:00:00"/>
    <x v="0"/>
    <s v="Active"/>
    <s v="Young Adult"/>
    <x v="3"/>
    <x v="2"/>
  </r>
  <r>
    <x v="1103"/>
    <n v="53"/>
    <s v="Male"/>
    <x v="1"/>
    <x v="0"/>
    <x v="3"/>
    <n v="228305.99"/>
    <n v="288129.21999999997"/>
    <n v="421"/>
    <n v="30370.02"/>
    <x v="0"/>
    <n v="42"/>
    <d v="2022-10-06T00:00:00"/>
    <x v="0"/>
    <s v="Highly Active"/>
    <s v="Senior"/>
    <x v="3"/>
    <x v="2"/>
  </r>
  <r>
    <x v="1104"/>
    <n v="30"/>
    <s v="Male"/>
    <x v="2"/>
    <x v="0"/>
    <x v="1"/>
    <n v="84291.98"/>
    <n v="61379.56"/>
    <n v="443"/>
    <n v="37584.379999999997"/>
    <x v="1"/>
    <n v="54"/>
    <d v="2020-05-10T00:00:00"/>
    <x v="0"/>
    <s v="Highly Active"/>
    <s v="Young Adult"/>
    <x v="1"/>
    <x v="2"/>
  </r>
  <r>
    <x v="1105"/>
    <n v="60"/>
    <s v="Female"/>
    <x v="3"/>
    <x v="2"/>
    <x v="1"/>
    <n v="114358.41"/>
    <n v="156746.54999999999"/>
    <n v="754"/>
    <n v="360669.91"/>
    <x v="1"/>
    <n v="30"/>
    <d v="2022-08-12T00:00:00"/>
    <x v="1"/>
    <s v="Active"/>
    <s v="Senior"/>
    <x v="1"/>
    <x v="1"/>
  </r>
  <r>
    <x v="1106"/>
    <n v="20"/>
    <s v="Male"/>
    <x v="3"/>
    <x v="1"/>
    <x v="0"/>
    <n v="23612.49"/>
    <n v="12722.73"/>
    <n v="667"/>
    <n v="145649"/>
    <x v="2"/>
    <n v="12"/>
    <d v="2020-09-30T00:00:00"/>
    <x v="0"/>
    <s v="Low Engagement"/>
    <s v="Youth"/>
    <x v="0"/>
    <x v="3"/>
  </r>
  <r>
    <x v="1107"/>
    <n v="50"/>
    <s v="Female"/>
    <x v="0"/>
    <x v="3"/>
    <x v="0"/>
    <n v="82398.899999999994"/>
    <n v="9688.2000000000007"/>
    <n v="546"/>
    <n v="81798.27"/>
    <x v="0"/>
    <n v="10"/>
    <d v="2018-08-05T00:00:00"/>
    <x v="0"/>
    <s v="Low Engagement"/>
    <s v="Adult"/>
    <x v="1"/>
    <x v="0"/>
  </r>
  <r>
    <x v="1108"/>
    <n v="23"/>
    <s v="Male"/>
    <x v="0"/>
    <x v="2"/>
    <x v="2"/>
    <n v="51384.32"/>
    <n v="59024.45"/>
    <n v="344"/>
    <n v="48137.38"/>
    <x v="0"/>
    <n v="34"/>
    <d v="2020-06-06T00:00:00"/>
    <x v="0"/>
    <s v="Active"/>
    <s v="Youth"/>
    <x v="1"/>
    <x v="2"/>
  </r>
  <r>
    <x v="1109"/>
    <n v="67"/>
    <s v="Male"/>
    <x v="2"/>
    <x v="1"/>
    <x v="0"/>
    <n v="70830.91"/>
    <n v="17406.55"/>
    <n v="674"/>
    <n v="169826.87"/>
    <x v="0"/>
    <n v="16"/>
    <d v="2023-05-22T00:00:00"/>
    <x v="1"/>
    <s v="Active"/>
    <s v="Senior"/>
    <x v="1"/>
    <x v="3"/>
  </r>
  <r>
    <x v="1110"/>
    <n v="27"/>
    <s v="Female"/>
    <x v="2"/>
    <x v="2"/>
    <x v="3"/>
    <n v="280947.08"/>
    <n v="101348.14"/>
    <n v="590"/>
    <n v="33424.42"/>
    <x v="0"/>
    <n v="40"/>
    <d v="2020-01-12T00:00:00"/>
    <x v="0"/>
    <s v="Highly Active"/>
    <s v="Young Adult"/>
    <x v="3"/>
    <x v="0"/>
  </r>
  <r>
    <x v="1111"/>
    <n v="22"/>
    <s v="Male"/>
    <x v="1"/>
    <x v="2"/>
    <x v="0"/>
    <n v="59003.86"/>
    <n v="141278.01"/>
    <n v="506"/>
    <n v="71607.48"/>
    <x v="1"/>
    <n v="46"/>
    <d v="2021-07-25T00:00:00"/>
    <x v="0"/>
    <s v="Highly Active"/>
    <s v="Youth"/>
    <x v="1"/>
    <x v="0"/>
  </r>
  <r>
    <x v="1112"/>
    <n v="40"/>
    <s v="Female"/>
    <x v="2"/>
    <x v="2"/>
    <x v="3"/>
    <n v="130823.93"/>
    <n v="115692.07"/>
    <n v="818"/>
    <n v="292532.95"/>
    <x v="1"/>
    <n v="29"/>
    <d v="2022-12-31T00:00:00"/>
    <x v="0"/>
    <s v="Active"/>
    <s v="Adult"/>
    <x v="1"/>
    <x v="1"/>
  </r>
  <r>
    <x v="1113"/>
    <n v="27"/>
    <s v="Female"/>
    <x v="2"/>
    <x v="2"/>
    <x v="3"/>
    <n v="380760.44"/>
    <n v="153650.1"/>
    <n v="541"/>
    <n v="150688.28"/>
    <x v="1"/>
    <n v="15"/>
    <d v="2022-08-25T00:00:00"/>
    <x v="0"/>
    <s v="Low Engagement"/>
    <s v="Young Adult"/>
    <x v="3"/>
    <x v="0"/>
  </r>
  <r>
    <x v="1114"/>
    <n v="61"/>
    <s v="Male"/>
    <x v="4"/>
    <x v="1"/>
    <x v="0"/>
    <n v="19673.43"/>
    <n v="9584.85"/>
    <n v="413"/>
    <n v="44973.99"/>
    <x v="0"/>
    <n v="48"/>
    <d v="2020-07-30T00:00:00"/>
    <x v="0"/>
    <s v="Highly Active"/>
    <s v="Senior"/>
    <x v="0"/>
    <x v="2"/>
  </r>
  <r>
    <x v="1115"/>
    <n v="19"/>
    <s v="Female"/>
    <x v="2"/>
    <x v="2"/>
    <x v="0"/>
    <n v="12233.89"/>
    <n v="78854.59"/>
    <n v="601"/>
    <n v="159230.01"/>
    <x v="1"/>
    <n v="11"/>
    <d v="2021-12-19T00:00:00"/>
    <x v="0"/>
    <s v="Low Engagement"/>
    <s v="Youth"/>
    <x v="0"/>
    <x v="0"/>
  </r>
  <r>
    <x v="1116"/>
    <n v="30"/>
    <s v="Female"/>
    <x v="2"/>
    <x v="2"/>
    <x v="3"/>
    <n v="296005.77"/>
    <n v="91775.17"/>
    <n v="575"/>
    <n v="17138.849999999999"/>
    <x v="1"/>
    <n v="44"/>
    <d v="2018-11-10T00:00:00"/>
    <x v="0"/>
    <s v="Highly Active"/>
    <s v="Young Adult"/>
    <x v="3"/>
    <x v="0"/>
  </r>
  <r>
    <x v="1117"/>
    <n v="57"/>
    <s v="Male"/>
    <x v="2"/>
    <x v="2"/>
    <x v="1"/>
    <n v="143312.94"/>
    <n v="176043.21"/>
    <n v="395"/>
    <n v="45430.05"/>
    <x v="1"/>
    <n v="34"/>
    <d v="2020-06-10T00:00:00"/>
    <x v="1"/>
    <s v="Active"/>
    <s v="Senior"/>
    <x v="1"/>
    <x v="2"/>
  </r>
  <r>
    <x v="1118"/>
    <n v="19"/>
    <s v="Female"/>
    <x v="0"/>
    <x v="2"/>
    <x v="0"/>
    <n v="5953.55"/>
    <n v="109565.9"/>
    <n v="593"/>
    <n v="196692.57"/>
    <x v="0"/>
    <n v="36"/>
    <d v="2018-12-27T00:00:00"/>
    <x v="0"/>
    <s v="Highly Active"/>
    <s v="Youth"/>
    <x v="2"/>
    <x v="0"/>
  </r>
  <r>
    <x v="1119"/>
    <n v="37"/>
    <s v="Male"/>
    <x v="0"/>
    <x v="2"/>
    <x v="3"/>
    <n v="81227.89"/>
    <n v="66286.39"/>
    <n v="659"/>
    <n v="144867.66"/>
    <x v="1"/>
    <n v="30"/>
    <d v="2022-02-11T00:00:00"/>
    <x v="0"/>
    <s v="Active"/>
    <s v="Adult"/>
    <x v="1"/>
    <x v="3"/>
  </r>
  <r>
    <x v="1120"/>
    <n v="18"/>
    <s v="Male"/>
    <x v="1"/>
    <x v="0"/>
    <x v="0"/>
    <n v="80465.240000000005"/>
    <n v="281689.51"/>
    <n v="587"/>
    <n v="121534.92"/>
    <x v="1"/>
    <n v="35"/>
    <d v="2020-12-04T00:00:00"/>
    <x v="0"/>
    <s v="Active"/>
    <s v="Youth"/>
    <x v="1"/>
    <x v="0"/>
  </r>
  <r>
    <x v="1121"/>
    <n v="54"/>
    <s v="Male"/>
    <x v="2"/>
    <x v="2"/>
    <x v="2"/>
    <n v="123264.58"/>
    <n v="165422.07999999999"/>
    <n v="453"/>
    <n v="23985.75"/>
    <x v="0"/>
    <n v="9"/>
    <d v="2023-06-01T00:00:00"/>
    <x v="1"/>
    <s v="Low Engagement"/>
    <s v="Senior"/>
    <x v="1"/>
    <x v="2"/>
  </r>
  <r>
    <x v="1122"/>
    <n v="26"/>
    <s v="Male"/>
    <x v="3"/>
    <x v="1"/>
    <x v="1"/>
    <n v="52834.42"/>
    <n v="1113.32"/>
    <n v="722"/>
    <n v="363355.68"/>
    <x v="1"/>
    <n v="18"/>
    <d v="2021-08-25T00:00:00"/>
    <x v="0"/>
    <s v="Active"/>
    <s v="Young Adult"/>
    <x v="1"/>
    <x v="3"/>
  </r>
  <r>
    <x v="1123"/>
    <n v="34"/>
    <s v="Female"/>
    <x v="2"/>
    <x v="1"/>
    <x v="0"/>
    <n v="61907.59"/>
    <n v="19978.86"/>
    <n v="349"/>
    <n v="40661.93"/>
    <x v="1"/>
    <n v="19"/>
    <d v="2019-07-08T00:00:00"/>
    <x v="0"/>
    <s v="Active"/>
    <s v="Young Adult"/>
    <x v="1"/>
    <x v="2"/>
  </r>
  <r>
    <x v="1124"/>
    <n v="26"/>
    <s v="Male"/>
    <x v="1"/>
    <x v="2"/>
    <x v="3"/>
    <n v="249431.03"/>
    <n v="148137.54"/>
    <n v="506"/>
    <n v="20571.75"/>
    <x v="0"/>
    <n v="39"/>
    <d v="2021-06-15T00:00:00"/>
    <x v="0"/>
    <s v="Highly Active"/>
    <s v="Young Adult"/>
    <x v="3"/>
    <x v="0"/>
  </r>
  <r>
    <x v="1125"/>
    <n v="28"/>
    <s v="Male"/>
    <x v="0"/>
    <x v="1"/>
    <x v="1"/>
    <n v="128375.73"/>
    <n v="3205.33"/>
    <n v="512"/>
    <n v="59282.96"/>
    <x v="1"/>
    <n v="4"/>
    <d v="2022-07-14T00:00:00"/>
    <x v="0"/>
    <s v="Low Engagement"/>
    <s v="Young Adult"/>
    <x v="1"/>
    <x v="0"/>
  </r>
  <r>
    <x v="1126"/>
    <n v="32"/>
    <s v="Female"/>
    <x v="3"/>
    <x v="2"/>
    <x v="0"/>
    <n v="86425.05"/>
    <n v="70318.509999999995"/>
    <n v="365"/>
    <n v="24966.99"/>
    <x v="1"/>
    <n v="6"/>
    <d v="2023-02-27T00:00:00"/>
    <x v="0"/>
    <s v="Low Engagement"/>
    <s v="Young Adult"/>
    <x v="1"/>
    <x v="2"/>
  </r>
  <r>
    <x v="1127"/>
    <n v="41"/>
    <s v="Male"/>
    <x v="1"/>
    <x v="2"/>
    <x v="1"/>
    <n v="20572"/>
    <n v="147715.73000000001"/>
    <n v="531"/>
    <n v="17653.439999999999"/>
    <x v="0"/>
    <n v="51"/>
    <d v="2021-01-07T00:00:00"/>
    <x v="0"/>
    <s v="Highly Active"/>
    <s v="Adult"/>
    <x v="0"/>
    <x v="0"/>
  </r>
  <r>
    <x v="1128"/>
    <n v="55"/>
    <s v="Male"/>
    <x v="3"/>
    <x v="2"/>
    <x v="0"/>
    <n v="78020.460000000006"/>
    <n v="162559.38"/>
    <n v="619"/>
    <n v="125458.74"/>
    <x v="1"/>
    <n v="33"/>
    <d v="2022-05-06T00:00:00"/>
    <x v="0"/>
    <s v="Active"/>
    <s v="Senior"/>
    <x v="1"/>
    <x v="0"/>
  </r>
  <r>
    <x v="1129"/>
    <n v="52"/>
    <s v="Female"/>
    <x v="3"/>
    <x v="2"/>
    <x v="0"/>
    <n v="49809.88"/>
    <n v="70636.11"/>
    <n v="436"/>
    <n v="47495.839999999997"/>
    <x v="1"/>
    <n v="32"/>
    <d v="2020-09-17T00:00:00"/>
    <x v="0"/>
    <s v="Active"/>
    <s v="Senior"/>
    <x v="0"/>
    <x v="2"/>
  </r>
  <r>
    <x v="1130"/>
    <n v="47"/>
    <s v="Female"/>
    <x v="2"/>
    <x v="0"/>
    <x v="0"/>
    <n v="56848.57"/>
    <n v="91951.28"/>
    <n v="364"/>
    <n v="16608.689999999999"/>
    <x v="0"/>
    <n v="16"/>
    <d v="2020-08-10T00:00:00"/>
    <x v="1"/>
    <s v="Active"/>
    <s v="Adult"/>
    <x v="1"/>
    <x v="2"/>
  </r>
  <r>
    <x v="1131"/>
    <n v="48"/>
    <s v="Female"/>
    <x v="4"/>
    <x v="1"/>
    <x v="1"/>
    <n v="132516.62"/>
    <n v="6142.41"/>
    <n v="813"/>
    <n v="398855.85"/>
    <x v="2"/>
    <n v="11"/>
    <d v="2020-06-11T00:00:00"/>
    <x v="0"/>
    <s v="Low Engagement"/>
    <s v="Adult"/>
    <x v="1"/>
    <x v="1"/>
  </r>
  <r>
    <x v="1132"/>
    <n v="66"/>
    <s v="Female"/>
    <x v="3"/>
    <x v="2"/>
    <x v="0"/>
    <n v="92339.69"/>
    <n v="131663.12"/>
    <n v="431"/>
    <n v="47794.03"/>
    <x v="0"/>
    <n v="22"/>
    <d v="2022-08-19T00:00:00"/>
    <x v="0"/>
    <s v="Active"/>
    <s v="Senior"/>
    <x v="1"/>
    <x v="2"/>
  </r>
  <r>
    <x v="1133"/>
    <n v="22"/>
    <s v="Female"/>
    <x v="3"/>
    <x v="0"/>
    <x v="3"/>
    <n v="75523.98"/>
    <n v="68108.53"/>
    <n v="633"/>
    <n v="12357.85"/>
    <x v="2"/>
    <n v="36"/>
    <d v="2022-02-06T00:00:00"/>
    <x v="0"/>
    <s v="Highly Active"/>
    <s v="Youth"/>
    <x v="1"/>
    <x v="0"/>
  </r>
  <r>
    <x v="1134"/>
    <n v="61"/>
    <s v="Female"/>
    <x v="0"/>
    <x v="2"/>
    <x v="3"/>
    <n v="63264.36"/>
    <n v="47721.34"/>
    <n v="331"/>
    <n v="41909.870000000003"/>
    <x v="0"/>
    <n v="50"/>
    <d v="2021-04-28T00:00:00"/>
    <x v="0"/>
    <s v="Highly Active"/>
    <s v="Senior"/>
    <x v="1"/>
    <x v="2"/>
  </r>
  <r>
    <x v="1135"/>
    <n v="67"/>
    <s v="Female"/>
    <x v="1"/>
    <x v="1"/>
    <x v="1"/>
    <n v="39761.050000000003"/>
    <n v="13577.28"/>
    <n v="797"/>
    <n v="92958.21"/>
    <x v="1"/>
    <n v="23"/>
    <d v="2019-07-04T00:00:00"/>
    <x v="0"/>
    <s v="Active"/>
    <s v="Senior"/>
    <x v="0"/>
    <x v="1"/>
  </r>
  <r>
    <x v="1136"/>
    <n v="31"/>
    <s v="Male"/>
    <x v="1"/>
    <x v="2"/>
    <x v="3"/>
    <n v="493901.48"/>
    <n v="162446.65"/>
    <n v="542"/>
    <n v="96370.87"/>
    <x v="1"/>
    <n v="26"/>
    <d v="2019-10-23T00:00:00"/>
    <x v="0"/>
    <s v="Active"/>
    <s v="Young Adult"/>
    <x v="3"/>
    <x v="0"/>
  </r>
  <r>
    <x v="1137"/>
    <n v="28"/>
    <s v="Female"/>
    <x v="2"/>
    <x v="2"/>
    <x v="2"/>
    <n v="110110.69"/>
    <n v="115158"/>
    <n v="491"/>
    <n v="13386.62"/>
    <x v="0"/>
    <n v="31"/>
    <d v="2022-10-11T00:00:00"/>
    <x v="0"/>
    <s v="Active"/>
    <s v="Young Adult"/>
    <x v="1"/>
    <x v="2"/>
  </r>
  <r>
    <x v="1138"/>
    <n v="26"/>
    <s v="Female"/>
    <x v="1"/>
    <x v="2"/>
    <x v="1"/>
    <n v="124855.02"/>
    <n v="91851.56"/>
    <n v="441"/>
    <n v="29805.86"/>
    <x v="1"/>
    <n v="29"/>
    <d v="2019-05-18T00:00:00"/>
    <x v="0"/>
    <s v="Active"/>
    <s v="Young Adult"/>
    <x v="1"/>
    <x v="2"/>
  </r>
  <r>
    <x v="1139"/>
    <n v="51"/>
    <s v="Female"/>
    <x v="2"/>
    <x v="2"/>
    <x v="1"/>
    <n v="14172.62"/>
    <n v="103447.26"/>
    <n v="490"/>
    <n v="20314.919999999998"/>
    <x v="0"/>
    <n v="5"/>
    <d v="2022-08-29T00:00:00"/>
    <x v="0"/>
    <s v="Low Engagement"/>
    <s v="Senior"/>
    <x v="0"/>
    <x v="2"/>
  </r>
  <r>
    <x v="1140"/>
    <n v="29"/>
    <s v="Male"/>
    <x v="3"/>
    <x v="0"/>
    <x v="0"/>
    <n v="88031.91"/>
    <n v="128754.19"/>
    <n v="448"/>
    <n v="46619.25"/>
    <x v="0"/>
    <n v="54"/>
    <d v="2023-03-30T00:00:00"/>
    <x v="0"/>
    <s v="Highly Active"/>
    <s v="Young Adult"/>
    <x v="1"/>
    <x v="2"/>
  </r>
  <r>
    <x v="1141"/>
    <n v="52"/>
    <s v="Male"/>
    <x v="3"/>
    <x v="1"/>
    <x v="2"/>
    <n v="123785.96"/>
    <n v="19199.7"/>
    <n v="715"/>
    <n v="179557.66"/>
    <x v="1"/>
    <n v="38"/>
    <d v="2018-06-27T00:00:00"/>
    <x v="0"/>
    <s v="Highly Active"/>
    <s v="Senior"/>
    <x v="1"/>
    <x v="3"/>
  </r>
  <r>
    <x v="1142"/>
    <n v="52"/>
    <s v="Female"/>
    <x v="0"/>
    <x v="2"/>
    <x v="0"/>
    <n v="66815.199999999997"/>
    <n v="160575.28"/>
    <n v="819"/>
    <n v="398983.59"/>
    <x v="1"/>
    <n v="25"/>
    <d v="2019-07-26T00:00:00"/>
    <x v="0"/>
    <s v="Active"/>
    <s v="Senior"/>
    <x v="1"/>
    <x v="1"/>
  </r>
  <r>
    <x v="1143"/>
    <n v="18"/>
    <s v="Female"/>
    <x v="3"/>
    <x v="0"/>
    <x v="0"/>
    <n v="34573.949999999997"/>
    <n v="78264.42"/>
    <n v="315"/>
    <n v="30684.3"/>
    <x v="1"/>
    <n v="34"/>
    <d v="2022-12-11T00:00:00"/>
    <x v="1"/>
    <s v="Active"/>
    <s v="Youth"/>
    <x v="0"/>
    <x v="2"/>
  </r>
  <r>
    <x v="1144"/>
    <n v="57"/>
    <s v="Female"/>
    <x v="3"/>
    <x v="0"/>
    <x v="3"/>
    <n v="81727.23"/>
    <n v="127572.96"/>
    <n v="405"/>
    <n v="39275.43"/>
    <x v="1"/>
    <n v="12"/>
    <d v="2020-07-12T00:00:00"/>
    <x v="0"/>
    <s v="Low Engagement"/>
    <s v="Senior"/>
    <x v="1"/>
    <x v="2"/>
  </r>
  <r>
    <x v="1145"/>
    <n v="39"/>
    <s v="Male"/>
    <x v="2"/>
    <x v="1"/>
    <x v="0"/>
    <n v="58423.81"/>
    <n v="10880.25"/>
    <n v="582"/>
    <n v="32205.56"/>
    <x v="1"/>
    <n v="22"/>
    <d v="2019-05-15T00:00:00"/>
    <x v="0"/>
    <s v="Active"/>
    <s v="Adult"/>
    <x v="1"/>
    <x v="0"/>
  </r>
  <r>
    <x v="1146"/>
    <n v="46"/>
    <s v="Male"/>
    <x v="1"/>
    <x v="2"/>
    <x v="0"/>
    <n v="72249.759999999995"/>
    <n v="134207.6"/>
    <n v="403"/>
    <n v="49258.42"/>
    <x v="1"/>
    <n v="9"/>
    <d v="2022-03-17T00:00:00"/>
    <x v="0"/>
    <s v="Low Engagement"/>
    <s v="Adult"/>
    <x v="1"/>
    <x v="2"/>
  </r>
  <r>
    <x v="1147"/>
    <n v="25"/>
    <s v="Female"/>
    <x v="2"/>
    <x v="0"/>
    <x v="1"/>
    <n v="23376.87"/>
    <n v="151091.49"/>
    <n v="660"/>
    <n v="132704.07"/>
    <x v="2"/>
    <n v="20"/>
    <d v="2020-08-09T00:00:00"/>
    <x v="0"/>
    <s v="Active"/>
    <s v="Youth"/>
    <x v="0"/>
    <x v="3"/>
  </r>
  <r>
    <x v="1148"/>
    <n v="28"/>
    <s v="Male"/>
    <x v="0"/>
    <x v="3"/>
    <x v="1"/>
    <n v="128584.69"/>
    <n v="25253.17"/>
    <n v="334"/>
    <n v="45442.68"/>
    <x v="0"/>
    <n v="29"/>
    <d v="2021-03-13T00:00:00"/>
    <x v="0"/>
    <s v="Active"/>
    <s v="Young Adult"/>
    <x v="1"/>
    <x v="2"/>
  </r>
  <r>
    <x v="1149"/>
    <n v="58"/>
    <s v="Female"/>
    <x v="2"/>
    <x v="0"/>
    <x v="3"/>
    <n v="178864.73"/>
    <n v="234929.69"/>
    <n v="412"/>
    <n v="14336.48"/>
    <x v="1"/>
    <n v="44"/>
    <d v="2021-06-03T00:00:00"/>
    <x v="1"/>
    <s v="Highly Active"/>
    <s v="Senior"/>
    <x v="3"/>
    <x v="2"/>
  </r>
  <r>
    <x v="1150"/>
    <n v="54"/>
    <s v="Male"/>
    <x v="0"/>
    <x v="2"/>
    <x v="2"/>
    <n v="116994.19"/>
    <n v="115876.85"/>
    <n v="607"/>
    <n v="92171.34"/>
    <x v="2"/>
    <n v="29"/>
    <d v="2021-09-30T00:00:00"/>
    <x v="0"/>
    <s v="Active"/>
    <s v="Senior"/>
    <x v="1"/>
    <x v="0"/>
  </r>
  <r>
    <x v="1151"/>
    <n v="31"/>
    <s v="Male"/>
    <x v="1"/>
    <x v="2"/>
    <x v="0"/>
    <n v="54421.97"/>
    <n v="175253"/>
    <n v="352"/>
    <n v="8543"/>
    <x v="0"/>
    <n v="45"/>
    <d v="2020-02-16T00:00:00"/>
    <x v="0"/>
    <s v="Highly Active"/>
    <s v="Young Adult"/>
    <x v="1"/>
    <x v="2"/>
  </r>
  <r>
    <x v="1152"/>
    <n v="47"/>
    <s v="Female"/>
    <x v="0"/>
    <x v="2"/>
    <x v="0"/>
    <n v="13774.64"/>
    <n v="157685.22"/>
    <n v="380"/>
    <n v="23322.43"/>
    <x v="0"/>
    <n v="27"/>
    <d v="2019-11-20T00:00:00"/>
    <x v="1"/>
    <s v="Active"/>
    <s v="Adult"/>
    <x v="0"/>
    <x v="2"/>
  </r>
  <r>
    <x v="1153"/>
    <n v="52"/>
    <s v="Female"/>
    <x v="3"/>
    <x v="0"/>
    <x v="3"/>
    <n v="286933.75"/>
    <n v="238002.92"/>
    <n v="668"/>
    <n v="30911.06"/>
    <x v="1"/>
    <n v="54"/>
    <d v="2018-02-28T00:00:00"/>
    <x v="0"/>
    <s v="Highly Active"/>
    <s v="Senior"/>
    <x v="3"/>
    <x v="3"/>
  </r>
  <r>
    <x v="1154"/>
    <n v="38"/>
    <s v="Female"/>
    <x v="0"/>
    <x v="0"/>
    <x v="0"/>
    <n v="40177.949999999997"/>
    <n v="287792.21999999997"/>
    <n v="541"/>
    <n v="94228.29"/>
    <x v="2"/>
    <n v="55"/>
    <d v="2020-10-09T00:00:00"/>
    <x v="0"/>
    <s v="Highly Active"/>
    <s v="Adult"/>
    <x v="0"/>
    <x v="0"/>
  </r>
  <r>
    <x v="1155"/>
    <n v="54"/>
    <s v="Female"/>
    <x v="4"/>
    <x v="2"/>
    <x v="1"/>
    <n v="40169.410000000003"/>
    <n v="75299.38"/>
    <n v="330"/>
    <n v="29516.09"/>
    <x v="1"/>
    <n v="17"/>
    <d v="2022-10-09T00:00:00"/>
    <x v="0"/>
    <s v="Active"/>
    <s v="Senior"/>
    <x v="0"/>
    <x v="2"/>
  </r>
  <r>
    <x v="1156"/>
    <n v="22"/>
    <s v="Male"/>
    <x v="3"/>
    <x v="0"/>
    <x v="0"/>
    <n v="84310.06"/>
    <n v="94941.49"/>
    <n v="660"/>
    <n v="167266.75"/>
    <x v="1"/>
    <n v="5"/>
    <d v="2019-10-28T00:00:00"/>
    <x v="0"/>
    <s v="Low Engagement"/>
    <s v="Youth"/>
    <x v="1"/>
    <x v="3"/>
  </r>
  <r>
    <x v="1157"/>
    <n v="36"/>
    <s v="Male"/>
    <x v="4"/>
    <x v="0"/>
    <x v="1"/>
    <n v="7150.55"/>
    <n v="268906.63"/>
    <n v="532"/>
    <n v="115823.83"/>
    <x v="2"/>
    <n v="52"/>
    <d v="2019-01-08T00:00:00"/>
    <x v="0"/>
    <s v="Highly Active"/>
    <s v="Adult"/>
    <x v="2"/>
    <x v="0"/>
  </r>
  <r>
    <x v="1158"/>
    <n v="31"/>
    <s v="Male"/>
    <x v="4"/>
    <x v="0"/>
    <x v="1"/>
    <n v="65865.009999999995"/>
    <n v="236223.38"/>
    <n v="333"/>
    <n v="17935.57"/>
    <x v="0"/>
    <n v="45"/>
    <d v="2020-09-25T00:00:00"/>
    <x v="1"/>
    <s v="Highly Active"/>
    <s v="Young Adult"/>
    <x v="1"/>
    <x v="2"/>
  </r>
  <r>
    <x v="1159"/>
    <n v="43"/>
    <s v="Female"/>
    <x v="3"/>
    <x v="0"/>
    <x v="1"/>
    <n v="7456.03"/>
    <n v="279432.75"/>
    <n v="542"/>
    <n v="130323.87"/>
    <x v="2"/>
    <n v="13"/>
    <d v="2019-03-11T00:00:00"/>
    <x v="0"/>
    <s v="Low Engagement"/>
    <s v="Adult"/>
    <x v="2"/>
    <x v="0"/>
  </r>
  <r>
    <x v="1160"/>
    <n v="21"/>
    <s v="Male"/>
    <x v="0"/>
    <x v="1"/>
    <x v="1"/>
    <n v="23721.35"/>
    <n v="1262.5999999999999"/>
    <n v="358"/>
    <n v="5398.98"/>
    <x v="0"/>
    <n v="42"/>
    <d v="2019-12-28T00:00:00"/>
    <x v="0"/>
    <s v="Highly Active"/>
    <s v="Youth"/>
    <x v="0"/>
    <x v="2"/>
  </r>
  <r>
    <x v="1161"/>
    <n v="42"/>
    <s v="Female"/>
    <x v="1"/>
    <x v="2"/>
    <x v="1"/>
    <n v="62933.760000000002"/>
    <n v="136718.70000000001"/>
    <n v="828"/>
    <n v="267292.15000000002"/>
    <x v="2"/>
    <n v="15"/>
    <d v="2022-06-22T00:00:00"/>
    <x v="0"/>
    <s v="Low Engagement"/>
    <s v="Adult"/>
    <x v="1"/>
    <x v="1"/>
  </r>
  <r>
    <x v="1162"/>
    <n v="62"/>
    <s v="Male"/>
    <x v="2"/>
    <x v="1"/>
    <x v="0"/>
    <n v="6372.85"/>
    <n v="2892.57"/>
    <n v="377"/>
    <n v="27147.45"/>
    <x v="0"/>
    <n v="15"/>
    <d v="2019-06-14T00:00:00"/>
    <x v="0"/>
    <s v="Low Engagement"/>
    <s v="Senior"/>
    <x v="2"/>
    <x v="2"/>
  </r>
  <r>
    <x v="1163"/>
    <n v="59"/>
    <s v="Female"/>
    <x v="2"/>
    <x v="2"/>
    <x v="0"/>
    <n v="60066.42"/>
    <n v="115662.52"/>
    <n v="601"/>
    <n v="96467.04"/>
    <x v="2"/>
    <n v="18"/>
    <d v="2019-11-29T00:00:00"/>
    <x v="0"/>
    <s v="Active"/>
    <s v="Senior"/>
    <x v="1"/>
    <x v="0"/>
  </r>
  <r>
    <x v="1164"/>
    <n v="42"/>
    <s v="Female"/>
    <x v="1"/>
    <x v="2"/>
    <x v="0"/>
    <n v="9599.43"/>
    <n v="56476.98"/>
    <n v="411"/>
    <n v="33281.050000000003"/>
    <x v="1"/>
    <n v="50"/>
    <d v="2019-07-27T00:00:00"/>
    <x v="0"/>
    <s v="Highly Active"/>
    <s v="Adult"/>
    <x v="2"/>
    <x v="2"/>
  </r>
  <r>
    <x v="1165"/>
    <n v="35"/>
    <s v="Male"/>
    <x v="1"/>
    <x v="2"/>
    <x v="1"/>
    <n v="141834.16"/>
    <n v="51773.35"/>
    <n v="712"/>
    <n v="126907.38"/>
    <x v="2"/>
    <n v="2"/>
    <d v="2022-12-08T00:00:00"/>
    <x v="0"/>
    <s v="Low Engagement"/>
    <s v="Young Adult"/>
    <x v="1"/>
    <x v="3"/>
  </r>
  <r>
    <x v="1166"/>
    <n v="57"/>
    <s v="Female"/>
    <x v="4"/>
    <x v="2"/>
    <x v="1"/>
    <n v="15265.21"/>
    <n v="32068.62"/>
    <n v="616"/>
    <n v="77696.38"/>
    <x v="2"/>
    <n v="23"/>
    <d v="2021-05-05T00:00:00"/>
    <x v="0"/>
    <s v="Active"/>
    <s v="Senior"/>
    <x v="0"/>
    <x v="0"/>
  </r>
  <r>
    <x v="1167"/>
    <n v="25"/>
    <s v="Female"/>
    <x v="3"/>
    <x v="2"/>
    <x v="1"/>
    <n v="16565.23"/>
    <n v="137140.6"/>
    <n v="444"/>
    <n v="41169.230000000003"/>
    <x v="0"/>
    <n v="43"/>
    <d v="2021-12-07T00:00:00"/>
    <x v="0"/>
    <s v="Highly Active"/>
    <s v="Youth"/>
    <x v="0"/>
    <x v="2"/>
  </r>
  <r>
    <x v="1168"/>
    <n v="56"/>
    <s v="Male"/>
    <x v="3"/>
    <x v="2"/>
    <x v="0"/>
    <n v="31227.26"/>
    <n v="91033.84"/>
    <n v="317"/>
    <n v="16190.1"/>
    <x v="0"/>
    <n v="13"/>
    <d v="2022-12-08T00:00:00"/>
    <x v="1"/>
    <s v="Low Engagement"/>
    <s v="Senior"/>
    <x v="0"/>
    <x v="2"/>
  </r>
  <r>
    <x v="1169"/>
    <n v="57"/>
    <s v="Female"/>
    <x v="2"/>
    <x v="1"/>
    <x v="3"/>
    <n v="453457.19"/>
    <n v="2103.77"/>
    <n v="650"/>
    <n v="97170.07"/>
    <x v="2"/>
    <n v="43"/>
    <d v="2019-07-20T00:00:00"/>
    <x v="0"/>
    <s v="Highly Active"/>
    <s v="Senior"/>
    <x v="3"/>
    <x v="3"/>
  </r>
  <r>
    <x v="1170"/>
    <n v="31"/>
    <s v="Female"/>
    <x v="1"/>
    <x v="2"/>
    <x v="2"/>
    <n v="99795.05"/>
    <n v="84882.42"/>
    <n v="454"/>
    <n v="49345.52"/>
    <x v="0"/>
    <n v="4"/>
    <d v="2021-02-12T00:00:00"/>
    <x v="0"/>
    <s v="Low Engagement"/>
    <s v="Young Adult"/>
    <x v="1"/>
    <x v="2"/>
  </r>
  <r>
    <x v="1171"/>
    <n v="49"/>
    <s v="Female"/>
    <x v="1"/>
    <x v="0"/>
    <x v="0"/>
    <n v="77243"/>
    <n v="67304.350000000006"/>
    <n v="805"/>
    <n v="497413.99"/>
    <x v="2"/>
    <n v="47"/>
    <d v="2018-01-21T00:00:00"/>
    <x v="0"/>
    <s v="Highly Active"/>
    <s v="Adult"/>
    <x v="1"/>
    <x v="1"/>
  </r>
  <r>
    <x v="1172"/>
    <n v="68"/>
    <s v="Male"/>
    <x v="1"/>
    <x v="2"/>
    <x v="0"/>
    <n v="15013.66"/>
    <n v="190088.12"/>
    <n v="659"/>
    <n v="37330.11"/>
    <x v="1"/>
    <n v="54"/>
    <d v="2020-11-24T00:00:00"/>
    <x v="0"/>
    <s v="Highly Active"/>
    <s v="Senior"/>
    <x v="0"/>
    <x v="3"/>
  </r>
  <r>
    <x v="1173"/>
    <n v="55"/>
    <s v="Male"/>
    <x v="1"/>
    <x v="3"/>
    <x v="0"/>
    <n v="83578.42"/>
    <n v="13000.12"/>
    <n v="631"/>
    <n v="131342.31"/>
    <x v="2"/>
    <n v="55"/>
    <d v="2023-04-26T00:00:00"/>
    <x v="0"/>
    <s v="Highly Active"/>
    <s v="Senior"/>
    <x v="1"/>
    <x v="0"/>
  </r>
  <r>
    <x v="1174"/>
    <n v="50"/>
    <s v="Female"/>
    <x v="1"/>
    <x v="0"/>
    <x v="1"/>
    <n v="6588.52"/>
    <n v="113506.99"/>
    <n v="827"/>
    <n v="437193.8"/>
    <x v="2"/>
    <n v="25"/>
    <d v="2019-01-27T00:00:00"/>
    <x v="1"/>
    <s v="Active"/>
    <s v="Adult"/>
    <x v="2"/>
    <x v="1"/>
  </r>
  <r>
    <x v="1175"/>
    <n v="40"/>
    <s v="Male"/>
    <x v="4"/>
    <x v="2"/>
    <x v="1"/>
    <n v="46546.18"/>
    <n v="172775.86"/>
    <n v="311"/>
    <n v="23492.38"/>
    <x v="0"/>
    <n v="11"/>
    <d v="2018-06-25T00:00:00"/>
    <x v="1"/>
    <s v="Low Engagement"/>
    <s v="Adult"/>
    <x v="0"/>
    <x v="2"/>
  </r>
  <r>
    <x v="1176"/>
    <n v="32"/>
    <s v="Female"/>
    <x v="0"/>
    <x v="1"/>
    <x v="0"/>
    <n v="61993.14"/>
    <n v="12955.12"/>
    <n v="374"/>
    <n v="33572.92"/>
    <x v="1"/>
    <n v="50"/>
    <d v="2019-05-10T00:00:00"/>
    <x v="1"/>
    <s v="Highly Active"/>
    <s v="Young Adult"/>
    <x v="1"/>
    <x v="2"/>
  </r>
  <r>
    <x v="1177"/>
    <n v="50"/>
    <s v="Female"/>
    <x v="1"/>
    <x v="0"/>
    <x v="3"/>
    <n v="218860.88"/>
    <n v="218848.05"/>
    <n v="511"/>
    <n v="199979.61"/>
    <x v="2"/>
    <n v="48"/>
    <d v="2022-01-14T00:00:00"/>
    <x v="0"/>
    <s v="Highly Active"/>
    <s v="Adult"/>
    <x v="3"/>
    <x v="0"/>
  </r>
  <r>
    <x v="1178"/>
    <n v="42"/>
    <s v="Female"/>
    <x v="1"/>
    <x v="1"/>
    <x v="0"/>
    <n v="98435.15"/>
    <n v="12720.04"/>
    <n v="582"/>
    <n v="21693.1"/>
    <x v="0"/>
    <n v="42"/>
    <d v="2020-04-12T00:00:00"/>
    <x v="0"/>
    <s v="Highly Active"/>
    <s v="Adult"/>
    <x v="1"/>
    <x v="0"/>
  </r>
  <r>
    <x v="1179"/>
    <n v="34"/>
    <s v="Female"/>
    <x v="2"/>
    <x v="0"/>
    <x v="1"/>
    <n v="10916.15"/>
    <n v="284934.96000000002"/>
    <n v="494"/>
    <n v="49685.84"/>
    <x v="0"/>
    <n v="12"/>
    <d v="2020-09-27T00:00:00"/>
    <x v="0"/>
    <s v="Low Engagement"/>
    <s v="Young Adult"/>
    <x v="0"/>
    <x v="2"/>
  </r>
  <r>
    <x v="1180"/>
    <n v="50"/>
    <s v="Female"/>
    <x v="1"/>
    <x v="0"/>
    <x v="1"/>
    <n v="199726.64"/>
    <n v="77960.23"/>
    <n v="329"/>
    <n v="43334.71"/>
    <x v="0"/>
    <n v="13"/>
    <d v="2021-02-11T00:00:00"/>
    <x v="0"/>
    <s v="Low Engagement"/>
    <s v="Adult"/>
    <x v="3"/>
    <x v="2"/>
  </r>
  <r>
    <x v="1181"/>
    <n v="64"/>
    <s v="Male"/>
    <x v="4"/>
    <x v="1"/>
    <x v="3"/>
    <n v="330632.52"/>
    <n v="19780.78"/>
    <n v="308"/>
    <n v="46504.65"/>
    <x v="1"/>
    <n v="9"/>
    <d v="2022-04-02T00:00:00"/>
    <x v="0"/>
    <s v="Low Engagement"/>
    <s v="Senior"/>
    <x v="3"/>
    <x v="2"/>
  </r>
  <r>
    <x v="1182"/>
    <n v="19"/>
    <s v="Female"/>
    <x v="2"/>
    <x v="2"/>
    <x v="0"/>
    <n v="56311.99"/>
    <n v="171262.55"/>
    <n v="608"/>
    <n v="155677.53"/>
    <x v="1"/>
    <n v="59"/>
    <d v="2019-05-08T00:00:00"/>
    <x v="0"/>
    <s v="Highly Active"/>
    <s v="Youth"/>
    <x v="1"/>
    <x v="0"/>
  </r>
  <r>
    <x v="1183"/>
    <n v="31"/>
    <s v="Male"/>
    <x v="2"/>
    <x v="2"/>
    <x v="2"/>
    <n v="18331.740000000002"/>
    <n v="130125.34"/>
    <n v="744"/>
    <n v="72313.240000000005"/>
    <x v="2"/>
    <n v="53"/>
    <d v="2021-11-15T00:00:00"/>
    <x v="0"/>
    <s v="Highly Active"/>
    <s v="Young Adult"/>
    <x v="0"/>
    <x v="3"/>
  </r>
  <r>
    <x v="1184"/>
    <n v="57"/>
    <s v="Male"/>
    <x v="1"/>
    <x v="1"/>
    <x v="3"/>
    <n v="172997.99"/>
    <n v="13247.43"/>
    <n v="609"/>
    <n v="107861.47"/>
    <x v="1"/>
    <n v="45"/>
    <d v="2020-09-02T00:00:00"/>
    <x v="0"/>
    <s v="Highly Active"/>
    <s v="Senior"/>
    <x v="3"/>
    <x v="0"/>
  </r>
  <r>
    <x v="1185"/>
    <n v="57"/>
    <s v="Female"/>
    <x v="1"/>
    <x v="2"/>
    <x v="0"/>
    <n v="92541.61"/>
    <n v="140300.4"/>
    <n v="725"/>
    <n v="84889.14"/>
    <x v="1"/>
    <n v="38"/>
    <d v="2021-08-15T00:00:00"/>
    <x v="0"/>
    <s v="Highly Active"/>
    <s v="Senior"/>
    <x v="1"/>
    <x v="3"/>
  </r>
  <r>
    <x v="1186"/>
    <n v="68"/>
    <s v="Female"/>
    <x v="0"/>
    <x v="0"/>
    <x v="0"/>
    <n v="36070.35"/>
    <n v="36350.94"/>
    <n v="390"/>
    <n v="11273.15"/>
    <x v="0"/>
    <n v="6"/>
    <d v="2021-12-28T00:00:00"/>
    <x v="0"/>
    <s v="Low Engagement"/>
    <s v="Senior"/>
    <x v="0"/>
    <x v="2"/>
  </r>
  <r>
    <x v="1187"/>
    <n v="56"/>
    <s v="Male"/>
    <x v="0"/>
    <x v="2"/>
    <x v="1"/>
    <n v="134022.37"/>
    <n v="67062.8"/>
    <n v="755"/>
    <n v="446579.6"/>
    <x v="2"/>
    <n v="43"/>
    <d v="2020-10-02T00:00:00"/>
    <x v="0"/>
    <s v="Highly Active"/>
    <s v="Senior"/>
    <x v="1"/>
    <x v="1"/>
  </r>
  <r>
    <x v="1188"/>
    <n v="68"/>
    <s v="Male"/>
    <x v="0"/>
    <x v="0"/>
    <x v="2"/>
    <n v="149929.49"/>
    <n v="289211.84999999998"/>
    <n v="743"/>
    <n v="220815.91"/>
    <x v="2"/>
    <n v="51"/>
    <d v="2020-07-06T00:00:00"/>
    <x v="0"/>
    <s v="Highly Active"/>
    <s v="Senior"/>
    <x v="1"/>
    <x v="3"/>
  </r>
  <r>
    <x v="1189"/>
    <n v="23"/>
    <s v="Male"/>
    <x v="1"/>
    <x v="3"/>
    <x v="2"/>
    <n v="46829.760000000002"/>
    <n v="18359.11"/>
    <n v="378"/>
    <n v="35252.31"/>
    <x v="0"/>
    <n v="59"/>
    <d v="2022-06-12T00:00:00"/>
    <x v="1"/>
    <s v="Highly Active"/>
    <s v="Youth"/>
    <x v="0"/>
    <x v="2"/>
  </r>
  <r>
    <x v="1190"/>
    <n v="23"/>
    <s v="Female"/>
    <x v="2"/>
    <x v="2"/>
    <x v="1"/>
    <n v="117335.77"/>
    <n v="94320.11"/>
    <n v="774"/>
    <n v="460308.38"/>
    <x v="1"/>
    <n v="43"/>
    <d v="2018-02-05T00:00:00"/>
    <x v="0"/>
    <s v="Highly Active"/>
    <s v="Youth"/>
    <x v="1"/>
    <x v="1"/>
  </r>
  <r>
    <x v="1191"/>
    <n v="20"/>
    <s v="Male"/>
    <x v="2"/>
    <x v="2"/>
    <x v="2"/>
    <n v="107501.29"/>
    <n v="159546.54"/>
    <n v="402"/>
    <n v="9738.18"/>
    <x v="1"/>
    <n v="10"/>
    <d v="2018-07-10T00:00:00"/>
    <x v="0"/>
    <s v="Low Engagement"/>
    <s v="Youth"/>
    <x v="1"/>
    <x v="2"/>
  </r>
  <r>
    <x v="1192"/>
    <n v="24"/>
    <s v="Female"/>
    <x v="3"/>
    <x v="0"/>
    <x v="0"/>
    <n v="17298.099999999999"/>
    <n v="166865.29999999999"/>
    <n v="755"/>
    <n v="134082.06"/>
    <x v="2"/>
    <n v="23"/>
    <d v="2019-08-26T00:00:00"/>
    <x v="0"/>
    <s v="Active"/>
    <s v="Youth"/>
    <x v="0"/>
    <x v="1"/>
  </r>
  <r>
    <x v="1193"/>
    <n v="68"/>
    <s v="Female"/>
    <x v="1"/>
    <x v="1"/>
    <x v="0"/>
    <n v="15718.58"/>
    <n v="263.26"/>
    <n v="613"/>
    <n v="54748.27"/>
    <x v="2"/>
    <n v="15"/>
    <d v="2019-03-30T00:00:00"/>
    <x v="0"/>
    <s v="Low Engagement"/>
    <s v="Senior"/>
    <x v="0"/>
    <x v="0"/>
  </r>
  <r>
    <x v="1194"/>
    <n v="25"/>
    <s v="Female"/>
    <x v="1"/>
    <x v="2"/>
    <x v="2"/>
    <n v="73883.11"/>
    <n v="155160.39000000001"/>
    <n v="546"/>
    <n v="127178.69"/>
    <x v="2"/>
    <n v="45"/>
    <d v="2020-04-08T00:00:00"/>
    <x v="0"/>
    <s v="Highly Active"/>
    <s v="Youth"/>
    <x v="1"/>
    <x v="0"/>
  </r>
  <r>
    <x v="1195"/>
    <n v="59"/>
    <s v="Male"/>
    <x v="0"/>
    <x v="2"/>
    <x v="3"/>
    <n v="223615.63"/>
    <n v="154476.99"/>
    <n v="533"/>
    <n v="138660.95000000001"/>
    <x v="0"/>
    <n v="23"/>
    <d v="2021-11-17T00:00:00"/>
    <x v="1"/>
    <s v="Active"/>
    <s v="Senior"/>
    <x v="3"/>
    <x v="0"/>
  </r>
  <r>
    <x v="1196"/>
    <n v="69"/>
    <s v="Female"/>
    <x v="0"/>
    <x v="3"/>
    <x v="1"/>
    <n v="144272.01"/>
    <n v="9128.7199999999993"/>
    <n v="534"/>
    <n v="131310.79999999999"/>
    <x v="1"/>
    <n v="40"/>
    <d v="2019-05-14T00:00:00"/>
    <x v="0"/>
    <s v="Highly Active"/>
    <s v="Senior"/>
    <x v="1"/>
    <x v="0"/>
  </r>
  <r>
    <x v="1197"/>
    <n v="32"/>
    <s v="Female"/>
    <x v="2"/>
    <x v="0"/>
    <x v="3"/>
    <n v="81278.95"/>
    <n v="287864.82"/>
    <n v="686"/>
    <n v="152800.28"/>
    <x v="2"/>
    <n v="37"/>
    <d v="2019-09-20T00:00:00"/>
    <x v="1"/>
    <s v="Highly Active"/>
    <s v="Young Adult"/>
    <x v="1"/>
    <x v="3"/>
  </r>
  <r>
    <x v="1198"/>
    <n v="64"/>
    <s v="Female"/>
    <x v="2"/>
    <x v="2"/>
    <x v="2"/>
    <n v="146103.32999999999"/>
    <n v="68064.38"/>
    <n v="337"/>
    <n v="5673.11"/>
    <x v="1"/>
    <n v="34"/>
    <d v="2021-09-21T00:00:00"/>
    <x v="1"/>
    <s v="Active"/>
    <s v="Senior"/>
    <x v="1"/>
    <x v="2"/>
  </r>
  <r>
    <x v="1199"/>
    <n v="46"/>
    <s v="Female"/>
    <x v="2"/>
    <x v="2"/>
    <x v="3"/>
    <n v="56424.639999999999"/>
    <n v="107817.39"/>
    <n v="460"/>
    <n v="17692.71"/>
    <x v="0"/>
    <n v="16"/>
    <d v="2021-04-06T00:00:00"/>
    <x v="0"/>
    <s v="Active"/>
    <s v="Adult"/>
    <x v="1"/>
    <x v="2"/>
  </r>
  <r>
    <x v="1200"/>
    <n v="50"/>
    <s v="Female"/>
    <x v="3"/>
    <x v="0"/>
    <x v="2"/>
    <n v="94184.36"/>
    <n v="52126.07"/>
    <n v="761"/>
    <n v="458007.41"/>
    <x v="1"/>
    <n v="45"/>
    <d v="2020-01-26T00:00:00"/>
    <x v="1"/>
    <s v="Highly Active"/>
    <s v="Adult"/>
    <x v="1"/>
    <x v="1"/>
  </r>
  <r>
    <x v="1201"/>
    <n v="69"/>
    <s v="Male"/>
    <x v="2"/>
    <x v="2"/>
    <x v="3"/>
    <n v="303184.67"/>
    <n v="132557.99"/>
    <n v="748"/>
    <n v="61631.9"/>
    <x v="1"/>
    <n v="51"/>
    <d v="2020-08-27T00:00:00"/>
    <x v="0"/>
    <s v="Highly Active"/>
    <s v="Senior"/>
    <x v="3"/>
    <x v="3"/>
  </r>
  <r>
    <x v="1202"/>
    <n v="47"/>
    <s v="Female"/>
    <x v="4"/>
    <x v="2"/>
    <x v="0"/>
    <n v="14336.86"/>
    <n v="93826.69"/>
    <n v="416"/>
    <n v="19512.37"/>
    <x v="0"/>
    <n v="41"/>
    <d v="2021-02-07T00:00:00"/>
    <x v="0"/>
    <s v="Highly Active"/>
    <s v="Adult"/>
    <x v="0"/>
    <x v="2"/>
  </r>
  <r>
    <x v="1203"/>
    <n v="56"/>
    <s v="Female"/>
    <x v="2"/>
    <x v="1"/>
    <x v="2"/>
    <n v="31128.240000000002"/>
    <n v="7063.47"/>
    <n v="540"/>
    <n v="44256.14"/>
    <x v="2"/>
    <n v="47"/>
    <d v="2020-12-23T00:00:00"/>
    <x v="0"/>
    <s v="Highly Active"/>
    <s v="Senior"/>
    <x v="0"/>
    <x v="0"/>
  </r>
  <r>
    <x v="1204"/>
    <n v="44"/>
    <s v="Male"/>
    <x v="4"/>
    <x v="2"/>
    <x v="0"/>
    <n v="79475.070000000007"/>
    <n v="170586.07"/>
    <n v="325"/>
    <n v="22025.99"/>
    <x v="0"/>
    <n v="32"/>
    <d v="2019-12-06T00:00:00"/>
    <x v="0"/>
    <s v="Active"/>
    <s v="Adult"/>
    <x v="1"/>
    <x v="2"/>
  </r>
  <r>
    <x v="1205"/>
    <n v="53"/>
    <s v="Female"/>
    <x v="3"/>
    <x v="0"/>
    <x v="2"/>
    <n v="134258.74"/>
    <n v="22677.279999999999"/>
    <n v="597"/>
    <n v="51956.73"/>
    <x v="2"/>
    <n v="38"/>
    <d v="2020-05-21T00:00:00"/>
    <x v="0"/>
    <s v="Highly Active"/>
    <s v="Senior"/>
    <x v="1"/>
    <x v="0"/>
  </r>
  <r>
    <x v="1206"/>
    <n v="46"/>
    <s v="Male"/>
    <x v="1"/>
    <x v="2"/>
    <x v="1"/>
    <n v="60188.31"/>
    <n v="165650.95000000001"/>
    <n v="453"/>
    <n v="45941.19"/>
    <x v="0"/>
    <n v="40"/>
    <d v="2022-03-08T00:00:00"/>
    <x v="0"/>
    <s v="Highly Active"/>
    <s v="Adult"/>
    <x v="1"/>
    <x v="2"/>
  </r>
  <r>
    <x v="1207"/>
    <n v="55"/>
    <s v="Female"/>
    <x v="3"/>
    <x v="1"/>
    <x v="3"/>
    <n v="247083.78"/>
    <n v="11428.97"/>
    <n v="767"/>
    <n v="55646.69"/>
    <x v="1"/>
    <n v="56"/>
    <d v="2021-02-01T00:00:00"/>
    <x v="0"/>
    <s v="Highly Active"/>
    <s v="Senior"/>
    <x v="3"/>
    <x v="1"/>
  </r>
  <r>
    <x v="1208"/>
    <n v="50"/>
    <s v="Male"/>
    <x v="1"/>
    <x v="0"/>
    <x v="1"/>
    <n v="74224.03"/>
    <n v="296107.58"/>
    <n v="348"/>
    <n v="18914.349999999999"/>
    <x v="0"/>
    <n v="46"/>
    <d v="2019-11-09T00:00:00"/>
    <x v="0"/>
    <s v="Highly Active"/>
    <s v="Adult"/>
    <x v="1"/>
    <x v="2"/>
  </r>
  <r>
    <x v="1209"/>
    <n v="54"/>
    <s v="Male"/>
    <x v="4"/>
    <x v="2"/>
    <x v="0"/>
    <n v="8182.15"/>
    <n v="130205.35"/>
    <n v="345"/>
    <n v="26109.63"/>
    <x v="0"/>
    <n v="5"/>
    <d v="2019-12-22T00:00:00"/>
    <x v="0"/>
    <s v="Low Engagement"/>
    <s v="Senior"/>
    <x v="2"/>
    <x v="2"/>
  </r>
  <r>
    <x v="1210"/>
    <n v="44"/>
    <s v="Female"/>
    <x v="0"/>
    <x v="0"/>
    <x v="0"/>
    <n v="67647.22"/>
    <n v="35506.160000000003"/>
    <n v="584"/>
    <n v="107845.02"/>
    <x v="1"/>
    <n v="17"/>
    <d v="2021-12-10T00:00:00"/>
    <x v="0"/>
    <s v="Active"/>
    <s v="Adult"/>
    <x v="1"/>
    <x v="0"/>
  </r>
  <r>
    <x v="1211"/>
    <n v="50"/>
    <s v="Female"/>
    <x v="1"/>
    <x v="2"/>
    <x v="2"/>
    <n v="125527.01"/>
    <n v="38609.71"/>
    <n v="381"/>
    <n v="25951.8"/>
    <x v="0"/>
    <n v="22"/>
    <d v="2020-07-18T00:00:00"/>
    <x v="0"/>
    <s v="Active"/>
    <s v="Adult"/>
    <x v="1"/>
    <x v="2"/>
  </r>
  <r>
    <x v="1212"/>
    <n v="21"/>
    <s v="Female"/>
    <x v="0"/>
    <x v="1"/>
    <x v="2"/>
    <n v="52683.11"/>
    <n v="17663.060000000001"/>
    <n v="343"/>
    <n v="37337.07"/>
    <x v="0"/>
    <n v="39"/>
    <d v="2019-07-09T00:00:00"/>
    <x v="0"/>
    <s v="Highly Active"/>
    <s v="Youth"/>
    <x v="1"/>
    <x v="2"/>
  </r>
  <r>
    <x v="1213"/>
    <n v="39"/>
    <s v="Male"/>
    <x v="4"/>
    <x v="1"/>
    <x v="0"/>
    <n v="99027.4"/>
    <n v="16824.28"/>
    <n v="572"/>
    <n v="37068"/>
    <x v="1"/>
    <n v="41"/>
    <d v="2019-09-20T00:00:00"/>
    <x v="0"/>
    <s v="Highly Active"/>
    <s v="Adult"/>
    <x v="1"/>
    <x v="0"/>
  </r>
  <r>
    <x v="1214"/>
    <n v="19"/>
    <s v="Male"/>
    <x v="1"/>
    <x v="2"/>
    <x v="2"/>
    <n v="20619.22"/>
    <n v="88801.31"/>
    <n v="693"/>
    <n v="156861.78"/>
    <x v="1"/>
    <n v="48"/>
    <d v="2019-05-30T00:00:00"/>
    <x v="0"/>
    <s v="Highly Active"/>
    <s v="Youth"/>
    <x v="0"/>
    <x v="3"/>
  </r>
  <r>
    <x v="1215"/>
    <n v="27"/>
    <s v="Male"/>
    <x v="2"/>
    <x v="2"/>
    <x v="2"/>
    <n v="102650.7"/>
    <n v="135065.51999999999"/>
    <n v="357"/>
    <n v="31462.46"/>
    <x v="1"/>
    <n v="18"/>
    <d v="2019-04-18T00:00:00"/>
    <x v="0"/>
    <s v="Active"/>
    <s v="Young Adult"/>
    <x v="1"/>
    <x v="2"/>
  </r>
  <r>
    <x v="1216"/>
    <n v="22"/>
    <s v="Female"/>
    <x v="0"/>
    <x v="2"/>
    <x v="1"/>
    <n v="92404.46"/>
    <n v="113230.53"/>
    <n v="300"/>
    <n v="34031.17"/>
    <x v="0"/>
    <n v="28"/>
    <d v="2018-09-05T00:00:00"/>
    <x v="1"/>
    <s v="Active"/>
    <s v="Youth"/>
    <x v="1"/>
    <x v="2"/>
  </r>
  <r>
    <x v="1217"/>
    <n v="27"/>
    <s v="Male"/>
    <x v="3"/>
    <x v="0"/>
    <x v="0"/>
    <n v="45213.59"/>
    <n v="290805.94"/>
    <n v="515"/>
    <n v="184716.18"/>
    <x v="1"/>
    <n v="13"/>
    <d v="2022-01-17T00:00:00"/>
    <x v="0"/>
    <s v="Low Engagement"/>
    <s v="Young Adult"/>
    <x v="0"/>
    <x v="0"/>
  </r>
  <r>
    <x v="1218"/>
    <n v="50"/>
    <s v="Male"/>
    <x v="2"/>
    <x v="2"/>
    <x v="2"/>
    <n v="74070.39"/>
    <n v="191493.35"/>
    <n v="616"/>
    <n v="62854.14"/>
    <x v="1"/>
    <n v="50"/>
    <d v="2019-01-30T00:00:00"/>
    <x v="0"/>
    <s v="Highly Active"/>
    <s v="Adult"/>
    <x v="1"/>
    <x v="0"/>
  </r>
  <r>
    <x v="1219"/>
    <n v="55"/>
    <s v="Female"/>
    <x v="1"/>
    <x v="2"/>
    <x v="1"/>
    <n v="55442.95"/>
    <n v="197252.63"/>
    <n v="527"/>
    <n v="170850.44"/>
    <x v="2"/>
    <n v="42"/>
    <d v="2019-10-09T00:00:00"/>
    <x v="0"/>
    <s v="Highly Active"/>
    <s v="Senior"/>
    <x v="1"/>
    <x v="0"/>
  </r>
  <r>
    <x v="1220"/>
    <n v="30"/>
    <s v="Male"/>
    <x v="1"/>
    <x v="2"/>
    <x v="2"/>
    <n v="110178.8"/>
    <n v="177296.29"/>
    <n v="772"/>
    <n v="286448.26"/>
    <x v="1"/>
    <n v="1"/>
    <d v="2018-09-02T00:00:00"/>
    <x v="0"/>
    <s v="Low Engagement"/>
    <s v="Young Adult"/>
    <x v="1"/>
    <x v="1"/>
  </r>
  <r>
    <x v="1221"/>
    <n v="48"/>
    <s v="Male"/>
    <x v="2"/>
    <x v="2"/>
    <x v="2"/>
    <n v="111020.71"/>
    <n v="184623.77"/>
    <n v="783"/>
    <n v="389538.2"/>
    <x v="2"/>
    <n v="53"/>
    <d v="2022-03-02T00:00:00"/>
    <x v="0"/>
    <s v="Highly Active"/>
    <s v="Adult"/>
    <x v="1"/>
    <x v="1"/>
  </r>
  <r>
    <x v="1222"/>
    <n v="64"/>
    <s v="Female"/>
    <x v="2"/>
    <x v="0"/>
    <x v="2"/>
    <n v="49535.6"/>
    <n v="80838.06"/>
    <n v="586"/>
    <n v="117378.94"/>
    <x v="0"/>
    <n v="50"/>
    <d v="2021-01-02T00:00:00"/>
    <x v="0"/>
    <s v="Highly Active"/>
    <s v="Senior"/>
    <x v="0"/>
    <x v="0"/>
  </r>
  <r>
    <x v="1223"/>
    <n v="53"/>
    <s v="Male"/>
    <x v="4"/>
    <x v="2"/>
    <x v="3"/>
    <n v="425887.91"/>
    <n v="171271.15"/>
    <n v="810"/>
    <n v="485761.9"/>
    <x v="1"/>
    <n v="19"/>
    <d v="2023-05-02T00:00:00"/>
    <x v="0"/>
    <s v="Active"/>
    <s v="Senior"/>
    <x v="3"/>
    <x v="1"/>
  </r>
  <r>
    <x v="1224"/>
    <n v="62"/>
    <s v="Female"/>
    <x v="1"/>
    <x v="0"/>
    <x v="0"/>
    <n v="32367.65"/>
    <n v="218479.99"/>
    <n v="757"/>
    <n v="492647.36"/>
    <x v="2"/>
    <n v="34"/>
    <d v="2022-04-10T00:00:00"/>
    <x v="0"/>
    <s v="Active"/>
    <s v="Senior"/>
    <x v="0"/>
    <x v="1"/>
  </r>
  <r>
    <x v="1225"/>
    <n v="41"/>
    <s v="Female"/>
    <x v="0"/>
    <x v="2"/>
    <x v="0"/>
    <n v="72784.22"/>
    <n v="193673.71"/>
    <n v="394"/>
    <n v="24917.23"/>
    <x v="0"/>
    <n v="59"/>
    <d v="2021-11-14T00:00:00"/>
    <x v="1"/>
    <s v="Highly Active"/>
    <s v="Adult"/>
    <x v="1"/>
    <x v="2"/>
  </r>
  <r>
    <x v="1226"/>
    <n v="69"/>
    <s v="Female"/>
    <x v="1"/>
    <x v="2"/>
    <x v="0"/>
    <n v="12978.98"/>
    <n v="127114.51"/>
    <n v="792"/>
    <n v="102070.58"/>
    <x v="2"/>
    <n v="4"/>
    <d v="2019-01-15T00:00:00"/>
    <x v="0"/>
    <s v="Low Engagement"/>
    <s v="Senior"/>
    <x v="0"/>
    <x v="1"/>
  </r>
  <r>
    <x v="1227"/>
    <n v="32"/>
    <s v="Female"/>
    <x v="1"/>
    <x v="0"/>
    <x v="0"/>
    <n v="17701.46"/>
    <n v="43846.81"/>
    <n v="449"/>
    <n v="25628.23"/>
    <x v="0"/>
    <n v="43"/>
    <d v="2019-01-28T00:00:00"/>
    <x v="0"/>
    <s v="Highly Active"/>
    <s v="Young Adult"/>
    <x v="0"/>
    <x v="2"/>
  </r>
  <r>
    <x v="1228"/>
    <n v="46"/>
    <s v="Female"/>
    <x v="2"/>
    <x v="3"/>
    <x v="1"/>
    <n v="66580.149999999994"/>
    <n v="19934.97"/>
    <n v="322"/>
    <n v="39139.19"/>
    <x v="0"/>
    <n v="3"/>
    <d v="2019-03-20T00:00:00"/>
    <x v="0"/>
    <s v="Low Engagement"/>
    <s v="Adult"/>
    <x v="1"/>
    <x v="2"/>
  </r>
  <r>
    <x v="1229"/>
    <n v="25"/>
    <s v="Male"/>
    <x v="2"/>
    <x v="1"/>
    <x v="3"/>
    <n v="317243.2"/>
    <n v="13731.62"/>
    <n v="514"/>
    <n v="75982.67"/>
    <x v="2"/>
    <n v="41"/>
    <d v="2022-02-21T00:00:00"/>
    <x v="0"/>
    <s v="Highly Active"/>
    <s v="Youth"/>
    <x v="3"/>
    <x v="0"/>
  </r>
  <r>
    <x v="1230"/>
    <n v="22"/>
    <s v="Male"/>
    <x v="0"/>
    <x v="2"/>
    <x v="2"/>
    <n v="100371.61"/>
    <n v="67454.570000000007"/>
    <n v="698"/>
    <n v="76075.350000000006"/>
    <x v="1"/>
    <n v="10"/>
    <d v="2020-09-18T00:00:00"/>
    <x v="0"/>
    <s v="Low Engagement"/>
    <s v="Youth"/>
    <x v="1"/>
    <x v="3"/>
  </r>
  <r>
    <x v="1231"/>
    <n v="46"/>
    <s v="Female"/>
    <x v="4"/>
    <x v="2"/>
    <x v="0"/>
    <n v="40239.26"/>
    <n v="96999.28"/>
    <n v="709"/>
    <n v="168367.01"/>
    <x v="2"/>
    <n v="28"/>
    <d v="2019-07-21T00:00:00"/>
    <x v="0"/>
    <s v="Active"/>
    <s v="Adult"/>
    <x v="0"/>
    <x v="3"/>
  </r>
  <r>
    <x v="1232"/>
    <n v="64"/>
    <s v="Female"/>
    <x v="0"/>
    <x v="1"/>
    <x v="1"/>
    <n v="20178.63"/>
    <n v="11970.07"/>
    <n v="430"/>
    <n v="22404.66"/>
    <x v="0"/>
    <n v="34"/>
    <d v="2022-01-23T00:00:00"/>
    <x v="0"/>
    <s v="Active"/>
    <s v="Senior"/>
    <x v="0"/>
    <x v="2"/>
  </r>
  <r>
    <x v="1233"/>
    <n v="21"/>
    <s v="Male"/>
    <x v="4"/>
    <x v="2"/>
    <x v="0"/>
    <n v="37989.83"/>
    <n v="93597.98"/>
    <n v="447"/>
    <n v="44770.42"/>
    <x v="0"/>
    <n v="39"/>
    <d v="2021-04-22T00:00:00"/>
    <x v="1"/>
    <s v="Highly Active"/>
    <s v="Youth"/>
    <x v="0"/>
    <x v="2"/>
  </r>
  <r>
    <x v="1234"/>
    <n v="29"/>
    <s v="Female"/>
    <x v="3"/>
    <x v="2"/>
    <x v="0"/>
    <n v="69187.98"/>
    <n v="93741.11"/>
    <n v="680"/>
    <n v="74904.429999999993"/>
    <x v="1"/>
    <n v="47"/>
    <d v="2023-06-24T00:00:00"/>
    <x v="1"/>
    <s v="Highly Active"/>
    <s v="Young Adult"/>
    <x v="1"/>
    <x v="3"/>
  </r>
  <r>
    <x v="1235"/>
    <n v="62"/>
    <s v="Female"/>
    <x v="2"/>
    <x v="1"/>
    <x v="0"/>
    <n v="67428.55"/>
    <n v="2661.73"/>
    <n v="408"/>
    <n v="11450.76"/>
    <x v="1"/>
    <n v="59"/>
    <d v="2022-04-06T00:00:00"/>
    <x v="1"/>
    <s v="Highly Active"/>
    <s v="Senior"/>
    <x v="1"/>
    <x v="2"/>
  </r>
  <r>
    <x v="1236"/>
    <n v="19"/>
    <s v="Female"/>
    <x v="3"/>
    <x v="1"/>
    <x v="3"/>
    <n v="122088.39"/>
    <n v="18814.93"/>
    <n v="420"/>
    <n v="12393.17"/>
    <x v="1"/>
    <n v="19"/>
    <d v="2020-12-10T00:00:00"/>
    <x v="0"/>
    <s v="Active"/>
    <s v="Youth"/>
    <x v="1"/>
    <x v="2"/>
  </r>
  <r>
    <x v="1237"/>
    <n v="44"/>
    <s v="Male"/>
    <x v="0"/>
    <x v="3"/>
    <x v="0"/>
    <n v="1770.61"/>
    <n v="23762.36"/>
    <n v="594"/>
    <n v="44120.43"/>
    <x v="2"/>
    <n v="42"/>
    <d v="2021-05-07T00:00:00"/>
    <x v="0"/>
    <s v="Highly Active"/>
    <s v="Adult"/>
    <x v="2"/>
    <x v="0"/>
  </r>
  <r>
    <x v="1238"/>
    <n v="48"/>
    <s v="Male"/>
    <x v="1"/>
    <x v="3"/>
    <x v="3"/>
    <n v="388841.73"/>
    <n v="5031.09"/>
    <n v="419"/>
    <n v="10033.07"/>
    <x v="0"/>
    <n v="56"/>
    <d v="2019-08-03T00:00:00"/>
    <x v="0"/>
    <s v="Highly Active"/>
    <s v="Adult"/>
    <x v="3"/>
    <x v="2"/>
  </r>
  <r>
    <x v="1239"/>
    <n v="68"/>
    <s v="Female"/>
    <x v="0"/>
    <x v="1"/>
    <x v="0"/>
    <n v="11530.45"/>
    <n v="15312.27"/>
    <n v="755"/>
    <n v="495680.69"/>
    <x v="1"/>
    <n v="52"/>
    <d v="2018-07-25T00:00:00"/>
    <x v="0"/>
    <s v="Highly Active"/>
    <s v="Senior"/>
    <x v="0"/>
    <x v="1"/>
  </r>
  <r>
    <x v="1240"/>
    <n v="68"/>
    <s v="Female"/>
    <x v="1"/>
    <x v="2"/>
    <x v="2"/>
    <n v="21528.880000000001"/>
    <n v="155765.15"/>
    <n v="829"/>
    <n v="70521.23"/>
    <x v="2"/>
    <n v="46"/>
    <d v="2022-09-02T00:00:00"/>
    <x v="0"/>
    <s v="Highly Active"/>
    <s v="Senior"/>
    <x v="0"/>
    <x v="1"/>
  </r>
  <r>
    <x v="1241"/>
    <n v="53"/>
    <s v="Male"/>
    <x v="2"/>
    <x v="2"/>
    <x v="2"/>
    <n v="10378.17"/>
    <n v="31654.26"/>
    <n v="468"/>
    <n v="43668.98"/>
    <x v="1"/>
    <n v="36"/>
    <d v="2019-02-02T00:00:00"/>
    <x v="0"/>
    <s v="Highly Active"/>
    <s v="Senior"/>
    <x v="0"/>
    <x v="2"/>
  </r>
  <r>
    <x v="1242"/>
    <n v="53"/>
    <s v="Male"/>
    <x v="0"/>
    <x v="0"/>
    <x v="2"/>
    <n v="70564.19"/>
    <n v="123489.2"/>
    <n v="442"/>
    <n v="43144.03"/>
    <x v="0"/>
    <n v="57"/>
    <d v="2019-08-30T00:00:00"/>
    <x v="0"/>
    <s v="Highly Active"/>
    <s v="Senior"/>
    <x v="1"/>
    <x v="2"/>
  </r>
  <r>
    <x v="1243"/>
    <n v="43"/>
    <s v="Female"/>
    <x v="1"/>
    <x v="0"/>
    <x v="2"/>
    <n v="80456.95"/>
    <n v="189889.35"/>
    <n v="336"/>
    <n v="46908.43"/>
    <x v="0"/>
    <n v="43"/>
    <d v="2019-04-11T00:00:00"/>
    <x v="0"/>
    <s v="Highly Active"/>
    <s v="Adult"/>
    <x v="1"/>
    <x v="2"/>
  </r>
  <r>
    <x v="1244"/>
    <n v="60"/>
    <s v="Female"/>
    <x v="1"/>
    <x v="0"/>
    <x v="2"/>
    <n v="99272.97"/>
    <n v="146770.18"/>
    <n v="560"/>
    <n v="138636.51999999999"/>
    <x v="1"/>
    <n v="3"/>
    <d v="2020-01-10T00:00:00"/>
    <x v="0"/>
    <s v="Low Engagement"/>
    <s v="Senior"/>
    <x v="1"/>
    <x v="0"/>
  </r>
  <r>
    <x v="1245"/>
    <n v="44"/>
    <s v="Male"/>
    <x v="4"/>
    <x v="2"/>
    <x v="2"/>
    <n v="51448.94"/>
    <n v="162257.64000000001"/>
    <n v="530"/>
    <n v="50501.2"/>
    <x v="2"/>
    <n v="23"/>
    <d v="2019-01-03T00:00:00"/>
    <x v="1"/>
    <s v="Active"/>
    <s v="Adult"/>
    <x v="1"/>
    <x v="0"/>
  </r>
  <r>
    <x v="1246"/>
    <n v="22"/>
    <s v="Male"/>
    <x v="0"/>
    <x v="2"/>
    <x v="3"/>
    <n v="369691.12"/>
    <n v="102327.92"/>
    <n v="553"/>
    <n v="88924.75"/>
    <x v="2"/>
    <n v="17"/>
    <d v="2019-09-12T00:00:00"/>
    <x v="0"/>
    <s v="Active"/>
    <s v="Youth"/>
    <x v="3"/>
    <x v="0"/>
  </r>
  <r>
    <x v="1247"/>
    <n v="37"/>
    <s v="Male"/>
    <x v="1"/>
    <x v="0"/>
    <x v="0"/>
    <n v="17763.849999999999"/>
    <n v="63081.63"/>
    <n v="628"/>
    <n v="29459.18"/>
    <x v="2"/>
    <n v="7"/>
    <d v="2018-01-29T00:00:00"/>
    <x v="0"/>
    <s v="Low Engagement"/>
    <s v="Adult"/>
    <x v="0"/>
    <x v="0"/>
  </r>
  <r>
    <x v="1248"/>
    <n v="28"/>
    <s v="Female"/>
    <x v="0"/>
    <x v="2"/>
    <x v="0"/>
    <n v="83367.02"/>
    <n v="195990.66"/>
    <n v="596"/>
    <n v="173493.09"/>
    <x v="2"/>
    <n v="26"/>
    <d v="2021-12-21T00:00:00"/>
    <x v="0"/>
    <s v="Active"/>
    <s v="Young Adult"/>
    <x v="1"/>
    <x v="0"/>
  </r>
  <r>
    <x v="1249"/>
    <n v="27"/>
    <s v="Male"/>
    <x v="2"/>
    <x v="2"/>
    <x v="0"/>
    <n v="57612.98"/>
    <n v="71146.8"/>
    <n v="309"/>
    <n v="18168.7"/>
    <x v="0"/>
    <n v="43"/>
    <d v="2020-12-29T00:00:00"/>
    <x v="0"/>
    <s v="Highly Active"/>
    <s v="Young Adult"/>
    <x v="1"/>
    <x v="2"/>
  </r>
  <r>
    <x v="1250"/>
    <n v="57"/>
    <s v="Female"/>
    <x v="2"/>
    <x v="0"/>
    <x v="1"/>
    <n v="118858.52"/>
    <n v="220953.85"/>
    <n v="745"/>
    <n v="279756.39"/>
    <x v="2"/>
    <n v="18"/>
    <d v="2018-09-17T00:00:00"/>
    <x v="0"/>
    <s v="Active"/>
    <s v="Senior"/>
    <x v="1"/>
    <x v="3"/>
  </r>
  <r>
    <x v="1251"/>
    <n v="55"/>
    <s v="Male"/>
    <x v="4"/>
    <x v="0"/>
    <x v="1"/>
    <n v="45906.21"/>
    <n v="60083.77"/>
    <n v="529"/>
    <n v="193201.84"/>
    <x v="1"/>
    <n v="46"/>
    <d v="2019-07-16T00:00:00"/>
    <x v="0"/>
    <s v="Highly Active"/>
    <s v="Senior"/>
    <x v="0"/>
    <x v="0"/>
  </r>
  <r>
    <x v="1252"/>
    <n v="23"/>
    <s v="Male"/>
    <x v="0"/>
    <x v="2"/>
    <x v="2"/>
    <n v="20375.22"/>
    <n v="85932.14"/>
    <n v="835"/>
    <n v="284949.75"/>
    <x v="2"/>
    <n v="46"/>
    <d v="2018-04-04T00:00:00"/>
    <x v="1"/>
    <s v="Highly Active"/>
    <s v="Youth"/>
    <x v="0"/>
    <x v="1"/>
  </r>
  <r>
    <x v="1253"/>
    <n v="25"/>
    <s v="Male"/>
    <x v="1"/>
    <x v="0"/>
    <x v="2"/>
    <n v="75061.47"/>
    <n v="143767.73000000001"/>
    <n v="377"/>
    <n v="26857.19"/>
    <x v="0"/>
    <n v="6"/>
    <d v="2023-06-19T00:00:00"/>
    <x v="1"/>
    <s v="Low Engagement"/>
    <s v="Youth"/>
    <x v="1"/>
    <x v="2"/>
  </r>
  <r>
    <x v="1254"/>
    <n v="40"/>
    <s v="Male"/>
    <x v="3"/>
    <x v="0"/>
    <x v="1"/>
    <n v="125044.33"/>
    <n v="73824.960000000006"/>
    <n v="724"/>
    <n v="148840.04"/>
    <x v="2"/>
    <n v="31"/>
    <d v="2018-04-22T00:00:00"/>
    <x v="0"/>
    <s v="Active"/>
    <s v="Adult"/>
    <x v="1"/>
    <x v="3"/>
  </r>
  <r>
    <x v="1255"/>
    <n v="64"/>
    <s v="Female"/>
    <x v="3"/>
    <x v="2"/>
    <x v="1"/>
    <n v="23534.06"/>
    <n v="106493.13"/>
    <n v="492"/>
    <n v="5925.72"/>
    <x v="0"/>
    <n v="29"/>
    <d v="2021-02-07T00:00:00"/>
    <x v="0"/>
    <s v="Active"/>
    <s v="Senior"/>
    <x v="0"/>
    <x v="2"/>
  </r>
  <r>
    <x v="1256"/>
    <n v="43"/>
    <s v="Female"/>
    <x v="1"/>
    <x v="2"/>
    <x v="2"/>
    <n v="143074.82999999999"/>
    <n v="56717.68"/>
    <n v="700"/>
    <n v="79993.31"/>
    <x v="1"/>
    <n v="9"/>
    <d v="2019-08-22T00:00:00"/>
    <x v="0"/>
    <s v="Low Engagement"/>
    <s v="Adult"/>
    <x v="1"/>
    <x v="3"/>
  </r>
  <r>
    <x v="1257"/>
    <n v="63"/>
    <s v="Male"/>
    <x v="1"/>
    <x v="2"/>
    <x v="0"/>
    <n v="98061.02"/>
    <n v="125031.11"/>
    <n v="408"/>
    <n v="19084.45"/>
    <x v="0"/>
    <n v="54"/>
    <d v="2021-11-29T00:00:00"/>
    <x v="0"/>
    <s v="Highly Active"/>
    <s v="Senior"/>
    <x v="1"/>
    <x v="2"/>
  </r>
  <r>
    <x v="1258"/>
    <n v="60"/>
    <s v="Female"/>
    <x v="1"/>
    <x v="2"/>
    <x v="3"/>
    <n v="295455.51"/>
    <n v="142831.25"/>
    <n v="562"/>
    <n v="139069.95000000001"/>
    <x v="2"/>
    <n v="35"/>
    <d v="2023-04-18T00:00:00"/>
    <x v="0"/>
    <s v="Active"/>
    <s v="Senior"/>
    <x v="3"/>
    <x v="0"/>
  </r>
  <r>
    <x v="1259"/>
    <n v="29"/>
    <s v="Male"/>
    <x v="0"/>
    <x v="3"/>
    <x v="0"/>
    <n v="95056.85"/>
    <n v="6560.86"/>
    <n v="628"/>
    <n v="94314.28"/>
    <x v="2"/>
    <n v="17"/>
    <d v="2018-09-16T00:00:00"/>
    <x v="0"/>
    <s v="Active"/>
    <s v="Young Adult"/>
    <x v="1"/>
    <x v="0"/>
  </r>
  <r>
    <x v="1260"/>
    <n v="43"/>
    <s v="Male"/>
    <x v="0"/>
    <x v="2"/>
    <x v="3"/>
    <n v="130750.36"/>
    <n v="178092.46"/>
    <n v="662"/>
    <n v="20754.47"/>
    <x v="0"/>
    <n v="12"/>
    <d v="2021-07-30T00:00:00"/>
    <x v="0"/>
    <s v="Low Engagement"/>
    <s v="Adult"/>
    <x v="1"/>
    <x v="3"/>
  </r>
  <r>
    <x v="1261"/>
    <n v="30"/>
    <s v="Male"/>
    <x v="0"/>
    <x v="0"/>
    <x v="0"/>
    <n v="3516.65"/>
    <n v="71839.45"/>
    <n v="677"/>
    <n v="18581.87"/>
    <x v="1"/>
    <n v="36"/>
    <d v="2022-11-14T00:00:00"/>
    <x v="0"/>
    <s v="Highly Active"/>
    <s v="Young Adult"/>
    <x v="2"/>
    <x v="3"/>
  </r>
  <r>
    <x v="1262"/>
    <n v="57"/>
    <s v="Male"/>
    <x v="4"/>
    <x v="2"/>
    <x v="2"/>
    <n v="15517.33"/>
    <n v="68311.61"/>
    <n v="640"/>
    <n v="69674.7"/>
    <x v="2"/>
    <n v="52"/>
    <d v="2022-03-22T00:00:00"/>
    <x v="0"/>
    <s v="Highly Active"/>
    <s v="Senior"/>
    <x v="0"/>
    <x v="0"/>
  </r>
  <r>
    <x v="1263"/>
    <n v="35"/>
    <s v="Female"/>
    <x v="3"/>
    <x v="2"/>
    <x v="1"/>
    <n v="119564.93"/>
    <n v="142429.47"/>
    <n v="558"/>
    <n v="136746.35"/>
    <x v="1"/>
    <n v="48"/>
    <d v="2020-10-02T00:00:00"/>
    <x v="0"/>
    <s v="Highly Active"/>
    <s v="Young Adult"/>
    <x v="1"/>
    <x v="0"/>
  </r>
  <r>
    <x v="1264"/>
    <n v="42"/>
    <s v="Male"/>
    <x v="1"/>
    <x v="0"/>
    <x v="0"/>
    <n v="7102.55"/>
    <n v="151250.29999999999"/>
    <n v="634"/>
    <n v="69898.69"/>
    <x v="1"/>
    <n v="24"/>
    <d v="2018-07-30T00:00:00"/>
    <x v="0"/>
    <s v="Active"/>
    <s v="Adult"/>
    <x v="2"/>
    <x v="0"/>
  </r>
  <r>
    <x v="1265"/>
    <n v="50"/>
    <s v="Male"/>
    <x v="1"/>
    <x v="2"/>
    <x v="0"/>
    <n v="95896.02"/>
    <n v="114897.25"/>
    <n v="384"/>
    <n v="16080.67"/>
    <x v="0"/>
    <n v="10"/>
    <d v="2022-11-23T00:00:00"/>
    <x v="0"/>
    <s v="Low Engagement"/>
    <s v="Adult"/>
    <x v="1"/>
    <x v="2"/>
  </r>
  <r>
    <x v="1266"/>
    <n v="64"/>
    <s v="Female"/>
    <x v="2"/>
    <x v="0"/>
    <x v="1"/>
    <n v="32676.98"/>
    <n v="55883.4"/>
    <n v="821"/>
    <n v="191218.45"/>
    <x v="2"/>
    <n v="58"/>
    <d v="2018-01-26T00:00:00"/>
    <x v="0"/>
    <s v="Highly Active"/>
    <s v="Senior"/>
    <x v="0"/>
    <x v="1"/>
  </r>
  <r>
    <x v="1267"/>
    <n v="57"/>
    <s v="Male"/>
    <x v="1"/>
    <x v="2"/>
    <x v="2"/>
    <n v="52661.19"/>
    <n v="166975.09"/>
    <n v="607"/>
    <n v="152848.41"/>
    <x v="2"/>
    <n v="30"/>
    <d v="2021-03-21T00:00:00"/>
    <x v="0"/>
    <s v="Active"/>
    <s v="Senior"/>
    <x v="1"/>
    <x v="0"/>
  </r>
  <r>
    <x v="1268"/>
    <n v="60"/>
    <s v="Male"/>
    <x v="0"/>
    <x v="2"/>
    <x v="3"/>
    <n v="420133.01"/>
    <n v="134899.22"/>
    <n v="561"/>
    <n v="60922.23"/>
    <x v="2"/>
    <n v="29"/>
    <d v="2019-08-06T00:00:00"/>
    <x v="0"/>
    <s v="Active"/>
    <s v="Senior"/>
    <x v="3"/>
    <x v="0"/>
  </r>
  <r>
    <x v="1269"/>
    <n v="29"/>
    <s v="Male"/>
    <x v="3"/>
    <x v="0"/>
    <x v="1"/>
    <n v="47654.36"/>
    <n v="57906.97"/>
    <n v="751"/>
    <n v="447007.08"/>
    <x v="1"/>
    <n v="39"/>
    <d v="2020-08-19T00:00:00"/>
    <x v="1"/>
    <s v="Highly Active"/>
    <s v="Young Adult"/>
    <x v="0"/>
    <x v="1"/>
  </r>
  <r>
    <x v="1270"/>
    <n v="61"/>
    <s v="Female"/>
    <x v="1"/>
    <x v="2"/>
    <x v="0"/>
    <n v="25053.88"/>
    <n v="93579.89"/>
    <n v="550"/>
    <n v="146130.81"/>
    <x v="1"/>
    <n v="10"/>
    <d v="2020-09-07T00:00:00"/>
    <x v="0"/>
    <s v="Low Engagement"/>
    <s v="Senior"/>
    <x v="0"/>
    <x v="0"/>
  </r>
  <r>
    <x v="1271"/>
    <n v="53"/>
    <s v="Male"/>
    <x v="2"/>
    <x v="1"/>
    <x v="1"/>
    <n v="130250.25"/>
    <n v="16208.2"/>
    <n v="623"/>
    <n v="131718.09"/>
    <x v="1"/>
    <n v="39"/>
    <d v="2020-06-21T00:00:00"/>
    <x v="0"/>
    <s v="Highly Active"/>
    <s v="Senior"/>
    <x v="1"/>
    <x v="0"/>
  </r>
  <r>
    <x v="1272"/>
    <n v="65"/>
    <s v="Female"/>
    <x v="3"/>
    <x v="0"/>
    <x v="3"/>
    <n v="174238.74"/>
    <n v="179139.41"/>
    <n v="528"/>
    <n v="66776.91"/>
    <x v="0"/>
    <n v="55"/>
    <d v="2019-11-29T00:00:00"/>
    <x v="0"/>
    <s v="Highly Active"/>
    <s v="Senior"/>
    <x v="3"/>
    <x v="0"/>
  </r>
  <r>
    <x v="1273"/>
    <n v="21"/>
    <s v="Male"/>
    <x v="2"/>
    <x v="2"/>
    <x v="3"/>
    <n v="147851.44"/>
    <n v="48470.29"/>
    <n v="596"/>
    <n v="31924.14"/>
    <x v="2"/>
    <n v="28"/>
    <d v="2019-01-13T00:00:00"/>
    <x v="0"/>
    <s v="Active"/>
    <s v="Youth"/>
    <x v="1"/>
    <x v="0"/>
  </r>
  <r>
    <x v="1274"/>
    <n v="22"/>
    <s v="Male"/>
    <x v="1"/>
    <x v="2"/>
    <x v="0"/>
    <n v="26163.59"/>
    <n v="93372.1"/>
    <n v="536"/>
    <n v="180826.9"/>
    <x v="1"/>
    <n v="18"/>
    <d v="2023-06-01T00:00:00"/>
    <x v="0"/>
    <s v="Active"/>
    <s v="Youth"/>
    <x v="0"/>
    <x v="0"/>
  </r>
  <r>
    <x v="1275"/>
    <n v="54"/>
    <s v="Female"/>
    <x v="2"/>
    <x v="0"/>
    <x v="3"/>
    <n v="270791.37"/>
    <n v="87954.43"/>
    <n v="516"/>
    <n v="15529.28"/>
    <x v="2"/>
    <n v="41"/>
    <d v="2018-04-16T00:00:00"/>
    <x v="0"/>
    <s v="Highly Active"/>
    <s v="Senior"/>
    <x v="3"/>
    <x v="0"/>
  </r>
  <r>
    <x v="1276"/>
    <n v="25"/>
    <s v="Male"/>
    <x v="1"/>
    <x v="1"/>
    <x v="3"/>
    <n v="484744.94"/>
    <n v="10349.31"/>
    <n v="545"/>
    <n v="108137.37"/>
    <x v="1"/>
    <n v="54"/>
    <d v="2019-06-02T00:00:00"/>
    <x v="0"/>
    <s v="Highly Active"/>
    <s v="Youth"/>
    <x v="3"/>
    <x v="0"/>
  </r>
  <r>
    <x v="1277"/>
    <n v="59"/>
    <s v="Male"/>
    <x v="4"/>
    <x v="2"/>
    <x v="2"/>
    <n v="126513.31"/>
    <n v="173371.39"/>
    <n v="747"/>
    <n v="249346.19"/>
    <x v="2"/>
    <n v="50"/>
    <d v="2023-04-12T00:00:00"/>
    <x v="0"/>
    <s v="Highly Active"/>
    <s v="Senior"/>
    <x v="1"/>
    <x v="3"/>
  </r>
  <r>
    <x v="1278"/>
    <n v="66"/>
    <s v="Female"/>
    <x v="1"/>
    <x v="1"/>
    <x v="2"/>
    <n v="49845.440000000002"/>
    <n v="8725.34"/>
    <n v="618"/>
    <n v="197461.36"/>
    <x v="2"/>
    <n v="17"/>
    <d v="2022-10-31T00:00:00"/>
    <x v="0"/>
    <s v="Active"/>
    <s v="Senior"/>
    <x v="0"/>
    <x v="0"/>
  </r>
  <r>
    <x v="1279"/>
    <n v="45"/>
    <s v="Female"/>
    <x v="2"/>
    <x v="2"/>
    <x v="3"/>
    <n v="213517.94"/>
    <n v="103668.15"/>
    <n v="731"/>
    <n v="270518.09000000003"/>
    <x v="2"/>
    <n v="11"/>
    <d v="2020-09-05T00:00:00"/>
    <x v="1"/>
    <s v="Low Engagement"/>
    <s v="Adult"/>
    <x v="3"/>
    <x v="3"/>
  </r>
  <r>
    <x v="1280"/>
    <n v="48"/>
    <s v="Female"/>
    <x v="2"/>
    <x v="1"/>
    <x v="3"/>
    <n v="259030.51"/>
    <n v="18107.02"/>
    <n v="703"/>
    <n v="126612.24"/>
    <x v="2"/>
    <n v="1"/>
    <d v="2018-08-22T00:00:00"/>
    <x v="0"/>
    <s v="Low Engagement"/>
    <s v="Adult"/>
    <x v="3"/>
    <x v="3"/>
  </r>
  <r>
    <x v="1281"/>
    <n v="26"/>
    <s v="Female"/>
    <x v="4"/>
    <x v="2"/>
    <x v="0"/>
    <n v="97914.04"/>
    <n v="127951.52"/>
    <n v="336"/>
    <n v="46323.62"/>
    <x v="0"/>
    <n v="17"/>
    <d v="2022-08-11T00:00:00"/>
    <x v="0"/>
    <s v="Active"/>
    <s v="Young Adult"/>
    <x v="1"/>
    <x v="2"/>
  </r>
  <r>
    <x v="1282"/>
    <n v="68"/>
    <s v="Female"/>
    <x v="1"/>
    <x v="1"/>
    <x v="2"/>
    <n v="34134.67"/>
    <n v="11323.82"/>
    <n v="641"/>
    <n v="47818.42"/>
    <x v="0"/>
    <n v="36"/>
    <d v="2018-05-14T00:00:00"/>
    <x v="0"/>
    <s v="Highly Active"/>
    <s v="Senior"/>
    <x v="0"/>
    <x v="0"/>
  </r>
  <r>
    <x v="1283"/>
    <n v="46"/>
    <s v="Male"/>
    <x v="1"/>
    <x v="0"/>
    <x v="1"/>
    <n v="74709.210000000006"/>
    <n v="93334.77"/>
    <n v="688"/>
    <n v="49745.36"/>
    <x v="1"/>
    <n v="36"/>
    <d v="2020-03-31T00:00:00"/>
    <x v="0"/>
    <s v="Highly Active"/>
    <s v="Adult"/>
    <x v="1"/>
    <x v="3"/>
  </r>
  <r>
    <x v="1284"/>
    <n v="31"/>
    <s v="Female"/>
    <x v="1"/>
    <x v="2"/>
    <x v="0"/>
    <n v="73213.179999999993"/>
    <n v="133312.87"/>
    <n v="333"/>
    <n v="8657.6200000000008"/>
    <x v="0"/>
    <n v="46"/>
    <d v="2020-10-04T00:00:00"/>
    <x v="1"/>
    <s v="Highly Active"/>
    <s v="Young Adult"/>
    <x v="1"/>
    <x v="2"/>
  </r>
  <r>
    <x v="1285"/>
    <n v="57"/>
    <s v="Male"/>
    <x v="1"/>
    <x v="2"/>
    <x v="1"/>
    <n v="192969.03"/>
    <n v="127904.78"/>
    <n v="338"/>
    <n v="7317.51"/>
    <x v="0"/>
    <n v="9"/>
    <d v="2018-06-01T00:00:00"/>
    <x v="1"/>
    <s v="Low Engagement"/>
    <s v="Senior"/>
    <x v="3"/>
    <x v="2"/>
  </r>
  <r>
    <x v="1286"/>
    <n v="58"/>
    <s v="Male"/>
    <x v="1"/>
    <x v="2"/>
    <x v="2"/>
    <n v="31794.53"/>
    <n v="97464.75"/>
    <n v="508"/>
    <n v="158145.19"/>
    <x v="2"/>
    <n v="45"/>
    <d v="2021-03-27T00:00:00"/>
    <x v="0"/>
    <s v="Highly Active"/>
    <s v="Senior"/>
    <x v="0"/>
    <x v="0"/>
  </r>
  <r>
    <x v="1287"/>
    <n v="39"/>
    <s v="Male"/>
    <x v="0"/>
    <x v="3"/>
    <x v="0"/>
    <n v="23510.62"/>
    <n v="29767.39"/>
    <n v="451"/>
    <n v="23201.61"/>
    <x v="1"/>
    <n v="28"/>
    <d v="2021-07-13T00:00:00"/>
    <x v="1"/>
    <s v="Active"/>
    <s v="Adult"/>
    <x v="0"/>
    <x v="2"/>
  </r>
  <r>
    <x v="1288"/>
    <n v="28"/>
    <s v="Female"/>
    <x v="1"/>
    <x v="2"/>
    <x v="1"/>
    <n v="49010.46"/>
    <n v="179921.46"/>
    <n v="664"/>
    <n v="139722.99"/>
    <x v="2"/>
    <n v="48"/>
    <d v="2021-11-06T00:00:00"/>
    <x v="0"/>
    <s v="Highly Active"/>
    <s v="Young Adult"/>
    <x v="0"/>
    <x v="3"/>
  </r>
  <r>
    <x v="1289"/>
    <n v="40"/>
    <s v="Female"/>
    <x v="1"/>
    <x v="2"/>
    <x v="1"/>
    <n v="9081.75"/>
    <n v="157429.67000000001"/>
    <n v="498"/>
    <n v="30172.79"/>
    <x v="0"/>
    <n v="33"/>
    <d v="2018-04-20T00:00:00"/>
    <x v="0"/>
    <s v="Active"/>
    <s v="Adult"/>
    <x v="2"/>
    <x v="2"/>
  </r>
  <r>
    <x v="1290"/>
    <n v="18"/>
    <s v="Male"/>
    <x v="3"/>
    <x v="0"/>
    <x v="0"/>
    <n v="60807.45"/>
    <n v="170456.76"/>
    <n v="378"/>
    <n v="18763.61"/>
    <x v="1"/>
    <n v="3"/>
    <d v="2018-11-07T00:00:00"/>
    <x v="0"/>
    <s v="Low Engagement"/>
    <s v="Youth"/>
    <x v="1"/>
    <x v="2"/>
  </r>
  <r>
    <x v="1291"/>
    <n v="63"/>
    <s v="Female"/>
    <x v="1"/>
    <x v="0"/>
    <x v="0"/>
    <n v="67399.600000000006"/>
    <n v="149376.74"/>
    <n v="776"/>
    <n v="354032.5"/>
    <x v="1"/>
    <n v="51"/>
    <d v="2018-11-02T00:00:00"/>
    <x v="0"/>
    <s v="Highly Active"/>
    <s v="Senior"/>
    <x v="1"/>
    <x v="1"/>
  </r>
  <r>
    <x v="1292"/>
    <n v="54"/>
    <s v="Female"/>
    <x v="1"/>
    <x v="0"/>
    <x v="2"/>
    <n v="94353.62"/>
    <n v="71771.27"/>
    <n v="733"/>
    <n v="481040.85"/>
    <x v="2"/>
    <n v="8"/>
    <d v="2022-07-20T00:00:00"/>
    <x v="0"/>
    <s v="Low Engagement"/>
    <s v="Senior"/>
    <x v="1"/>
    <x v="3"/>
  </r>
  <r>
    <x v="1293"/>
    <n v="38"/>
    <s v="Female"/>
    <x v="1"/>
    <x v="0"/>
    <x v="2"/>
    <n v="19985.22"/>
    <n v="105606.49"/>
    <n v="331"/>
    <n v="22646.3"/>
    <x v="0"/>
    <n v="50"/>
    <d v="2021-02-26T00:00:00"/>
    <x v="0"/>
    <s v="Highly Active"/>
    <s v="Adult"/>
    <x v="0"/>
    <x v="2"/>
  </r>
  <r>
    <x v="1294"/>
    <n v="43"/>
    <s v="Female"/>
    <x v="4"/>
    <x v="2"/>
    <x v="0"/>
    <n v="7853.78"/>
    <n v="161573.34"/>
    <n v="386"/>
    <n v="41309.21"/>
    <x v="0"/>
    <n v="6"/>
    <d v="2023-04-28T00:00:00"/>
    <x v="0"/>
    <s v="Low Engagement"/>
    <s v="Adult"/>
    <x v="2"/>
    <x v="2"/>
  </r>
  <r>
    <x v="1295"/>
    <n v="63"/>
    <s v="Male"/>
    <x v="1"/>
    <x v="3"/>
    <x v="2"/>
    <n v="39454.120000000003"/>
    <n v="16343.72"/>
    <n v="692"/>
    <n v="61180.02"/>
    <x v="2"/>
    <n v="59"/>
    <d v="2019-09-15T00:00:00"/>
    <x v="0"/>
    <s v="Highly Active"/>
    <s v="Senior"/>
    <x v="0"/>
    <x v="3"/>
  </r>
  <r>
    <x v="1296"/>
    <n v="53"/>
    <s v="Male"/>
    <x v="3"/>
    <x v="2"/>
    <x v="3"/>
    <n v="180632.53"/>
    <n v="179985.82"/>
    <n v="543"/>
    <n v="33560.57"/>
    <x v="0"/>
    <n v="52"/>
    <d v="2018-06-24T00:00:00"/>
    <x v="0"/>
    <s v="Highly Active"/>
    <s v="Senior"/>
    <x v="3"/>
    <x v="0"/>
  </r>
  <r>
    <x v="1297"/>
    <n v="40"/>
    <s v="Female"/>
    <x v="3"/>
    <x v="2"/>
    <x v="1"/>
    <n v="158376.01"/>
    <n v="55144.89"/>
    <n v="531"/>
    <n v="42856.99"/>
    <x v="1"/>
    <n v="58"/>
    <d v="2019-05-24T00:00:00"/>
    <x v="1"/>
    <s v="Highly Active"/>
    <s v="Adult"/>
    <x v="3"/>
    <x v="0"/>
  </r>
  <r>
    <x v="1298"/>
    <n v="18"/>
    <s v="Male"/>
    <x v="1"/>
    <x v="0"/>
    <x v="3"/>
    <n v="121725.62"/>
    <n v="162337.19"/>
    <n v="491"/>
    <n v="31295.81"/>
    <x v="0"/>
    <n v="6"/>
    <d v="2018-08-31T00:00:00"/>
    <x v="1"/>
    <s v="Low Engagement"/>
    <s v="Youth"/>
    <x v="1"/>
    <x v="2"/>
  </r>
  <r>
    <x v="1299"/>
    <n v="68"/>
    <s v="Female"/>
    <x v="4"/>
    <x v="0"/>
    <x v="2"/>
    <n v="16172.91"/>
    <n v="201150.39"/>
    <n v="839"/>
    <n v="208633.31"/>
    <x v="1"/>
    <n v="29"/>
    <d v="2021-02-16T00:00:00"/>
    <x v="0"/>
    <s v="Active"/>
    <s v="Senior"/>
    <x v="0"/>
    <x v="1"/>
  </r>
  <r>
    <x v="1300"/>
    <n v="57"/>
    <s v="Female"/>
    <x v="1"/>
    <x v="2"/>
    <x v="1"/>
    <n v="81827.56"/>
    <n v="117864.24"/>
    <n v="569"/>
    <n v="83776.58"/>
    <x v="2"/>
    <n v="37"/>
    <d v="2022-04-15T00:00:00"/>
    <x v="0"/>
    <s v="Highly Active"/>
    <s v="Senior"/>
    <x v="1"/>
    <x v="0"/>
  </r>
  <r>
    <x v="1301"/>
    <n v="32"/>
    <s v="Male"/>
    <x v="1"/>
    <x v="0"/>
    <x v="0"/>
    <n v="42222.82"/>
    <n v="268983.53000000003"/>
    <n v="376"/>
    <n v="22960.93"/>
    <x v="0"/>
    <n v="12"/>
    <d v="2020-05-02T00:00:00"/>
    <x v="0"/>
    <s v="Low Engagement"/>
    <s v="Young Adult"/>
    <x v="0"/>
    <x v="2"/>
  </r>
  <r>
    <x v="1302"/>
    <n v="38"/>
    <s v="Male"/>
    <x v="3"/>
    <x v="2"/>
    <x v="2"/>
    <n v="73127.03"/>
    <n v="198225.76"/>
    <n v="466"/>
    <n v="48491.53"/>
    <x v="0"/>
    <n v="9"/>
    <d v="2021-05-26T00:00:00"/>
    <x v="0"/>
    <s v="Low Engagement"/>
    <s v="Adult"/>
    <x v="1"/>
    <x v="2"/>
  </r>
  <r>
    <x v="1303"/>
    <n v="64"/>
    <s v="Male"/>
    <x v="0"/>
    <x v="2"/>
    <x v="1"/>
    <n v="166246.19"/>
    <n v="49691.89"/>
    <n v="583"/>
    <n v="158599.23000000001"/>
    <x v="1"/>
    <n v="41"/>
    <d v="2021-05-05T00:00:00"/>
    <x v="1"/>
    <s v="Highly Active"/>
    <s v="Senior"/>
    <x v="3"/>
    <x v="0"/>
  </r>
  <r>
    <x v="1304"/>
    <n v="26"/>
    <s v="Female"/>
    <x v="0"/>
    <x v="1"/>
    <x v="0"/>
    <n v="10702.54"/>
    <n v="2599.1"/>
    <n v="388"/>
    <n v="33117.040000000001"/>
    <x v="0"/>
    <n v="49"/>
    <d v="2022-06-08T00:00:00"/>
    <x v="0"/>
    <s v="Highly Active"/>
    <s v="Young Adult"/>
    <x v="0"/>
    <x v="2"/>
  </r>
  <r>
    <x v="1305"/>
    <n v="26"/>
    <s v="Male"/>
    <x v="1"/>
    <x v="2"/>
    <x v="1"/>
    <n v="142268.71"/>
    <n v="52155.1"/>
    <n v="843"/>
    <n v="247288.49"/>
    <x v="2"/>
    <n v="19"/>
    <d v="2021-06-20T00:00:00"/>
    <x v="0"/>
    <s v="Active"/>
    <s v="Young Adult"/>
    <x v="1"/>
    <x v="1"/>
  </r>
  <r>
    <x v="1306"/>
    <n v="27"/>
    <s v="Female"/>
    <x v="2"/>
    <x v="2"/>
    <x v="1"/>
    <n v="70899.39"/>
    <n v="145800.10999999999"/>
    <n v="455"/>
    <n v="48065.31"/>
    <x v="0"/>
    <n v="17"/>
    <d v="2019-04-08T00:00:00"/>
    <x v="0"/>
    <s v="Active"/>
    <s v="Young Adult"/>
    <x v="1"/>
    <x v="2"/>
  </r>
  <r>
    <x v="1307"/>
    <n v="69"/>
    <s v="Male"/>
    <x v="3"/>
    <x v="1"/>
    <x v="2"/>
    <n v="53397.22"/>
    <n v="7453.52"/>
    <n v="549"/>
    <n v="85678.97"/>
    <x v="0"/>
    <n v="54"/>
    <d v="2022-05-08T00:00:00"/>
    <x v="0"/>
    <s v="Highly Active"/>
    <s v="Senior"/>
    <x v="1"/>
    <x v="0"/>
  </r>
  <r>
    <x v="1308"/>
    <n v="43"/>
    <s v="Male"/>
    <x v="1"/>
    <x v="3"/>
    <x v="1"/>
    <n v="186845.91"/>
    <n v="23332.87"/>
    <n v="394"/>
    <n v="20549.11"/>
    <x v="0"/>
    <n v="48"/>
    <d v="2020-12-06T00:00:00"/>
    <x v="1"/>
    <s v="Highly Active"/>
    <s v="Adult"/>
    <x v="3"/>
    <x v="2"/>
  </r>
  <r>
    <x v="1309"/>
    <n v="58"/>
    <s v="Female"/>
    <x v="1"/>
    <x v="0"/>
    <x v="0"/>
    <n v="25598.38"/>
    <n v="133532.01"/>
    <n v="316"/>
    <n v="32437.91"/>
    <x v="1"/>
    <n v="44"/>
    <d v="2020-02-19T00:00:00"/>
    <x v="0"/>
    <s v="Highly Active"/>
    <s v="Senior"/>
    <x v="0"/>
    <x v="2"/>
  </r>
  <r>
    <x v="1310"/>
    <n v="52"/>
    <s v="Female"/>
    <x v="1"/>
    <x v="0"/>
    <x v="3"/>
    <n v="339139.33"/>
    <n v="195729.88"/>
    <n v="416"/>
    <n v="36435.72"/>
    <x v="1"/>
    <n v="32"/>
    <d v="2020-07-11T00:00:00"/>
    <x v="0"/>
    <s v="Active"/>
    <s v="Senior"/>
    <x v="3"/>
    <x v="2"/>
  </r>
  <r>
    <x v="1311"/>
    <n v="69"/>
    <s v="Female"/>
    <x v="1"/>
    <x v="0"/>
    <x v="1"/>
    <n v="58649.91"/>
    <n v="235560.24"/>
    <n v="632"/>
    <n v="30524.81"/>
    <x v="1"/>
    <n v="35"/>
    <d v="2023-02-04T00:00:00"/>
    <x v="0"/>
    <s v="Active"/>
    <s v="Senior"/>
    <x v="1"/>
    <x v="0"/>
  </r>
  <r>
    <x v="1312"/>
    <n v="42"/>
    <s v="Female"/>
    <x v="3"/>
    <x v="3"/>
    <x v="0"/>
    <n v="51207.24"/>
    <n v="18705.400000000001"/>
    <n v="821"/>
    <n v="299972.15999999997"/>
    <x v="2"/>
    <n v="14"/>
    <d v="2020-06-25T00:00:00"/>
    <x v="0"/>
    <s v="Low Engagement"/>
    <s v="Adult"/>
    <x v="1"/>
    <x v="1"/>
  </r>
  <r>
    <x v="1313"/>
    <n v="43"/>
    <s v="Female"/>
    <x v="2"/>
    <x v="1"/>
    <x v="1"/>
    <n v="158327.10999999999"/>
    <n v="10790.07"/>
    <n v="379"/>
    <n v="48387.93"/>
    <x v="0"/>
    <n v="49"/>
    <d v="2019-09-01T00:00:00"/>
    <x v="1"/>
    <s v="Highly Active"/>
    <s v="Adult"/>
    <x v="3"/>
    <x v="2"/>
  </r>
  <r>
    <x v="1314"/>
    <n v="28"/>
    <s v="Female"/>
    <x v="4"/>
    <x v="2"/>
    <x v="2"/>
    <n v="133441.15"/>
    <n v="44999.839999999997"/>
    <n v="731"/>
    <n v="117965.75"/>
    <x v="2"/>
    <n v="54"/>
    <d v="2022-10-28T00:00:00"/>
    <x v="0"/>
    <s v="Highly Active"/>
    <s v="Young Adult"/>
    <x v="1"/>
    <x v="3"/>
  </r>
  <r>
    <x v="1315"/>
    <n v="55"/>
    <s v="Female"/>
    <x v="1"/>
    <x v="2"/>
    <x v="0"/>
    <n v="84031.03"/>
    <n v="99832.9"/>
    <n v="502"/>
    <n v="162044.5"/>
    <x v="1"/>
    <n v="16"/>
    <d v="2021-04-20T00:00:00"/>
    <x v="0"/>
    <s v="Active"/>
    <s v="Senior"/>
    <x v="1"/>
    <x v="0"/>
  </r>
  <r>
    <x v="1316"/>
    <n v="19"/>
    <s v="Female"/>
    <x v="0"/>
    <x v="0"/>
    <x v="1"/>
    <n v="118525.24"/>
    <n v="172817.6"/>
    <n v="415"/>
    <n v="13466.68"/>
    <x v="1"/>
    <n v="21"/>
    <d v="2020-05-28T00:00:00"/>
    <x v="0"/>
    <s v="Active"/>
    <s v="Youth"/>
    <x v="1"/>
    <x v="2"/>
  </r>
  <r>
    <x v="1317"/>
    <n v="24"/>
    <s v="Male"/>
    <x v="1"/>
    <x v="1"/>
    <x v="0"/>
    <n v="25632.82"/>
    <n v="9239.6200000000008"/>
    <n v="519"/>
    <n v="91847.14"/>
    <x v="2"/>
    <n v="12"/>
    <d v="2019-09-18T00:00:00"/>
    <x v="0"/>
    <s v="Low Engagement"/>
    <s v="Youth"/>
    <x v="0"/>
    <x v="0"/>
  </r>
  <r>
    <x v="1318"/>
    <n v="35"/>
    <s v="Female"/>
    <x v="1"/>
    <x v="0"/>
    <x v="0"/>
    <n v="66462.100000000006"/>
    <n v="272218.96000000002"/>
    <n v="552"/>
    <n v="134624.29999999999"/>
    <x v="0"/>
    <n v="24"/>
    <d v="2021-03-10T00:00:00"/>
    <x v="0"/>
    <s v="Active"/>
    <s v="Young Adult"/>
    <x v="1"/>
    <x v="0"/>
  </r>
  <r>
    <x v="1319"/>
    <n v="44"/>
    <s v="Female"/>
    <x v="1"/>
    <x v="0"/>
    <x v="1"/>
    <n v="143431.48000000001"/>
    <n v="273828.58"/>
    <n v="468"/>
    <n v="16147.86"/>
    <x v="0"/>
    <n v="34"/>
    <d v="2021-06-25T00:00:00"/>
    <x v="0"/>
    <s v="Active"/>
    <s v="Adult"/>
    <x v="1"/>
    <x v="2"/>
  </r>
  <r>
    <x v="1320"/>
    <n v="51"/>
    <s v="Male"/>
    <x v="1"/>
    <x v="3"/>
    <x v="0"/>
    <n v="2058.5100000000002"/>
    <n v="25547.93"/>
    <n v="615"/>
    <n v="184887.78"/>
    <x v="0"/>
    <n v="8"/>
    <d v="2018-05-04T00:00:00"/>
    <x v="0"/>
    <s v="Low Engagement"/>
    <s v="Senior"/>
    <x v="2"/>
    <x v="0"/>
  </r>
  <r>
    <x v="1321"/>
    <n v="44"/>
    <s v="Female"/>
    <x v="2"/>
    <x v="2"/>
    <x v="2"/>
    <n v="71489.47"/>
    <n v="93800.67"/>
    <n v="671"/>
    <n v="190894.69"/>
    <x v="0"/>
    <n v="44"/>
    <d v="2021-06-02T00:00:00"/>
    <x v="0"/>
    <s v="Highly Active"/>
    <s v="Adult"/>
    <x v="1"/>
    <x v="3"/>
  </r>
  <r>
    <x v="1322"/>
    <n v="34"/>
    <s v="Male"/>
    <x v="4"/>
    <x v="2"/>
    <x v="0"/>
    <n v="84482.94"/>
    <n v="151940.85999999999"/>
    <n v="455"/>
    <n v="31706.87"/>
    <x v="0"/>
    <n v="21"/>
    <d v="2023-05-21T00:00:00"/>
    <x v="0"/>
    <s v="Active"/>
    <s v="Young Adult"/>
    <x v="1"/>
    <x v="2"/>
  </r>
  <r>
    <x v="1323"/>
    <n v="60"/>
    <s v="Male"/>
    <x v="0"/>
    <x v="2"/>
    <x v="3"/>
    <n v="270314.42"/>
    <n v="97199.039999999994"/>
    <n v="312"/>
    <n v="27125.95"/>
    <x v="0"/>
    <n v="48"/>
    <d v="2022-02-24T00:00:00"/>
    <x v="0"/>
    <s v="Highly Active"/>
    <s v="Senior"/>
    <x v="3"/>
    <x v="2"/>
  </r>
  <r>
    <x v="1324"/>
    <n v="61"/>
    <s v="Female"/>
    <x v="1"/>
    <x v="2"/>
    <x v="0"/>
    <n v="31826.17"/>
    <n v="69540.91"/>
    <n v="807"/>
    <n v="185629.27"/>
    <x v="2"/>
    <n v="8"/>
    <d v="2018-07-23T00:00:00"/>
    <x v="0"/>
    <s v="Low Engagement"/>
    <s v="Senior"/>
    <x v="0"/>
    <x v="1"/>
  </r>
  <r>
    <x v="1325"/>
    <n v="68"/>
    <s v="Male"/>
    <x v="1"/>
    <x v="2"/>
    <x v="2"/>
    <n v="132051.69"/>
    <n v="88293.45"/>
    <n v="764"/>
    <n v="113368.65"/>
    <x v="1"/>
    <n v="28"/>
    <d v="2023-04-25T00:00:00"/>
    <x v="0"/>
    <s v="Active"/>
    <s v="Senior"/>
    <x v="1"/>
    <x v="1"/>
  </r>
  <r>
    <x v="1326"/>
    <n v="41"/>
    <s v="Female"/>
    <x v="1"/>
    <x v="2"/>
    <x v="1"/>
    <n v="35396.74"/>
    <n v="42063.99"/>
    <n v="519"/>
    <n v="154682.28"/>
    <x v="1"/>
    <n v="16"/>
    <d v="2022-04-12T00:00:00"/>
    <x v="0"/>
    <s v="Active"/>
    <s v="Adult"/>
    <x v="0"/>
    <x v="0"/>
  </r>
  <r>
    <x v="1327"/>
    <n v="42"/>
    <s v="Male"/>
    <x v="2"/>
    <x v="0"/>
    <x v="3"/>
    <n v="142900.35"/>
    <n v="112897.7"/>
    <n v="314"/>
    <n v="17369.21"/>
    <x v="0"/>
    <n v="10"/>
    <d v="2019-03-02T00:00:00"/>
    <x v="0"/>
    <s v="Low Engagement"/>
    <s v="Adult"/>
    <x v="1"/>
    <x v="2"/>
  </r>
  <r>
    <x v="1328"/>
    <n v="24"/>
    <s v="Male"/>
    <x v="3"/>
    <x v="1"/>
    <x v="0"/>
    <n v="69049.86"/>
    <n v="9214.84"/>
    <n v="416"/>
    <n v="6729.49"/>
    <x v="0"/>
    <n v="52"/>
    <d v="2021-07-05T00:00:00"/>
    <x v="0"/>
    <s v="Highly Active"/>
    <s v="Youth"/>
    <x v="1"/>
    <x v="2"/>
  </r>
  <r>
    <x v="1329"/>
    <n v="69"/>
    <s v="Male"/>
    <x v="4"/>
    <x v="0"/>
    <x v="1"/>
    <n v="73725.009999999995"/>
    <n v="287534.65000000002"/>
    <n v="630"/>
    <n v="85700.78"/>
    <x v="0"/>
    <n v="15"/>
    <d v="2019-03-09T00:00:00"/>
    <x v="0"/>
    <s v="Low Engagement"/>
    <s v="Senior"/>
    <x v="1"/>
    <x v="0"/>
  </r>
  <r>
    <x v="1330"/>
    <n v="23"/>
    <s v="Female"/>
    <x v="1"/>
    <x v="0"/>
    <x v="0"/>
    <n v="71588.67"/>
    <n v="107754.96"/>
    <n v="355"/>
    <n v="27840.21"/>
    <x v="0"/>
    <n v="4"/>
    <d v="2019-06-26T00:00:00"/>
    <x v="0"/>
    <s v="Low Engagement"/>
    <s v="Youth"/>
    <x v="1"/>
    <x v="2"/>
  </r>
  <r>
    <x v="1331"/>
    <n v="41"/>
    <s v="Female"/>
    <x v="2"/>
    <x v="2"/>
    <x v="2"/>
    <n v="32078.51"/>
    <n v="183417.1"/>
    <n v="650"/>
    <n v="145348.91"/>
    <x v="1"/>
    <n v="26"/>
    <d v="2021-09-14T00:00:00"/>
    <x v="0"/>
    <s v="Active"/>
    <s v="Adult"/>
    <x v="0"/>
    <x v="3"/>
  </r>
  <r>
    <x v="1332"/>
    <n v="50"/>
    <s v="Male"/>
    <x v="2"/>
    <x v="1"/>
    <x v="1"/>
    <n v="54192.47"/>
    <n v="4577.17"/>
    <n v="431"/>
    <n v="15105.59"/>
    <x v="0"/>
    <n v="15"/>
    <d v="2018-06-16T00:00:00"/>
    <x v="0"/>
    <s v="Low Engagement"/>
    <s v="Adult"/>
    <x v="1"/>
    <x v="2"/>
  </r>
  <r>
    <x v="1333"/>
    <n v="66"/>
    <s v="Male"/>
    <x v="0"/>
    <x v="1"/>
    <x v="1"/>
    <n v="35546.239999999998"/>
    <n v="3819.38"/>
    <n v="525"/>
    <n v="189411.09"/>
    <x v="1"/>
    <n v="36"/>
    <d v="2018-11-18T00:00:00"/>
    <x v="0"/>
    <s v="Highly Active"/>
    <s v="Senior"/>
    <x v="0"/>
    <x v="0"/>
  </r>
  <r>
    <x v="1334"/>
    <n v="46"/>
    <s v="Female"/>
    <x v="2"/>
    <x v="0"/>
    <x v="3"/>
    <n v="478809.64"/>
    <n v="165318.73000000001"/>
    <n v="607"/>
    <n v="139131.78"/>
    <x v="0"/>
    <n v="32"/>
    <d v="2019-05-07T00:00:00"/>
    <x v="0"/>
    <s v="Active"/>
    <s v="Adult"/>
    <x v="3"/>
    <x v="0"/>
  </r>
  <r>
    <x v="1335"/>
    <n v="60"/>
    <s v="Female"/>
    <x v="0"/>
    <x v="2"/>
    <x v="1"/>
    <n v="84053.77"/>
    <n v="144326.93"/>
    <n v="774"/>
    <n v="423465.04"/>
    <x v="1"/>
    <n v="43"/>
    <d v="2018-12-22T00:00:00"/>
    <x v="0"/>
    <s v="Highly Active"/>
    <s v="Senior"/>
    <x v="1"/>
    <x v="1"/>
  </r>
  <r>
    <x v="1336"/>
    <n v="39"/>
    <s v="Male"/>
    <x v="0"/>
    <x v="2"/>
    <x v="3"/>
    <n v="201748.96"/>
    <n v="37536.480000000003"/>
    <n v="521"/>
    <n v="149839.32999999999"/>
    <x v="0"/>
    <n v="38"/>
    <d v="2021-02-04T00:00:00"/>
    <x v="0"/>
    <s v="Highly Active"/>
    <s v="Adult"/>
    <x v="3"/>
    <x v="0"/>
  </r>
  <r>
    <x v="1337"/>
    <n v="43"/>
    <s v="Male"/>
    <x v="1"/>
    <x v="2"/>
    <x v="3"/>
    <n v="56390.97"/>
    <n v="67581.2"/>
    <n v="472"/>
    <n v="48188.84"/>
    <x v="0"/>
    <n v="4"/>
    <d v="2018-06-03T00:00:00"/>
    <x v="0"/>
    <s v="Low Engagement"/>
    <s v="Adult"/>
    <x v="1"/>
    <x v="2"/>
  </r>
  <r>
    <x v="1338"/>
    <n v="45"/>
    <s v="Female"/>
    <x v="3"/>
    <x v="0"/>
    <x v="3"/>
    <n v="119037.91"/>
    <n v="147591.43"/>
    <n v="639"/>
    <n v="128871.91"/>
    <x v="2"/>
    <n v="41"/>
    <d v="2018-11-17T00:00:00"/>
    <x v="0"/>
    <s v="Highly Active"/>
    <s v="Adult"/>
    <x v="1"/>
    <x v="0"/>
  </r>
  <r>
    <x v="1339"/>
    <n v="67"/>
    <s v="Female"/>
    <x v="1"/>
    <x v="1"/>
    <x v="1"/>
    <n v="87121.49"/>
    <n v="6620.09"/>
    <n v="805"/>
    <n v="109918.91"/>
    <x v="2"/>
    <n v="9"/>
    <d v="2018-01-06T00:00:00"/>
    <x v="0"/>
    <s v="Low Engagement"/>
    <s v="Senior"/>
    <x v="1"/>
    <x v="1"/>
  </r>
  <r>
    <x v="1340"/>
    <n v="38"/>
    <s v="Female"/>
    <x v="0"/>
    <x v="1"/>
    <x v="1"/>
    <n v="18358.04"/>
    <n v="14252.42"/>
    <n v="456"/>
    <n v="47433"/>
    <x v="0"/>
    <n v="35"/>
    <d v="2020-04-16T00:00:00"/>
    <x v="0"/>
    <s v="Active"/>
    <s v="Adult"/>
    <x v="0"/>
    <x v="2"/>
  </r>
  <r>
    <x v="1341"/>
    <n v="66"/>
    <s v="Female"/>
    <x v="2"/>
    <x v="0"/>
    <x v="0"/>
    <n v="51563.19"/>
    <n v="163124.97"/>
    <n v="450"/>
    <n v="28564.68"/>
    <x v="0"/>
    <n v="55"/>
    <d v="2020-07-11T00:00:00"/>
    <x v="0"/>
    <s v="Highly Active"/>
    <s v="Senior"/>
    <x v="1"/>
    <x v="2"/>
  </r>
  <r>
    <x v="1342"/>
    <n v="24"/>
    <s v="Female"/>
    <x v="2"/>
    <x v="1"/>
    <x v="2"/>
    <n v="73702.16"/>
    <n v="3207.18"/>
    <n v="477"/>
    <n v="18901.419999999998"/>
    <x v="0"/>
    <n v="28"/>
    <d v="2021-11-12T00:00:00"/>
    <x v="1"/>
    <s v="Active"/>
    <s v="Youth"/>
    <x v="1"/>
    <x v="2"/>
  </r>
  <r>
    <x v="1343"/>
    <n v="34"/>
    <s v="Male"/>
    <x v="4"/>
    <x v="3"/>
    <x v="1"/>
    <n v="154597.79"/>
    <n v="27361.63"/>
    <n v="832"/>
    <n v="371501.82"/>
    <x v="2"/>
    <n v="37"/>
    <d v="2021-05-01T00:00:00"/>
    <x v="0"/>
    <s v="Highly Active"/>
    <s v="Young Adult"/>
    <x v="3"/>
    <x v="1"/>
  </r>
  <r>
    <x v="1344"/>
    <n v="37"/>
    <s v="Female"/>
    <x v="3"/>
    <x v="2"/>
    <x v="1"/>
    <n v="133661.53"/>
    <n v="79793.960000000006"/>
    <n v="411"/>
    <n v="13459.27"/>
    <x v="0"/>
    <n v="47"/>
    <d v="2020-08-20T00:00:00"/>
    <x v="1"/>
    <s v="Highly Active"/>
    <s v="Adult"/>
    <x v="1"/>
    <x v="2"/>
  </r>
  <r>
    <x v="1345"/>
    <n v="58"/>
    <s v="Male"/>
    <x v="3"/>
    <x v="2"/>
    <x v="2"/>
    <n v="72432.62"/>
    <n v="154292.29"/>
    <n v="437"/>
    <n v="15140.16"/>
    <x v="0"/>
    <n v="9"/>
    <d v="2019-08-20T00:00:00"/>
    <x v="0"/>
    <s v="Low Engagement"/>
    <s v="Senior"/>
    <x v="1"/>
    <x v="2"/>
  </r>
  <r>
    <x v="1346"/>
    <n v="66"/>
    <s v="Female"/>
    <x v="2"/>
    <x v="3"/>
    <x v="0"/>
    <n v="23241.41"/>
    <n v="24497.89"/>
    <n v="532"/>
    <n v="84164.58"/>
    <x v="0"/>
    <n v="2"/>
    <d v="2018-03-08T00:00:00"/>
    <x v="0"/>
    <s v="Low Engagement"/>
    <s v="Senior"/>
    <x v="0"/>
    <x v="0"/>
  </r>
  <r>
    <x v="1347"/>
    <n v="37"/>
    <s v="Male"/>
    <x v="0"/>
    <x v="2"/>
    <x v="2"/>
    <n v="111760.9"/>
    <n v="193736.81"/>
    <n v="631"/>
    <n v="52855.26"/>
    <x v="2"/>
    <n v="3"/>
    <d v="2019-04-20T00:00:00"/>
    <x v="1"/>
    <s v="Low Engagement"/>
    <s v="Adult"/>
    <x v="1"/>
    <x v="0"/>
  </r>
  <r>
    <x v="1348"/>
    <n v="39"/>
    <s v="Female"/>
    <x v="2"/>
    <x v="3"/>
    <x v="2"/>
    <n v="109100.69"/>
    <n v="17462.689999999999"/>
    <n v="841"/>
    <n v="327605.51"/>
    <x v="1"/>
    <n v="58"/>
    <d v="2019-08-14T00:00:00"/>
    <x v="0"/>
    <s v="Highly Active"/>
    <s v="Adult"/>
    <x v="1"/>
    <x v="1"/>
  </r>
  <r>
    <x v="1349"/>
    <n v="45"/>
    <s v="Female"/>
    <x v="3"/>
    <x v="3"/>
    <x v="2"/>
    <n v="31461.46"/>
    <n v="20395.89"/>
    <n v="606"/>
    <n v="117685.27"/>
    <x v="2"/>
    <n v="53"/>
    <d v="2021-12-18T00:00:00"/>
    <x v="1"/>
    <s v="Highly Active"/>
    <s v="Adult"/>
    <x v="0"/>
    <x v="0"/>
  </r>
  <r>
    <x v="1350"/>
    <n v="57"/>
    <s v="Male"/>
    <x v="2"/>
    <x v="0"/>
    <x v="2"/>
    <n v="138065.26"/>
    <n v="113765.36"/>
    <n v="460"/>
    <n v="6705.25"/>
    <x v="0"/>
    <n v="44"/>
    <d v="2019-08-03T00:00:00"/>
    <x v="0"/>
    <s v="Highly Active"/>
    <s v="Senior"/>
    <x v="1"/>
    <x v="2"/>
  </r>
  <r>
    <x v="1351"/>
    <n v="66"/>
    <s v="Male"/>
    <x v="4"/>
    <x v="1"/>
    <x v="1"/>
    <n v="17559"/>
    <n v="13563.59"/>
    <n v="701"/>
    <n v="108966.75"/>
    <x v="2"/>
    <n v="48"/>
    <d v="2021-12-10T00:00:00"/>
    <x v="0"/>
    <s v="Highly Active"/>
    <s v="Senior"/>
    <x v="0"/>
    <x v="3"/>
  </r>
  <r>
    <x v="1352"/>
    <n v="24"/>
    <s v="Female"/>
    <x v="4"/>
    <x v="0"/>
    <x v="0"/>
    <n v="6448.73"/>
    <n v="149747.38"/>
    <n v="577"/>
    <n v="138399.1"/>
    <x v="2"/>
    <n v="5"/>
    <d v="2022-10-27T00:00:00"/>
    <x v="0"/>
    <s v="Low Engagement"/>
    <s v="Youth"/>
    <x v="2"/>
    <x v="0"/>
  </r>
  <r>
    <x v="1353"/>
    <n v="18"/>
    <s v="Female"/>
    <x v="0"/>
    <x v="0"/>
    <x v="3"/>
    <n v="134307.69"/>
    <n v="142542.66"/>
    <n v="619"/>
    <n v="34177.78"/>
    <x v="2"/>
    <n v="10"/>
    <d v="2020-07-18T00:00:00"/>
    <x v="1"/>
    <s v="Low Engagement"/>
    <s v="Youth"/>
    <x v="1"/>
    <x v="0"/>
  </r>
  <r>
    <x v="1354"/>
    <n v="49"/>
    <s v="Female"/>
    <x v="1"/>
    <x v="2"/>
    <x v="0"/>
    <n v="91036.62"/>
    <n v="175429.48"/>
    <n v="832"/>
    <n v="498235.61"/>
    <x v="2"/>
    <n v="28"/>
    <d v="2018-05-26T00:00:00"/>
    <x v="0"/>
    <s v="Active"/>
    <s v="Adult"/>
    <x v="1"/>
    <x v="1"/>
  </r>
  <r>
    <x v="1355"/>
    <n v="30"/>
    <s v="Female"/>
    <x v="1"/>
    <x v="2"/>
    <x v="0"/>
    <n v="52479.81"/>
    <n v="38528.699999999997"/>
    <n v="796"/>
    <n v="457607.83"/>
    <x v="2"/>
    <n v="15"/>
    <d v="2021-11-08T00:00:00"/>
    <x v="0"/>
    <s v="Low Engagement"/>
    <s v="Young Adult"/>
    <x v="1"/>
    <x v="1"/>
  </r>
  <r>
    <x v="1356"/>
    <n v="47"/>
    <s v="Female"/>
    <x v="3"/>
    <x v="2"/>
    <x v="3"/>
    <n v="404573.41"/>
    <n v="179933.61"/>
    <n v="662"/>
    <n v="153108.49"/>
    <x v="2"/>
    <n v="14"/>
    <d v="2019-04-24T00:00:00"/>
    <x v="0"/>
    <s v="Low Engagement"/>
    <s v="Adult"/>
    <x v="3"/>
    <x v="3"/>
  </r>
  <r>
    <x v="1357"/>
    <n v="40"/>
    <s v="Male"/>
    <x v="1"/>
    <x v="0"/>
    <x v="0"/>
    <n v="23556.48"/>
    <n v="258579.55"/>
    <n v="671"/>
    <n v="104681.69"/>
    <x v="0"/>
    <n v="46"/>
    <d v="2023-03-08T00:00:00"/>
    <x v="0"/>
    <s v="Highly Active"/>
    <s v="Adult"/>
    <x v="0"/>
    <x v="3"/>
  </r>
  <r>
    <x v="1358"/>
    <n v="68"/>
    <s v="Male"/>
    <x v="3"/>
    <x v="2"/>
    <x v="2"/>
    <n v="78631.08"/>
    <n v="116082.26"/>
    <n v="335"/>
    <n v="41735.050000000003"/>
    <x v="0"/>
    <n v="23"/>
    <d v="2019-06-26T00:00:00"/>
    <x v="1"/>
    <s v="Active"/>
    <s v="Senior"/>
    <x v="1"/>
    <x v="2"/>
  </r>
  <r>
    <x v="1359"/>
    <n v="36"/>
    <s v="Female"/>
    <x v="2"/>
    <x v="2"/>
    <x v="2"/>
    <n v="60160.52"/>
    <n v="113334.49"/>
    <n v="602"/>
    <n v="166509.54"/>
    <x v="2"/>
    <n v="13"/>
    <d v="2022-06-02T00:00:00"/>
    <x v="0"/>
    <s v="Low Engagement"/>
    <s v="Adult"/>
    <x v="1"/>
    <x v="0"/>
  </r>
  <r>
    <x v="1360"/>
    <n v="49"/>
    <s v="Male"/>
    <x v="2"/>
    <x v="2"/>
    <x v="2"/>
    <n v="125896"/>
    <n v="91507.25"/>
    <n v="737"/>
    <n v="266997.32"/>
    <x v="2"/>
    <n v="16"/>
    <d v="2022-06-09T00:00:00"/>
    <x v="0"/>
    <s v="Active"/>
    <s v="Adult"/>
    <x v="1"/>
    <x v="3"/>
  </r>
  <r>
    <x v="1361"/>
    <n v="47"/>
    <s v="Male"/>
    <x v="4"/>
    <x v="0"/>
    <x v="3"/>
    <n v="60172"/>
    <n v="298368.65999999997"/>
    <n v="331"/>
    <n v="45072.61"/>
    <x v="1"/>
    <n v="30"/>
    <d v="2021-07-04T00:00:00"/>
    <x v="0"/>
    <s v="Active"/>
    <s v="Adult"/>
    <x v="1"/>
    <x v="2"/>
  </r>
  <r>
    <x v="1362"/>
    <n v="46"/>
    <s v="Male"/>
    <x v="0"/>
    <x v="3"/>
    <x v="2"/>
    <n v="44137.98"/>
    <n v="7779.23"/>
    <n v="485"/>
    <n v="46917.32"/>
    <x v="0"/>
    <n v="40"/>
    <d v="2021-04-22T00:00:00"/>
    <x v="0"/>
    <s v="Highly Active"/>
    <s v="Adult"/>
    <x v="0"/>
    <x v="2"/>
  </r>
  <r>
    <x v="1363"/>
    <n v="66"/>
    <s v="Female"/>
    <x v="2"/>
    <x v="3"/>
    <x v="2"/>
    <n v="31360.39"/>
    <n v="19755.38"/>
    <n v="473"/>
    <n v="35140.42"/>
    <x v="1"/>
    <n v="8"/>
    <d v="2021-09-16T00:00:00"/>
    <x v="0"/>
    <s v="Low Engagement"/>
    <s v="Senior"/>
    <x v="0"/>
    <x v="2"/>
  </r>
  <r>
    <x v="1364"/>
    <n v="62"/>
    <s v="Male"/>
    <x v="2"/>
    <x v="0"/>
    <x v="1"/>
    <n v="172541.86"/>
    <n v="210870.85"/>
    <n v="549"/>
    <n v="87956.64"/>
    <x v="1"/>
    <n v="17"/>
    <d v="2022-07-05T00:00:00"/>
    <x v="0"/>
    <s v="Active"/>
    <s v="Senior"/>
    <x v="3"/>
    <x v="0"/>
  </r>
  <r>
    <x v="1365"/>
    <n v="46"/>
    <s v="Female"/>
    <x v="1"/>
    <x v="1"/>
    <x v="0"/>
    <n v="47286.84"/>
    <n v="18686.599999999999"/>
    <n v="578"/>
    <n v="107421.96"/>
    <x v="0"/>
    <n v="30"/>
    <d v="2023-03-28T00:00:00"/>
    <x v="0"/>
    <s v="Active"/>
    <s v="Adult"/>
    <x v="0"/>
    <x v="0"/>
  </r>
  <r>
    <x v="1366"/>
    <n v="47"/>
    <s v="Male"/>
    <x v="3"/>
    <x v="0"/>
    <x v="2"/>
    <n v="66590.81"/>
    <n v="238456.98"/>
    <n v="301"/>
    <n v="38170.620000000003"/>
    <x v="0"/>
    <n v="17"/>
    <d v="2019-02-10T00:00:00"/>
    <x v="1"/>
    <s v="Active"/>
    <s v="Adult"/>
    <x v="1"/>
    <x v="2"/>
  </r>
  <r>
    <x v="1367"/>
    <n v="33"/>
    <s v="Female"/>
    <x v="1"/>
    <x v="0"/>
    <x v="2"/>
    <n v="72927.59"/>
    <n v="200277.22"/>
    <n v="493"/>
    <n v="44900.14"/>
    <x v="0"/>
    <n v="35"/>
    <d v="2020-05-20T00:00:00"/>
    <x v="1"/>
    <s v="Active"/>
    <s v="Young Adult"/>
    <x v="1"/>
    <x v="2"/>
  </r>
  <r>
    <x v="1368"/>
    <n v="57"/>
    <s v="Male"/>
    <x v="4"/>
    <x v="0"/>
    <x v="1"/>
    <n v="194525.29"/>
    <n v="52707.45"/>
    <n v="465"/>
    <n v="34129.42"/>
    <x v="1"/>
    <n v="1"/>
    <d v="2018-08-24T00:00:00"/>
    <x v="0"/>
    <s v="Low Engagement"/>
    <s v="Senior"/>
    <x v="3"/>
    <x v="2"/>
  </r>
  <r>
    <x v="1369"/>
    <n v="36"/>
    <s v="Female"/>
    <x v="3"/>
    <x v="2"/>
    <x v="0"/>
    <n v="85176.47"/>
    <n v="93534.7"/>
    <n v="409"/>
    <n v="22768.560000000001"/>
    <x v="0"/>
    <n v="49"/>
    <d v="2021-01-20T00:00:00"/>
    <x v="0"/>
    <s v="Highly Active"/>
    <s v="Adult"/>
    <x v="1"/>
    <x v="2"/>
  </r>
  <r>
    <x v="1370"/>
    <n v="35"/>
    <s v="Female"/>
    <x v="1"/>
    <x v="3"/>
    <x v="1"/>
    <n v="142741.91"/>
    <n v="8471.0400000000009"/>
    <n v="679"/>
    <n v="179440.43"/>
    <x v="2"/>
    <n v="58"/>
    <d v="2019-04-06T00:00:00"/>
    <x v="0"/>
    <s v="Highly Active"/>
    <s v="Young Adult"/>
    <x v="1"/>
    <x v="3"/>
  </r>
  <r>
    <x v="1371"/>
    <n v="18"/>
    <s v="Male"/>
    <x v="0"/>
    <x v="2"/>
    <x v="0"/>
    <n v="29757.42"/>
    <n v="179806.16"/>
    <n v="584"/>
    <n v="50942.27"/>
    <x v="1"/>
    <n v="24"/>
    <d v="2021-08-19T00:00:00"/>
    <x v="0"/>
    <s v="Active"/>
    <s v="Youth"/>
    <x v="0"/>
    <x v="0"/>
  </r>
  <r>
    <x v="1372"/>
    <n v="31"/>
    <s v="Female"/>
    <x v="2"/>
    <x v="2"/>
    <x v="2"/>
    <n v="33124.22"/>
    <n v="157435.6"/>
    <n v="720"/>
    <n v="80238.69"/>
    <x v="1"/>
    <n v="48"/>
    <d v="2018-11-02T00:00:00"/>
    <x v="0"/>
    <s v="Highly Active"/>
    <s v="Young Adult"/>
    <x v="0"/>
    <x v="3"/>
  </r>
  <r>
    <x v="1373"/>
    <n v="68"/>
    <s v="Female"/>
    <x v="1"/>
    <x v="0"/>
    <x v="2"/>
    <n v="139000.71"/>
    <n v="232110.3"/>
    <n v="412"/>
    <n v="36641.230000000003"/>
    <x v="0"/>
    <n v="49"/>
    <d v="2023-02-04T00:00:00"/>
    <x v="0"/>
    <s v="Highly Active"/>
    <s v="Senior"/>
    <x v="1"/>
    <x v="2"/>
  </r>
  <r>
    <x v="1374"/>
    <n v="64"/>
    <s v="Female"/>
    <x v="4"/>
    <x v="2"/>
    <x v="0"/>
    <n v="42884.480000000003"/>
    <n v="140883.60999999999"/>
    <n v="527"/>
    <n v="179608.75"/>
    <x v="1"/>
    <n v="25"/>
    <d v="2019-06-29T00:00:00"/>
    <x v="0"/>
    <s v="Active"/>
    <s v="Senior"/>
    <x v="0"/>
    <x v="0"/>
  </r>
  <r>
    <x v="1375"/>
    <n v="67"/>
    <s v="Female"/>
    <x v="1"/>
    <x v="2"/>
    <x v="3"/>
    <n v="175440.11"/>
    <n v="116197.4"/>
    <n v="770"/>
    <n v="340594.23"/>
    <x v="2"/>
    <n v="2"/>
    <d v="2022-08-20T00:00:00"/>
    <x v="0"/>
    <s v="Low Engagement"/>
    <s v="Senior"/>
    <x v="3"/>
    <x v="1"/>
  </r>
  <r>
    <x v="1376"/>
    <n v="19"/>
    <s v="Female"/>
    <x v="1"/>
    <x v="0"/>
    <x v="0"/>
    <n v="47621.16"/>
    <n v="61991.9"/>
    <n v="827"/>
    <n v="237803.15"/>
    <x v="1"/>
    <n v="25"/>
    <d v="2018-10-19T00:00:00"/>
    <x v="0"/>
    <s v="Active"/>
    <s v="Youth"/>
    <x v="0"/>
    <x v="1"/>
  </r>
  <r>
    <x v="1377"/>
    <n v="45"/>
    <s v="Female"/>
    <x v="2"/>
    <x v="2"/>
    <x v="3"/>
    <n v="463031.34"/>
    <n v="86048.13"/>
    <n v="795"/>
    <n v="145822.79999999999"/>
    <x v="2"/>
    <n v="14"/>
    <d v="2018-05-27T00:00:00"/>
    <x v="0"/>
    <s v="Low Engagement"/>
    <s v="Adult"/>
    <x v="3"/>
    <x v="1"/>
  </r>
  <r>
    <x v="1378"/>
    <n v="66"/>
    <s v="Female"/>
    <x v="2"/>
    <x v="0"/>
    <x v="0"/>
    <n v="39319.660000000003"/>
    <n v="58336.42"/>
    <n v="330"/>
    <n v="19313.439999999999"/>
    <x v="1"/>
    <n v="39"/>
    <d v="2018-05-03T00:00:00"/>
    <x v="1"/>
    <s v="Highly Active"/>
    <s v="Senior"/>
    <x v="0"/>
    <x v="2"/>
  </r>
  <r>
    <x v="1379"/>
    <n v="67"/>
    <s v="Female"/>
    <x v="2"/>
    <x v="0"/>
    <x v="3"/>
    <n v="303188.45"/>
    <n v="222975.68"/>
    <n v="461"/>
    <n v="18037.310000000001"/>
    <x v="1"/>
    <n v="57"/>
    <d v="2018-12-06T00:00:00"/>
    <x v="0"/>
    <s v="Highly Active"/>
    <s v="Senior"/>
    <x v="3"/>
    <x v="2"/>
  </r>
  <r>
    <x v="1380"/>
    <n v="47"/>
    <s v="Male"/>
    <x v="3"/>
    <x v="0"/>
    <x v="1"/>
    <n v="161578.43"/>
    <n v="64864.06"/>
    <n v="677"/>
    <n v="185482.79"/>
    <x v="1"/>
    <n v="51"/>
    <d v="2022-06-12T00:00:00"/>
    <x v="0"/>
    <s v="Highly Active"/>
    <s v="Adult"/>
    <x v="3"/>
    <x v="3"/>
  </r>
  <r>
    <x v="1381"/>
    <n v="55"/>
    <s v="Male"/>
    <x v="0"/>
    <x v="0"/>
    <x v="0"/>
    <n v="43286.12"/>
    <n v="216591.79"/>
    <n v="745"/>
    <n v="192245.71"/>
    <x v="1"/>
    <n v="33"/>
    <d v="2019-09-22T00:00:00"/>
    <x v="0"/>
    <s v="Active"/>
    <s v="Senior"/>
    <x v="0"/>
    <x v="3"/>
  </r>
  <r>
    <x v="1382"/>
    <n v="68"/>
    <s v="Female"/>
    <x v="0"/>
    <x v="0"/>
    <x v="1"/>
    <n v="50540.65"/>
    <n v="213831.51"/>
    <n v="726"/>
    <n v="59962.98"/>
    <x v="2"/>
    <n v="17"/>
    <d v="2021-05-03T00:00:00"/>
    <x v="0"/>
    <s v="Active"/>
    <s v="Senior"/>
    <x v="1"/>
    <x v="3"/>
  </r>
  <r>
    <x v="1383"/>
    <n v="21"/>
    <s v="Female"/>
    <x v="1"/>
    <x v="0"/>
    <x v="0"/>
    <n v="99458.05"/>
    <n v="148605.25"/>
    <n v="803"/>
    <n v="162650.54999999999"/>
    <x v="2"/>
    <n v="59"/>
    <d v="2022-03-14T00:00:00"/>
    <x v="0"/>
    <s v="Highly Active"/>
    <s v="Youth"/>
    <x v="1"/>
    <x v="1"/>
  </r>
  <r>
    <x v="1384"/>
    <n v="18"/>
    <s v="Male"/>
    <x v="1"/>
    <x v="0"/>
    <x v="1"/>
    <n v="191531.32"/>
    <n v="57864.02"/>
    <n v="826"/>
    <n v="447691.34"/>
    <x v="2"/>
    <n v="31"/>
    <d v="2022-08-16T00:00:00"/>
    <x v="0"/>
    <s v="Active"/>
    <s v="Youth"/>
    <x v="3"/>
    <x v="1"/>
  </r>
  <r>
    <x v="1385"/>
    <n v="25"/>
    <s v="Male"/>
    <x v="1"/>
    <x v="1"/>
    <x v="0"/>
    <n v="84504.44"/>
    <n v="6296.02"/>
    <n v="831"/>
    <n v="420075.99"/>
    <x v="2"/>
    <n v="10"/>
    <d v="2021-03-11T00:00:00"/>
    <x v="0"/>
    <s v="Low Engagement"/>
    <s v="Youth"/>
    <x v="1"/>
    <x v="1"/>
  </r>
  <r>
    <x v="1386"/>
    <n v="46"/>
    <s v="Male"/>
    <x v="1"/>
    <x v="0"/>
    <x v="1"/>
    <n v="139232.91"/>
    <n v="109626.07"/>
    <n v="819"/>
    <n v="56430.85"/>
    <x v="1"/>
    <n v="6"/>
    <d v="2023-03-02T00:00:00"/>
    <x v="0"/>
    <s v="Low Engagement"/>
    <s v="Adult"/>
    <x v="1"/>
    <x v="1"/>
  </r>
  <r>
    <x v="1387"/>
    <n v="56"/>
    <s v="Female"/>
    <x v="2"/>
    <x v="1"/>
    <x v="2"/>
    <n v="51281.19"/>
    <n v="14007.7"/>
    <n v="333"/>
    <n v="31836.19"/>
    <x v="0"/>
    <n v="39"/>
    <d v="2019-08-15T00:00:00"/>
    <x v="1"/>
    <s v="Highly Active"/>
    <s v="Senior"/>
    <x v="1"/>
    <x v="2"/>
  </r>
  <r>
    <x v="1388"/>
    <n v="20"/>
    <s v="Male"/>
    <x v="1"/>
    <x v="2"/>
    <x v="2"/>
    <n v="137877.81"/>
    <n v="49336.31"/>
    <n v="789"/>
    <n v="176695.67"/>
    <x v="2"/>
    <n v="25"/>
    <d v="2020-06-18T00:00:00"/>
    <x v="0"/>
    <s v="Active"/>
    <s v="Youth"/>
    <x v="1"/>
    <x v="1"/>
  </r>
  <r>
    <x v="1389"/>
    <n v="49"/>
    <s v="Female"/>
    <x v="1"/>
    <x v="2"/>
    <x v="2"/>
    <n v="48577.93"/>
    <n v="170941.67"/>
    <n v="722"/>
    <n v="473641.52"/>
    <x v="2"/>
    <n v="38"/>
    <d v="2018-09-12T00:00:00"/>
    <x v="0"/>
    <s v="Highly Active"/>
    <s v="Adult"/>
    <x v="0"/>
    <x v="3"/>
  </r>
  <r>
    <x v="1390"/>
    <n v="27"/>
    <s v="Female"/>
    <x v="1"/>
    <x v="3"/>
    <x v="2"/>
    <n v="122113.33"/>
    <n v="24025.18"/>
    <n v="767"/>
    <n v="88486.03"/>
    <x v="1"/>
    <n v="37"/>
    <d v="2020-08-17T00:00:00"/>
    <x v="0"/>
    <s v="Highly Active"/>
    <s v="Young Adult"/>
    <x v="1"/>
    <x v="1"/>
  </r>
  <r>
    <x v="1391"/>
    <n v="27"/>
    <s v="Male"/>
    <x v="4"/>
    <x v="2"/>
    <x v="0"/>
    <n v="91907.56"/>
    <n v="61672.18"/>
    <n v="323"/>
    <n v="17547.490000000002"/>
    <x v="1"/>
    <n v="30"/>
    <d v="2021-11-11T00:00:00"/>
    <x v="0"/>
    <s v="Active"/>
    <s v="Young Adult"/>
    <x v="1"/>
    <x v="2"/>
  </r>
  <r>
    <x v="1392"/>
    <n v="36"/>
    <s v="Female"/>
    <x v="4"/>
    <x v="2"/>
    <x v="0"/>
    <n v="60697.38"/>
    <n v="152257.94"/>
    <n v="515"/>
    <n v="63378.11"/>
    <x v="1"/>
    <n v="34"/>
    <d v="2019-09-15T00:00:00"/>
    <x v="0"/>
    <s v="Active"/>
    <s v="Adult"/>
    <x v="1"/>
    <x v="0"/>
  </r>
  <r>
    <x v="1393"/>
    <n v="63"/>
    <s v="Female"/>
    <x v="0"/>
    <x v="0"/>
    <x v="1"/>
    <n v="161595.96"/>
    <n v="207183.69"/>
    <n v="354"/>
    <n v="8332.5400000000009"/>
    <x v="0"/>
    <n v="18"/>
    <d v="2021-12-04T00:00:00"/>
    <x v="1"/>
    <s v="Active"/>
    <s v="Senior"/>
    <x v="3"/>
    <x v="2"/>
  </r>
  <r>
    <x v="1394"/>
    <n v="51"/>
    <s v="Female"/>
    <x v="4"/>
    <x v="2"/>
    <x v="2"/>
    <n v="120837.31"/>
    <n v="157180.54"/>
    <n v="325"/>
    <n v="45308.46"/>
    <x v="1"/>
    <n v="24"/>
    <d v="2020-04-04T00:00:00"/>
    <x v="0"/>
    <s v="Active"/>
    <s v="Senior"/>
    <x v="1"/>
    <x v="2"/>
  </r>
  <r>
    <x v="1395"/>
    <n v="50"/>
    <s v="Female"/>
    <x v="3"/>
    <x v="2"/>
    <x v="2"/>
    <n v="37042.089999999997"/>
    <n v="62117.85"/>
    <n v="580"/>
    <n v="72925.87"/>
    <x v="2"/>
    <n v="49"/>
    <d v="2023-04-15T00:00:00"/>
    <x v="0"/>
    <s v="Highly Active"/>
    <s v="Adult"/>
    <x v="0"/>
    <x v="0"/>
  </r>
  <r>
    <x v="1396"/>
    <n v="40"/>
    <s v="Male"/>
    <x v="2"/>
    <x v="3"/>
    <x v="0"/>
    <n v="67124.52"/>
    <n v="8939.76"/>
    <n v="626"/>
    <n v="121381.94"/>
    <x v="0"/>
    <n v="56"/>
    <d v="2019-07-12T00:00:00"/>
    <x v="0"/>
    <s v="Highly Active"/>
    <s v="Adult"/>
    <x v="1"/>
    <x v="0"/>
  </r>
  <r>
    <x v="1397"/>
    <n v="45"/>
    <s v="Male"/>
    <x v="1"/>
    <x v="0"/>
    <x v="1"/>
    <n v="23226.25"/>
    <n v="86215.52"/>
    <n v="485"/>
    <n v="22754.26"/>
    <x v="1"/>
    <n v="27"/>
    <d v="2020-10-21T00:00:00"/>
    <x v="0"/>
    <s v="Active"/>
    <s v="Adult"/>
    <x v="0"/>
    <x v="2"/>
  </r>
  <r>
    <x v="1398"/>
    <n v="49"/>
    <s v="Female"/>
    <x v="3"/>
    <x v="2"/>
    <x v="0"/>
    <n v="51277.16"/>
    <n v="92198.19"/>
    <n v="794"/>
    <n v="206577.89"/>
    <x v="2"/>
    <n v="58"/>
    <d v="2021-01-10T00:00:00"/>
    <x v="0"/>
    <s v="Highly Active"/>
    <s v="Adult"/>
    <x v="1"/>
    <x v="1"/>
  </r>
  <r>
    <x v="1399"/>
    <n v="67"/>
    <s v="Female"/>
    <x v="0"/>
    <x v="3"/>
    <x v="3"/>
    <n v="123006"/>
    <n v="24841.62"/>
    <n v="311"/>
    <n v="34329.85"/>
    <x v="1"/>
    <n v="27"/>
    <d v="2020-10-08T00:00:00"/>
    <x v="0"/>
    <s v="Active"/>
    <s v="Senior"/>
    <x v="1"/>
    <x v="2"/>
  </r>
  <r>
    <x v="1400"/>
    <n v="24"/>
    <s v="Male"/>
    <x v="0"/>
    <x v="3"/>
    <x v="1"/>
    <n v="86188.15"/>
    <n v="23448.1"/>
    <n v="733"/>
    <n v="181368.49"/>
    <x v="2"/>
    <n v="55"/>
    <d v="2020-06-15T00:00:00"/>
    <x v="1"/>
    <s v="Highly Active"/>
    <s v="Youth"/>
    <x v="1"/>
    <x v="3"/>
  </r>
  <r>
    <x v="1401"/>
    <n v="46"/>
    <s v="Female"/>
    <x v="3"/>
    <x v="2"/>
    <x v="0"/>
    <n v="83465.23"/>
    <n v="187326.77"/>
    <n v="507"/>
    <n v="62693.5"/>
    <x v="1"/>
    <n v="39"/>
    <d v="2018-06-14T00:00:00"/>
    <x v="0"/>
    <s v="Highly Active"/>
    <s v="Adult"/>
    <x v="1"/>
    <x v="0"/>
  </r>
  <r>
    <x v="1402"/>
    <n v="25"/>
    <s v="Male"/>
    <x v="2"/>
    <x v="2"/>
    <x v="1"/>
    <n v="197497.73"/>
    <n v="39967.03"/>
    <n v="432"/>
    <n v="10162.049999999999"/>
    <x v="0"/>
    <n v="21"/>
    <d v="2021-05-09T00:00:00"/>
    <x v="0"/>
    <s v="Active"/>
    <s v="Youth"/>
    <x v="3"/>
    <x v="2"/>
  </r>
  <r>
    <x v="1403"/>
    <n v="18"/>
    <s v="Female"/>
    <x v="0"/>
    <x v="1"/>
    <x v="3"/>
    <n v="193081.92"/>
    <n v="231.13"/>
    <n v="638"/>
    <n v="65272.29"/>
    <x v="0"/>
    <n v="19"/>
    <d v="2018-03-23T00:00:00"/>
    <x v="0"/>
    <s v="Active"/>
    <s v="Youth"/>
    <x v="3"/>
    <x v="0"/>
  </r>
  <r>
    <x v="1404"/>
    <n v="20"/>
    <s v="Female"/>
    <x v="4"/>
    <x v="0"/>
    <x v="3"/>
    <n v="289380.06"/>
    <n v="215758.87"/>
    <n v="495"/>
    <n v="19662.59"/>
    <x v="0"/>
    <n v="39"/>
    <d v="2022-12-27T00:00:00"/>
    <x v="0"/>
    <s v="Highly Active"/>
    <s v="Youth"/>
    <x v="3"/>
    <x v="2"/>
  </r>
  <r>
    <x v="1405"/>
    <n v="41"/>
    <s v="Male"/>
    <x v="1"/>
    <x v="0"/>
    <x v="0"/>
    <n v="51618.5"/>
    <n v="98200.5"/>
    <n v="561"/>
    <n v="56775.6"/>
    <x v="1"/>
    <n v="23"/>
    <d v="2020-06-03T00:00:00"/>
    <x v="0"/>
    <s v="Active"/>
    <s v="Adult"/>
    <x v="1"/>
    <x v="0"/>
  </r>
  <r>
    <x v="1406"/>
    <n v="40"/>
    <s v="Male"/>
    <x v="0"/>
    <x v="1"/>
    <x v="2"/>
    <n v="143616.21"/>
    <n v="6681.58"/>
    <n v="581"/>
    <n v="71506.080000000002"/>
    <x v="1"/>
    <n v="39"/>
    <d v="2022-02-13T00:00:00"/>
    <x v="0"/>
    <s v="Highly Active"/>
    <s v="Adult"/>
    <x v="1"/>
    <x v="0"/>
  </r>
  <r>
    <x v="1407"/>
    <n v="25"/>
    <s v="Male"/>
    <x v="2"/>
    <x v="0"/>
    <x v="1"/>
    <n v="98323.83"/>
    <n v="173104.57"/>
    <n v="668"/>
    <n v="138024.69"/>
    <x v="1"/>
    <n v="48"/>
    <d v="2019-10-23T00:00:00"/>
    <x v="0"/>
    <s v="Highly Active"/>
    <s v="Youth"/>
    <x v="1"/>
    <x v="3"/>
  </r>
  <r>
    <x v="1408"/>
    <n v="64"/>
    <s v="Male"/>
    <x v="0"/>
    <x v="2"/>
    <x v="2"/>
    <n v="107874.87"/>
    <n v="47410.23"/>
    <n v="402"/>
    <n v="30932.63"/>
    <x v="1"/>
    <n v="44"/>
    <d v="2021-05-21T00:00:00"/>
    <x v="0"/>
    <s v="Highly Active"/>
    <s v="Senior"/>
    <x v="1"/>
    <x v="2"/>
  </r>
  <r>
    <x v="1409"/>
    <n v="54"/>
    <s v="Female"/>
    <x v="3"/>
    <x v="0"/>
    <x v="2"/>
    <n v="139050.49"/>
    <n v="199954.44"/>
    <n v="482"/>
    <n v="16208.46"/>
    <x v="0"/>
    <n v="47"/>
    <d v="2019-05-28T00:00:00"/>
    <x v="0"/>
    <s v="Highly Active"/>
    <s v="Senior"/>
    <x v="1"/>
    <x v="2"/>
  </r>
  <r>
    <x v="1410"/>
    <n v="20"/>
    <s v="Male"/>
    <x v="1"/>
    <x v="2"/>
    <x v="0"/>
    <n v="37964.480000000003"/>
    <n v="85275.07"/>
    <n v="722"/>
    <n v="58242.74"/>
    <x v="2"/>
    <n v="15"/>
    <d v="2018-02-22T00:00:00"/>
    <x v="0"/>
    <s v="Low Engagement"/>
    <s v="Youth"/>
    <x v="0"/>
    <x v="3"/>
  </r>
  <r>
    <x v="1411"/>
    <n v="68"/>
    <s v="Female"/>
    <x v="0"/>
    <x v="1"/>
    <x v="0"/>
    <n v="90310.1"/>
    <n v="12654.3"/>
    <n v="308"/>
    <n v="15313.34"/>
    <x v="1"/>
    <n v="43"/>
    <d v="2018-07-07T00:00:00"/>
    <x v="0"/>
    <s v="Highly Active"/>
    <s v="Senior"/>
    <x v="1"/>
    <x v="2"/>
  </r>
  <r>
    <x v="1412"/>
    <n v="50"/>
    <s v="Male"/>
    <x v="1"/>
    <x v="0"/>
    <x v="3"/>
    <n v="462855.3"/>
    <n v="253521.94"/>
    <n v="543"/>
    <n v="111765.8"/>
    <x v="1"/>
    <n v="2"/>
    <d v="2019-04-14T00:00:00"/>
    <x v="1"/>
    <s v="Low Engagement"/>
    <s v="Adult"/>
    <x v="3"/>
    <x v="0"/>
  </r>
  <r>
    <x v="1413"/>
    <n v="45"/>
    <s v="Male"/>
    <x v="0"/>
    <x v="2"/>
    <x v="0"/>
    <n v="93135.59"/>
    <n v="59088.93"/>
    <n v="692"/>
    <n v="182709.62"/>
    <x v="2"/>
    <n v="35"/>
    <d v="2023-05-24T00:00:00"/>
    <x v="0"/>
    <s v="Active"/>
    <s v="Adult"/>
    <x v="1"/>
    <x v="3"/>
  </r>
  <r>
    <x v="1414"/>
    <n v="64"/>
    <s v="Female"/>
    <x v="2"/>
    <x v="0"/>
    <x v="2"/>
    <n v="47862.47"/>
    <n v="280644.46999999997"/>
    <n v="826"/>
    <n v="466960.51"/>
    <x v="1"/>
    <n v="51"/>
    <d v="2021-10-12T00:00:00"/>
    <x v="0"/>
    <s v="Highly Active"/>
    <s v="Senior"/>
    <x v="0"/>
    <x v="1"/>
  </r>
  <r>
    <x v="1415"/>
    <n v="25"/>
    <s v="Male"/>
    <x v="3"/>
    <x v="2"/>
    <x v="3"/>
    <n v="230160.02"/>
    <n v="120216.98"/>
    <n v="336"/>
    <n v="46069.72"/>
    <x v="0"/>
    <n v="20"/>
    <d v="2022-09-09T00:00:00"/>
    <x v="0"/>
    <s v="Active"/>
    <s v="Youth"/>
    <x v="3"/>
    <x v="2"/>
  </r>
  <r>
    <x v="1416"/>
    <n v="51"/>
    <s v="Male"/>
    <x v="1"/>
    <x v="2"/>
    <x v="2"/>
    <n v="131855.43"/>
    <n v="186897.72"/>
    <n v="477"/>
    <n v="35941.21"/>
    <x v="0"/>
    <n v="28"/>
    <d v="2022-10-29T00:00:00"/>
    <x v="0"/>
    <s v="Active"/>
    <s v="Senior"/>
    <x v="1"/>
    <x v="2"/>
  </r>
  <r>
    <x v="1417"/>
    <n v="52"/>
    <s v="Male"/>
    <x v="0"/>
    <x v="0"/>
    <x v="0"/>
    <n v="36557.019999999997"/>
    <n v="78164.42"/>
    <n v="371"/>
    <n v="15849.97"/>
    <x v="1"/>
    <n v="57"/>
    <d v="2021-03-24T00:00:00"/>
    <x v="0"/>
    <s v="Highly Active"/>
    <s v="Senior"/>
    <x v="0"/>
    <x v="2"/>
  </r>
  <r>
    <x v="1418"/>
    <n v="49"/>
    <s v="Male"/>
    <x v="1"/>
    <x v="2"/>
    <x v="0"/>
    <n v="60425.05"/>
    <n v="132775.65"/>
    <n v="651"/>
    <n v="190913.03"/>
    <x v="0"/>
    <n v="58"/>
    <d v="2021-04-17T00:00:00"/>
    <x v="0"/>
    <s v="Highly Active"/>
    <s v="Adult"/>
    <x v="1"/>
    <x v="3"/>
  </r>
  <r>
    <x v="1419"/>
    <n v="41"/>
    <s v="Female"/>
    <x v="3"/>
    <x v="1"/>
    <x v="3"/>
    <n v="103124.53"/>
    <n v="8077.74"/>
    <n v="448"/>
    <n v="37617.410000000003"/>
    <x v="0"/>
    <n v="15"/>
    <d v="2023-05-02T00:00:00"/>
    <x v="0"/>
    <s v="Low Engagement"/>
    <s v="Adult"/>
    <x v="1"/>
    <x v="2"/>
  </r>
  <r>
    <x v="1420"/>
    <n v="31"/>
    <s v="Female"/>
    <x v="4"/>
    <x v="2"/>
    <x v="0"/>
    <n v="6571.22"/>
    <n v="161617.76999999999"/>
    <n v="404"/>
    <n v="46354.83"/>
    <x v="0"/>
    <n v="16"/>
    <d v="2018-02-12T00:00:00"/>
    <x v="0"/>
    <s v="Active"/>
    <s v="Young Adult"/>
    <x v="2"/>
    <x v="2"/>
  </r>
  <r>
    <x v="1421"/>
    <n v="49"/>
    <s v="Male"/>
    <x v="4"/>
    <x v="0"/>
    <x v="3"/>
    <n v="235397.3"/>
    <n v="189654.5"/>
    <n v="520"/>
    <n v="129521.34"/>
    <x v="1"/>
    <n v="33"/>
    <d v="2022-04-16T00:00:00"/>
    <x v="0"/>
    <s v="Active"/>
    <s v="Adult"/>
    <x v="3"/>
    <x v="0"/>
  </r>
  <r>
    <x v="1422"/>
    <n v="63"/>
    <s v="Male"/>
    <x v="3"/>
    <x v="1"/>
    <x v="2"/>
    <n v="91048.31"/>
    <n v="9890.31"/>
    <n v="673"/>
    <n v="89513.25"/>
    <x v="2"/>
    <n v="47"/>
    <d v="2021-10-08T00:00:00"/>
    <x v="0"/>
    <s v="Highly Active"/>
    <s v="Senior"/>
    <x v="1"/>
    <x v="3"/>
  </r>
  <r>
    <x v="1423"/>
    <n v="60"/>
    <s v="Male"/>
    <x v="3"/>
    <x v="0"/>
    <x v="1"/>
    <n v="81576.33"/>
    <n v="275635.90999999997"/>
    <n v="817"/>
    <n v="245219.66"/>
    <x v="1"/>
    <n v="12"/>
    <d v="2022-08-10T00:00:00"/>
    <x v="0"/>
    <s v="Low Engagement"/>
    <s v="Senior"/>
    <x v="1"/>
    <x v="1"/>
  </r>
  <r>
    <x v="1424"/>
    <n v="33"/>
    <s v="Female"/>
    <x v="1"/>
    <x v="0"/>
    <x v="3"/>
    <n v="309981.09999999998"/>
    <n v="125592.78"/>
    <n v="559"/>
    <n v="90176.61"/>
    <x v="0"/>
    <n v="39"/>
    <d v="2019-07-06T00:00:00"/>
    <x v="0"/>
    <s v="Highly Active"/>
    <s v="Young Adult"/>
    <x v="3"/>
    <x v="0"/>
  </r>
  <r>
    <x v="1425"/>
    <n v="21"/>
    <s v="Female"/>
    <x v="1"/>
    <x v="3"/>
    <x v="0"/>
    <n v="51993.35"/>
    <n v="10499.51"/>
    <n v="598"/>
    <n v="73186.960000000006"/>
    <x v="2"/>
    <n v="39"/>
    <d v="2021-03-26T00:00:00"/>
    <x v="0"/>
    <s v="Highly Active"/>
    <s v="Youth"/>
    <x v="1"/>
    <x v="0"/>
  </r>
  <r>
    <x v="1426"/>
    <n v="69"/>
    <s v="Female"/>
    <x v="2"/>
    <x v="2"/>
    <x v="0"/>
    <n v="68885.02"/>
    <n v="133377.20000000001"/>
    <n v="341"/>
    <n v="41520.14"/>
    <x v="0"/>
    <n v="43"/>
    <d v="2018-03-24T00:00:00"/>
    <x v="0"/>
    <s v="Highly Active"/>
    <s v="Senior"/>
    <x v="1"/>
    <x v="2"/>
  </r>
  <r>
    <x v="1427"/>
    <n v="54"/>
    <s v="Female"/>
    <x v="3"/>
    <x v="2"/>
    <x v="2"/>
    <n v="100934.54"/>
    <n v="136084.82999999999"/>
    <n v="791"/>
    <n v="158818.76999999999"/>
    <x v="2"/>
    <n v="20"/>
    <d v="2022-04-12T00:00:00"/>
    <x v="0"/>
    <s v="Active"/>
    <s v="Senior"/>
    <x v="1"/>
    <x v="1"/>
  </r>
  <r>
    <x v="1428"/>
    <n v="38"/>
    <s v="Male"/>
    <x v="4"/>
    <x v="2"/>
    <x v="2"/>
    <n v="69394.399999999994"/>
    <n v="104646.09"/>
    <n v="738"/>
    <n v="230833.55"/>
    <x v="1"/>
    <n v="29"/>
    <d v="2022-03-29T00:00:00"/>
    <x v="0"/>
    <s v="Active"/>
    <s v="Adult"/>
    <x v="1"/>
    <x v="3"/>
  </r>
  <r>
    <x v="1429"/>
    <n v="31"/>
    <s v="Male"/>
    <x v="1"/>
    <x v="2"/>
    <x v="1"/>
    <n v="87874.07"/>
    <n v="112723.71"/>
    <n v="346"/>
    <n v="32329.94"/>
    <x v="1"/>
    <n v="43"/>
    <d v="2018-12-25T00:00:00"/>
    <x v="0"/>
    <s v="Highly Active"/>
    <s v="Young Adult"/>
    <x v="1"/>
    <x v="2"/>
  </r>
  <r>
    <x v="1430"/>
    <n v="48"/>
    <s v="Male"/>
    <x v="4"/>
    <x v="3"/>
    <x v="2"/>
    <n v="29708.97"/>
    <n v="28988.84"/>
    <n v="384"/>
    <n v="27596.68"/>
    <x v="0"/>
    <n v="49"/>
    <d v="2020-08-21T00:00:00"/>
    <x v="1"/>
    <s v="Highly Active"/>
    <s v="Adult"/>
    <x v="0"/>
    <x v="2"/>
  </r>
  <r>
    <x v="1431"/>
    <n v="65"/>
    <s v="Female"/>
    <x v="0"/>
    <x v="2"/>
    <x v="1"/>
    <n v="105081.52"/>
    <n v="154556.57"/>
    <n v="357"/>
    <n v="35217.35"/>
    <x v="0"/>
    <n v="3"/>
    <d v="2020-11-28T00:00:00"/>
    <x v="1"/>
    <s v="Low Engagement"/>
    <s v="Senior"/>
    <x v="1"/>
    <x v="2"/>
  </r>
  <r>
    <x v="1432"/>
    <n v="35"/>
    <s v="Male"/>
    <x v="0"/>
    <x v="1"/>
    <x v="0"/>
    <n v="59130.73"/>
    <n v="2212.04"/>
    <n v="508"/>
    <n v="57575.87"/>
    <x v="0"/>
    <n v="48"/>
    <d v="2021-08-27T00:00:00"/>
    <x v="0"/>
    <s v="Highly Active"/>
    <s v="Young Adult"/>
    <x v="1"/>
    <x v="0"/>
  </r>
  <r>
    <x v="1433"/>
    <n v="24"/>
    <s v="Female"/>
    <x v="1"/>
    <x v="1"/>
    <x v="0"/>
    <n v="48172.45"/>
    <n v="4242.6000000000004"/>
    <n v="547"/>
    <n v="153566.15"/>
    <x v="1"/>
    <n v="5"/>
    <d v="2020-06-24T00:00:00"/>
    <x v="0"/>
    <s v="Low Engagement"/>
    <s v="Youth"/>
    <x v="0"/>
    <x v="0"/>
  </r>
  <r>
    <x v="1434"/>
    <n v="27"/>
    <s v="Female"/>
    <x v="1"/>
    <x v="2"/>
    <x v="2"/>
    <n v="55599.03"/>
    <n v="195848.03"/>
    <n v="510"/>
    <n v="75842.8"/>
    <x v="0"/>
    <n v="2"/>
    <d v="2023-02-20T00:00:00"/>
    <x v="0"/>
    <s v="Low Engagement"/>
    <s v="Young Adult"/>
    <x v="1"/>
    <x v="0"/>
  </r>
  <r>
    <x v="1435"/>
    <n v="24"/>
    <s v="Male"/>
    <x v="2"/>
    <x v="0"/>
    <x v="0"/>
    <n v="72443.210000000006"/>
    <n v="223410.36"/>
    <n v="338"/>
    <n v="33709.07"/>
    <x v="0"/>
    <n v="23"/>
    <d v="2019-07-24T00:00:00"/>
    <x v="0"/>
    <s v="Active"/>
    <s v="Youth"/>
    <x v="1"/>
    <x v="2"/>
  </r>
  <r>
    <x v="1436"/>
    <n v="50"/>
    <s v="Male"/>
    <x v="0"/>
    <x v="2"/>
    <x v="1"/>
    <n v="19559.02"/>
    <n v="185557.67"/>
    <n v="551"/>
    <n v="78584.58"/>
    <x v="2"/>
    <n v="26"/>
    <d v="2019-01-07T00:00:00"/>
    <x v="0"/>
    <s v="Active"/>
    <s v="Adult"/>
    <x v="0"/>
    <x v="0"/>
  </r>
  <r>
    <x v="1437"/>
    <n v="40"/>
    <s v="Male"/>
    <x v="1"/>
    <x v="0"/>
    <x v="1"/>
    <n v="183315.87"/>
    <n v="105081.21"/>
    <n v="712"/>
    <n v="199551.73"/>
    <x v="2"/>
    <n v="26"/>
    <d v="2021-04-13T00:00:00"/>
    <x v="0"/>
    <s v="Active"/>
    <s v="Adult"/>
    <x v="3"/>
    <x v="3"/>
  </r>
  <r>
    <x v="1438"/>
    <n v="38"/>
    <s v="Female"/>
    <x v="2"/>
    <x v="2"/>
    <x v="3"/>
    <n v="59289.55"/>
    <n v="156117.37"/>
    <n v="745"/>
    <n v="290033.32"/>
    <x v="2"/>
    <n v="7"/>
    <d v="2020-06-11T00:00:00"/>
    <x v="0"/>
    <s v="Low Engagement"/>
    <s v="Adult"/>
    <x v="1"/>
    <x v="3"/>
  </r>
  <r>
    <x v="1439"/>
    <n v="36"/>
    <s v="Female"/>
    <x v="3"/>
    <x v="3"/>
    <x v="1"/>
    <n v="192658.28"/>
    <n v="22850.07"/>
    <n v="351"/>
    <n v="29572.46"/>
    <x v="0"/>
    <n v="10"/>
    <d v="2021-07-24T00:00:00"/>
    <x v="0"/>
    <s v="Low Engagement"/>
    <s v="Adult"/>
    <x v="3"/>
    <x v="2"/>
  </r>
  <r>
    <x v="1440"/>
    <n v="65"/>
    <s v="Male"/>
    <x v="3"/>
    <x v="3"/>
    <x v="0"/>
    <n v="46773.2"/>
    <n v="12367.25"/>
    <n v="673"/>
    <n v="42319.24"/>
    <x v="2"/>
    <n v="5"/>
    <d v="2022-07-26T00:00:00"/>
    <x v="0"/>
    <s v="Low Engagement"/>
    <s v="Senior"/>
    <x v="0"/>
    <x v="3"/>
  </r>
  <r>
    <x v="1441"/>
    <n v="36"/>
    <s v="Male"/>
    <x v="4"/>
    <x v="2"/>
    <x v="0"/>
    <n v="41854.32"/>
    <n v="123638.78"/>
    <n v="825"/>
    <n v="449873.82"/>
    <x v="2"/>
    <n v="47"/>
    <d v="2020-10-04T00:00:00"/>
    <x v="0"/>
    <s v="Highly Active"/>
    <s v="Adult"/>
    <x v="0"/>
    <x v="1"/>
  </r>
  <r>
    <x v="1442"/>
    <n v="53"/>
    <s v="Female"/>
    <x v="1"/>
    <x v="2"/>
    <x v="1"/>
    <n v="55006.58"/>
    <n v="136660.57"/>
    <n v="455"/>
    <n v="31252.54"/>
    <x v="0"/>
    <n v="12"/>
    <d v="2023-06-08T00:00:00"/>
    <x v="0"/>
    <s v="Low Engagement"/>
    <s v="Senior"/>
    <x v="1"/>
    <x v="2"/>
  </r>
  <r>
    <x v="1443"/>
    <n v="46"/>
    <s v="Male"/>
    <x v="1"/>
    <x v="1"/>
    <x v="3"/>
    <n v="54532.01"/>
    <n v="9622.64"/>
    <n v="841"/>
    <n v="297038.59000000003"/>
    <x v="2"/>
    <n v="32"/>
    <d v="2018-07-06T00:00:00"/>
    <x v="0"/>
    <s v="Active"/>
    <s v="Adult"/>
    <x v="1"/>
    <x v="1"/>
  </r>
  <r>
    <x v="1444"/>
    <n v="35"/>
    <s v="Female"/>
    <x v="0"/>
    <x v="2"/>
    <x v="1"/>
    <n v="58584.1"/>
    <n v="170620.38"/>
    <n v="389"/>
    <n v="29609.01"/>
    <x v="0"/>
    <n v="42"/>
    <d v="2020-08-20T00:00:00"/>
    <x v="0"/>
    <s v="Highly Active"/>
    <s v="Young Adult"/>
    <x v="1"/>
    <x v="2"/>
  </r>
  <r>
    <x v="1445"/>
    <n v="19"/>
    <s v="Female"/>
    <x v="2"/>
    <x v="1"/>
    <x v="3"/>
    <n v="99229.97"/>
    <n v="16657.38"/>
    <n v="650"/>
    <n v="117549.04"/>
    <x v="2"/>
    <n v="31"/>
    <d v="2019-12-14T00:00:00"/>
    <x v="1"/>
    <s v="Active"/>
    <s v="Youth"/>
    <x v="1"/>
    <x v="3"/>
  </r>
  <r>
    <x v="1446"/>
    <n v="18"/>
    <s v="Male"/>
    <x v="1"/>
    <x v="0"/>
    <x v="0"/>
    <n v="66322.259999999995"/>
    <n v="258168.15"/>
    <n v="368"/>
    <n v="40839.599999999999"/>
    <x v="0"/>
    <n v="22"/>
    <d v="2020-04-16T00:00:00"/>
    <x v="1"/>
    <s v="Active"/>
    <s v="Youth"/>
    <x v="1"/>
    <x v="2"/>
  </r>
  <r>
    <x v="1447"/>
    <n v="64"/>
    <s v="Male"/>
    <x v="1"/>
    <x v="2"/>
    <x v="2"/>
    <n v="54670.5"/>
    <n v="166582.01"/>
    <n v="462"/>
    <n v="11915.43"/>
    <x v="0"/>
    <n v="17"/>
    <d v="2019-11-14T00:00:00"/>
    <x v="0"/>
    <s v="Active"/>
    <s v="Senior"/>
    <x v="1"/>
    <x v="2"/>
  </r>
  <r>
    <x v="1448"/>
    <n v="22"/>
    <s v="Male"/>
    <x v="2"/>
    <x v="1"/>
    <x v="1"/>
    <n v="154599.97"/>
    <n v="9761.67"/>
    <n v="541"/>
    <n v="47614.92"/>
    <x v="0"/>
    <n v="20"/>
    <d v="2019-10-20T00:00:00"/>
    <x v="1"/>
    <s v="Active"/>
    <s v="Youth"/>
    <x v="3"/>
    <x v="0"/>
  </r>
  <r>
    <x v="1449"/>
    <n v="37"/>
    <s v="Male"/>
    <x v="1"/>
    <x v="0"/>
    <x v="0"/>
    <n v="21484.7"/>
    <n v="126802.72"/>
    <n v="794"/>
    <n v="248808.42"/>
    <x v="1"/>
    <n v="20"/>
    <d v="2021-10-04T00:00:00"/>
    <x v="0"/>
    <s v="Active"/>
    <s v="Adult"/>
    <x v="0"/>
    <x v="1"/>
  </r>
  <r>
    <x v="1450"/>
    <n v="28"/>
    <s v="Female"/>
    <x v="1"/>
    <x v="3"/>
    <x v="1"/>
    <n v="180545.8"/>
    <n v="25784.41"/>
    <n v="682"/>
    <n v="113929.21"/>
    <x v="2"/>
    <n v="43"/>
    <d v="2018-08-03T00:00:00"/>
    <x v="0"/>
    <s v="Highly Active"/>
    <s v="Young Adult"/>
    <x v="3"/>
    <x v="3"/>
  </r>
  <r>
    <x v="1451"/>
    <n v="59"/>
    <s v="Female"/>
    <x v="1"/>
    <x v="3"/>
    <x v="2"/>
    <n v="83217.41"/>
    <n v="17255.04"/>
    <n v="351"/>
    <n v="35199.06"/>
    <x v="0"/>
    <n v="8"/>
    <d v="2022-10-23T00:00:00"/>
    <x v="0"/>
    <s v="Low Engagement"/>
    <s v="Senior"/>
    <x v="1"/>
    <x v="2"/>
  </r>
  <r>
    <x v="1452"/>
    <n v="19"/>
    <s v="Female"/>
    <x v="1"/>
    <x v="2"/>
    <x v="2"/>
    <n v="26030.87"/>
    <n v="71883.14"/>
    <n v="362"/>
    <n v="39633.660000000003"/>
    <x v="0"/>
    <n v="47"/>
    <d v="2018-11-26T00:00:00"/>
    <x v="1"/>
    <s v="Highly Active"/>
    <s v="Youth"/>
    <x v="0"/>
    <x v="2"/>
  </r>
  <r>
    <x v="1453"/>
    <n v="20"/>
    <s v="Male"/>
    <x v="0"/>
    <x v="2"/>
    <x v="0"/>
    <n v="40683.68"/>
    <n v="116248.4"/>
    <n v="808"/>
    <n v="495782.65"/>
    <x v="2"/>
    <n v="34"/>
    <d v="2019-11-07T00:00:00"/>
    <x v="0"/>
    <s v="Active"/>
    <s v="Youth"/>
    <x v="0"/>
    <x v="1"/>
  </r>
  <r>
    <x v="1454"/>
    <n v="40"/>
    <s v="Female"/>
    <x v="2"/>
    <x v="3"/>
    <x v="3"/>
    <n v="143042.23999999999"/>
    <n v="8546.25"/>
    <n v="591"/>
    <n v="21844.880000000001"/>
    <x v="2"/>
    <n v="49"/>
    <d v="2020-04-23T00:00:00"/>
    <x v="1"/>
    <s v="Highly Active"/>
    <s v="Adult"/>
    <x v="1"/>
    <x v="0"/>
  </r>
  <r>
    <x v="1455"/>
    <n v="29"/>
    <s v="Male"/>
    <x v="0"/>
    <x v="3"/>
    <x v="0"/>
    <n v="20768.86"/>
    <n v="22290.74"/>
    <n v="390"/>
    <n v="36980.949999999997"/>
    <x v="0"/>
    <n v="23"/>
    <d v="2021-11-21T00:00:00"/>
    <x v="0"/>
    <s v="Active"/>
    <s v="Young Adult"/>
    <x v="0"/>
    <x v="2"/>
  </r>
  <r>
    <x v="1456"/>
    <n v="37"/>
    <s v="Male"/>
    <x v="1"/>
    <x v="2"/>
    <x v="0"/>
    <n v="51130.6"/>
    <n v="87106.62"/>
    <n v="723"/>
    <n v="335795.24"/>
    <x v="1"/>
    <n v="38"/>
    <d v="2020-10-11T00:00:00"/>
    <x v="0"/>
    <s v="Highly Active"/>
    <s v="Adult"/>
    <x v="1"/>
    <x v="3"/>
  </r>
  <r>
    <x v="1457"/>
    <n v="22"/>
    <s v="Male"/>
    <x v="1"/>
    <x v="1"/>
    <x v="1"/>
    <n v="136018.94"/>
    <n v="5213.18"/>
    <n v="664"/>
    <n v="142615.45000000001"/>
    <x v="2"/>
    <n v="53"/>
    <d v="2019-08-14T00:00:00"/>
    <x v="0"/>
    <s v="Highly Active"/>
    <s v="Youth"/>
    <x v="1"/>
    <x v="3"/>
  </r>
  <r>
    <x v="1458"/>
    <n v="54"/>
    <s v="Male"/>
    <x v="0"/>
    <x v="0"/>
    <x v="3"/>
    <n v="460228.19"/>
    <n v="287822.45"/>
    <n v="449"/>
    <n v="13156.62"/>
    <x v="0"/>
    <n v="28"/>
    <d v="2021-09-18T00:00:00"/>
    <x v="0"/>
    <s v="Active"/>
    <s v="Senior"/>
    <x v="3"/>
    <x v="2"/>
  </r>
  <r>
    <x v="1459"/>
    <n v="55"/>
    <s v="Male"/>
    <x v="2"/>
    <x v="2"/>
    <x v="3"/>
    <n v="275972.90000000002"/>
    <n v="162069.76999999999"/>
    <n v="570"/>
    <n v="29683.46"/>
    <x v="1"/>
    <n v="13"/>
    <d v="2023-04-20T00:00:00"/>
    <x v="0"/>
    <s v="Low Engagement"/>
    <s v="Senior"/>
    <x v="3"/>
    <x v="0"/>
  </r>
  <r>
    <x v="1460"/>
    <n v="47"/>
    <s v="Male"/>
    <x v="2"/>
    <x v="1"/>
    <x v="0"/>
    <n v="96618.04"/>
    <n v="15741.39"/>
    <n v="415"/>
    <n v="19130.36"/>
    <x v="1"/>
    <n v="29"/>
    <d v="2020-03-31T00:00:00"/>
    <x v="0"/>
    <s v="Active"/>
    <s v="Adult"/>
    <x v="1"/>
    <x v="2"/>
  </r>
  <r>
    <x v="1461"/>
    <n v="26"/>
    <s v="Female"/>
    <x v="1"/>
    <x v="2"/>
    <x v="0"/>
    <n v="94221.85"/>
    <n v="136032.73000000001"/>
    <n v="815"/>
    <n v="340625.68"/>
    <x v="2"/>
    <n v="8"/>
    <d v="2022-07-25T00:00:00"/>
    <x v="0"/>
    <s v="Low Engagement"/>
    <s v="Young Adult"/>
    <x v="1"/>
    <x v="1"/>
  </r>
  <r>
    <x v="1462"/>
    <n v="51"/>
    <s v="Male"/>
    <x v="4"/>
    <x v="3"/>
    <x v="1"/>
    <n v="173687.19"/>
    <n v="25979.32"/>
    <n v="540"/>
    <n v="184109.37"/>
    <x v="1"/>
    <n v="11"/>
    <d v="2022-04-07T00:00:00"/>
    <x v="0"/>
    <s v="Low Engagement"/>
    <s v="Senior"/>
    <x v="3"/>
    <x v="0"/>
  </r>
  <r>
    <x v="1463"/>
    <n v="61"/>
    <s v="Female"/>
    <x v="1"/>
    <x v="2"/>
    <x v="0"/>
    <n v="50497.75"/>
    <n v="159057.62"/>
    <n v="329"/>
    <n v="35481.89"/>
    <x v="0"/>
    <n v="47"/>
    <d v="2021-01-31T00:00:00"/>
    <x v="0"/>
    <s v="Highly Active"/>
    <s v="Senior"/>
    <x v="1"/>
    <x v="2"/>
  </r>
  <r>
    <x v="1464"/>
    <n v="52"/>
    <s v="Female"/>
    <x v="2"/>
    <x v="0"/>
    <x v="0"/>
    <n v="14949.49"/>
    <n v="187656.64"/>
    <n v="442"/>
    <n v="35732.379999999997"/>
    <x v="0"/>
    <n v="45"/>
    <d v="2018-03-17T00:00:00"/>
    <x v="0"/>
    <s v="Highly Active"/>
    <s v="Senior"/>
    <x v="0"/>
    <x v="2"/>
  </r>
  <r>
    <x v="1465"/>
    <n v="69"/>
    <s v="Male"/>
    <x v="0"/>
    <x v="2"/>
    <x v="0"/>
    <n v="22572.54"/>
    <n v="193391.15"/>
    <n v="625"/>
    <n v="53914.86"/>
    <x v="2"/>
    <n v="18"/>
    <d v="2020-07-20T00:00:00"/>
    <x v="0"/>
    <s v="Active"/>
    <s v="Senior"/>
    <x v="0"/>
    <x v="0"/>
  </r>
  <r>
    <x v="1466"/>
    <n v="39"/>
    <s v="Male"/>
    <x v="2"/>
    <x v="0"/>
    <x v="1"/>
    <n v="131295.65"/>
    <n v="73646.59"/>
    <n v="315"/>
    <n v="7495.96"/>
    <x v="0"/>
    <n v="50"/>
    <d v="2018-06-30T00:00:00"/>
    <x v="0"/>
    <s v="Highly Active"/>
    <s v="Adult"/>
    <x v="1"/>
    <x v="2"/>
  </r>
  <r>
    <x v="1467"/>
    <n v="61"/>
    <s v="Male"/>
    <x v="1"/>
    <x v="0"/>
    <x v="0"/>
    <n v="42753.74"/>
    <n v="284146.32"/>
    <n v="410"/>
    <n v="48797.919999999998"/>
    <x v="0"/>
    <n v="25"/>
    <d v="2019-10-07T00:00:00"/>
    <x v="0"/>
    <s v="Active"/>
    <s v="Senior"/>
    <x v="0"/>
    <x v="2"/>
  </r>
  <r>
    <x v="1468"/>
    <n v="41"/>
    <s v="Female"/>
    <x v="2"/>
    <x v="2"/>
    <x v="1"/>
    <n v="33626.32"/>
    <n v="98244.49"/>
    <n v="406"/>
    <n v="36208.129999999997"/>
    <x v="1"/>
    <n v="49"/>
    <d v="2019-06-01T00:00:00"/>
    <x v="0"/>
    <s v="Highly Active"/>
    <s v="Adult"/>
    <x v="0"/>
    <x v="2"/>
  </r>
  <r>
    <x v="1469"/>
    <n v="34"/>
    <s v="Male"/>
    <x v="3"/>
    <x v="0"/>
    <x v="0"/>
    <n v="48420.4"/>
    <n v="167951.72"/>
    <n v="678"/>
    <n v="45839.99"/>
    <x v="1"/>
    <n v="22"/>
    <d v="2019-10-25T00:00:00"/>
    <x v="0"/>
    <s v="Active"/>
    <s v="Young Adult"/>
    <x v="0"/>
    <x v="3"/>
  </r>
  <r>
    <x v="1470"/>
    <n v="27"/>
    <s v="Female"/>
    <x v="1"/>
    <x v="0"/>
    <x v="0"/>
    <n v="2725.62"/>
    <n v="54367.01"/>
    <n v="461"/>
    <n v="7964.92"/>
    <x v="0"/>
    <n v="45"/>
    <d v="2018-08-26T00:00:00"/>
    <x v="0"/>
    <s v="Highly Active"/>
    <s v="Young Adult"/>
    <x v="2"/>
    <x v="2"/>
  </r>
  <r>
    <x v="1471"/>
    <n v="47"/>
    <s v="Male"/>
    <x v="1"/>
    <x v="2"/>
    <x v="3"/>
    <n v="380252.92"/>
    <n v="121818.26"/>
    <n v="582"/>
    <n v="135890.82"/>
    <x v="1"/>
    <n v="35"/>
    <d v="2023-06-10T00:00:00"/>
    <x v="0"/>
    <s v="Active"/>
    <s v="Adult"/>
    <x v="3"/>
    <x v="0"/>
  </r>
  <r>
    <x v="1472"/>
    <n v="63"/>
    <s v="Male"/>
    <x v="1"/>
    <x v="1"/>
    <x v="0"/>
    <n v="8284.5499999999993"/>
    <n v="12224.14"/>
    <n v="568"/>
    <n v="96225.02"/>
    <x v="1"/>
    <n v="29"/>
    <d v="2022-05-02T00:00:00"/>
    <x v="0"/>
    <s v="Active"/>
    <s v="Senior"/>
    <x v="2"/>
    <x v="0"/>
  </r>
  <r>
    <x v="1473"/>
    <n v="40"/>
    <s v="Female"/>
    <x v="3"/>
    <x v="2"/>
    <x v="1"/>
    <n v="127677.16"/>
    <n v="199609.26"/>
    <n v="783"/>
    <n v="292809.03000000003"/>
    <x v="2"/>
    <n v="21"/>
    <d v="2020-04-07T00:00:00"/>
    <x v="0"/>
    <s v="Active"/>
    <s v="Adult"/>
    <x v="1"/>
    <x v="1"/>
  </r>
  <r>
    <x v="1474"/>
    <n v="49"/>
    <s v="Female"/>
    <x v="1"/>
    <x v="0"/>
    <x v="0"/>
    <n v="79508.02"/>
    <n v="293053.88"/>
    <n v="372"/>
    <n v="38426.21"/>
    <x v="1"/>
    <n v="56"/>
    <d v="2022-11-07T00:00:00"/>
    <x v="0"/>
    <s v="Highly Active"/>
    <s v="Adult"/>
    <x v="1"/>
    <x v="2"/>
  </r>
  <r>
    <x v="1475"/>
    <n v="34"/>
    <s v="Male"/>
    <x v="4"/>
    <x v="0"/>
    <x v="1"/>
    <n v="30865.56"/>
    <n v="290591.24"/>
    <n v="496"/>
    <n v="6431.25"/>
    <x v="0"/>
    <n v="7"/>
    <d v="2020-11-19T00:00:00"/>
    <x v="0"/>
    <s v="Low Engagement"/>
    <s v="Young Adult"/>
    <x v="0"/>
    <x v="2"/>
  </r>
  <r>
    <x v="1476"/>
    <n v="67"/>
    <s v="Female"/>
    <x v="2"/>
    <x v="0"/>
    <x v="0"/>
    <n v="52345.23"/>
    <n v="117548.66"/>
    <n v="542"/>
    <n v="174471.14"/>
    <x v="2"/>
    <n v="12"/>
    <d v="2022-08-17T00:00:00"/>
    <x v="1"/>
    <s v="Low Engagement"/>
    <s v="Senior"/>
    <x v="1"/>
    <x v="0"/>
  </r>
  <r>
    <x v="1477"/>
    <n v="68"/>
    <s v="Female"/>
    <x v="4"/>
    <x v="2"/>
    <x v="0"/>
    <n v="78127.679999999993"/>
    <n v="198515.3"/>
    <n v="558"/>
    <n v="12442.93"/>
    <x v="2"/>
    <n v="36"/>
    <d v="2018-01-03T00:00:00"/>
    <x v="0"/>
    <s v="Highly Active"/>
    <s v="Senior"/>
    <x v="1"/>
    <x v="0"/>
  </r>
  <r>
    <x v="1478"/>
    <n v="34"/>
    <s v="Female"/>
    <x v="4"/>
    <x v="2"/>
    <x v="1"/>
    <n v="55823.519999999997"/>
    <n v="107431.29"/>
    <n v="448"/>
    <n v="21364.66"/>
    <x v="0"/>
    <n v="24"/>
    <d v="2021-09-08T00:00:00"/>
    <x v="0"/>
    <s v="Active"/>
    <s v="Young Adult"/>
    <x v="1"/>
    <x v="2"/>
  </r>
  <r>
    <x v="1479"/>
    <n v="31"/>
    <s v="Female"/>
    <x v="2"/>
    <x v="0"/>
    <x v="2"/>
    <n v="32808.32"/>
    <n v="258514.15"/>
    <n v="689"/>
    <n v="46672.31"/>
    <x v="0"/>
    <n v="32"/>
    <d v="2022-11-16T00:00:00"/>
    <x v="0"/>
    <s v="Active"/>
    <s v="Young Adult"/>
    <x v="0"/>
    <x v="3"/>
  </r>
  <r>
    <x v="1480"/>
    <n v="26"/>
    <s v="Female"/>
    <x v="1"/>
    <x v="0"/>
    <x v="0"/>
    <n v="34345.089999999997"/>
    <n v="80569.59"/>
    <n v="715"/>
    <n v="388983.7"/>
    <x v="1"/>
    <n v="27"/>
    <d v="2021-01-16T00:00:00"/>
    <x v="0"/>
    <s v="Active"/>
    <s v="Young Adult"/>
    <x v="0"/>
    <x v="3"/>
  </r>
  <r>
    <x v="1481"/>
    <n v="57"/>
    <s v="Male"/>
    <x v="1"/>
    <x v="1"/>
    <x v="1"/>
    <n v="113166.34"/>
    <n v="10116.66"/>
    <n v="725"/>
    <n v="269361.40999999997"/>
    <x v="2"/>
    <n v="32"/>
    <d v="2020-08-04T00:00:00"/>
    <x v="0"/>
    <s v="Active"/>
    <s v="Senior"/>
    <x v="1"/>
    <x v="3"/>
  </r>
  <r>
    <x v="1482"/>
    <n v="19"/>
    <s v="Male"/>
    <x v="1"/>
    <x v="0"/>
    <x v="3"/>
    <n v="308875.82"/>
    <n v="290483.39"/>
    <n v="516"/>
    <n v="81361.460000000006"/>
    <x v="1"/>
    <n v="59"/>
    <d v="2020-04-26T00:00:00"/>
    <x v="0"/>
    <s v="Highly Active"/>
    <s v="Youth"/>
    <x v="3"/>
    <x v="0"/>
  </r>
  <r>
    <x v="1483"/>
    <n v="62"/>
    <s v="Female"/>
    <x v="0"/>
    <x v="2"/>
    <x v="1"/>
    <n v="30520.89"/>
    <n v="190995.34"/>
    <n v="385"/>
    <n v="8479.16"/>
    <x v="0"/>
    <n v="32"/>
    <d v="2018-04-22T00:00:00"/>
    <x v="1"/>
    <s v="Active"/>
    <s v="Senior"/>
    <x v="0"/>
    <x v="2"/>
  </r>
  <r>
    <x v="1484"/>
    <n v="42"/>
    <s v="Male"/>
    <x v="1"/>
    <x v="2"/>
    <x v="2"/>
    <n v="74059.64"/>
    <n v="146234.93"/>
    <n v="515"/>
    <n v="76786.429999999993"/>
    <x v="2"/>
    <n v="32"/>
    <d v="2019-01-20T00:00:00"/>
    <x v="0"/>
    <s v="Active"/>
    <s v="Adult"/>
    <x v="1"/>
    <x v="0"/>
  </r>
  <r>
    <x v="1485"/>
    <n v="56"/>
    <s v="Male"/>
    <x v="1"/>
    <x v="2"/>
    <x v="0"/>
    <n v="27559.94"/>
    <n v="165628.43"/>
    <n v="722"/>
    <n v="175247.18"/>
    <x v="2"/>
    <n v="26"/>
    <d v="2020-11-27T00:00:00"/>
    <x v="1"/>
    <s v="Active"/>
    <s v="Senior"/>
    <x v="0"/>
    <x v="3"/>
  </r>
  <r>
    <x v="1486"/>
    <n v="26"/>
    <s v="Female"/>
    <x v="2"/>
    <x v="2"/>
    <x v="2"/>
    <n v="127883.39"/>
    <n v="59992.54"/>
    <n v="619"/>
    <n v="181297.94"/>
    <x v="2"/>
    <n v="11"/>
    <d v="2020-01-11T00:00:00"/>
    <x v="0"/>
    <s v="Low Engagement"/>
    <s v="Young Adult"/>
    <x v="1"/>
    <x v="0"/>
  </r>
  <r>
    <x v="1487"/>
    <n v="39"/>
    <s v="Male"/>
    <x v="4"/>
    <x v="2"/>
    <x v="1"/>
    <n v="66147.149999999994"/>
    <n v="152681.95000000001"/>
    <n v="417"/>
    <n v="44731.68"/>
    <x v="0"/>
    <n v="46"/>
    <d v="2021-06-29T00:00:00"/>
    <x v="0"/>
    <s v="Highly Active"/>
    <s v="Adult"/>
    <x v="1"/>
    <x v="2"/>
  </r>
  <r>
    <x v="1488"/>
    <n v="60"/>
    <s v="Female"/>
    <x v="1"/>
    <x v="2"/>
    <x v="0"/>
    <n v="84031.75"/>
    <n v="135068.64000000001"/>
    <n v="714"/>
    <n v="440352.93"/>
    <x v="2"/>
    <n v="18"/>
    <d v="2022-03-30T00:00:00"/>
    <x v="0"/>
    <s v="Active"/>
    <s v="Senior"/>
    <x v="1"/>
    <x v="3"/>
  </r>
  <r>
    <x v="1489"/>
    <n v="63"/>
    <s v="Female"/>
    <x v="1"/>
    <x v="2"/>
    <x v="2"/>
    <n v="69999.05"/>
    <n v="45563.8"/>
    <n v="339"/>
    <n v="46743.519999999997"/>
    <x v="1"/>
    <n v="39"/>
    <d v="2020-10-17T00:00:00"/>
    <x v="0"/>
    <s v="Highly Active"/>
    <s v="Senior"/>
    <x v="1"/>
    <x v="2"/>
  </r>
  <r>
    <x v="1490"/>
    <n v="21"/>
    <s v="Male"/>
    <x v="1"/>
    <x v="2"/>
    <x v="1"/>
    <n v="146684.22"/>
    <n v="49237.03"/>
    <n v="460"/>
    <n v="29961.13"/>
    <x v="1"/>
    <n v="5"/>
    <d v="2021-07-04T00:00:00"/>
    <x v="0"/>
    <s v="Low Engagement"/>
    <s v="Youth"/>
    <x v="1"/>
    <x v="2"/>
  </r>
  <r>
    <x v="1491"/>
    <n v="43"/>
    <s v="Female"/>
    <x v="4"/>
    <x v="2"/>
    <x v="1"/>
    <n v="104461.74"/>
    <n v="48435.42"/>
    <n v="836"/>
    <n v="251249.13"/>
    <x v="2"/>
    <n v="16"/>
    <d v="2020-06-24T00:00:00"/>
    <x v="0"/>
    <s v="Active"/>
    <s v="Adult"/>
    <x v="1"/>
    <x v="1"/>
  </r>
  <r>
    <x v="1492"/>
    <n v="46"/>
    <s v="Female"/>
    <x v="0"/>
    <x v="2"/>
    <x v="3"/>
    <n v="329883.18"/>
    <n v="153140.68"/>
    <n v="719"/>
    <n v="322553.84999999998"/>
    <x v="2"/>
    <n v="11"/>
    <d v="2022-04-06T00:00:00"/>
    <x v="0"/>
    <s v="Low Engagement"/>
    <s v="Adult"/>
    <x v="3"/>
    <x v="3"/>
  </r>
  <r>
    <x v="1493"/>
    <n v="62"/>
    <s v="Female"/>
    <x v="1"/>
    <x v="2"/>
    <x v="1"/>
    <n v="82094.52"/>
    <n v="54091.59"/>
    <n v="394"/>
    <n v="8435.1"/>
    <x v="0"/>
    <n v="54"/>
    <d v="2018-04-16T00:00:00"/>
    <x v="1"/>
    <s v="Highly Active"/>
    <s v="Senior"/>
    <x v="1"/>
    <x v="2"/>
  </r>
  <r>
    <x v="1494"/>
    <n v="51"/>
    <s v="Female"/>
    <x v="1"/>
    <x v="2"/>
    <x v="0"/>
    <n v="77052.47"/>
    <n v="109514.49"/>
    <n v="741"/>
    <n v="269794.34000000003"/>
    <x v="2"/>
    <n v="35"/>
    <d v="2019-02-21T00:00:00"/>
    <x v="0"/>
    <s v="Active"/>
    <s v="Senior"/>
    <x v="1"/>
    <x v="3"/>
  </r>
  <r>
    <x v="1495"/>
    <n v="40"/>
    <s v="Female"/>
    <x v="1"/>
    <x v="0"/>
    <x v="3"/>
    <n v="241335.22"/>
    <n v="119954.91"/>
    <n v="765"/>
    <n v="471144.19"/>
    <x v="1"/>
    <n v="48"/>
    <d v="2019-07-01T00:00:00"/>
    <x v="0"/>
    <s v="Highly Active"/>
    <s v="Adult"/>
    <x v="3"/>
    <x v="1"/>
  </r>
  <r>
    <x v="1496"/>
    <n v="54"/>
    <s v="Male"/>
    <x v="1"/>
    <x v="2"/>
    <x v="0"/>
    <n v="46288.7"/>
    <n v="123585.7"/>
    <n v="587"/>
    <n v="172755.19"/>
    <x v="0"/>
    <n v="11"/>
    <d v="2021-01-29T00:00:00"/>
    <x v="0"/>
    <s v="Low Engagement"/>
    <s v="Senior"/>
    <x v="0"/>
    <x v="0"/>
  </r>
  <r>
    <x v="1497"/>
    <n v="28"/>
    <s v="Male"/>
    <x v="4"/>
    <x v="2"/>
    <x v="2"/>
    <n v="82475.009999999995"/>
    <n v="150101"/>
    <n v="711"/>
    <n v="94402.07"/>
    <x v="1"/>
    <n v="42"/>
    <d v="2018-09-26T00:00:00"/>
    <x v="0"/>
    <s v="Highly Active"/>
    <s v="Young Adult"/>
    <x v="1"/>
    <x v="3"/>
  </r>
  <r>
    <x v="1498"/>
    <n v="23"/>
    <s v="Female"/>
    <x v="3"/>
    <x v="2"/>
    <x v="2"/>
    <n v="126455.38"/>
    <n v="146402.82999999999"/>
    <n v="699"/>
    <n v="86072.33"/>
    <x v="2"/>
    <n v="23"/>
    <d v="2023-03-15T00:00:00"/>
    <x v="0"/>
    <s v="Active"/>
    <s v="Youth"/>
    <x v="1"/>
    <x v="3"/>
  </r>
  <r>
    <x v="1499"/>
    <n v="35"/>
    <s v="Female"/>
    <x v="2"/>
    <x v="2"/>
    <x v="1"/>
    <n v="133578.89000000001"/>
    <n v="117638.39"/>
    <n v="827"/>
    <n v="415445.78"/>
    <x v="2"/>
    <n v="55"/>
    <d v="2019-08-13T00:00:00"/>
    <x v="0"/>
    <s v="Highly Active"/>
    <s v="Young Adult"/>
    <x v="1"/>
    <x v="1"/>
  </r>
  <r>
    <x v="1500"/>
    <n v="38"/>
    <s v="Male"/>
    <x v="3"/>
    <x v="2"/>
    <x v="1"/>
    <n v="73086.28"/>
    <n v="108936.93"/>
    <n v="317"/>
    <n v="28677.89"/>
    <x v="1"/>
    <n v="34"/>
    <d v="2020-06-16T00:00:00"/>
    <x v="0"/>
    <s v="Active"/>
    <s v="Adult"/>
    <x v="1"/>
    <x v="2"/>
  </r>
  <r>
    <x v="1501"/>
    <n v="59"/>
    <s v="Female"/>
    <x v="1"/>
    <x v="0"/>
    <x v="0"/>
    <n v="67361.64"/>
    <n v="131388.37"/>
    <n v="435"/>
    <n v="26359.06"/>
    <x v="0"/>
    <n v="48"/>
    <d v="2022-12-09T00:00:00"/>
    <x v="0"/>
    <s v="Highly Active"/>
    <s v="Senior"/>
    <x v="1"/>
    <x v="2"/>
  </r>
  <r>
    <x v="1502"/>
    <n v="53"/>
    <s v="Male"/>
    <x v="0"/>
    <x v="0"/>
    <x v="0"/>
    <n v="64600.23"/>
    <n v="261334.79"/>
    <n v="763"/>
    <n v="250665.78"/>
    <x v="2"/>
    <n v="17"/>
    <d v="2021-12-01T00:00:00"/>
    <x v="0"/>
    <s v="Active"/>
    <s v="Senior"/>
    <x v="1"/>
    <x v="1"/>
  </r>
  <r>
    <x v="1503"/>
    <n v="58"/>
    <s v="Female"/>
    <x v="3"/>
    <x v="2"/>
    <x v="2"/>
    <n v="140342.70000000001"/>
    <n v="86244.81"/>
    <n v="547"/>
    <n v="102138.42"/>
    <x v="1"/>
    <n v="10"/>
    <d v="2020-09-19T00:00:00"/>
    <x v="0"/>
    <s v="Low Engagement"/>
    <s v="Senior"/>
    <x v="1"/>
    <x v="0"/>
  </r>
  <r>
    <x v="1504"/>
    <n v="55"/>
    <s v="Female"/>
    <x v="1"/>
    <x v="2"/>
    <x v="0"/>
    <n v="84300.23"/>
    <n v="74092.19"/>
    <n v="300"/>
    <n v="16772.91"/>
    <x v="0"/>
    <n v="18"/>
    <d v="2018-09-06T00:00:00"/>
    <x v="0"/>
    <s v="Active"/>
    <s v="Senior"/>
    <x v="1"/>
    <x v="2"/>
  </r>
  <r>
    <x v="1505"/>
    <n v="51"/>
    <s v="Female"/>
    <x v="3"/>
    <x v="1"/>
    <x v="1"/>
    <n v="131252.15"/>
    <n v="14866.31"/>
    <n v="680"/>
    <n v="89380.54"/>
    <x v="0"/>
    <n v="44"/>
    <d v="2018-03-01T00:00:00"/>
    <x v="0"/>
    <s v="Highly Active"/>
    <s v="Senior"/>
    <x v="1"/>
    <x v="3"/>
  </r>
  <r>
    <x v="1506"/>
    <n v="34"/>
    <s v="Female"/>
    <x v="1"/>
    <x v="2"/>
    <x v="2"/>
    <n v="57811"/>
    <n v="91159.79"/>
    <n v="808"/>
    <n v="99348.72"/>
    <x v="2"/>
    <n v="8"/>
    <d v="2023-06-17T00:00:00"/>
    <x v="0"/>
    <s v="Low Engagement"/>
    <s v="Young Adult"/>
    <x v="1"/>
    <x v="1"/>
  </r>
  <r>
    <x v="1507"/>
    <n v="54"/>
    <s v="Female"/>
    <x v="1"/>
    <x v="2"/>
    <x v="2"/>
    <n v="119140.7"/>
    <n v="173989.76000000001"/>
    <n v="759"/>
    <n v="129348.88"/>
    <x v="2"/>
    <n v="59"/>
    <d v="2021-07-14T00:00:00"/>
    <x v="0"/>
    <s v="Highly Active"/>
    <s v="Senior"/>
    <x v="1"/>
    <x v="1"/>
  </r>
  <r>
    <x v="1508"/>
    <n v="42"/>
    <s v="Female"/>
    <x v="1"/>
    <x v="1"/>
    <x v="1"/>
    <n v="117165.62"/>
    <n v="6557.77"/>
    <n v="804"/>
    <n v="100236.51"/>
    <x v="2"/>
    <n v="26"/>
    <d v="2021-05-31T00:00:00"/>
    <x v="0"/>
    <s v="Active"/>
    <s v="Adult"/>
    <x v="1"/>
    <x v="1"/>
  </r>
  <r>
    <x v="1509"/>
    <n v="55"/>
    <s v="Female"/>
    <x v="2"/>
    <x v="1"/>
    <x v="1"/>
    <n v="197127.65"/>
    <n v="14038.9"/>
    <n v="775"/>
    <n v="209241.83"/>
    <x v="2"/>
    <n v="3"/>
    <d v="2022-06-25T00:00:00"/>
    <x v="0"/>
    <s v="Low Engagement"/>
    <s v="Senior"/>
    <x v="3"/>
    <x v="1"/>
  </r>
  <r>
    <x v="1510"/>
    <n v="29"/>
    <s v="Male"/>
    <x v="0"/>
    <x v="2"/>
    <x v="3"/>
    <n v="161377.76"/>
    <n v="37668.53"/>
    <n v="331"/>
    <n v="33898.07"/>
    <x v="0"/>
    <n v="59"/>
    <d v="2019-05-06T00:00:00"/>
    <x v="0"/>
    <s v="Highly Active"/>
    <s v="Young Adult"/>
    <x v="3"/>
    <x v="2"/>
  </r>
  <r>
    <x v="1511"/>
    <n v="40"/>
    <s v="Male"/>
    <x v="4"/>
    <x v="0"/>
    <x v="2"/>
    <n v="21151.82"/>
    <n v="127957.61"/>
    <n v="417"/>
    <n v="14320.11"/>
    <x v="0"/>
    <n v="52"/>
    <d v="2021-12-24T00:00:00"/>
    <x v="0"/>
    <s v="Highly Active"/>
    <s v="Adult"/>
    <x v="0"/>
    <x v="2"/>
  </r>
  <r>
    <x v="1512"/>
    <n v="59"/>
    <s v="Male"/>
    <x v="0"/>
    <x v="2"/>
    <x v="1"/>
    <n v="18628.900000000001"/>
    <n v="88349.13"/>
    <n v="483"/>
    <n v="38407.14"/>
    <x v="0"/>
    <n v="24"/>
    <d v="2018-11-21T00:00:00"/>
    <x v="0"/>
    <s v="Active"/>
    <s v="Senior"/>
    <x v="0"/>
    <x v="2"/>
  </r>
  <r>
    <x v="1513"/>
    <n v="39"/>
    <s v="Female"/>
    <x v="3"/>
    <x v="2"/>
    <x v="1"/>
    <n v="129805.93"/>
    <n v="168835.39"/>
    <n v="490"/>
    <n v="45395.08"/>
    <x v="0"/>
    <n v="3"/>
    <d v="2019-09-29T00:00:00"/>
    <x v="0"/>
    <s v="Low Engagement"/>
    <s v="Adult"/>
    <x v="1"/>
    <x v="2"/>
  </r>
  <r>
    <x v="1514"/>
    <n v="38"/>
    <s v="Female"/>
    <x v="3"/>
    <x v="0"/>
    <x v="0"/>
    <n v="93986.76"/>
    <n v="290775.51"/>
    <n v="373"/>
    <n v="21301.09"/>
    <x v="0"/>
    <n v="38"/>
    <d v="2021-02-02T00:00:00"/>
    <x v="0"/>
    <s v="Highly Active"/>
    <s v="Adult"/>
    <x v="1"/>
    <x v="2"/>
  </r>
  <r>
    <x v="1515"/>
    <n v="44"/>
    <s v="Female"/>
    <x v="1"/>
    <x v="2"/>
    <x v="0"/>
    <n v="1191.26"/>
    <n v="108349.82"/>
    <n v="402"/>
    <n v="34799.57"/>
    <x v="0"/>
    <n v="2"/>
    <d v="2018-01-29T00:00:00"/>
    <x v="0"/>
    <s v="Low Engagement"/>
    <s v="Adult"/>
    <x v="2"/>
    <x v="2"/>
  </r>
  <r>
    <x v="1516"/>
    <n v="48"/>
    <s v="Female"/>
    <x v="2"/>
    <x v="2"/>
    <x v="1"/>
    <n v="146525.35"/>
    <n v="170222.17"/>
    <n v="719"/>
    <n v="192555.98"/>
    <x v="1"/>
    <n v="35"/>
    <d v="2021-02-05T00:00:00"/>
    <x v="0"/>
    <s v="Active"/>
    <s v="Adult"/>
    <x v="1"/>
    <x v="3"/>
  </r>
  <r>
    <x v="1517"/>
    <n v="23"/>
    <s v="Female"/>
    <x v="1"/>
    <x v="3"/>
    <x v="2"/>
    <n v="101989.13"/>
    <n v="22492.37"/>
    <n v="772"/>
    <n v="405491.7"/>
    <x v="2"/>
    <n v="17"/>
    <d v="2020-04-15T00:00:00"/>
    <x v="0"/>
    <s v="Active"/>
    <s v="Youth"/>
    <x v="1"/>
    <x v="1"/>
  </r>
  <r>
    <x v="1518"/>
    <n v="44"/>
    <s v="Female"/>
    <x v="0"/>
    <x v="3"/>
    <x v="2"/>
    <n v="112522.59"/>
    <n v="29184.65"/>
    <n v="413"/>
    <n v="10394.780000000001"/>
    <x v="0"/>
    <n v="9"/>
    <d v="2018-07-10T00:00:00"/>
    <x v="0"/>
    <s v="Low Engagement"/>
    <s v="Adult"/>
    <x v="1"/>
    <x v="2"/>
  </r>
  <r>
    <x v="1519"/>
    <n v="57"/>
    <s v="Female"/>
    <x v="4"/>
    <x v="2"/>
    <x v="2"/>
    <n v="59756.76"/>
    <n v="167888.45"/>
    <n v="678"/>
    <n v="25467.86"/>
    <x v="1"/>
    <n v="36"/>
    <d v="2019-04-06T00:00:00"/>
    <x v="0"/>
    <s v="Highly Active"/>
    <s v="Senior"/>
    <x v="1"/>
    <x v="3"/>
  </r>
  <r>
    <x v="1520"/>
    <n v="51"/>
    <s v="Male"/>
    <x v="1"/>
    <x v="0"/>
    <x v="1"/>
    <n v="164996.81"/>
    <n v="41693.86"/>
    <n v="612"/>
    <n v="53084.07"/>
    <x v="2"/>
    <n v="22"/>
    <d v="2022-09-20T00:00:00"/>
    <x v="1"/>
    <s v="Active"/>
    <s v="Senior"/>
    <x v="3"/>
    <x v="0"/>
  </r>
  <r>
    <x v="1521"/>
    <n v="29"/>
    <s v="Female"/>
    <x v="0"/>
    <x v="0"/>
    <x v="3"/>
    <n v="70118.12"/>
    <n v="219718.88"/>
    <n v="629"/>
    <n v="21331.13"/>
    <x v="2"/>
    <n v="31"/>
    <d v="2023-02-13T00:00:00"/>
    <x v="0"/>
    <s v="Active"/>
    <s v="Young Adult"/>
    <x v="1"/>
    <x v="0"/>
  </r>
  <r>
    <x v="1522"/>
    <n v="62"/>
    <s v="Male"/>
    <x v="0"/>
    <x v="1"/>
    <x v="2"/>
    <n v="115760.35"/>
    <n v="10709.99"/>
    <n v="638"/>
    <n v="24741.81"/>
    <x v="1"/>
    <n v="55"/>
    <d v="2018-08-21T00:00:00"/>
    <x v="0"/>
    <s v="Highly Active"/>
    <s v="Senior"/>
    <x v="1"/>
    <x v="0"/>
  </r>
  <r>
    <x v="1523"/>
    <n v="24"/>
    <s v="Male"/>
    <x v="2"/>
    <x v="2"/>
    <x v="1"/>
    <n v="57079.03"/>
    <n v="32794.129999999997"/>
    <n v="537"/>
    <n v="132978.35999999999"/>
    <x v="2"/>
    <n v="34"/>
    <d v="2020-08-03T00:00:00"/>
    <x v="0"/>
    <s v="Active"/>
    <s v="Youth"/>
    <x v="1"/>
    <x v="0"/>
  </r>
  <r>
    <x v="1524"/>
    <n v="27"/>
    <s v="Female"/>
    <x v="1"/>
    <x v="2"/>
    <x v="0"/>
    <n v="48206.94"/>
    <n v="72723.199999999997"/>
    <n v="472"/>
    <n v="38429.51"/>
    <x v="0"/>
    <n v="24"/>
    <d v="2023-04-24T00:00:00"/>
    <x v="0"/>
    <s v="Active"/>
    <s v="Young Adult"/>
    <x v="0"/>
    <x v="2"/>
  </r>
  <r>
    <x v="1525"/>
    <n v="62"/>
    <s v="Female"/>
    <x v="1"/>
    <x v="2"/>
    <x v="1"/>
    <n v="165414.07"/>
    <n v="186698.39"/>
    <n v="378"/>
    <n v="24360.28"/>
    <x v="0"/>
    <n v="9"/>
    <d v="2018-08-29T00:00:00"/>
    <x v="0"/>
    <s v="Low Engagement"/>
    <s v="Senior"/>
    <x v="3"/>
    <x v="2"/>
  </r>
  <r>
    <x v="1526"/>
    <n v="34"/>
    <s v="Male"/>
    <x v="1"/>
    <x v="2"/>
    <x v="2"/>
    <n v="47990.26"/>
    <n v="187430.43"/>
    <n v="763"/>
    <n v="243997.92"/>
    <x v="1"/>
    <n v="46"/>
    <d v="2021-08-19T00:00:00"/>
    <x v="0"/>
    <s v="Highly Active"/>
    <s v="Young Adult"/>
    <x v="0"/>
    <x v="1"/>
  </r>
  <r>
    <x v="1527"/>
    <n v="43"/>
    <s v="Male"/>
    <x v="1"/>
    <x v="2"/>
    <x v="0"/>
    <n v="19335.54"/>
    <n v="165804.57999999999"/>
    <n v="800"/>
    <n v="356633.18"/>
    <x v="2"/>
    <n v="58"/>
    <d v="2022-09-01T00:00:00"/>
    <x v="0"/>
    <s v="Highly Active"/>
    <s v="Adult"/>
    <x v="0"/>
    <x v="1"/>
  </r>
  <r>
    <x v="1528"/>
    <n v="38"/>
    <s v="Female"/>
    <x v="1"/>
    <x v="1"/>
    <x v="2"/>
    <n v="105383.85"/>
    <n v="19635.59"/>
    <n v="584"/>
    <n v="149433.38"/>
    <x v="2"/>
    <n v="43"/>
    <d v="2018-11-12T00:00:00"/>
    <x v="0"/>
    <s v="Highly Active"/>
    <s v="Adult"/>
    <x v="1"/>
    <x v="0"/>
  </r>
  <r>
    <x v="1529"/>
    <n v="45"/>
    <s v="Female"/>
    <x v="2"/>
    <x v="0"/>
    <x v="0"/>
    <n v="53806.09"/>
    <n v="245832.66"/>
    <n v="522"/>
    <n v="33885.83"/>
    <x v="1"/>
    <n v="2"/>
    <d v="2020-10-17T00:00:00"/>
    <x v="0"/>
    <s v="Low Engagement"/>
    <s v="Adult"/>
    <x v="1"/>
    <x v="0"/>
  </r>
  <r>
    <x v="1530"/>
    <n v="63"/>
    <s v="Male"/>
    <x v="1"/>
    <x v="2"/>
    <x v="3"/>
    <n v="281481.74"/>
    <n v="31734.71"/>
    <n v="565"/>
    <n v="152694.53"/>
    <x v="2"/>
    <n v="21"/>
    <d v="2023-03-26T00:00:00"/>
    <x v="1"/>
    <s v="Active"/>
    <s v="Senior"/>
    <x v="3"/>
    <x v="0"/>
  </r>
  <r>
    <x v="1531"/>
    <n v="19"/>
    <s v="Female"/>
    <x v="3"/>
    <x v="0"/>
    <x v="1"/>
    <n v="55070.06"/>
    <n v="100593.62"/>
    <n v="672"/>
    <n v="175143.09"/>
    <x v="2"/>
    <n v="34"/>
    <d v="2022-01-07T00:00:00"/>
    <x v="0"/>
    <s v="Active"/>
    <s v="Youth"/>
    <x v="1"/>
    <x v="3"/>
  </r>
  <r>
    <x v="1532"/>
    <n v="60"/>
    <s v="Female"/>
    <x v="2"/>
    <x v="2"/>
    <x v="3"/>
    <n v="65696.14"/>
    <n v="35206.11"/>
    <n v="532"/>
    <n v="76469.41"/>
    <x v="0"/>
    <n v="27"/>
    <d v="2019-08-21T00:00:00"/>
    <x v="0"/>
    <s v="Active"/>
    <s v="Senior"/>
    <x v="1"/>
    <x v="0"/>
  </r>
  <r>
    <x v="1533"/>
    <n v="18"/>
    <s v="Female"/>
    <x v="0"/>
    <x v="1"/>
    <x v="1"/>
    <n v="85002.48"/>
    <n v="1882.16"/>
    <n v="535"/>
    <n v="101669.68"/>
    <x v="0"/>
    <n v="37"/>
    <d v="2020-11-08T00:00:00"/>
    <x v="0"/>
    <s v="Highly Active"/>
    <s v="Youth"/>
    <x v="1"/>
    <x v="0"/>
  </r>
  <r>
    <x v="1534"/>
    <n v="68"/>
    <s v="Male"/>
    <x v="2"/>
    <x v="3"/>
    <x v="2"/>
    <n v="24918.33"/>
    <n v="10471.02"/>
    <n v="613"/>
    <n v="162947.73000000001"/>
    <x v="0"/>
    <n v="7"/>
    <d v="2021-12-15T00:00:00"/>
    <x v="0"/>
    <s v="Low Engagement"/>
    <s v="Senior"/>
    <x v="0"/>
    <x v="0"/>
  </r>
  <r>
    <x v="1535"/>
    <n v="53"/>
    <s v="Male"/>
    <x v="2"/>
    <x v="3"/>
    <x v="1"/>
    <n v="181667.88"/>
    <n v="17588.96"/>
    <n v="679"/>
    <n v="26130.06"/>
    <x v="2"/>
    <n v="22"/>
    <d v="2019-07-14T00:00:00"/>
    <x v="0"/>
    <s v="Active"/>
    <s v="Senior"/>
    <x v="3"/>
    <x v="3"/>
  </r>
  <r>
    <x v="1536"/>
    <n v="68"/>
    <s v="Male"/>
    <x v="4"/>
    <x v="1"/>
    <x v="0"/>
    <n v="5083.78"/>
    <n v="16950.64"/>
    <n v="719"/>
    <n v="395486.64"/>
    <x v="2"/>
    <n v="4"/>
    <d v="2020-04-30T00:00:00"/>
    <x v="0"/>
    <s v="Low Engagement"/>
    <s v="Senior"/>
    <x v="2"/>
    <x v="3"/>
  </r>
  <r>
    <x v="1537"/>
    <n v="43"/>
    <s v="Female"/>
    <x v="1"/>
    <x v="2"/>
    <x v="1"/>
    <n v="89171.92"/>
    <n v="176534.35"/>
    <n v="351"/>
    <n v="30182.67"/>
    <x v="1"/>
    <n v="14"/>
    <d v="2022-09-06T00:00:00"/>
    <x v="0"/>
    <s v="Low Engagement"/>
    <s v="Adult"/>
    <x v="1"/>
    <x v="2"/>
  </r>
  <r>
    <x v="1538"/>
    <n v="46"/>
    <s v="Female"/>
    <x v="1"/>
    <x v="2"/>
    <x v="0"/>
    <n v="6172.31"/>
    <n v="134754.32"/>
    <n v="808"/>
    <n v="176518.86"/>
    <x v="2"/>
    <n v="34"/>
    <d v="2020-09-15T00:00:00"/>
    <x v="0"/>
    <s v="Active"/>
    <s v="Adult"/>
    <x v="2"/>
    <x v="1"/>
  </r>
  <r>
    <x v="1539"/>
    <n v="38"/>
    <s v="Male"/>
    <x v="3"/>
    <x v="0"/>
    <x v="0"/>
    <n v="10458.84"/>
    <n v="279889.26"/>
    <n v="504"/>
    <n v="62664.46"/>
    <x v="2"/>
    <n v="23"/>
    <d v="2020-08-25T00:00:00"/>
    <x v="0"/>
    <s v="Active"/>
    <s v="Adult"/>
    <x v="0"/>
    <x v="0"/>
  </r>
  <r>
    <x v="1540"/>
    <n v="28"/>
    <s v="Male"/>
    <x v="1"/>
    <x v="3"/>
    <x v="1"/>
    <n v="133479"/>
    <n v="17501.560000000001"/>
    <n v="556"/>
    <n v="26673.65"/>
    <x v="2"/>
    <n v="44"/>
    <d v="2019-05-15T00:00:00"/>
    <x v="0"/>
    <s v="Highly Active"/>
    <s v="Young Adult"/>
    <x v="1"/>
    <x v="0"/>
  </r>
  <r>
    <x v="1541"/>
    <n v="57"/>
    <s v="Male"/>
    <x v="1"/>
    <x v="2"/>
    <x v="2"/>
    <n v="100595.58"/>
    <n v="181136.13"/>
    <n v="484"/>
    <n v="39599.050000000003"/>
    <x v="0"/>
    <n v="42"/>
    <d v="2020-07-24T00:00:00"/>
    <x v="0"/>
    <s v="Highly Active"/>
    <s v="Senior"/>
    <x v="1"/>
    <x v="2"/>
  </r>
  <r>
    <x v="1542"/>
    <n v="28"/>
    <s v="Female"/>
    <x v="1"/>
    <x v="2"/>
    <x v="1"/>
    <n v="11445.18"/>
    <n v="107191.09"/>
    <n v="444"/>
    <n v="7062.52"/>
    <x v="1"/>
    <n v="25"/>
    <d v="2021-02-02T00:00:00"/>
    <x v="0"/>
    <s v="Active"/>
    <s v="Young Adult"/>
    <x v="0"/>
    <x v="2"/>
  </r>
  <r>
    <x v="1543"/>
    <n v="53"/>
    <s v="Male"/>
    <x v="1"/>
    <x v="1"/>
    <x v="3"/>
    <n v="50509.16"/>
    <n v="5544.5"/>
    <n v="313"/>
    <n v="30220.49"/>
    <x v="0"/>
    <n v="1"/>
    <d v="2018-10-24T00:00:00"/>
    <x v="1"/>
    <s v="Low Engagement"/>
    <s v="Senior"/>
    <x v="1"/>
    <x v="2"/>
  </r>
  <r>
    <x v="1544"/>
    <n v="66"/>
    <s v="Male"/>
    <x v="2"/>
    <x v="2"/>
    <x v="1"/>
    <n v="20369.53"/>
    <n v="185790.2"/>
    <n v="545"/>
    <n v="166417.42000000001"/>
    <x v="1"/>
    <n v="51"/>
    <d v="2020-02-25T00:00:00"/>
    <x v="0"/>
    <s v="Highly Active"/>
    <s v="Senior"/>
    <x v="0"/>
    <x v="0"/>
  </r>
  <r>
    <x v="1545"/>
    <n v="56"/>
    <s v="Female"/>
    <x v="1"/>
    <x v="2"/>
    <x v="0"/>
    <n v="76536.89"/>
    <n v="95948.96"/>
    <n v="486"/>
    <n v="45121.13"/>
    <x v="0"/>
    <n v="55"/>
    <d v="2019-01-26T00:00:00"/>
    <x v="0"/>
    <s v="Highly Active"/>
    <s v="Senior"/>
    <x v="1"/>
    <x v="2"/>
  </r>
  <r>
    <x v="1546"/>
    <n v="57"/>
    <s v="Female"/>
    <x v="3"/>
    <x v="0"/>
    <x v="2"/>
    <n v="91840.71"/>
    <n v="160953.15"/>
    <n v="636"/>
    <n v="76894.53"/>
    <x v="1"/>
    <n v="48"/>
    <d v="2023-03-03T00:00:00"/>
    <x v="0"/>
    <s v="Highly Active"/>
    <s v="Senior"/>
    <x v="1"/>
    <x v="0"/>
  </r>
  <r>
    <x v="1547"/>
    <n v="52"/>
    <s v="Female"/>
    <x v="3"/>
    <x v="2"/>
    <x v="1"/>
    <n v="12433.06"/>
    <n v="85906.31"/>
    <n v="558"/>
    <n v="26935.97"/>
    <x v="2"/>
    <n v="15"/>
    <d v="2021-05-12T00:00:00"/>
    <x v="0"/>
    <s v="Low Engagement"/>
    <s v="Senior"/>
    <x v="0"/>
    <x v="0"/>
  </r>
  <r>
    <x v="1548"/>
    <n v="51"/>
    <s v="Male"/>
    <x v="0"/>
    <x v="2"/>
    <x v="2"/>
    <n v="78333.58"/>
    <n v="142682.39000000001"/>
    <n v="339"/>
    <n v="5769.21"/>
    <x v="0"/>
    <n v="32"/>
    <d v="2020-11-06T00:00:00"/>
    <x v="0"/>
    <s v="Active"/>
    <s v="Senior"/>
    <x v="1"/>
    <x v="2"/>
  </r>
  <r>
    <x v="1549"/>
    <n v="64"/>
    <s v="Female"/>
    <x v="0"/>
    <x v="1"/>
    <x v="0"/>
    <n v="71490.91"/>
    <n v="19900.62"/>
    <n v="717"/>
    <n v="152634.92000000001"/>
    <x v="2"/>
    <n v="14"/>
    <d v="2022-03-09T00:00:00"/>
    <x v="0"/>
    <s v="Low Engagement"/>
    <s v="Senior"/>
    <x v="1"/>
    <x v="3"/>
  </r>
  <r>
    <x v="1550"/>
    <n v="41"/>
    <s v="Female"/>
    <x v="3"/>
    <x v="0"/>
    <x v="0"/>
    <n v="87026.19"/>
    <n v="27143.79"/>
    <n v="650"/>
    <n v="126911.94"/>
    <x v="0"/>
    <n v="41"/>
    <d v="2022-12-06T00:00:00"/>
    <x v="0"/>
    <s v="Highly Active"/>
    <s v="Adult"/>
    <x v="1"/>
    <x v="3"/>
  </r>
  <r>
    <x v="1551"/>
    <n v="39"/>
    <s v="Male"/>
    <x v="1"/>
    <x v="3"/>
    <x v="2"/>
    <n v="140765.10999999999"/>
    <n v="27496.2"/>
    <n v="308"/>
    <n v="12998.89"/>
    <x v="0"/>
    <n v="21"/>
    <d v="2018-10-07T00:00:00"/>
    <x v="0"/>
    <s v="Active"/>
    <s v="Adult"/>
    <x v="1"/>
    <x v="2"/>
  </r>
  <r>
    <x v="1552"/>
    <n v="22"/>
    <s v="Female"/>
    <x v="3"/>
    <x v="2"/>
    <x v="3"/>
    <n v="197348.25"/>
    <n v="30667.43"/>
    <n v="649"/>
    <n v="32748.23"/>
    <x v="0"/>
    <n v="55"/>
    <d v="2022-11-05T00:00:00"/>
    <x v="0"/>
    <s v="Highly Active"/>
    <s v="Youth"/>
    <x v="3"/>
    <x v="0"/>
  </r>
  <r>
    <x v="1553"/>
    <n v="50"/>
    <s v="Male"/>
    <x v="3"/>
    <x v="2"/>
    <x v="0"/>
    <n v="14447.41"/>
    <n v="91918.74"/>
    <n v="383"/>
    <n v="18128.98"/>
    <x v="0"/>
    <n v="47"/>
    <d v="2018-05-23T00:00:00"/>
    <x v="1"/>
    <s v="Highly Active"/>
    <s v="Adult"/>
    <x v="0"/>
    <x v="2"/>
  </r>
  <r>
    <x v="1554"/>
    <n v="53"/>
    <s v="Male"/>
    <x v="0"/>
    <x v="0"/>
    <x v="0"/>
    <n v="24455.67"/>
    <n v="67209.91"/>
    <n v="832"/>
    <n v="177384.4"/>
    <x v="1"/>
    <n v="58"/>
    <d v="2019-07-20T00:00:00"/>
    <x v="0"/>
    <s v="Highly Active"/>
    <s v="Senior"/>
    <x v="0"/>
    <x v="1"/>
  </r>
  <r>
    <x v="1555"/>
    <n v="64"/>
    <s v="Female"/>
    <x v="2"/>
    <x v="0"/>
    <x v="2"/>
    <n v="118664.01"/>
    <n v="232055.7"/>
    <n v="657"/>
    <n v="49782.45"/>
    <x v="2"/>
    <n v="7"/>
    <d v="2022-05-02T00:00:00"/>
    <x v="0"/>
    <s v="Low Engagement"/>
    <s v="Senior"/>
    <x v="1"/>
    <x v="3"/>
  </r>
  <r>
    <x v="1556"/>
    <n v="37"/>
    <s v="Female"/>
    <x v="1"/>
    <x v="2"/>
    <x v="1"/>
    <n v="194439.42"/>
    <n v="38603.839999999997"/>
    <n v="677"/>
    <n v="46570.32"/>
    <x v="2"/>
    <n v="36"/>
    <d v="2022-06-06T00:00:00"/>
    <x v="0"/>
    <s v="Highly Active"/>
    <s v="Adult"/>
    <x v="3"/>
    <x v="3"/>
  </r>
  <r>
    <x v="1557"/>
    <n v="36"/>
    <s v="Female"/>
    <x v="2"/>
    <x v="1"/>
    <x v="3"/>
    <n v="259877.13"/>
    <n v="11069.7"/>
    <n v="471"/>
    <n v="42568.959999999999"/>
    <x v="0"/>
    <n v="21"/>
    <d v="2022-10-16T00:00:00"/>
    <x v="0"/>
    <s v="Active"/>
    <s v="Adult"/>
    <x v="3"/>
    <x v="2"/>
  </r>
  <r>
    <x v="1558"/>
    <n v="52"/>
    <s v="Female"/>
    <x v="3"/>
    <x v="2"/>
    <x v="0"/>
    <n v="31229.97"/>
    <n v="80137.440000000002"/>
    <n v="324"/>
    <n v="23264.59"/>
    <x v="0"/>
    <n v="50"/>
    <d v="2020-04-29T00:00:00"/>
    <x v="1"/>
    <s v="Highly Active"/>
    <s v="Senior"/>
    <x v="0"/>
    <x v="2"/>
  </r>
  <r>
    <x v="1559"/>
    <n v="69"/>
    <s v="Female"/>
    <x v="1"/>
    <x v="2"/>
    <x v="1"/>
    <n v="88692.160000000003"/>
    <n v="52723.94"/>
    <n v="692"/>
    <n v="98323.69"/>
    <x v="0"/>
    <n v="40"/>
    <d v="2019-11-28T00:00:00"/>
    <x v="0"/>
    <s v="Highly Active"/>
    <s v="Senior"/>
    <x v="1"/>
    <x v="3"/>
  </r>
  <r>
    <x v="1560"/>
    <n v="60"/>
    <s v="Female"/>
    <x v="3"/>
    <x v="2"/>
    <x v="2"/>
    <n v="52673.84"/>
    <n v="161209.1"/>
    <n v="402"/>
    <n v="13846.41"/>
    <x v="0"/>
    <n v="12"/>
    <d v="2023-03-29T00:00:00"/>
    <x v="0"/>
    <s v="Low Engagement"/>
    <s v="Senior"/>
    <x v="1"/>
    <x v="2"/>
  </r>
  <r>
    <x v="1561"/>
    <n v="34"/>
    <s v="Male"/>
    <x v="1"/>
    <x v="2"/>
    <x v="0"/>
    <n v="26392.26"/>
    <n v="66960.86"/>
    <n v="535"/>
    <n v="12626.22"/>
    <x v="1"/>
    <n v="15"/>
    <d v="2022-06-02T00:00:00"/>
    <x v="0"/>
    <s v="Low Engagement"/>
    <s v="Young Adult"/>
    <x v="0"/>
    <x v="0"/>
  </r>
  <r>
    <x v="1562"/>
    <n v="62"/>
    <s v="Male"/>
    <x v="1"/>
    <x v="2"/>
    <x v="1"/>
    <n v="120781.4"/>
    <n v="68024.789999999994"/>
    <n v="709"/>
    <n v="240373.58"/>
    <x v="2"/>
    <n v="15"/>
    <d v="2020-11-05T00:00:00"/>
    <x v="0"/>
    <s v="Low Engagement"/>
    <s v="Senior"/>
    <x v="1"/>
    <x v="3"/>
  </r>
  <r>
    <x v="1563"/>
    <n v="60"/>
    <s v="Female"/>
    <x v="1"/>
    <x v="0"/>
    <x v="2"/>
    <n v="12203.04"/>
    <n v="97021.5"/>
    <n v="848"/>
    <n v="299050.17"/>
    <x v="2"/>
    <n v="17"/>
    <d v="2019-07-02T00:00:00"/>
    <x v="0"/>
    <s v="Active"/>
    <s v="Senior"/>
    <x v="0"/>
    <x v="1"/>
  </r>
  <r>
    <x v="1564"/>
    <n v="51"/>
    <s v="Male"/>
    <x v="1"/>
    <x v="0"/>
    <x v="0"/>
    <n v="26695.67"/>
    <n v="184294.69"/>
    <n v="631"/>
    <n v="199657.59"/>
    <x v="0"/>
    <n v="34"/>
    <d v="2022-08-08T00:00:00"/>
    <x v="0"/>
    <s v="Active"/>
    <s v="Senior"/>
    <x v="0"/>
    <x v="0"/>
  </r>
  <r>
    <x v="1565"/>
    <n v="26"/>
    <s v="Female"/>
    <x v="2"/>
    <x v="3"/>
    <x v="1"/>
    <n v="133969.51"/>
    <n v="21491.65"/>
    <n v="831"/>
    <n v="482785.42"/>
    <x v="1"/>
    <n v="44"/>
    <d v="2018-01-06T00:00:00"/>
    <x v="0"/>
    <s v="Highly Active"/>
    <s v="Young Adult"/>
    <x v="1"/>
    <x v="1"/>
  </r>
  <r>
    <x v="1566"/>
    <n v="43"/>
    <s v="Male"/>
    <x v="1"/>
    <x v="2"/>
    <x v="1"/>
    <n v="11252.23"/>
    <n v="32992.43"/>
    <n v="328"/>
    <n v="40685.56"/>
    <x v="0"/>
    <n v="35"/>
    <d v="2019-08-03T00:00:00"/>
    <x v="1"/>
    <s v="Active"/>
    <s v="Adult"/>
    <x v="0"/>
    <x v="2"/>
  </r>
  <r>
    <x v="1567"/>
    <n v="19"/>
    <s v="Male"/>
    <x v="4"/>
    <x v="2"/>
    <x v="1"/>
    <n v="21224.35"/>
    <n v="71117.84"/>
    <n v="842"/>
    <n v="451562.1"/>
    <x v="2"/>
    <n v="39"/>
    <d v="2022-01-26T00:00:00"/>
    <x v="1"/>
    <s v="Highly Active"/>
    <s v="Youth"/>
    <x v="0"/>
    <x v="1"/>
  </r>
  <r>
    <x v="1568"/>
    <n v="26"/>
    <s v="Male"/>
    <x v="2"/>
    <x v="2"/>
    <x v="1"/>
    <n v="62212.25"/>
    <n v="103265.04"/>
    <n v="318"/>
    <n v="40314.97"/>
    <x v="0"/>
    <n v="38"/>
    <d v="2019-09-04T00:00:00"/>
    <x v="0"/>
    <s v="Highly Active"/>
    <s v="Young Adult"/>
    <x v="1"/>
    <x v="2"/>
  </r>
  <r>
    <x v="1569"/>
    <n v="26"/>
    <s v="Female"/>
    <x v="1"/>
    <x v="2"/>
    <x v="1"/>
    <n v="176171.94"/>
    <n v="86436.08"/>
    <n v="447"/>
    <n v="37067.269999999997"/>
    <x v="0"/>
    <n v="14"/>
    <d v="2022-09-12T00:00:00"/>
    <x v="0"/>
    <s v="Low Engagement"/>
    <s v="Young Adult"/>
    <x v="3"/>
    <x v="2"/>
  </r>
  <r>
    <x v="1570"/>
    <n v="57"/>
    <s v="Male"/>
    <x v="0"/>
    <x v="0"/>
    <x v="1"/>
    <n v="154152.79999999999"/>
    <n v="267567.78000000003"/>
    <n v="770"/>
    <n v="79605.61"/>
    <x v="1"/>
    <n v="55"/>
    <d v="2021-04-17T00:00:00"/>
    <x v="0"/>
    <s v="Highly Active"/>
    <s v="Senior"/>
    <x v="3"/>
    <x v="1"/>
  </r>
  <r>
    <x v="1571"/>
    <n v="34"/>
    <s v="Female"/>
    <x v="3"/>
    <x v="0"/>
    <x v="1"/>
    <n v="9320.5400000000009"/>
    <n v="240558.44"/>
    <n v="790"/>
    <n v="478734.29"/>
    <x v="2"/>
    <n v="59"/>
    <d v="2021-04-02T00:00:00"/>
    <x v="0"/>
    <s v="Highly Active"/>
    <s v="Young Adult"/>
    <x v="2"/>
    <x v="1"/>
  </r>
  <r>
    <x v="1572"/>
    <n v="18"/>
    <s v="Male"/>
    <x v="0"/>
    <x v="1"/>
    <x v="3"/>
    <n v="275770.77"/>
    <n v="12517.8"/>
    <n v="582"/>
    <n v="38862.15"/>
    <x v="2"/>
    <n v="5"/>
    <d v="2021-09-13T00:00:00"/>
    <x v="0"/>
    <s v="Low Engagement"/>
    <s v="Youth"/>
    <x v="3"/>
    <x v="0"/>
  </r>
  <r>
    <x v="1573"/>
    <n v="42"/>
    <s v="Male"/>
    <x v="1"/>
    <x v="2"/>
    <x v="0"/>
    <n v="28194.06"/>
    <n v="87467.21"/>
    <n v="412"/>
    <n v="31218.01"/>
    <x v="0"/>
    <n v="30"/>
    <d v="2020-09-29T00:00:00"/>
    <x v="0"/>
    <s v="Active"/>
    <s v="Adult"/>
    <x v="0"/>
    <x v="2"/>
  </r>
  <r>
    <x v="1574"/>
    <n v="60"/>
    <s v="Male"/>
    <x v="3"/>
    <x v="2"/>
    <x v="1"/>
    <n v="131485.9"/>
    <n v="149114.29999999999"/>
    <n v="754"/>
    <n v="324778.43"/>
    <x v="1"/>
    <n v="4"/>
    <d v="2022-11-08T00:00:00"/>
    <x v="0"/>
    <s v="Low Engagement"/>
    <s v="Senior"/>
    <x v="1"/>
    <x v="1"/>
  </r>
  <r>
    <x v="1575"/>
    <n v="57"/>
    <s v="Male"/>
    <x v="3"/>
    <x v="0"/>
    <x v="2"/>
    <n v="111017.54"/>
    <n v="256218.64"/>
    <n v="629"/>
    <n v="137439.54999999999"/>
    <x v="2"/>
    <n v="15"/>
    <d v="2018-11-01T00:00:00"/>
    <x v="0"/>
    <s v="Low Engagement"/>
    <s v="Senior"/>
    <x v="1"/>
    <x v="0"/>
  </r>
  <r>
    <x v="1576"/>
    <n v="59"/>
    <s v="Male"/>
    <x v="1"/>
    <x v="2"/>
    <x v="1"/>
    <n v="173258.2"/>
    <n v="131121.16"/>
    <n v="554"/>
    <n v="187793.06"/>
    <x v="1"/>
    <n v="39"/>
    <d v="2020-07-03T00:00:00"/>
    <x v="0"/>
    <s v="Highly Active"/>
    <s v="Senior"/>
    <x v="3"/>
    <x v="0"/>
  </r>
  <r>
    <x v="1577"/>
    <n v="42"/>
    <s v="Female"/>
    <x v="1"/>
    <x v="0"/>
    <x v="3"/>
    <n v="263937.31"/>
    <n v="239649.21"/>
    <n v="698"/>
    <n v="34390.76"/>
    <x v="1"/>
    <n v="35"/>
    <d v="2021-01-08T00:00:00"/>
    <x v="0"/>
    <s v="Active"/>
    <s v="Adult"/>
    <x v="3"/>
    <x v="3"/>
  </r>
  <r>
    <x v="1578"/>
    <n v="56"/>
    <s v="Female"/>
    <x v="2"/>
    <x v="3"/>
    <x v="1"/>
    <n v="198917.77"/>
    <n v="23727.62"/>
    <n v="807"/>
    <n v="344136.4"/>
    <x v="1"/>
    <n v="45"/>
    <d v="2020-09-18T00:00:00"/>
    <x v="0"/>
    <s v="Highly Active"/>
    <s v="Senior"/>
    <x v="3"/>
    <x v="1"/>
  </r>
  <r>
    <x v="1579"/>
    <n v="52"/>
    <s v="Male"/>
    <x v="1"/>
    <x v="2"/>
    <x v="2"/>
    <n v="147198.06"/>
    <n v="127195.34"/>
    <n v="765"/>
    <n v="471414.55"/>
    <x v="2"/>
    <n v="10"/>
    <d v="2019-12-08T00:00:00"/>
    <x v="0"/>
    <s v="Low Engagement"/>
    <s v="Senior"/>
    <x v="1"/>
    <x v="1"/>
  </r>
  <r>
    <x v="1580"/>
    <n v="20"/>
    <s v="Male"/>
    <x v="3"/>
    <x v="1"/>
    <x v="2"/>
    <n v="133503.34"/>
    <n v="6243.66"/>
    <n v="706"/>
    <n v="119980.56"/>
    <x v="2"/>
    <n v="55"/>
    <d v="2019-11-12T00:00:00"/>
    <x v="0"/>
    <s v="Highly Active"/>
    <s v="Youth"/>
    <x v="1"/>
    <x v="3"/>
  </r>
  <r>
    <x v="1581"/>
    <n v="67"/>
    <s v="Male"/>
    <x v="1"/>
    <x v="0"/>
    <x v="0"/>
    <n v="57912.08"/>
    <n v="228819"/>
    <n v="397"/>
    <n v="38225.96"/>
    <x v="0"/>
    <n v="2"/>
    <d v="2021-02-04T00:00:00"/>
    <x v="0"/>
    <s v="Low Engagement"/>
    <s v="Senior"/>
    <x v="1"/>
    <x v="2"/>
  </r>
  <r>
    <x v="1582"/>
    <n v="54"/>
    <s v="Male"/>
    <x v="4"/>
    <x v="2"/>
    <x v="1"/>
    <n v="82611.259999999995"/>
    <n v="65155.38"/>
    <n v="589"/>
    <n v="87780.89"/>
    <x v="2"/>
    <n v="44"/>
    <d v="2022-04-12T00:00:00"/>
    <x v="0"/>
    <s v="Highly Active"/>
    <s v="Senior"/>
    <x v="1"/>
    <x v="0"/>
  </r>
  <r>
    <x v="1583"/>
    <n v="61"/>
    <s v="Female"/>
    <x v="2"/>
    <x v="0"/>
    <x v="1"/>
    <n v="76055.33"/>
    <n v="238256.74"/>
    <n v="455"/>
    <n v="47940.67"/>
    <x v="0"/>
    <n v="24"/>
    <d v="2021-01-17T00:00:00"/>
    <x v="0"/>
    <s v="Active"/>
    <s v="Senior"/>
    <x v="1"/>
    <x v="2"/>
  </r>
  <r>
    <x v="1584"/>
    <n v="61"/>
    <s v="Male"/>
    <x v="1"/>
    <x v="2"/>
    <x v="1"/>
    <n v="7364.33"/>
    <n v="166772.94"/>
    <n v="461"/>
    <n v="15496.97"/>
    <x v="0"/>
    <n v="28"/>
    <d v="2020-02-12T00:00:00"/>
    <x v="0"/>
    <s v="Active"/>
    <s v="Senior"/>
    <x v="2"/>
    <x v="2"/>
  </r>
  <r>
    <x v="1585"/>
    <n v="68"/>
    <s v="Female"/>
    <x v="1"/>
    <x v="2"/>
    <x v="0"/>
    <n v="25668.28"/>
    <n v="169764.63"/>
    <n v="396"/>
    <n v="33021.519999999997"/>
    <x v="1"/>
    <n v="22"/>
    <d v="2020-07-21T00:00:00"/>
    <x v="0"/>
    <s v="Active"/>
    <s v="Senior"/>
    <x v="0"/>
    <x v="2"/>
  </r>
  <r>
    <x v="1586"/>
    <n v="47"/>
    <s v="Male"/>
    <x v="2"/>
    <x v="0"/>
    <x v="2"/>
    <n v="110633.15"/>
    <n v="152416.47"/>
    <n v="676"/>
    <n v="77786.5"/>
    <x v="2"/>
    <n v="44"/>
    <d v="2023-03-26T00:00:00"/>
    <x v="0"/>
    <s v="Highly Active"/>
    <s v="Adult"/>
    <x v="1"/>
    <x v="3"/>
  </r>
  <r>
    <x v="1587"/>
    <n v="55"/>
    <s v="Female"/>
    <x v="3"/>
    <x v="1"/>
    <x v="0"/>
    <n v="60759.58"/>
    <n v="3849.62"/>
    <n v="749"/>
    <n v="182820.22"/>
    <x v="1"/>
    <n v="32"/>
    <d v="2019-10-22T00:00:00"/>
    <x v="1"/>
    <s v="Active"/>
    <s v="Senior"/>
    <x v="1"/>
    <x v="3"/>
  </r>
  <r>
    <x v="1588"/>
    <n v="51"/>
    <s v="Male"/>
    <x v="3"/>
    <x v="2"/>
    <x v="1"/>
    <n v="183702.33"/>
    <n v="46953.01"/>
    <n v="416"/>
    <n v="21886.95"/>
    <x v="0"/>
    <n v="31"/>
    <d v="2022-11-16T00:00:00"/>
    <x v="0"/>
    <s v="Active"/>
    <s v="Senior"/>
    <x v="3"/>
    <x v="2"/>
  </r>
  <r>
    <x v="1589"/>
    <n v="29"/>
    <s v="Male"/>
    <x v="1"/>
    <x v="2"/>
    <x v="3"/>
    <n v="72510.02"/>
    <n v="156371.41"/>
    <n v="805"/>
    <n v="292841.28000000003"/>
    <x v="2"/>
    <n v="19"/>
    <d v="2019-01-22T00:00:00"/>
    <x v="0"/>
    <s v="Active"/>
    <s v="Young Adult"/>
    <x v="1"/>
    <x v="1"/>
  </r>
  <r>
    <x v="1590"/>
    <n v="36"/>
    <s v="Female"/>
    <x v="1"/>
    <x v="1"/>
    <x v="0"/>
    <n v="16372.38"/>
    <n v="17725.23"/>
    <n v="488"/>
    <n v="38245.879999999997"/>
    <x v="0"/>
    <n v="51"/>
    <d v="2021-11-29T00:00:00"/>
    <x v="0"/>
    <s v="Highly Active"/>
    <s v="Adult"/>
    <x v="0"/>
    <x v="2"/>
  </r>
  <r>
    <x v="1591"/>
    <n v="54"/>
    <s v="Male"/>
    <x v="1"/>
    <x v="1"/>
    <x v="2"/>
    <n v="120494.13"/>
    <n v="13016.77"/>
    <n v="775"/>
    <n v="266178.69"/>
    <x v="1"/>
    <n v="21"/>
    <d v="2019-05-05T00:00:00"/>
    <x v="0"/>
    <s v="Active"/>
    <s v="Senior"/>
    <x v="1"/>
    <x v="1"/>
  </r>
  <r>
    <x v="1592"/>
    <n v="61"/>
    <s v="Male"/>
    <x v="0"/>
    <x v="0"/>
    <x v="2"/>
    <n v="60191.07"/>
    <n v="60364.82"/>
    <n v="622"/>
    <n v="75429.710000000006"/>
    <x v="1"/>
    <n v="3"/>
    <d v="2021-03-17T00:00:00"/>
    <x v="0"/>
    <s v="Low Engagement"/>
    <s v="Senior"/>
    <x v="1"/>
    <x v="0"/>
  </r>
  <r>
    <x v="1593"/>
    <n v="66"/>
    <s v="Male"/>
    <x v="1"/>
    <x v="2"/>
    <x v="1"/>
    <n v="28077.34"/>
    <n v="188932.4"/>
    <n v="479"/>
    <n v="22662.69"/>
    <x v="0"/>
    <n v="6"/>
    <d v="2020-02-24T00:00:00"/>
    <x v="0"/>
    <s v="Low Engagement"/>
    <s v="Senior"/>
    <x v="0"/>
    <x v="2"/>
  </r>
  <r>
    <x v="1594"/>
    <n v="34"/>
    <s v="Female"/>
    <x v="2"/>
    <x v="3"/>
    <x v="1"/>
    <n v="199307.85"/>
    <n v="29727.55"/>
    <n v="480"/>
    <n v="43104.03"/>
    <x v="1"/>
    <n v="32"/>
    <d v="2019-04-24T00:00:00"/>
    <x v="0"/>
    <s v="Active"/>
    <s v="Young Adult"/>
    <x v="3"/>
    <x v="2"/>
  </r>
  <r>
    <x v="1595"/>
    <n v="27"/>
    <s v="Male"/>
    <x v="0"/>
    <x v="2"/>
    <x v="0"/>
    <n v="78937.78"/>
    <n v="103674.36"/>
    <n v="586"/>
    <n v="141431.69"/>
    <x v="2"/>
    <n v="2"/>
    <d v="2022-10-20T00:00:00"/>
    <x v="0"/>
    <s v="Low Engagement"/>
    <s v="Young Adult"/>
    <x v="1"/>
    <x v="0"/>
  </r>
  <r>
    <x v="1596"/>
    <n v="66"/>
    <s v="Male"/>
    <x v="4"/>
    <x v="0"/>
    <x v="3"/>
    <n v="233933.47"/>
    <n v="186551.08"/>
    <n v="774"/>
    <n v="483433.43"/>
    <x v="2"/>
    <n v="24"/>
    <d v="2022-05-08T00:00:00"/>
    <x v="1"/>
    <s v="Active"/>
    <s v="Senior"/>
    <x v="3"/>
    <x v="1"/>
  </r>
  <r>
    <x v="1597"/>
    <n v="64"/>
    <s v="Female"/>
    <x v="1"/>
    <x v="2"/>
    <x v="0"/>
    <n v="82511.399999999994"/>
    <n v="162128.85"/>
    <n v="561"/>
    <n v="168050.13"/>
    <x v="2"/>
    <n v="45"/>
    <d v="2020-04-21T00:00:00"/>
    <x v="0"/>
    <s v="Highly Active"/>
    <s v="Senior"/>
    <x v="1"/>
    <x v="0"/>
  </r>
  <r>
    <x v="1598"/>
    <n v="29"/>
    <s v="Female"/>
    <x v="1"/>
    <x v="0"/>
    <x v="3"/>
    <n v="356271.74"/>
    <n v="226189.14"/>
    <n v="822"/>
    <n v="334746.83"/>
    <x v="1"/>
    <n v="59"/>
    <d v="2018-03-31T00:00:00"/>
    <x v="0"/>
    <s v="Highly Active"/>
    <s v="Young Adult"/>
    <x v="3"/>
    <x v="1"/>
  </r>
  <r>
    <x v="1599"/>
    <n v="33"/>
    <s v="Female"/>
    <x v="0"/>
    <x v="2"/>
    <x v="2"/>
    <n v="120596.47"/>
    <n v="194523.82"/>
    <n v="461"/>
    <n v="44453.74"/>
    <x v="1"/>
    <n v="27"/>
    <d v="2019-10-14T00:00:00"/>
    <x v="0"/>
    <s v="Active"/>
    <s v="Young Adult"/>
    <x v="1"/>
    <x v="2"/>
  </r>
  <r>
    <x v="1600"/>
    <n v="41"/>
    <s v="Male"/>
    <x v="0"/>
    <x v="2"/>
    <x v="0"/>
    <n v="81705.429999999993"/>
    <n v="49530.13"/>
    <n v="786"/>
    <n v="296369.78999999998"/>
    <x v="2"/>
    <n v="9"/>
    <d v="2022-03-06T00:00:00"/>
    <x v="0"/>
    <s v="Low Engagement"/>
    <s v="Adult"/>
    <x v="1"/>
    <x v="1"/>
  </r>
  <r>
    <x v="1601"/>
    <n v="36"/>
    <s v="Male"/>
    <x v="1"/>
    <x v="2"/>
    <x v="2"/>
    <n v="21862.02"/>
    <n v="128723.23"/>
    <n v="480"/>
    <n v="24545.25"/>
    <x v="0"/>
    <n v="13"/>
    <d v="2020-08-26T00:00:00"/>
    <x v="0"/>
    <s v="Low Engagement"/>
    <s v="Adult"/>
    <x v="0"/>
    <x v="2"/>
  </r>
  <r>
    <x v="1602"/>
    <n v="25"/>
    <s v="Male"/>
    <x v="4"/>
    <x v="2"/>
    <x v="0"/>
    <n v="62674.32"/>
    <n v="147628.34"/>
    <n v="768"/>
    <n v="201181.66"/>
    <x v="2"/>
    <n v="55"/>
    <d v="2021-12-15T00:00:00"/>
    <x v="0"/>
    <s v="Highly Active"/>
    <s v="Youth"/>
    <x v="1"/>
    <x v="1"/>
  </r>
  <r>
    <x v="1603"/>
    <n v="48"/>
    <s v="Female"/>
    <x v="3"/>
    <x v="0"/>
    <x v="2"/>
    <n v="10949.98"/>
    <n v="269227.56"/>
    <n v="320"/>
    <n v="13638.38"/>
    <x v="0"/>
    <n v="14"/>
    <d v="2023-02-14T00:00:00"/>
    <x v="1"/>
    <s v="Low Engagement"/>
    <s v="Adult"/>
    <x v="0"/>
    <x v="2"/>
  </r>
  <r>
    <x v="1604"/>
    <n v="38"/>
    <s v="Male"/>
    <x v="1"/>
    <x v="1"/>
    <x v="0"/>
    <n v="5302.17"/>
    <n v="17482.189999999999"/>
    <n v="574"/>
    <n v="63003.43"/>
    <x v="2"/>
    <n v="51"/>
    <d v="2022-07-20T00:00:00"/>
    <x v="0"/>
    <s v="Highly Active"/>
    <s v="Adult"/>
    <x v="2"/>
    <x v="0"/>
  </r>
  <r>
    <x v="1605"/>
    <n v="34"/>
    <s v="Male"/>
    <x v="1"/>
    <x v="3"/>
    <x v="1"/>
    <n v="181276.1"/>
    <n v="29449.99"/>
    <n v="559"/>
    <n v="150362.13"/>
    <x v="2"/>
    <n v="11"/>
    <d v="2020-02-20T00:00:00"/>
    <x v="0"/>
    <s v="Low Engagement"/>
    <s v="Young Adult"/>
    <x v="3"/>
    <x v="0"/>
  </r>
  <r>
    <x v="1606"/>
    <n v="40"/>
    <s v="Female"/>
    <x v="2"/>
    <x v="2"/>
    <x v="0"/>
    <n v="53228.81"/>
    <n v="117053.34"/>
    <n v="632"/>
    <n v="82379.69"/>
    <x v="1"/>
    <n v="14"/>
    <d v="2020-03-01T00:00:00"/>
    <x v="0"/>
    <s v="Low Engagement"/>
    <s v="Adult"/>
    <x v="1"/>
    <x v="0"/>
  </r>
  <r>
    <x v="1607"/>
    <n v="54"/>
    <s v="Female"/>
    <x v="3"/>
    <x v="0"/>
    <x v="2"/>
    <n v="113026.28"/>
    <n v="252613.04"/>
    <n v="765"/>
    <n v="268299.56"/>
    <x v="1"/>
    <n v="16"/>
    <d v="2021-09-21T00:00:00"/>
    <x v="0"/>
    <s v="Active"/>
    <s v="Senior"/>
    <x v="1"/>
    <x v="1"/>
  </r>
  <r>
    <x v="1608"/>
    <n v="33"/>
    <s v="Female"/>
    <x v="1"/>
    <x v="0"/>
    <x v="1"/>
    <n v="168507.69"/>
    <n v="139638.88"/>
    <n v="415"/>
    <n v="21635.91"/>
    <x v="1"/>
    <n v="10"/>
    <d v="2022-06-11T00:00:00"/>
    <x v="1"/>
    <s v="Low Engagement"/>
    <s v="Young Adult"/>
    <x v="3"/>
    <x v="2"/>
  </r>
  <r>
    <x v="1609"/>
    <n v="23"/>
    <s v="Female"/>
    <x v="0"/>
    <x v="2"/>
    <x v="0"/>
    <n v="95009.09"/>
    <n v="101793.36"/>
    <n v="712"/>
    <n v="448192.78"/>
    <x v="1"/>
    <n v="20"/>
    <d v="2022-08-08T00:00:00"/>
    <x v="0"/>
    <s v="Active"/>
    <s v="Youth"/>
    <x v="1"/>
    <x v="3"/>
  </r>
  <r>
    <x v="1610"/>
    <n v="25"/>
    <s v="Female"/>
    <x v="0"/>
    <x v="2"/>
    <x v="1"/>
    <n v="174523.81"/>
    <n v="73069.22"/>
    <n v="836"/>
    <n v="59006.61"/>
    <x v="2"/>
    <n v="16"/>
    <d v="2021-08-28T00:00:00"/>
    <x v="0"/>
    <s v="Active"/>
    <s v="Youth"/>
    <x v="3"/>
    <x v="1"/>
  </r>
  <r>
    <x v="1611"/>
    <n v="42"/>
    <s v="Male"/>
    <x v="1"/>
    <x v="0"/>
    <x v="1"/>
    <n v="99245.73"/>
    <n v="249106.44"/>
    <n v="556"/>
    <n v="74923.45"/>
    <x v="2"/>
    <n v="58"/>
    <d v="2018-11-08T00:00:00"/>
    <x v="0"/>
    <s v="Highly Active"/>
    <s v="Adult"/>
    <x v="1"/>
    <x v="0"/>
  </r>
  <r>
    <x v="1612"/>
    <n v="35"/>
    <s v="Female"/>
    <x v="0"/>
    <x v="3"/>
    <x v="3"/>
    <n v="201186.64"/>
    <n v="29645.38"/>
    <n v="467"/>
    <n v="20106.79"/>
    <x v="0"/>
    <n v="34"/>
    <d v="2020-10-11T00:00:00"/>
    <x v="0"/>
    <s v="Active"/>
    <s v="Young Adult"/>
    <x v="3"/>
    <x v="2"/>
  </r>
  <r>
    <x v="1613"/>
    <n v="42"/>
    <s v="Male"/>
    <x v="4"/>
    <x v="0"/>
    <x v="2"/>
    <n v="31629.05"/>
    <n v="91775.679999999993"/>
    <n v="832"/>
    <n v="135822.20000000001"/>
    <x v="1"/>
    <n v="57"/>
    <d v="2023-05-30T00:00:00"/>
    <x v="0"/>
    <s v="Highly Active"/>
    <s v="Adult"/>
    <x v="0"/>
    <x v="1"/>
  </r>
  <r>
    <x v="1614"/>
    <n v="29"/>
    <s v="Male"/>
    <x v="1"/>
    <x v="2"/>
    <x v="1"/>
    <n v="83062.69"/>
    <n v="39542.370000000003"/>
    <n v="314"/>
    <n v="25975.15"/>
    <x v="0"/>
    <n v="16"/>
    <d v="2018-03-17T00:00:00"/>
    <x v="0"/>
    <s v="Active"/>
    <s v="Young Adult"/>
    <x v="1"/>
    <x v="2"/>
  </r>
  <r>
    <x v="1615"/>
    <n v="32"/>
    <s v="Female"/>
    <x v="1"/>
    <x v="0"/>
    <x v="0"/>
    <n v="37282.86"/>
    <n v="248351.88"/>
    <n v="349"/>
    <n v="39448.910000000003"/>
    <x v="1"/>
    <n v="14"/>
    <d v="2018-09-16T00:00:00"/>
    <x v="0"/>
    <s v="Low Engagement"/>
    <s v="Young Adult"/>
    <x v="0"/>
    <x v="2"/>
  </r>
  <r>
    <x v="1616"/>
    <n v="43"/>
    <s v="Female"/>
    <x v="2"/>
    <x v="2"/>
    <x v="0"/>
    <n v="56397.91"/>
    <n v="135439.10999999999"/>
    <n v="603"/>
    <n v="92052.04"/>
    <x v="2"/>
    <n v="53"/>
    <d v="2020-10-25T00:00:00"/>
    <x v="0"/>
    <s v="Highly Active"/>
    <s v="Adult"/>
    <x v="1"/>
    <x v="0"/>
  </r>
  <r>
    <x v="1617"/>
    <n v="58"/>
    <s v="Female"/>
    <x v="3"/>
    <x v="1"/>
    <x v="1"/>
    <n v="134774.32999999999"/>
    <n v="19193.98"/>
    <n v="786"/>
    <n v="202194.46"/>
    <x v="2"/>
    <n v="28"/>
    <d v="2023-06-01T00:00:00"/>
    <x v="0"/>
    <s v="Active"/>
    <s v="Senior"/>
    <x v="1"/>
    <x v="1"/>
  </r>
  <r>
    <x v="1618"/>
    <n v="62"/>
    <s v="Male"/>
    <x v="4"/>
    <x v="0"/>
    <x v="1"/>
    <n v="195773.47"/>
    <n v="90626.98"/>
    <n v="715"/>
    <n v="64072.12"/>
    <x v="2"/>
    <n v="18"/>
    <d v="2021-04-23T00:00:00"/>
    <x v="1"/>
    <s v="Active"/>
    <s v="Senior"/>
    <x v="3"/>
    <x v="3"/>
  </r>
  <r>
    <x v="1619"/>
    <n v="43"/>
    <s v="Female"/>
    <x v="2"/>
    <x v="2"/>
    <x v="1"/>
    <n v="147035.31"/>
    <n v="42074.7"/>
    <n v="604"/>
    <n v="36958.18"/>
    <x v="0"/>
    <n v="26"/>
    <d v="2019-11-11T00:00:00"/>
    <x v="0"/>
    <s v="Active"/>
    <s v="Adult"/>
    <x v="1"/>
    <x v="0"/>
  </r>
  <r>
    <x v="1620"/>
    <n v="64"/>
    <s v="Female"/>
    <x v="3"/>
    <x v="1"/>
    <x v="0"/>
    <n v="64731.1"/>
    <n v="9848.85"/>
    <n v="495"/>
    <n v="5997.46"/>
    <x v="1"/>
    <n v="38"/>
    <d v="2022-11-17T00:00:00"/>
    <x v="0"/>
    <s v="Highly Active"/>
    <s v="Senior"/>
    <x v="1"/>
    <x v="2"/>
  </r>
  <r>
    <x v="1621"/>
    <n v="49"/>
    <s v="Female"/>
    <x v="2"/>
    <x v="2"/>
    <x v="1"/>
    <n v="70343.02"/>
    <n v="44529.22"/>
    <n v="687"/>
    <n v="195093.16"/>
    <x v="1"/>
    <n v="7"/>
    <d v="2018-07-25T00:00:00"/>
    <x v="0"/>
    <s v="Low Engagement"/>
    <s v="Adult"/>
    <x v="1"/>
    <x v="3"/>
  </r>
  <r>
    <x v="1622"/>
    <n v="27"/>
    <s v="Female"/>
    <x v="2"/>
    <x v="3"/>
    <x v="2"/>
    <n v="14830.54"/>
    <n v="11544.75"/>
    <n v="754"/>
    <n v="252800.2"/>
    <x v="2"/>
    <n v="45"/>
    <d v="2022-11-26T00:00:00"/>
    <x v="0"/>
    <s v="Highly Active"/>
    <s v="Young Adult"/>
    <x v="0"/>
    <x v="1"/>
  </r>
  <r>
    <x v="1623"/>
    <n v="33"/>
    <s v="Female"/>
    <x v="1"/>
    <x v="2"/>
    <x v="0"/>
    <n v="29524.39"/>
    <n v="51416.24"/>
    <n v="609"/>
    <n v="137235.62"/>
    <x v="2"/>
    <n v="34"/>
    <d v="2022-09-27T00:00:00"/>
    <x v="0"/>
    <s v="Active"/>
    <s v="Young Adult"/>
    <x v="0"/>
    <x v="0"/>
  </r>
  <r>
    <x v="1624"/>
    <n v="24"/>
    <s v="Male"/>
    <x v="1"/>
    <x v="2"/>
    <x v="1"/>
    <n v="154847.34"/>
    <n v="68102.47"/>
    <n v="426"/>
    <n v="35203.379999999997"/>
    <x v="0"/>
    <n v="47"/>
    <d v="2020-06-20T00:00:00"/>
    <x v="0"/>
    <s v="Highly Active"/>
    <s v="Youth"/>
    <x v="3"/>
    <x v="2"/>
  </r>
  <r>
    <x v="1625"/>
    <n v="34"/>
    <s v="Male"/>
    <x v="1"/>
    <x v="2"/>
    <x v="3"/>
    <n v="142372.37"/>
    <n v="48044.59"/>
    <n v="474"/>
    <n v="28938.77"/>
    <x v="1"/>
    <n v="49"/>
    <d v="2018-07-24T00:00:00"/>
    <x v="0"/>
    <s v="Highly Active"/>
    <s v="Young Adult"/>
    <x v="1"/>
    <x v="2"/>
  </r>
  <r>
    <x v="1626"/>
    <n v="40"/>
    <s v="Male"/>
    <x v="2"/>
    <x v="2"/>
    <x v="3"/>
    <n v="370484.69"/>
    <n v="192164.02"/>
    <n v="433"/>
    <n v="33137.769999999997"/>
    <x v="0"/>
    <n v="45"/>
    <d v="2020-12-13T00:00:00"/>
    <x v="0"/>
    <s v="Highly Active"/>
    <s v="Adult"/>
    <x v="3"/>
    <x v="2"/>
  </r>
  <r>
    <x v="1627"/>
    <n v="43"/>
    <s v="Female"/>
    <x v="1"/>
    <x v="2"/>
    <x v="0"/>
    <n v="58398.2"/>
    <n v="77355.66"/>
    <n v="365"/>
    <n v="28991.31"/>
    <x v="0"/>
    <n v="7"/>
    <d v="2023-02-08T00:00:00"/>
    <x v="1"/>
    <s v="Low Engagement"/>
    <s v="Adult"/>
    <x v="1"/>
    <x v="2"/>
  </r>
  <r>
    <x v="1628"/>
    <n v="38"/>
    <s v="Female"/>
    <x v="4"/>
    <x v="0"/>
    <x v="1"/>
    <n v="38512.089999999997"/>
    <n v="144291.32"/>
    <n v="692"/>
    <n v="138010.71"/>
    <x v="1"/>
    <n v="33"/>
    <d v="2020-07-24T00:00:00"/>
    <x v="0"/>
    <s v="Active"/>
    <s v="Adult"/>
    <x v="0"/>
    <x v="3"/>
  </r>
  <r>
    <x v="1629"/>
    <n v="39"/>
    <s v="Female"/>
    <x v="1"/>
    <x v="0"/>
    <x v="2"/>
    <n v="46627.47"/>
    <n v="271611.31"/>
    <n v="664"/>
    <n v="197529.06"/>
    <x v="0"/>
    <n v="35"/>
    <d v="2018-02-01T00:00:00"/>
    <x v="0"/>
    <s v="Active"/>
    <s v="Adult"/>
    <x v="0"/>
    <x v="3"/>
  </r>
  <r>
    <x v="1630"/>
    <n v="24"/>
    <s v="Male"/>
    <x v="1"/>
    <x v="0"/>
    <x v="0"/>
    <n v="50134.06"/>
    <n v="209650.04"/>
    <n v="578"/>
    <n v="60292.69"/>
    <x v="1"/>
    <n v="52"/>
    <d v="2022-01-19T00:00:00"/>
    <x v="0"/>
    <s v="Highly Active"/>
    <s v="Youth"/>
    <x v="1"/>
    <x v="0"/>
  </r>
  <r>
    <x v="1631"/>
    <n v="31"/>
    <s v="Female"/>
    <x v="2"/>
    <x v="2"/>
    <x v="1"/>
    <n v="86583.07"/>
    <n v="135066.37"/>
    <n v="662"/>
    <n v="50717.07"/>
    <x v="1"/>
    <n v="50"/>
    <d v="2018-10-23T00:00:00"/>
    <x v="0"/>
    <s v="Highly Active"/>
    <s v="Young Adult"/>
    <x v="1"/>
    <x v="3"/>
  </r>
  <r>
    <x v="1632"/>
    <n v="32"/>
    <s v="Female"/>
    <x v="0"/>
    <x v="0"/>
    <x v="0"/>
    <n v="78077.820000000007"/>
    <n v="217557.69"/>
    <n v="470"/>
    <n v="11640.09"/>
    <x v="0"/>
    <n v="39"/>
    <d v="2020-04-19T00:00:00"/>
    <x v="0"/>
    <s v="Highly Active"/>
    <s v="Young Adult"/>
    <x v="1"/>
    <x v="2"/>
  </r>
  <r>
    <x v="1633"/>
    <n v="24"/>
    <s v="Female"/>
    <x v="1"/>
    <x v="2"/>
    <x v="1"/>
    <n v="148208.91"/>
    <n v="170899.78"/>
    <n v="350"/>
    <n v="40577.279999999999"/>
    <x v="1"/>
    <n v="21"/>
    <d v="2022-11-19T00:00:00"/>
    <x v="1"/>
    <s v="Active"/>
    <s v="Youth"/>
    <x v="1"/>
    <x v="2"/>
  </r>
  <r>
    <x v="1634"/>
    <n v="26"/>
    <s v="Male"/>
    <x v="1"/>
    <x v="0"/>
    <x v="1"/>
    <n v="117042.03"/>
    <n v="265747.39"/>
    <n v="627"/>
    <n v="169052.63"/>
    <x v="1"/>
    <n v="49"/>
    <d v="2021-09-02T00:00:00"/>
    <x v="0"/>
    <s v="Highly Active"/>
    <s v="Young Adult"/>
    <x v="1"/>
    <x v="0"/>
  </r>
  <r>
    <x v="1635"/>
    <n v="68"/>
    <s v="Female"/>
    <x v="4"/>
    <x v="2"/>
    <x v="3"/>
    <n v="420023.62"/>
    <n v="139248.74"/>
    <n v="444"/>
    <n v="22888.5"/>
    <x v="0"/>
    <n v="28"/>
    <d v="2023-06-10T00:00:00"/>
    <x v="0"/>
    <s v="Active"/>
    <s v="Senior"/>
    <x v="3"/>
    <x v="2"/>
  </r>
  <r>
    <x v="1636"/>
    <n v="65"/>
    <s v="Male"/>
    <x v="1"/>
    <x v="3"/>
    <x v="0"/>
    <n v="56704.28"/>
    <n v="27250.18"/>
    <n v="573"/>
    <n v="185938.39"/>
    <x v="2"/>
    <n v="32"/>
    <d v="2018-11-13T00:00:00"/>
    <x v="0"/>
    <s v="Active"/>
    <s v="Senior"/>
    <x v="1"/>
    <x v="0"/>
  </r>
  <r>
    <x v="1637"/>
    <n v="25"/>
    <s v="Female"/>
    <x v="1"/>
    <x v="0"/>
    <x v="1"/>
    <n v="193055.91"/>
    <n v="169911.31"/>
    <n v="454"/>
    <n v="36201.32"/>
    <x v="0"/>
    <n v="44"/>
    <d v="2018-06-03T00:00:00"/>
    <x v="0"/>
    <s v="Highly Active"/>
    <s v="Youth"/>
    <x v="3"/>
    <x v="2"/>
  </r>
  <r>
    <x v="1638"/>
    <n v="67"/>
    <s v="Male"/>
    <x v="3"/>
    <x v="0"/>
    <x v="1"/>
    <n v="47358.7"/>
    <n v="97641.44"/>
    <n v="807"/>
    <n v="465102.36"/>
    <x v="1"/>
    <n v="16"/>
    <d v="2020-08-19T00:00:00"/>
    <x v="0"/>
    <s v="Active"/>
    <s v="Senior"/>
    <x v="0"/>
    <x v="1"/>
  </r>
  <r>
    <x v="1639"/>
    <n v="40"/>
    <s v="Male"/>
    <x v="1"/>
    <x v="2"/>
    <x v="1"/>
    <n v="144255.74"/>
    <n v="179613.04"/>
    <n v="662"/>
    <n v="121048.81"/>
    <x v="0"/>
    <n v="56"/>
    <d v="2022-05-20T00:00:00"/>
    <x v="0"/>
    <s v="Highly Active"/>
    <s v="Adult"/>
    <x v="1"/>
    <x v="3"/>
  </r>
  <r>
    <x v="1640"/>
    <n v="46"/>
    <s v="Male"/>
    <x v="2"/>
    <x v="2"/>
    <x v="3"/>
    <n v="216474.86"/>
    <n v="122050.38"/>
    <n v="624"/>
    <n v="167535.09"/>
    <x v="1"/>
    <n v="10"/>
    <d v="2023-06-08T00:00:00"/>
    <x v="0"/>
    <s v="Low Engagement"/>
    <s v="Adult"/>
    <x v="3"/>
    <x v="0"/>
  </r>
  <r>
    <x v="1641"/>
    <n v="35"/>
    <s v="Female"/>
    <x v="1"/>
    <x v="2"/>
    <x v="1"/>
    <n v="59398.41"/>
    <n v="184043.39"/>
    <n v="597"/>
    <n v="16189.89"/>
    <x v="2"/>
    <n v="23"/>
    <d v="2019-06-27T00:00:00"/>
    <x v="0"/>
    <s v="Active"/>
    <s v="Young Adult"/>
    <x v="1"/>
    <x v="0"/>
  </r>
  <r>
    <x v="1642"/>
    <n v="48"/>
    <s v="Female"/>
    <x v="1"/>
    <x v="1"/>
    <x v="2"/>
    <n v="35254.25"/>
    <n v="803.36"/>
    <n v="793"/>
    <n v="334350.34999999998"/>
    <x v="2"/>
    <n v="48"/>
    <d v="2019-11-25T00:00:00"/>
    <x v="0"/>
    <s v="Highly Active"/>
    <s v="Adult"/>
    <x v="0"/>
    <x v="1"/>
  </r>
  <r>
    <x v="1643"/>
    <n v="47"/>
    <s v="Male"/>
    <x v="1"/>
    <x v="3"/>
    <x v="1"/>
    <n v="112738.18"/>
    <n v="14937.89"/>
    <n v="845"/>
    <n v="193693.25"/>
    <x v="2"/>
    <n v="52"/>
    <d v="2021-06-30T00:00:00"/>
    <x v="0"/>
    <s v="Highly Active"/>
    <s v="Adult"/>
    <x v="1"/>
    <x v="1"/>
  </r>
  <r>
    <x v="1644"/>
    <n v="69"/>
    <s v="Male"/>
    <x v="1"/>
    <x v="2"/>
    <x v="1"/>
    <n v="47016.54"/>
    <n v="191126.85"/>
    <n v="603"/>
    <n v="115069.35"/>
    <x v="2"/>
    <n v="50"/>
    <d v="2021-11-19T00:00:00"/>
    <x v="0"/>
    <s v="Highly Active"/>
    <s v="Senior"/>
    <x v="0"/>
    <x v="0"/>
  </r>
  <r>
    <x v="1645"/>
    <n v="56"/>
    <s v="Female"/>
    <x v="1"/>
    <x v="0"/>
    <x v="2"/>
    <n v="38049.120000000003"/>
    <n v="89902.03"/>
    <n v="766"/>
    <n v="154850.22"/>
    <x v="2"/>
    <n v="15"/>
    <d v="2020-03-25T00:00:00"/>
    <x v="0"/>
    <s v="Low Engagement"/>
    <s v="Senior"/>
    <x v="0"/>
    <x v="1"/>
  </r>
  <r>
    <x v="1646"/>
    <n v="52"/>
    <s v="Female"/>
    <x v="1"/>
    <x v="0"/>
    <x v="0"/>
    <n v="99062.66"/>
    <n v="283630.15000000002"/>
    <n v="538"/>
    <n v="159243.37"/>
    <x v="1"/>
    <n v="55"/>
    <d v="2021-08-23T00:00:00"/>
    <x v="1"/>
    <s v="Highly Active"/>
    <s v="Senior"/>
    <x v="1"/>
    <x v="0"/>
  </r>
  <r>
    <x v="1647"/>
    <n v="35"/>
    <s v="Male"/>
    <x v="3"/>
    <x v="0"/>
    <x v="0"/>
    <n v="80372.990000000005"/>
    <n v="287092.69"/>
    <n v="816"/>
    <n v="147421.49"/>
    <x v="2"/>
    <n v="43"/>
    <d v="2018-06-14T00:00:00"/>
    <x v="0"/>
    <s v="Highly Active"/>
    <s v="Young Adult"/>
    <x v="1"/>
    <x v="1"/>
  </r>
  <r>
    <x v="1648"/>
    <n v="59"/>
    <s v="Female"/>
    <x v="1"/>
    <x v="2"/>
    <x v="3"/>
    <n v="386724.57"/>
    <n v="179964.19"/>
    <n v="475"/>
    <n v="27454.43"/>
    <x v="0"/>
    <n v="50"/>
    <d v="2022-10-11T00:00:00"/>
    <x v="0"/>
    <s v="Highly Active"/>
    <s v="Senior"/>
    <x v="3"/>
    <x v="2"/>
  </r>
  <r>
    <x v="1649"/>
    <n v="56"/>
    <s v="Female"/>
    <x v="2"/>
    <x v="2"/>
    <x v="1"/>
    <n v="159841.82"/>
    <n v="125823.57"/>
    <n v="709"/>
    <n v="343768.11"/>
    <x v="2"/>
    <n v="6"/>
    <d v="2019-11-04T00:00:00"/>
    <x v="0"/>
    <s v="Low Engagement"/>
    <s v="Senior"/>
    <x v="3"/>
    <x v="3"/>
  </r>
  <r>
    <x v="1650"/>
    <n v="34"/>
    <s v="Female"/>
    <x v="3"/>
    <x v="2"/>
    <x v="2"/>
    <n v="145649.20000000001"/>
    <n v="139979.71"/>
    <n v="663"/>
    <n v="92974.25"/>
    <x v="0"/>
    <n v="33"/>
    <d v="2022-10-12T00:00:00"/>
    <x v="0"/>
    <s v="Active"/>
    <s v="Young Adult"/>
    <x v="1"/>
    <x v="3"/>
  </r>
  <r>
    <x v="1651"/>
    <n v="31"/>
    <s v="Female"/>
    <x v="0"/>
    <x v="1"/>
    <x v="2"/>
    <n v="90258.74"/>
    <n v="17392.34"/>
    <n v="322"/>
    <n v="12994.52"/>
    <x v="0"/>
    <n v="55"/>
    <d v="2021-10-13T00:00:00"/>
    <x v="0"/>
    <s v="Highly Active"/>
    <s v="Young Adult"/>
    <x v="1"/>
    <x v="2"/>
  </r>
  <r>
    <x v="1652"/>
    <n v="48"/>
    <s v="Male"/>
    <x v="1"/>
    <x v="0"/>
    <x v="1"/>
    <n v="47947.56"/>
    <n v="237251.18"/>
    <n v="617"/>
    <n v="77683.990000000005"/>
    <x v="2"/>
    <n v="39"/>
    <d v="2022-10-26T00:00:00"/>
    <x v="0"/>
    <s v="Highly Active"/>
    <s v="Adult"/>
    <x v="0"/>
    <x v="0"/>
  </r>
  <r>
    <x v="1653"/>
    <n v="41"/>
    <s v="Female"/>
    <x v="4"/>
    <x v="0"/>
    <x v="1"/>
    <n v="173130.88"/>
    <n v="196426.28"/>
    <n v="824"/>
    <n v="72456.759999999995"/>
    <x v="2"/>
    <n v="12"/>
    <d v="2020-12-28T00:00:00"/>
    <x v="0"/>
    <s v="Low Engagement"/>
    <s v="Adult"/>
    <x v="3"/>
    <x v="1"/>
  </r>
  <r>
    <x v="1654"/>
    <n v="52"/>
    <s v="Female"/>
    <x v="1"/>
    <x v="3"/>
    <x v="1"/>
    <n v="149832.49"/>
    <n v="29556.49"/>
    <n v="575"/>
    <n v="13942.29"/>
    <x v="2"/>
    <n v="52"/>
    <d v="2020-02-18T00:00:00"/>
    <x v="0"/>
    <s v="Highly Active"/>
    <s v="Senior"/>
    <x v="1"/>
    <x v="0"/>
  </r>
  <r>
    <x v="1655"/>
    <n v="61"/>
    <s v="Male"/>
    <x v="1"/>
    <x v="0"/>
    <x v="0"/>
    <n v="42016.52"/>
    <n v="211989.46"/>
    <n v="528"/>
    <n v="76037.210000000006"/>
    <x v="2"/>
    <n v="36"/>
    <d v="2023-05-09T00:00:00"/>
    <x v="0"/>
    <s v="Highly Active"/>
    <s v="Senior"/>
    <x v="0"/>
    <x v="0"/>
  </r>
  <r>
    <x v="1656"/>
    <n v="62"/>
    <s v="Male"/>
    <x v="3"/>
    <x v="1"/>
    <x v="3"/>
    <n v="263106.27"/>
    <n v="19509.64"/>
    <n v="407"/>
    <n v="23020.04"/>
    <x v="1"/>
    <n v="31"/>
    <d v="2019-10-11T00:00:00"/>
    <x v="0"/>
    <s v="Active"/>
    <s v="Senior"/>
    <x v="3"/>
    <x v="2"/>
  </r>
  <r>
    <x v="1657"/>
    <n v="51"/>
    <s v="Female"/>
    <x v="2"/>
    <x v="0"/>
    <x v="3"/>
    <n v="235063.58"/>
    <n v="36068.769999999997"/>
    <n v="475"/>
    <n v="20744.29"/>
    <x v="0"/>
    <n v="10"/>
    <d v="2021-07-07T00:00:00"/>
    <x v="0"/>
    <s v="Low Engagement"/>
    <s v="Senior"/>
    <x v="3"/>
    <x v="2"/>
  </r>
  <r>
    <x v="1658"/>
    <n v="20"/>
    <s v="Female"/>
    <x v="2"/>
    <x v="2"/>
    <x v="1"/>
    <n v="186338.72"/>
    <n v="53623.26"/>
    <n v="619"/>
    <n v="129009.23"/>
    <x v="1"/>
    <n v="53"/>
    <d v="2022-01-11T00:00:00"/>
    <x v="1"/>
    <s v="Highly Active"/>
    <s v="Youth"/>
    <x v="3"/>
    <x v="0"/>
  </r>
  <r>
    <x v="1659"/>
    <n v="54"/>
    <s v="Female"/>
    <x v="1"/>
    <x v="3"/>
    <x v="0"/>
    <n v="35009.629999999997"/>
    <n v="16286.47"/>
    <n v="585"/>
    <n v="27448.33"/>
    <x v="1"/>
    <n v="34"/>
    <d v="2022-12-23T00:00:00"/>
    <x v="0"/>
    <s v="Active"/>
    <s v="Senior"/>
    <x v="0"/>
    <x v="0"/>
  </r>
  <r>
    <x v="1660"/>
    <n v="60"/>
    <s v="Female"/>
    <x v="2"/>
    <x v="0"/>
    <x v="0"/>
    <n v="96384.94"/>
    <n v="127766.25"/>
    <n v="628"/>
    <n v="41104.83"/>
    <x v="2"/>
    <n v="41"/>
    <d v="2022-04-05T00:00:00"/>
    <x v="0"/>
    <s v="Highly Active"/>
    <s v="Senior"/>
    <x v="1"/>
    <x v="0"/>
  </r>
  <r>
    <x v="1661"/>
    <n v="57"/>
    <s v="Male"/>
    <x v="1"/>
    <x v="2"/>
    <x v="0"/>
    <n v="91116.91"/>
    <n v="163064.92000000001"/>
    <n v="655"/>
    <n v="136159.24"/>
    <x v="0"/>
    <n v="10"/>
    <d v="2020-09-26T00:00:00"/>
    <x v="0"/>
    <s v="Low Engagement"/>
    <s v="Senior"/>
    <x v="1"/>
    <x v="3"/>
  </r>
  <r>
    <x v="1662"/>
    <n v="43"/>
    <s v="Male"/>
    <x v="4"/>
    <x v="2"/>
    <x v="2"/>
    <n v="98272.960000000006"/>
    <n v="57304.38"/>
    <n v="313"/>
    <n v="25726.7"/>
    <x v="1"/>
    <n v="52"/>
    <d v="2022-11-22T00:00:00"/>
    <x v="0"/>
    <s v="Highly Active"/>
    <s v="Adult"/>
    <x v="1"/>
    <x v="2"/>
  </r>
  <r>
    <x v="1663"/>
    <n v="40"/>
    <s v="Male"/>
    <x v="1"/>
    <x v="2"/>
    <x v="0"/>
    <n v="58402.36"/>
    <n v="195936.18"/>
    <n v="574"/>
    <n v="177256.57"/>
    <x v="2"/>
    <n v="11"/>
    <d v="2021-01-13T00:00:00"/>
    <x v="0"/>
    <s v="Low Engagement"/>
    <s v="Adult"/>
    <x v="1"/>
    <x v="0"/>
  </r>
  <r>
    <x v="1664"/>
    <n v="61"/>
    <s v="Female"/>
    <x v="3"/>
    <x v="0"/>
    <x v="2"/>
    <n v="61812.5"/>
    <n v="108218.45"/>
    <n v="370"/>
    <n v="44038.1"/>
    <x v="0"/>
    <n v="57"/>
    <d v="2018-03-15T00:00:00"/>
    <x v="0"/>
    <s v="Highly Active"/>
    <s v="Senior"/>
    <x v="1"/>
    <x v="2"/>
  </r>
  <r>
    <x v="1665"/>
    <n v="56"/>
    <s v="Female"/>
    <x v="2"/>
    <x v="1"/>
    <x v="3"/>
    <n v="58252.28"/>
    <n v="8578.4699999999993"/>
    <n v="494"/>
    <n v="21442.75"/>
    <x v="0"/>
    <n v="14"/>
    <d v="2021-06-18T00:00:00"/>
    <x v="0"/>
    <s v="Low Engagement"/>
    <s v="Senior"/>
    <x v="1"/>
    <x v="2"/>
  </r>
  <r>
    <x v="1666"/>
    <n v="32"/>
    <s v="Female"/>
    <x v="3"/>
    <x v="3"/>
    <x v="3"/>
    <n v="107430.43"/>
    <n v="11868.63"/>
    <n v="822"/>
    <n v="480688.17"/>
    <x v="1"/>
    <n v="3"/>
    <d v="2018-05-21T00:00:00"/>
    <x v="0"/>
    <s v="Low Engagement"/>
    <s v="Young Adult"/>
    <x v="1"/>
    <x v="1"/>
  </r>
  <r>
    <x v="1667"/>
    <n v="66"/>
    <s v="Female"/>
    <x v="0"/>
    <x v="3"/>
    <x v="1"/>
    <n v="152075.10999999999"/>
    <n v="19484.09"/>
    <n v="405"/>
    <n v="26164.85"/>
    <x v="0"/>
    <n v="57"/>
    <d v="2019-04-26T00:00:00"/>
    <x v="0"/>
    <s v="Highly Active"/>
    <s v="Senior"/>
    <x v="3"/>
    <x v="2"/>
  </r>
  <r>
    <x v="1668"/>
    <n v="21"/>
    <s v="Male"/>
    <x v="0"/>
    <x v="2"/>
    <x v="3"/>
    <n v="262193.06"/>
    <n v="39966.879999999997"/>
    <n v="495"/>
    <n v="31119.32"/>
    <x v="0"/>
    <n v="33"/>
    <d v="2021-07-16T00:00:00"/>
    <x v="0"/>
    <s v="Active"/>
    <s v="Youth"/>
    <x v="3"/>
    <x v="2"/>
  </r>
  <r>
    <x v="1669"/>
    <n v="46"/>
    <s v="Male"/>
    <x v="1"/>
    <x v="2"/>
    <x v="1"/>
    <n v="34218.44"/>
    <n v="55445.18"/>
    <n v="444"/>
    <n v="42319.74"/>
    <x v="1"/>
    <n v="7"/>
    <d v="2021-11-02T00:00:00"/>
    <x v="0"/>
    <s v="Low Engagement"/>
    <s v="Adult"/>
    <x v="0"/>
    <x v="2"/>
  </r>
  <r>
    <x v="1670"/>
    <n v="39"/>
    <s v="Female"/>
    <x v="1"/>
    <x v="2"/>
    <x v="3"/>
    <n v="168782.38"/>
    <n v="156785.60999999999"/>
    <n v="649"/>
    <n v="71894.37"/>
    <x v="0"/>
    <n v="4"/>
    <d v="2023-03-02T00:00:00"/>
    <x v="0"/>
    <s v="Low Engagement"/>
    <s v="Adult"/>
    <x v="3"/>
    <x v="0"/>
  </r>
  <r>
    <x v="1671"/>
    <n v="42"/>
    <s v="Male"/>
    <x v="1"/>
    <x v="1"/>
    <x v="1"/>
    <n v="189828.2"/>
    <n v="3730.01"/>
    <n v="723"/>
    <n v="477201.34"/>
    <x v="2"/>
    <n v="39"/>
    <d v="2019-08-12T00:00:00"/>
    <x v="1"/>
    <s v="Highly Active"/>
    <s v="Adult"/>
    <x v="3"/>
    <x v="3"/>
  </r>
  <r>
    <x v="1672"/>
    <n v="30"/>
    <s v="Female"/>
    <x v="3"/>
    <x v="2"/>
    <x v="1"/>
    <n v="76590.899999999994"/>
    <n v="70037.460000000006"/>
    <n v="770"/>
    <n v="140648.06"/>
    <x v="1"/>
    <n v="48"/>
    <d v="2019-04-11T00:00:00"/>
    <x v="0"/>
    <s v="Highly Active"/>
    <s v="Young Adult"/>
    <x v="1"/>
    <x v="1"/>
  </r>
  <r>
    <x v="1673"/>
    <n v="35"/>
    <s v="Female"/>
    <x v="3"/>
    <x v="0"/>
    <x v="1"/>
    <n v="181997.98"/>
    <n v="242035.03"/>
    <n v="515"/>
    <n v="103636.76"/>
    <x v="1"/>
    <n v="10"/>
    <d v="2022-03-10T00:00:00"/>
    <x v="0"/>
    <s v="Low Engagement"/>
    <s v="Young Adult"/>
    <x v="3"/>
    <x v="0"/>
  </r>
  <r>
    <x v="1674"/>
    <n v="50"/>
    <s v="Male"/>
    <x v="2"/>
    <x v="0"/>
    <x v="0"/>
    <n v="31158.95"/>
    <n v="46124.33"/>
    <n v="392"/>
    <n v="12488.91"/>
    <x v="0"/>
    <n v="15"/>
    <d v="2018-07-05T00:00:00"/>
    <x v="0"/>
    <s v="Low Engagement"/>
    <s v="Adult"/>
    <x v="0"/>
    <x v="2"/>
  </r>
  <r>
    <x v="1675"/>
    <n v="33"/>
    <s v="Female"/>
    <x v="1"/>
    <x v="2"/>
    <x v="1"/>
    <n v="110927.92"/>
    <n v="104370.55"/>
    <n v="559"/>
    <n v="53940.22"/>
    <x v="2"/>
    <n v="16"/>
    <d v="2020-06-07T00:00:00"/>
    <x v="0"/>
    <s v="Active"/>
    <s v="Young Adult"/>
    <x v="1"/>
    <x v="0"/>
  </r>
  <r>
    <x v="1676"/>
    <n v="62"/>
    <s v="Female"/>
    <x v="1"/>
    <x v="2"/>
    <x v="2"/>
    <n v="12866.79"/>
    <n v="33920.78"/>
    <n v="840"/>
    <n v="152655.07999999999"/>
    <x v="1"/>
    <n v="38"/>
    <d v="2018-07-21T00:00:00"/>
    <x v="0"/>
    <s v="Highly Active"/>
    <s v="Senior"/>
    <x v="0"/>
    <x v="1"/>
  </r>
  <r>
    <x v="1677"/>
    <n v="59"/>
    <s v="Male"/>
    <x v="0"/>
    <x v="3"/>
    <x v="0"/>
    <n v="52665.64"/>
    <n v="13670.18"/>
    <n v="584"/>
    <n v="143540.87"/>
    <x v="1"/>
    <n v="4"/>
    <d v="2022-04-07T00:00:00"/>
    <x v="0"/>
    <s v="Low Engagement"/>
    <s v="Senior"/>
    <x v="1"/>
    <x v="0"/>
  </r>
  <r>
    <x v="1678"/>
    <n v="61"/>
    <s v="Female"/>
    <x v="2"/>
    <x v="3"/>
    <x v="0"/>
    <n v="64057.26"/>
    <n v="22474.54"/>
    <n v="783"/>
    <n v="219666.36"/>
    <x v="1"/>
    <n v="4"/>
    <d v="2021-07-21T00:00:00"/>
    <x v="1"/>
    <s v="Low Engagement"/>
    <s v="Senior"/>
    <x v="1"/>
    <x v="1"/>
  </r>
  <r>
    <x v="1679"/>
    <n v="19"/>
    <s v="Female"/>
    <x v="3"/>
    <x v="2"/>
    <x v="0"/>
    <n v="24196.2"/>
    <n v="45317.56"/>
    <n v="671"/>
    <n v="159987.51"/>
    <x v="1"/>
    <n v="56"/>
    <d v="2021-12-12T00:00:00"/>
    <x v="0"/>
    <s v="Highly Active"/>
    <s v="Youth"/>
    <x v="0"/>
    <x v="3"/>
  </r>
  <r>
    <x v="1680"/>
    <n v="52"/>
    <s v="Male"/>
    <x v="4"/>
    <x v="0"/>
    <x v="1"/>
    <n v="117892.75"/>
    <n v="268733.7"/>
    <n v="369"/>
    <n v="48692.31"/>
    <x v="0"/>
    <n v="55"/>
    <d v="2022-11-23T00:00:00"/>
    <x v="1"/>
    <s v="Highly Active"/>
    <s v="Senior"/>
    <x v="1"/>
    <x v="2"/>
  </r>
  <r>
    <x v="1681"/>
    <n v="59"/>
    <s v="Female"/>
    <x v="1"/>
    <x v="3"/>
    <x v="0"/>
    <n v="65069.61"/>
    <n v="27737.48"/>
    <n v="678"/>
    <n v="126084.99"/>
    <x v="0"/>
    <n v="36"/>
    <d v="2018-07-25T00:00:00"/>
    <x v="0"/>
    <s v="Highly Active"/>
    <s v="Senior"/>
    <x v="1"/>
    <x v="3"/>
  </r>
  <r>
    <x v="1682"/>
    <n v="51"/>
    <s v="Male"/>
    <x v="2"/>
    <x v="2"/>
    <x v="1"/>
    <n v="138942.79"/>
    <n v="47848.36"/>
    <n v="578"/>
    <n v="160268.9"/>
    <x v="1"/>
    <n v="27"/>
    <d v="2020-06-27T00:00:00"/>
    <x v="0"/>
    <s v="Active"/>
    <s v="Senior"/>
    <x v="1"/>
    <x v="0"/>
  </r>
  <r>
    <x v="1683"/>
    <n v="47"/>
    <s v="Female"/>
    <x v="2"/>
    <x v="2"/>
    <x v="0"/>
    <n v="77863.929999999993"/>
    <n v="198424.51"/>
    <n v="601"/>
    <n v="24480.6"/>
    <x v="1"/>
    <n v="22"/>
    <d v="2018-12-07T00:00:00"/>
    <x v="0"/>
    <s v="Active"/>
    <s v="Adult"/>
    <x v="1"/>
    <x v="0"/>
  </r>
  <r>
    <x v="1684"/>
    <n v="30"/>
    <s v="Male"/>
    <x v="1"/>
    <x v="2"/>
    <x v="0"/>
    <n v="31822.59"/>
    <n v="80580.02"/>
    <n v="554"/>
    <n v="110045.56"/>
    <x v="2"/>
    <n v="22"/>
    <d v="2021-11-22T00:00:00"/>
    <x v="0"/>
    <s v="Active"/>
    <s v="Young Adult"/>
    <x v="0"/>
    <x v="0"/>
  </r>
  <r>
    <x v="1685"/>
    <n v="30"/>
    <s v="Male"/>
    <x v="1"/>
    <x v="0"/>
    <x v="3"/>
    <n v="305499.63"/>
    <n v="43548.47"/>
    <n v="563"/>
    <n v="177628.09"/>
    <x v="2"/>
    <n v="17"/>
    <d v="2019-09-06T00:00:00"/>
    <x v="0"/>
    <s v="Active"/>
    <s v="Young Adult"/>
    <x v="3"/>
    <x v="0"/>
  </r>
  <r>
    <x v="1686"/>
    <n v="35"/>
    <s v="Male"/>
    <x v="1"/>
    <x v="2"/>
    <x v="0"/>
    <n v="98176.320000000007"/>
    <n v="30861.41"/>
    <n v="723"/>
    <n v="224365.95"/>
    <x v="1"/>
    <n v="45"/>
    <d v="2023-01-25T00:00:00"/>
    <x v="0"/>
    <s v="Highly Active"/>
    <s v="Young Adult"/>
    <x v="1"/>
    <x v="3"/>
  </r>
  <r>
    <x v="1687"/>
    <n v="49"/>
    <s v="Female"/>
    <x v="3"/>
    <x v="2"/>
    <x v="2"/>
    <n v="135740.18"/>
    <n v="99448.89"/>
    <n v="512"/>
    <n v="102871.76"/>
    <x v="2"/>
    <n v="34"/>
    <d v="2018-03-01T00:00:00"/>
    <x v="0"/>
    <s v="Active"/>
    <s v="Adult"/>
    <x v="1"/>
    <x v="0"/>
  </r>
  <r>
    <x v="1688"/>
    <n v="49"/>
    <s v="Male"/>
    <x v="2"/>
    <x v="2"/>
    <x v="0"/>
    <n v="95313.88"/>
    <n v="137067.70000000001"/>
    <n v="399"/>
    <n v="22434.87"/>
    <x v="1"/>
    <n v="32"/>
    <d v="2018-04-05T00:00:00"/>
    <x v="0"/>
    <s v="Active"/>
    <s v="Adult"/>
    <x v="1"/>
    <x v="2"/>
  </r>
  <r>
    <x v="1689"/>
    <n v="52"/>
    <s v="Male"/>
    <x v="2"/>
    <x v="0"/>
    <x v="1"/>
    <n v="80296.600000000006"/>
    <n v="113010.19"/>
    <n v="411"/>
    <n v="13583.77"/>
    <x v="1"/>
    <n v="52"/>
    <d v="2019-10-27T00:00:00"/>
    <x v="0"/>
    <s v="Highly Active"/>
    <s v="Senior"/>
    <x v="1"/>
    <x v="2"/>
  </r>
  <r>
    <x v="1690"/>
    <n v="56"/>
    <s v="Male"/>
    <x v="4"/>
    <x v="3"/>
    <x v="0"/>
    <n v="78905.88"/>
    <n v="25917.93"/>
    <n v="607"/>
    <n v="44449.49"/>
    <x v="2"/>
    <n v="6"/>
    <d v="2022-06-19T00:00:00"/>
    <x v="0"/>
    <s v="Low Engagement"/>
    <s v="Senior"/>
    <x v="1"/>
    <x v="0"/>
  </r>
  <r>
    <x v="1691"/>
    <n v="63"/>
    <s v="Male"/>
    <x v="3"/>
    <x v="1"/>
    <x v="1"/>
    <n v="125880.1"/>
    <n v="14332.13"/>
    <n v="774"/>
    <n v="292198.3"/>
    <x v="1"/>
    <n v="54"/>
    <d v="2018-04-25T00:00:00"/>
    <x v="1"/>
    <s v="Highly Active"/>
    <s v="Senior"/>
    <x v="1"/>
    <x v="1"/>
  </r>
  <r>
    <x v="1692"/>
    <n v="69"/>
    <s v="Male"/>
    <x v="1"/>
    <x v="1"/>
    <x v="2"/>
    <n v="21582.91"/>
    <n v="7003.23"/>
    <n v="847"/>
    <n v="293147.09000000003"/>
    <x v="1"/>
    <n v="33"/>
    <d v="2019-08-24T00:00:00"/>
    <x v="0"/>
    <s v="Active"/>
    <s v="Senior"/>
    <x v="0"/>
    <x v="1"/>
  </r>
  <r>
    <x v="1693"/>
    <n v="46"/>
    <s v="Female"/>
    <x v="2"/>
    <x v="0"/>
    <x v="2"/>
    <n v="125357.25"/>
    <n v="225606.71"/>
    <n v="411"/>
    <n v="21095.47"/>
    <x v="0"/>
    <n v="8"/>
    <d v="2020-01-05T00:00:00"/>
    <x v="0"/>
    <s v="Low Engagement"/>
    <s v="Adult"/>
    <x v="1"/>
    <x v="2"/>
  </r>
  <r>
    <x v="1694"/>
    <n v="66"/>
    <s v="Female"/>
    <x v="2"/>
    <x v="2"/>
    <x v="0"/>
    <n v="68033.03"/>
    <n v="189882.92"/>
    <n v="386"/>
    <n v="32921.089999999997"/>
    <x v="0"/>
    <n v="50"/>
    <d v="2020-02-07T00:00:00"/>
    <x v="0"/>
    <s v="Highly Active"/>
    <s v="Senior"/>
    <x v="1"/>
    <x v="2"/>
  </r>
  <r>
    <x v="1695"/>
    <n v="46"/>
    <s v="Female"/>
    <x v="3"/>
    <x v="2"/>
    <x v="1"/>
    <n v="43788.89"/>
    <n v="45826.32"/>
    <n v="482"/>
    <n v="13719.6"/>
    <x v="0"/>
    <n v="53"/>
    <d v="2020-06-01T00:00:00"/>
    <x v="0"/>
    <s v="Highly Active"/>
    <s v="Adult"/>
    <x v="0"/>
    <x v="2"/>
  </r>
  <r>
    <x v="1696"/>
    <n v="61"/>
    <s v="Female"/>
    <x v="0"/>
    <x v="3"/>
    <x v="1"/>
    <n v="20549.02"/>
    <n v="12652.6"/>
    <n v="464"/>
    <n v="32942.57"/>
    <x v="0"/>
    <n v="36"/>
    <d v="2018-10-26T00:00:00"/>
    <x v="0"/>
    <s v="Highly Active"/>
    <s v="Senior"/>
    <x v="0"/>
    <x v="2"/>
  </r>
  <r>
    <x v="1697"/>
    <n v="33"/>
    <s v="Female"/>
    <x v="0"/>
    <x v="2"/>
    <x v="0"/>
    <n v="83865.19"/>
    <n v="108765.41"/>
    <n v="389"/>
    <n v="45022.400000000001"/>
    <x v="1"/>
    <n v="5"/>
    <d v="2019-05-16T00:00:00"/>
    <x v="0"/>
    <s v="Low Engagement"/>
    <s v="Young Adult"/>
    <x v="1"/>
    <x v="2"/>
  </r>
  <r>
    <x v="1698"/>
    <n v="61"/>
    <s v="Female"/>
    <x v="1"/>
    <x v="2"/>
    <x v="0"/>
    <n v="8811.2800000000007"/>
    <n v="114658.32"/>
    <n v="754"/>
    <n v="82882.69"/>
    <x v="2"/>
    <n v="5"/>
    <d v="2020-12-23T00:00:00"/>
    <x v="0"/>
    <s v="Low Engagement"/>
    <s v="Senior"/>
    <x v="2"/>
    <x v="1"/>
  </r>
  <r>
    <x v="1699"/>
    <n v="64"/>
    <s v="Female"/>
    <x v="3"/>
    <x v="0"/>
    <x v="2"/>
    <n v="22789.54"/>
    <n v="171814.78"/>
    <n v="537"/>
    <n v="178349.66"/>
    <x v="2"/>
    <n v="47"/>
    <d v="2020-04-23T00:00:00"/>
    <x v="0"/>
    <s v="Highly Active"/>
    <s v="Senior"/>
    <x v="0"/>
    <x v="0"/>
  </r>
  <r>
    <x v="1700"/>
    <n v="27"/>
    <s v="Male"/>
    <x v="1"/>
    <x v="2"/>
    <x v="2"/>
    <n v="69837.16"/>
    <n v="81106.570000000007"/>
    <n v="833"/>
    <n v="341470.1"/>
    <x v="2"/>
    <n v="10"/>
    <d v="2021-03-05T00:00:00"/>
    <x v="0"/>
    <s v="Low Engagement"/>
    <s v="Young Adult"/>
    <x v="1"/>
    <x v="1"/>
  </r>
  <r>
    <x v="1701"/>
    <n v="47"/>
    <s v="Female"/>
    <x v="1"/>
    <x v="2"/>
    <x v="2"/>
    <n v="28871.7"/>
    <n v="143434.14000000001"/>
    <n v="357"/>
    <n v="30131.24"/>
    <x v="0"/>
    <n v="40"/>
    <d v="2021-10-28T00:00:00"/>
    <x v="1"/>
    <s v="Highly Active"/>
    <s v="Adult"/>
    <x v="0"/>
    <x v="2"/>
  </r>
  <r>
    <x v="1702"/>
    <n v="42"/>
    <s v="Male"/>
    <x v="1"/>
    <x v="3"/>
    <x v="3"/>
    <n v="461151.32"/>
    <n v="21127.11"/>
    <n v="841"/>
    <n v="440164.22"/>
    <x v="2"/>
    <n v="58"/>
    <d v="2022-06-12T00:00:00"/>
    <x v="0"/>
    <s v="Highly Active"/>
    <s v="Adult"/>
    <x v="3"/>
    <x v="1"/>
  </r>
  <r>
    <x v="1703"/>
    <n v="56"/>
    <s v="Male"/>
    <x v="1"/>
    <x v="1"/>
    <x v="3"/>
    <n v="261627.77"/>
    <n v="11556.43"/>
    <n v="701"/>
    <n v="210368.53"/>
    <x v="1"/>
    <n v="7"/>
    <d v="2019-01-04T00:00:00"/>
    <x v="0"/>
    <s v="Low Engagement"/>
    <s v="Senior"/>
    <x v="3"/>
    <x v="3"/>
  </r>
  <r>
    <x v="1704"/>
    <n v="37"/>
    <s v="Female"/>
    <x v="1"/>
    <x v="2"/>
    <x v="0"/>
    <n v="57345.95"/>
    <n v="49339.49"/>
    <n v="818"/>
    <n v="65625.289999999994"/>
    <x v="1"/>
    <n v="12"/>
    <d v="2018-12-15T00:00:00"/>
    <x v="0"/>
    <s v="Low Engagement"/>
    <s v="Adult"/>
    <x v="1"/>
    <x v="1"/>
  </r>
  <r>
    <x v="1705"/>
    <n v="22"/>
    <s v="Male"/>
    <x v="3"/>
    <x v="3"/>
    <x v="0"/>
    <n v="92882.5"/>
    <n v="16924.2"/>
    <n v="496"/>
    <n v="28761.52"/>
    <x v="1"/>
    <n v="30"/>
    <d v="2018-12-25T00:00:00"/>
    <x v="0"/>
    <s v="Active"/>
    <s v="Youth"/>
    <x v="1"/>
    <x v="2"/>
  </r>
  <r>
    <x v="1706"/>
    <n v="18"/>
    <s v="Male"/>
    <x v="4"/>
    <x v="0"/>
    <x v="0"/>
    <n v="53496.06"/>
    <n v="119743.53"/>
    <n v="345"/>
    <n v="41659.449999999997"/>
    <x v="1"/>
    <n v="25"/>
    <d v="2018-06-11T00:00:00"/>
    <x v="0"/>
    <s v="Active"/>
    <s v="Youth"/>
    <x v="1"/>
    <x v="2"/>
  </r>
  <r>
    <x v="1707"/>
    <n v="47"/>
    <s v="Male"/>
    <x v="1"/>
    <x v="0"/>
    <x v="3"/>
    <n v="209116.02"/>
    <n v="157490.76999999999"/>
    <n v="829"/>
    <n v="496136.77"/>
    <x v="1"/>
    <n v="28"/>
    <d v="2021-06-02T00:00:00"/>
    <x v="0"/>
    <s v="Active"/>
    <s v="Adult"/>
    <x v="3"/>
    <x v="1"/>
  </r>
  <r>
    <x v="1708"/>
    <n v="66"/>
    <s v="Male"/>
    <x v="1"/>
    <x v="2"/>
    <x v="3"/>
    <n v="408719.8"/>
    <n v="186717.29"/>
    <n v="696"/>
    <n v="144516.29999999999"/>
    <x v="2"/>
    <n v="43"/>
    <d v="2022-11-19T00:00:00"/>
    <x v="0"/>
    <s v="Highly Active"/>
    <s v="Senior"/>
    <x v="3"/>
    <x v="3"/>
  </r>
  <r>
    <x v="1709"/>
    <n v="20"/>
    <s v="Female"/>
    <x v="1"/>
    <x v="2"/>
    <x v="2"/>
    <n v="71999.03"/>
    <n v="111690.33"/>
    <n v="373"/>
    <n v="45693.97"/>
    <x v="0"/>
    <n v="13"/>
    <d v="2020-02-23T00:00:00"/>
    <x v="0"/>
    <s v="Low Engagement"/>
    <s v="Youth"/>
    <x v="1"/>
    <x v="2"/>
  </r>
  <r>
    <x v="1710"/>
    <n v="62"/>
    <s v="Female"/>
    <x v="1"/>
    <x v="0"/>
    <x v="2"/>
    <n v="54585.72"/>
    <n v="23914.62"/>
    <n v="715"/>
    <n v="153061.29"/>
    <x v="2"/>
    <n v="47"/>
    <d v="2021-06-23T00:00:00"/>
    <x v="0"/>
    <s v="Highly Active"/>
    <s v="Senior"/>
    <x v="1"/>
    <x v="3"/>
  </r>
  <r>
    <x v="1711"/>
    <n v="31"/>
    <s v="Female"/>
    <x v="1"/>
    <x v="1"/>
    <x v="2"/>
    <n v="111252.12"/>
    <n v="8776.73"/>
    <n v="634"/>
    <n v="61039.99"/>
    <x v="0"/>
    <n v="49"/>
    <d v="2021-10-31T00:00:00"/>
    <x v="0"/>
    <s v="Highly Active"/>
    <s v="Young Adult"/>
    <x v="1"/>
    <x v="0"/>
  </r>
  <r>
    <x v="1712"/>
    <n v="47"/>
    <s v="Female"/>
    <x v="4"/>
    <x v="0"/>
    <x v="2"/>
    <n v="122224.79"/>
    <n v="249781.49"/>
    <n v="595"/>
    <n v="172297.32"/>
    <x v="0"/>
    <n v="22"/>
    <d v="2019-05-09T00:00:00"/>
    <x v="0"/>
    <s v="Active"/>
    <s v="Adult"/>
    <x v="1"/>
    <x v="0"/>
  </r>
  <r>
    <x v="1713"/>
    <n v="67"/>
    <s v="Female"/>
    <x v="1"/>
    <x v="2"/>
    <x v="0"/>
    <n v="79379.899999999994"/>
    <n v="162610.35999999999"/>
    <n v="383"/>
    <n v="40494.839999999997"/>
    <x v="0"/>
    <n v="54"/>
    <d v="2020-10-16T00:00:00"/>
    <x v="0"/>
    <s v="Highly Active"/>
    <s v="Senior"/>
    <x v="1"/>
    <x v="2"/>
  </r>
  <r>
    <x v="1714"/>
    <n v="21"/>
    <s v="Female"/>
    <x v="2"/>
    <x v="2"/>
    <x v="3"/>
    <n v="489953.49"/>
    <n v="117276.31"/>
    <n v="314"/>
    <n v="14244.54"/>
    <x v="1"/>
    <n v="18"/>
    <d v="2023-02-13T00:00:00"/>
    <x v="0"/>
    <s v="Active"/>
    <s v="Youth"/>
    <x v="3"/>
    <x v="2"/>
  </r>
  <r>
    <x v="1715"/>
    <n v="35"/>
    <s v="Female"/>
    <x v="1"/>
    <x v="1"/>
    <x v="1"/>
    <n v="158400.06"/>
    <n v="4995.38"/>
    <n v="433"/>
    <n v="11825.73"/>
    <x v="0"/>
    <n v="27"/>
    <d v="2021-04-09T00:00:00"/>
    <x v="0"/>
    <s v="Active"/>
    <s v="Young Adult"/>
    <x v="3"/>
    <x v="2"/>
  </r>
  <r>
    <x v="1716"/>
    <n v="54"/>
    <s v="Female"/>
    <x v="3"/>
    <x v="2"/>
    <x v="0"/>
    <n v="77223.41"/>
    <n v="109065.07"/>
    <n v="777"/>
    <n v="463984.94"/>
    <x v="1"/>
    <n v="8"/>
    <d v="2018-10-21T00:00:00"/>
    <x v="0"/>
    <s v="Low Engagement"/>
    <s v="Senior"/>
    <x v="1"/>
    <x v="1"/>
  </r>
  <r>
    <x v="1717"/>
    <n v="42"/>
    <s v="Female"/>
    <x v="0"/>
    <x v="0"/>
    <x v="2"/>
    <n v="130047.94"/>
    <n v="177836.62"/>
    <n v="618"/>
    <n v="64586.96"/>
    <x v="1"/>
    <n v="6"/>
    <d v="2019-04-21T00:00:00"/>
    <x v="0"/>
    <s v="Low Engagement"/>
    <s v="Adult"/>
    <x v="1"/>
    <x v="0"/>
  </r>
  <r>
    <x v="1718"/>
    <n v="65"/>
    <s v="Female"/>
    <x v="4"/>
    <x v="2"/>
    <x v="2"/>
    <n v="10025.93"/>
    <n v="199978.14"/>
    <n v="691"/>
    <n v="123448.62"/>
    <x v="1"/>
    <n v="11"/>
    <d v="2020-08-02T00:00:00"/>
    <x v="0"/>
    <s v="Low Engagement"/>
    <s v="Senior"/>
    <x v="0"/>
    <x v="3"/>
  </r>
  <r>
    <x v="1719"/>
    <n v="18"/>
    <s v="Male"/>
    <x v="3"/>
    <x v="2"/>
    <x v="0"/>
    <n v="36880.71"/>
    <n v="139510.28"/>
    <n v="778"/>
    <n v="349595.89"/>
    <x v="2"/>
    <n v="29"/>
    <d v="2021-07-30T00:00:00"/>
    <x v="1"/>
    <s v="Active"/>
    <s v="Youth"/>
    <x v="0"/>
    <x v="1"/>
  </r>
  <r>
    <x v="1720"/>
    <n v="63"/>
    <s v="Female"/>
    <x v="1"/>
    <x v="0"/>
    <x v="0"/>
    <n v="74022.710000000006"/>
    <n v="214394.18"/>
    <n v="667"/>
    <n v="189452.11"/>
    <x v="1"/>
    <n v="58"/>
    <d v="2019-06-05T00:00:00"/>
    <x v="0"/>
    <s v="Highly Active"/>
    <s v="Senior"/>
    <x v="1"/>
    <x v="3"/>
  </r>
  <r>
    <x v="1721"/>
    <n v="32"/>
    <s v="Male"/>
    <x v="1"/>
    <x v="0"/>
    <x v="3"/>
    <n v="319873.55"/>
    <n v="157607.16"/>
    <n v="666"/>
    <n v="153298.21"/>
    <x v="2"/>
    <n v="41"/>
    <d v="2020-07-30T00:00:00"/>
    <x v="0"/>
    <s v="Highly Active"/>
    <s v="Young Adult"/>
    <x v="3"/>
    <x v="3"/>
  </r>
  <r>
    <x v="1722"/>
    <n v="26"/>
    <s v="Male"/>
    <x v="0"/>
    <x v="2"/>
    <x v="1"/>
    <n v="39626.54"/>
    <n v="90263.22"/>
    <n v="587"/>
    <n v="42030.58"/>
    <x v="2"/>
    <n v="58"/>
    <d v="2019-06-07T00:00:00"/>
    <x v="0"/>
    <s v="Highly Active"/>
    <s v="Young Adult"/>
    <x v="0"/>
    <x v="0"/>
  </r>
  <r>
    <x v="1723"/>
    <n v="32"/>
    <s v="Male"/>
    <x v="1"/>
    <x v="2"/>
    <x v="2"/>
    <n v="52522.63"/>
    <n v="168202.01"/>
    <n v="677"/>
    <n v="155667.76999999999"/>
    <x v="0"/>
    <n v="5"/>
    <d v="2021-09-27T00:00:00"/>
    <x v="0"/>
    <s v="Low Engagement"/>
    <s v="Young Adult"/>
    <x v="1"/>
    <x v="3"/>
  </r>
  <r>
    <x v="1724"/>
    <n v="66"/>
    <s v="Male"/>
    <x v="2"/>
    <x v="1"/>
    <x v="0"/>
    <n v="34342.47"/>
    <n v="9898.65"/>
    <n v="762"/>
    <n v="242298.42"/>
    <x v="1"/>
    <n v="7"/>
    <d v="2018-01-20T00:00:00"/>
    <x v="0"/>
    <s v="Low Engagement"/>
    <s v="Senior"/>
    <x v="0"/>
    <x v="1"/>
  </r>
  <r>
    <x v="1725"/>
    <n v="41"/>
    <s v="Female"/>
    <x v="1"/>
    <x v="2"/>
    <x v="0"/>
    <n v="57214.98"/>
    <n v="199097.32"/>
    <n v="312"/>
    <n v="26168.34"/>
    <x v="1"/>
    <n v="22"/>
    <d v="2023-01-15T00:00:00"/>
    <x v="1"/>
    <s v="Active"/>
    <s v="Adult"/>
    <x v="1"/>
    <x v="2"/>
  </r>
  <r>
    <x v="1726"/>
    <n v="21"/>
    <s v="Male"/>
    <x v="1"/>
    <x v="0"/>
    <x v="0"/>
    <n v="83328.23"/>
    <n v="147993.76"/>
    <n v="835"/>
    <n v="382669.32"/>
    <x v="1"/>
    <n v="59"/>
    <d v="2022-07-06T00:00:00"/>
    <x v="0"/>
    <s v="Highly Active"/>
    <s v="Youth"/>
    <x v="1"/>
    <x v="1"/>
  </r>
  <r>
    <x v="1727"/>
    <n v="29"/>
    <s v="Female"/>
    <x v="2"/>
    <x v="3"/>
    <x v="0"/>
    <n v="93316.69"/>
    <n v="6700.01"/>
    <n v="467"/>
    <n v="14127.84"/>
    <x v="0"/>
    <n v="47"/>
    <d v="2020-08-10T00:00:00"/>
    <x v="0"/>
    <s v="Highly Active"/>
    <s v="Young Adult"/>
    <x v="1"/>
    <x v="2"/>
  </r>
  <r>
    <x v="1728"/>
    <n v="54"/>
    <s v="Female"/>
    <x v="2"/>
    <x v="2"/>
    <x v="0"/>
    <n v="75259.149999999994"/>
    <n v="146038.28"/>
    <n v="569"/>
    <n v="104007.6"/>
    <x v="2"/>
    <n v="53"/>
    <d v="2023-01-20T00:00:00"/>
    <x v="0"/>
    <s v="Highly Active"/>
    <s v="Senior"/>
    <x v="1"/>
    <x v="0"/>
  </r>
  <r>
    <x v="1729"/>
    <n v="54"/>
    <s v="Male"/>
    <x v="3"/>
    <x v="3"/>
    <x v="2"/>
    <n v="128013.05"/>
    <n v="6166.04"/>
    <n v="369"/>
    <n v="46797.54"/>
    <x v="0"/>
    <n v="54"/>
    <d v="2019-08-13T00:00:00"/>
    <x v="1"/>
    <s v="Highly Active"/>
    <s v="Senior"/>
    <x v="1"/>
    <x v="2"/>
  </r>
  <r>
    <x v="1730"/>
    <n v="60"/>
    <s v="Female"/>
    <x v="1"/>
    <x v="2"/>
    <x v="1"/>
    <n v="96668.71"/>
    <n v="72585.27"/>
    <n v="617"/>
    <n v="33028.620000000003"/>
    <x v="2"/>
    <n v="4"/>
    <d v="2021-10-19T00:00:00"/>
    <x v="0"/>
    <s v="Low Engagement"/>
    <s v="Senior"/>
    <x v="1"/>
    <x v="0"/>
  </r>
  <r>
    <x v="1731"/>
    <n v="23"/>
    <s v="Male"/>
    <x v="2"/>
    <x v="0"/>
    <x v="1"/>
    <n v="81006.19"/>
    <n v="119046.71"/>
    <n v="675"/>
    <n v="191327.52"/>
    <x v="1"/>
    <n v="32"/>
    <d v="2021-01-24T00:00:00"/>
    <x v="0"/>
    <s v="Active"/>
    <s v="Youth"/>
    <x v="1"/>
    <x v="3"/>
  </r>
  <r>
    <x v="1732"/>
    <n v="56"/>
    <s v="Male"/>
    <x v="1"/>
    <x v="2"/>
    <x v="0"/>
    <n v="39878.14"/>
    <n v="155712.21"/>
    <n v="388"/>
    <n v="38048.230000000003"/>
    <x v="1"/>
    <n v="19"/>
    <d v="2018-11-20T00:00:00"/>
    <x v="0"/>
    <s v="Active"/>
    <s v="Senior"/>
    <x v="0"/>
    <x v="2"/>
  </r>
  <r>
    <x v="1733"/>
    <n v="63"/>
    <s v="Female"/>
    <x v="1"/>
    <x v="3"/>
    <x v="0"/>
    <n v="61987.81"/>
    <n v="17355.900000000001"/>
    <n v="556"/>
    <n v="180106.78"/>
    <x v="1"/>
    <n v="45"/>
    <d v="2018-06-01T00:00:00"/>
    <x v="1"/>
    <s v="Highly Active"/>
    <s v="Senior"/>
    <x v="1"/>
    <x v="0"/>
  </r>
  <r>
    <x v="1734"/>
    <n v="41"/>
    <s v="Female"/>
    <x v="2"/>
    <x v="2"/>
    <x v="2"/>
    <n v="27393.14"/>
    <n v="34869.81"/>
    <n v="516"/>
    <n v="135346.29"/>
    <x v="0"/>
    <n v="33"/>
    <d v="2020-06-23T00:00:00"/>
    <x v="1"/>
    <s v="Active"/>
    <s v="Adult"/>
    <x v="0"/>
    <x v="0"/>
  </r>
  <r>
    <x v="1735"/>
    <n v="28"/>
    <s v="Male"/>
    <x v="1"/>
    <x v="2"/>
    <x v="1"/>
    <n v="118001.37"/>
    <n v="134864.47"/>
    <n v="749"/>
    <n v="95005.57"/>
    <x v="2"/>
    <n v="1"/>
    <d v="2023-04-20T00:00:00"/>
    <x v="0"/>
    <s v="Low Engagement"/>
    <s v="Young Adult"/>
    <x v="1"/>
    <x v="3"/>
  </r>
  <r>
    <x v="1736"/>
    <n v="30"/>
    <s v="Female"/>
    <x v="1"/>
    <x v="3"/>
    <x v="3"/>
    <n v="349309.79"/>
    <n v="15285.91"/>
    <n v="843"/>
    <n v="72325.73"/>
    <x v="2"/>
    <n v="54"/>
    <d v="2019-12-09T00:00:00"/>
    <x v="0"/>
    <s v="Highly Active"/>
    <s v="Young Adult"/>
    <x v="3"/>
    <x v="1"/>
  </r>
  <r>
    <x v="1737"/>
    <n v="51"/>
    <s v="Female"/>
    <x v="1"/>
    <x v="0"/>
    <x v="1"/>
    <n v="90587.199999999997"/>
    <n v="278113.65999999997"/>
    <n v="440"/>
    <n v="16351.67"/>
    <x v="0"/>
    <n v="46"/>
    <d v="2021-04-18T00:00:00"/>
    <x v="0"/>
    <s v="Highly Active"/>
    <s v="Senior"/>
    <x v="1"/>
    <x v="2"/>
  </r>
  <r>
    <x v="1738"/>
    <n v="42"/>
    <s v="Female"/>
    <x v="1"/>
    <x v="0"/>
    <x v="0"/>
    <n v="95363.55"/>
    <n v="159877.45000000001"/>
    <n v="460"/>
    <n v="22932.16"/>
    <x v="0"/>
    <n v="41"/>
    <d v="2019-09-05T00:00:00"/>
    <x v="0"/>
    <s v="Highly Active"/>
    <s v="Adult"/>
    <x v="1"/>
    <x v="2"/>
  </r>
  <r>
    <x v="1739"/>
    <n v="24"/>
    <s v="Male"/>
    <x v="1"/>
    <x v="2"/>
    <x v="1"/>
    <n v="123601.59"/>
    <n v="150525.76999999999"/>
    <n v="331"/>
    <n v="43712.93"/>
    <x v="0"/>
    <n v="56"/>
    <d v="2021-08-01T00:00:00"/>
    <x v="0"/>
    <s v="Highly Active"/>
    <s v="Youth"/>
    <x v="1"/>
    <x v="2"/>
  </r>
  <r>
    <x v="1740"/>
    <n v="69"/>
    <s v="Male"/>
    <x v="1"/>
    <x v="0"/>
    <x v="0"/>
    <n v="22779.95"/>
    <n v="81283.179999999993"/>
    <n v="451"/>
    <n v="27671.87"/>
    <x v="0"/>
    <n v="44"/>
    <d v="2023-05-25T00:00:00"/>
    <x v="1"/>
    <s v="Highly Active"/>
    <s v="Senior"/>
    <x v="0"/>
    <x v="2"/>
  </r>
  <r>
    <x v="1741"/>
    <n v="21"/>
    <s v="Female"/>
    <x v="1"/>
    <x v="2"/>
    <x v="2"/>
    <n v="77090.28"/>
    <n v="159365.51"/>
    <n v="559"/>
    <n v="24390.53"/>
    <x v="2"/>
    <n v="50"/>
    <d v="2020-05-18T00:00:00"/>
    <x v="0"/>
    <s v="Highly Active"/>
    <s v="Youth"/>
    <x v="1"/>
    <x v="0"/>
  </r>
  <r>
    <x v="1742"/>
    <n v="25"/>
    <s v="Female"/>
    <x v="1"/>
    <x v="2"/>
    <x v="0"/>
    <n v="67865.039999999994"/>
    <n v="152562.4"/>
    <n v="578"/>
    <n v="125672.4"/>
    <x v="2"/>
    <n v="41"/>
    <d v="2021-11-14T00:00:00"/>
    <x v="0"/>
    <s v="Highly Active"/>
    <s v="Youth"/>
    <x v="1"/>
    <x v="0"/>
  </r>
  <r>
    <x v="1743"/>
    <n v="37"/>
    <s v="Female"/>
    <x v="0"/>
    <x v="0"/>
    <x v="3"/>
    <n v="195633.11"/>
    <n v="273142.88"/>
    <n v="584"/>
    <n v="82272"/>
    <x v="2"/>
    <n v="8"/>
    <d v="2019-05-28T00:00:00"/>
    <x v="0"/>
    <s v="Low Engagement"/>
    <s v="Adult"/>
    <x v="3"/>
    <x v="0"/>
  </r>
  <r>
    <x v="1744"/>
    <n v="46"/>
    <s v="Female"/>
    <x v="1"/>
    <x v="2"/>
    <x v="0"/>
    <n v="8884.52"/>
    <n v="35749.68"/>
    <n v="841"/>
    <n v="326852.37"/>
    <x v="2"/>
    <n v="32"/>
    <d v="2020-07-24T00:00:00"/>
    <x v="1"/>
    <s v="Active"/>
    <s v="Adult"/>
    <x v="2"/>
    <x v="1"/>
  </r>
  <r>
    <x v="1745"/>
    <n v="68"/>
    <s v="Female"/>
    <x v="1"/>
    <x v="3"/>
    <x v="3"/>
    <n v="312546.03999999998"/>
    <n v="16187.52"/>
    <n v="447"/>
    <n v="10715.93"/>
    <x v="1"/>
    <n v="30"/>
    <d v="2022-09-28T00:00:00"/>
    <x v="0"/>
    <s v="Active"/>
    <s v="Senior"/>
    <x v="3"/>
    <x v="2"/>
  </r>
  <r>
    <x v="1746"/>
    <n v="62"/>
    <s v="Male"/>
    <x v="1"/>
    <x v="3"/>
    <x v="2"/>
    <n v="142701.82"/>
    <n v="21978.89"/>
    <n v="366"/>
    <n v="30634.73"/>
    <x v="0"/>
    <n v="46"/>
    <d v="2019-09-11T00:00:00"/>
    <x v="0"/>
    <s v="Highly Active"/>
    <s v="Senior"/>
    <x v="1"/>
    <x v="2"/>
  </r>
  <r>
    <x v="1747"/>
    <n v="63"/>
    <s v="Female"/>
    <x v="0"/>
    <x v="0"/>
    <x v="1"/>
    <n v="99589.04"/>
    <n v="46645.89"/>
    <n v="578"/>
    <n v="97843.82"/>
    <x v="0"/>
    <n v="28"/>
    <d v="2019-02-12T00:00:00"/>
    <x v="0"/>
    <s v="Active"/>
    <s v="Senior"/>
    <x v="1"/>
    <x v="0"/>
  </r>
  <r>
    <x v="1748"/>
    <n v="27"/>
    <s v="Male"/>
    <x v="3"/>
    <x v="1"/>
    <x v="1"/>
    <n v="181691.27"/>
    <n v="8212.08"/>
    <n v="742"/>
    <n v="100598.19"/>
    <x v="2"/>
    <n v="41"/>
    <d v="2020-02-27T00:00:00"/>
    <x v="0"/>
    <s v="Highly Active"/>
    <s v="Young Adult"/>
    <x v="3"/>
    <x v="3"/>
  </r>
  <r>
    <x v="1749"/>
    <n v="60"/>
    <s v="Female"/>
    <x v="3"/>
    <x v="0"/>
    <x v="2"/>
    <n v="126903.3"/>
    <n v="283801.05"/>
    <n v="698"/>
    <n v="18406.41"/>
    <x v="1"/>
    <n v="52"/>
    <d v="2022-10-14T00:00:00"/>
    <x v="0"/>
    <s v="Highly Active"/>
    <s v="Senior"/>
    <x v="1"/>
    <x v="3"/>
  </r>
  <r>
    <x v="1750"/>
    <n v="51"/>
    <s v="Male"/>
    <x v="0"/>
    <x v="2"/>
    <x v="1"/>
    <n v="33745.49"/>
    <n v="104108.86"/>
    <n v="427"/>
    <n v="36780.43"/>
    <x v="1"/>
    <n v="32"/>
    <d v="2020-09-16T00:00:00"/>
    <x v="0"/>
    <s v="Active"/>
    <s v="Senior"/>
    <x v="0"/>
    <x v="2"/>
  </r>
  <r>
    <x v="1751"/>
    <n v="43"/>
    <s v="Female"/>
    <x v="2"/>
    <x v="1"/>
    <x v="0"/>
    <n v="71108.820000000007"/>
    <n v="19708.099999999999"/>
    <n v="636"/>
    <n v="131399.67000000001"/>
    <x v="1"/>
    <n v="25"/>
    <d v="2018-08-07T00:00:00"/>
    <x v="0"/>
    <s v="Active"/>
    <s v="Adult"/>
    <x v="1"/>
    <x v="0"/>
  </r>
  <r>
    <x v="1752"/>
    <n v="58"/>
    <s v="Male"/>
    <x v="0"/>
    <x v="2"/>
    <x v="0"/>
    <n v="44111.09"/>
    <n v="39662.639999999999"/>
    <n v="781"/>
    <n v="494305.03"/>
    <x v="1"/>
    <n v="34"/>
    <d v="2019-05-01T00:00:00"/>
    <x v="0"/>
    <s v="Active"/>
    <s v="Senior"/>
    <x v="0"/>
    <x v="1"/>
  </r>
  <r>
    <x v="1753"/>
    <n v="66"/>
    <s v="Female"/>
    <x v="2"/>
    <x v="2"/>
    <x v="3"/>
    <n v="162610.85"/>
    <n v="152031.06"/>
    <n v="485"/>
    <n v="34586.300000000003"/>
    <x v="0"/>
    <n v="33"/>
    <d v="2020-02-21T00:00:00"/>
    <x v="0"/>
    <s v="Active"/>
    <s v="Senior"/>
    <x v="3"/>
    <x v="2"/>
  </r>
  <r>
    <x v="1754"/>
    <n v="20"/>
    <s v="Male"/>
    <x v="1"/>
    <x v="1"/>
    <x v="3"/>
    <n v="359122.26"/>
    <n v="11620.32"/>
    <n v="468"/>
    <n v="49881.48"/>
    <x v="0"/>
    <n v="13"/>
    <d v="2021-03-17T00:00:00"/>
    <x v="0"/>
    <s v="Low Engagement"/>
    <s v="Youth"/>
    <x v="3"/>
    <x v="2"/>
  </r>
  <r>
    <x v="1755"/>
    <n v="23"/>
    <s v="Male"/>
    <x v="1"/>
    <x v="0"/>
    <x v="0"/>
    <n v="74523.41"/>
    <n v="160151.10999999999"/>
    <n v="559"/>
    <n v="112241.87"/>
    <x v="1"/>
    <n v="25"/>
    <d v="2020-01-06T00:00:00"/>
    <x v="0"/>
    <s v="Active"/>
    <s v="Youth"/>
    <x v="1"/>
    <x v="0"/>
  </r>
  <r>
    <x v="1756"/>
    <n v="22"/>
    <s v="Male"/>
    <x v="1"/>
    <x v="1"/>
    <x v="0"/>
    <n v="18809.740000000002"/>
    <n v="19416.95"/>
    <n v="806"/>
    <n v="257951.72"/>
    <x v="2"/>
    <n v="42"/>
    <d v="2021-03-23T00:00:00"/>
    <x v="0"/>
    <s v="Highly Active"/>
    <s v="Youth"/>
    <x v="0"/>
    <x v="1"/>
  </r>
  <r>
    <x v="1757"/>
    <n v="22"/>
    <s v="Male"/>
    <x v="4"/>
    <x v="2"/>
    <x v="2"/>
    <n v="138022.26"/>
    <n v="52040.57"/>
    <n v="820"/>
    <n v="289129.24"/>
    <x v="2"/>
    <n v="40"/>
    <d v="2019-08-29T00:00:00"/>
    <x v="0"/>
    <s v="Highly Active"/>
    <s v="Youth"/>
    <x v="1"/>
    <x v="1"/>
  </r>
  <r>
    <x v="1758"/>
    <n v="64"/>
    <s v="Male"/>
    <x v="2"/>
    <x v="0"/>
    <x v="0"/>
    <n v="75363.58"/>
    <n v="270879.71000000002"/>
    <n v="770"/>
    <n v="467054.95"/>
    <x v="2"/>
    <n v="39"/>
    <d v="2021-12-03T00:00:00"/>
    <x v="0"/>
    <s v="Highly Active"/>
    <s v="Senior"/>
    <x v="1"/>
    <x v="1"/>
  </r>
  <r>
    <x v="1759"/>
    <n v="40"/>
    <s v="Male"/>
    <x v="0"/>
    <x v="2"/>
    <x v="1"/>
    <n v="187008.22"/>
    <n v="147510.87"/>
    <n v="460"/>
    <n v="42890.35"/>
    <x v="0"/>
    <n v="56"/>
    <d v="2019-08-28T00:00:00"/>
    <x v="0"/>
    <s v="Highly Active"/>
    <s v="Adult"/>
    <x v="3"/>
    <x v="2"/>
  </r>
  <r>
    <x v="1760"/>
    <n v="66"/>
    <s v="Female"/>
    <x v="1"/>
    <x v="0"/>
    <x v="0"/>
    <n v="32390.25"/>
    <n v="92518.9"/>
    <n v="588"/>
    <n v="146475.15"/>
    <x v="2"/>
    <n v="44"/>
    <d v="2018-02-14T00:00:00"/>
    <x v="0"/>
    <s v="Highly Active"/>
    <s v="Senior"/>
    <x v="0"/>
    <x v="0"/>
  </r>
  <r>
    <x v="1761"/>
    <n v="26"/>
    <s v="Male"/>
    <x v="2"/>
    <x v="1"/>
    <x v="2"/>
    <n v="141506.9"/>
    <n v="18033.38"/>
    <n v="639"/>
    <n v="128713.3"/>
    <x v="1"/>
    <n v="49"/>
    <d v="2022-08-27T00:00:00"/>
    <x v="0"/>
    <s v="Highly Active"/>
    <s v="Young Adult"/>
    <x v="1"/>
    <x v="0"/>
  </r>
  <r>
    <x v="1762"/>
    <n v="52"/>
    <s v="Female"/>
    <x v="1"/>
    <x v="0"/>
    <x v="0"/>
    <n v="37483.25"/>
    <n v="140202.57999999999"/>
    <n v="801"/>
    <n v="215201.42"/>
    <x v="1"/>
    <n v="57"/>
    <d v="2021-09-10T00:00:00"/>
    <x v="0"/>
    <s v="Highly Active"/>
    <s v="Senior"/>
    <x v="0"/>
    <x v="1"/>
  </r>
  <r>
    <x v="1763"/>
    <n v="37"/>
    <s v="Female"/>
    <x v="1"/>
    <x v="2"/>
    <x v="3"/>
    <n v="74286.39"/>
    <n v="168418.65"/>
    <n v="405"/>
    <n v="10072.030000000001"/>
    <x v="0"/>
    <n v="44"/>
    <d v="2020-03-21T00:00:00"/>
    <x v="0"/>
    <s v="Highly Active"/>
    <s v="Adult"/>
    <x v="1"/>
    <x v="2"/>
  </r>
  <r>
    <x v="1764"/>
    <n v="66"/>
    <s v="Female"/>
    <x v="3"/>
    <x v="2"/>
    <x v="0"/>
    <n v="76533.97"/>
    <n v="96102.21"/>
    <n v="774"/>
    <n v="137466.07999999999"/>
    <x v="1"/>
    <n v="48"/>
    <d v="2019-07-17T00:00:00"/>
    <x v="0"/>
    <s v="Highly Active"/>
    <s v="Senior"/>
    <x v="1"/>
    <x v="1"/>
  </r>
  <r>
    <x v="1765"/>
    <n v="59"/>
    <s v="Female"/>
    <x v="2"/>
    <x v="2"/>
    <x v="3"/>
    <n v="366578.66"/>
    <n v="174658.24"/>
    <n v="762"/>
    <n v="164061.21"/>
    <x v="1"/>
    <n v="10"/>
    <d v="2018-01-17T00:00:00"/>
    <x v="0"/>
    <s v="Low Engagement"/>
    <s v="Senior"/>
    <x v="3"/>
    <x v="1"/>
  </r>
  <r>
    <x v="1766"/>
    <n v="52"/>
    <s v="Female"/>
    <x v="1"/>
    <x v="0"/>
    <x v="2"/>
    <n v="93707.54"/>
    <n v="198256.15"/>
    <n v="782"/>
    <n v="124503.58"/>
    <x v="2"/>
    <n v="59"/>
    <d v="2021-03-05T00:00:00"/>
    <x v="0"/>
    <s v="Highly Active"/>
    <s v="Senior"/>
    <x v="1"/>
    <x v="1"/>
  </r>
  <r>
    <x v="1767"/>
    <n v="67"/>
    <s v="Male"/>
    <x v="3"/>
    <x v="3"/>
    <x v="1"/>
    <n v="100529.28"/>
    <n v="8526.17"/>
    <n v="452"/>
    <n v="45471.07"/>
    <x v="1"/>
    <n v="57"/>
    <d v="2022-11-07T00:00:00"/>
    <x v="0"/>
    <s v="Highly Active"/>
    <s v="Senior"/>
    <x v="1"/>
    <x v="2"/>
  </r>
  <r>
    <x v="1768"/>
    <n v="35"/>
    <s v="Male"/>
    <x v="1"/>
    <x v="2"/>
    <x v="1"/>
    <n v="11272.23"/>
    <n v="140442.74"/>
    <n v="448"/>
    <n v="34843.81"/>
    <x v="1"/>
    <n v="31"/>
    <d v="2021-11-05T00:00:00"/>
    <x v="0"/>
    <s v="Active"/>
    <s v="Young Adult"/>
    <x v="0"/>
    <x v="2"/>
  </r>
  <r>
    <x v="1769"/>
    <n v="34"/>
    <s v="Male"/>
    <x v="4"/>
    <x v="0"/>
    <x v="1"/>
    <n v="126796.46"/>
    <n v="73576.53"/>
    <n v="487"/>
    <n v="23708.71"/>
    <x v="0"/>
    <n v="44"/>
    <d v="2022-05-13T00:00:00"/>
    <x v="0"/>
    <s v="Highly Active"/>
    <s v="Young Adult"/>
    <x v="1"/>
    <x v="2"/>
  </r>
  <r>
    <x v="1770"/>
    <n v="41"/>
    <s v="Female"/>
    <x v="1"/>
    <x v="1"/>
    <x v="0"/>
    <n v="42266.63"/>
    <n v="8238.4500000000007"/>
    <n v="430"/>
    <n v="30978.79"/>
    <x v="0"/>
    <n v="11"/>
    <d v="2022-03-06T00:00:00"/>
    <x v="0"/>
    <s v="Low Engagement"/>
    <s v="Adult"/>
    <x v="0"/>
    <x v="2"/>
  </r>
  <r>
    <x v="1771"/>
    <n v="20"/>
    <s v="Male"/>
    <x v="1"/>
    <x v="0"/>
    <x v="2"/>
    <n v="88429.32"/>
    <n v="67682.759999999995"/>
    <n v="751"/>
    <n v="338059.14"/>
    <x v="2"/>
    <n v="25"/>
    <d v="2023-06-17T00:00:00"/>
    <x v="0"/>
    <s v="Active"/>
    <s v="Youth"/>
    <x v="1"/>
    <x v="1"/>
  </r>
  <r>
    <x v="1772"/>
    <n v="49"/>
    <s v="Male"/>
    <x v="1"/>
    <x v="0"/>
    <x v="0"/>
    <n v="43502.81"/>
    <n v="26164.51"/>
    <n v="815"/>
    <n v="230615.37"/>
    <x v="2"/>
    <n v="46"/>
    <d v="2018-04-11T00:00:00"/>
    <x v="0"/>
    <s v="Highly Active"/>
    <s v="Adult"/>
    <x v="0"/>
    <x v="1"/>
  </r>
  <r>
    <x v="1773"/>
    <n v="52"/>
    <s v="Male"/>
    <x v="1"/>
    <x v="1"/>
    <x v="3"/>
    <n v="484725.26"/>
    <n v="4237.7299999999996"/>
    <n v="790"/>
    <n v="395940.64"/>
    <x v="1"/>
    <n v="54"/>
    <d v="2023-02-08T00:00:00"/>
    <x v="0"/>
    <s v="Highly Active"/>
    <s v="Senior"/>
    <x v="3"/>
    <x v="1"/>
  </r>
  <r>
    <x v="1774"/>
    <n v="55"/>
    <s v="Male"/>
    <x v="1"/>
    <x v="2"/>
    <x v="0"/>
    <n v="60806.78"/>
    <n v="121183.24"/>
    <n v="775"/>
    <n v="139656.54"/>
    <x v="2"/>
    <n v="52"/>
    <d v="2021-05-26T00:00:00"/>
    <x v="0"/>
    <s v="Highly Active"/>
    <s v="Senior"/>
    <x v="1"/>
    <x v="1"/>
  </r>
  <r>
    <x v="1775"/>
    <n v="30"/>
    <s v="Male"/>
    <x v="0"/>
    <x v="2"/>
    <x v="0"/>
    <n v="75174.399999999994"/>
    <n v="111865.36"/>
    <n v="562"/>
    <n v="17986.919999999998"/>
    <x v="0"/>
    <n v="45"/>
    <d v="2022-03-07T00:00:00"/>
    <x v="0"/>
    <s v="Highly Active"/>
    <s v="Young Adult"/>
    <x v="1"/>
    <x v="0"/>
  </r>
  <r>
    <x v="1776"/>
    <n v="64"/>
    <s v="Female"/>
    <x v="3"/>
    <x v="2"/>
    <x v="0"/>
    <n v="93698.35"/>
    <n v="115254.51"/>
    <n v="837"/>
    <n v="413233.96"/>
    <x v="2"/>
    <n v="34"/>
    <d v="2020-10-14T00:00:00"/>
    <x v="0"/>
    <s v="Active"/>
    <s v="Senior"/>
    <x v="1"/>
    <x v="1"/>
  </r>
  <r>
    <x v="1777"/>
    <n v="42"/>
    <s v="Male"/>
    <x v="3"/>
    <x v="3"/>
    <x v="1"/>
    <n v="120361.87"/>
    <n v="11192.17"/>
    <n v="758"/>
    <n v="266858.71999999997"/>
    <x v="2"/>
    <n v="59"/>
    <d v="2022-09-02T00:00:00"/>
    <x v="0"/>
    <s v="Highly Active"/>
    <s v="Adult"/>
    <x v="1"/>
    <x v="1"/>
  </r>
  <r>
    <x v="1778"/>
    <n v="26"/>
    <s v="Female"/>
    <x v="1"/>
    <x v="3"/>
    <x v="1"/>
    <n v="7352.19"/>
    <n v="22129.03"/>
    <n v="835"/>
    <n v="318759.78999999998"/>
    <x v="1"/>
    <n v="20"/>
    <d v="2023-01-26T00:00:00"/>
    <x v="0"/>
    <s v="Active"/>
    <s v="Young Adult"/>
    <x v="2"/>
    <x v="1"/>
  </r>
  <r>
    <x v="1779"/>
    <n v="21"/>
    <s v="Female"/>
    <x v="2"/>
    <x v="1"/>
    <x v="3"/>
    <n v="65431.26"/>
    <n v="14085.27"/>
    <n v="594"/>
    <n v="95000.01"/>
    <x v="0"/>
    <n v="7"/>
    <d v="2023-01-24T00:00:00"/>
    <x v="0"/>
    <s v="Low Engagement"/>
    <s v="Youth"/>
    <x v="1"/>
    <x v="0"/>
  </r>
  <r>
    <x v="1780"/>
    <n v="31"/>
    <s v="Female"/>
    <x v="1"/>
    <x v="2"/>
    <x v="0"/>
    <n v="70531.5"/>
    <n v="90854.53"/>
    <n v="734"/>
    <n v="282661.64"/>
    <x v="2"/>
    <n v="33"/>
    <d v="2019-08-10T00:00:00"/>
    <x v="0"/>
    <s v="Active"/>
    <s v="Young Adult"/>
    <x v="1"/>
    <x v="3"/>
  </r>
  <r>
    <x v="1781"/>
    <n v="54"/>
    <s v="Female"/>
    <x v="1"/>
    <x v="2"/>
    <x v="0"/>
    <n v="28629.43"/>
    <n v="179798.92"/>
    <n v="574"/>
    <n v="128235.36"/>
    <x v="1"/>
    <n v="57"/>
    <d v="2022-05-08T00:00:00"/>
    <x v="0"/>
    <s v="Highly Active"/>
    <s v="Senior"/>
    <x v="0"/>
    <x v="0"/>
  </r>
  <r>
    <x v="1782"/>
    <n v="51"/>
    <s v="Female"/>
    <x v="0"/>
    <x v="2"/>
    <x v="3"/>
    <n v="310720.88"/>
    <n v="139483.95000000001"/>
    <n v="607"/>
    <n v="187777.65"/>
    <x v="2"/>
    <n v="35"/>
    <d v="2022-06-25T00:00:00"/>
    <x v="0"/>
    <s v="Active"/>
    <s v="Senior"/>
    <x v="3"/>
    <x v="0"/>
  </r>
  <r>
    <x v="1783"/>
    <n v="28"/>
    <s v="Male"/>
    <x v="2"/>
    <x v="2"/>
    <x v="2"/>
    <n v="38318.81"/>
    <n v="151216.68"/>
    <n v="675"/>
    <n v="86544.49"/>
    <x v="1"/>
    <n v="29"/>
    <d v="2019-04-17T00:00:00"/>
    <x v="0"/>
    <s v="Active"/>
    <s v="Young Adult"/>
    <x v="0"/>
    <x v="3"/>
  </r>
  <r>
    <x v="1784"/>
    <n v="58"/>
    <s v="Male"/>
    <x v="1"/>
    <x v="0"/>
    <x v="0"/>
    <n v="27754.639999999999"/>
    <n v="97655.18"/>
    <n v="457"/>
    <n v="28714.38"/>
    <x v="0"/>
    <n v="52"/>
    <d v="2021-05-28T00:00:00"/>
    <x v="0"/>
    <s v="Highly Active"/>
    <s v="Senior"/>
    <x v="0"/>
    <x v="2"/>
  </r>
  <r>
    <x v="1785"/>
    <n v="20"/>
    <s v="Male"/>
    <x v="1"/>
    <x v="3"/>
    <x v="1"/>
    <n v="103405.01"/>
    <n v="5015.29"/>
    <n v="503"/>
    <n v="198057.14"/>
    <x v="2"/>
    <n v="12"/>
    <d v="2022-07-01T00:00:00"/>
    <x v="0"/>
    <s v="Low Engagement"/>
    <s v="Youth"/>
    <x v="1"/>
    <x v="0"/>
  </r>
  <r>
    <x v="1786"/>
    <n v="45"/>
    <s v="Female"/>
    <x v="4"/>
    <x v="3"/>
    <x v="1"/>
    <n v="195236.05"/>
    <n v="26634.39"/>
    <n v="374"/>
    <n v="17488.8"/>
    <x v="0"/>
    <n v="5"/>
    <d v="2019-12-23T00:00:00"/>
    <x v="0"/>
    <s v="Low Engagement"/>
    <s v="Adult"/>
    <x v="3"/>
    <x v="2"/>
  </r>
  <r>
    <x v="1787"/>
    <n v="46"/>
    <s v="Male"/>
    <x v="1"/>
    <x v="0"/>
    <x v="3"/>
    <n v="327321.71999999997"/>
    <n v="250278.83"/>
    <n v="679"/>
    <n v="10640.86"/>
    <x v="2"/>
    <n v="12"/>
    <d v="2019-03-25T00:00:00"/>
    <x v="0"/>
    <s v="Low Engagement"/>
    <s v="Adult"/>
    <x v="3"/>
    <x v="3"/>
  </r>
  <r>
    <x v="1788"/>
    <n v="26"/>
    <s v="Male"/>
    <x v="2"/>
    <x v="2"/>
    <x v="2"/>
    <n v="141060.73000000001"/>
    <n v="50942.62"/>
    <n v="603"/>
    <n v="122184.87"/>
    <x v="2"/>
    <n v="29"/>
    <d v="2021-07-27T00:00:00"/>
    <x v="0"/>
    <s v="Active"/>
    <s v="Young Adult"/>
    <x v="1"/>
    <x v="0"/>
  </r>
  <r>
    <x v="1789"/>
    <n v="20"/>
    <s v="Female"/>
    <x v="2"/>
    <x v="2"/>
    <x v="2"/>
    <n v="144313.18"/>
    <n v="93597.87"/>
    <n v="361"/>
    <n v="49361.18"/>
    <x v="0"/>
    <n v="35"/>
    <d v="2019-01-25T00:00:00"/>
    <x v="0"/>
    <s v="Active"/>
    <s v="Youth"/>
    <x v="1"/>
    <x v="2"/>
  </r>
  <r>
    <x v="1790"/>
    <n v="42"/>
    <s v="Female"/>
    <x v="1"/>
    <x v="2"/>
    <x v="3"/>
    <n v="143649.5"/>
    <n v="142427.68"/>
    <n v="407"/>
    <n v="31881.38"/>
    <x v="1"/>
    <n v="20"/>
    <d v="2021-06-25T00:00:00"/>
    <x v="0"/>
    <s v="Active"/>
    <s v="Adult"/>
    <x v="1"/>
    <x v="2"/>
  </r>
  <r>
    <x v="1791"/>
    <n v="51"/>
    <s v="Female"/>
    <x v="1"/>
    <x v="1"/>
    <x v="0"/>
    <n v="31808.17"/>
    <n v="13042.22"/>
    <n v="486"/>
    <n v="18022.009999999998"/>
    <x v="0"/>
    <n v="37"/>
    <d v="2019-05-29T00:00:00"/>
    <x v="1"/>
    <s v="Highly Active"/>
    <s v="Senior"/>
    <x v="0"/>
    <x v="2"/>
  </r>
  <r>
    <x v="1792"/>
    <n v="29"/>
    <s v="Female"/>
    <x v="1"/>
    <x v="1"/>
    <x v="2"/>
    <n v="117798.92"/>
    <n v="17207.009999999998"/>
    <n v="528"/>
    <n v="114415.14"/>
    <x v="1"/>
    <n v="1"/>
    <d v="2021-10-20T00:00:00"/>
    <x v="0"/>
    <s v="Low Engagement"/>
    <s v="Young Adult"/>
    <x v="1"/>
    <x v="0"/>
  </r>
  <r>
    <x v="1793"/>
    <n v="59"/>
    <s v="Male"/>
    <x v="3"/>
    <x v="2"/>
    <x v="1"/>
    <n v="174018.98"/>
    <n v="53845.59"/>
    <n v="347"/>
    <n v="17115.490000000002"/>
    <x v="0"/>
    <n v="16"/>
    <d v="2022-03-28T00:00:00"/>
    <x v="0"/>
    <s v="Active"/>
    <s v="Senior"/>
    <x v="3"/>
    <x v="2"/>
  </r>
  <r>
    <x v="1794"/>
    <n v="26"/>
    <s v="Female"/>
    <x v="2"/>
    <x v="2"/>
    <x v="0"/>
    <n v="52403.45"/>
    <n v="103089.76"/>
    <n v="567"/>
    <n v="65285.35"/>
    <x v="1"/>
    <n v="30"/>
    <d v="2022-01-16T00:00:00"/>
    <x v="0"/>
    <s v="Active"/>
    <s v="Young Adult"/>
    <x v="1"/>
    <x v="0"/>
  </r>
  <r>
    <x v="1795"/>
    <n v="32"/>
    <s v="Female"/>
    <x v="0"/>
    <x v="2"/>
    <x v="1"/>
    <n v="198679.08"/>
    <n v="46528.15"/>
    <n v="553"/>
    <n v="124955.88"/>
    <x v="2"/>
    <n v="9"/>
    <d v="2022-04-21T00:00:00"/>
    <x v="0"/>
    <s v="Low Engagement"/>
    <s v="Young Adult"/>
    <x v="3"/>
    <x v="0"/>
  </r>
  <r>
    <x v="1796"/>
    <n v="57"/>
    <s v="Male"/>
    <x v="4"/>
    <x v="2"/>
    <x v="2"/>
    <n v="11620.11"/>
    <n v="96231.19"/>
    <n v="386"/>
    <n v="29688.49"/>
    <x v="1"/>
    <n v="42"/>
    <d v="2021-09-12T00:00:00"/>
    <x v="0"/>
    <s v="Highly Active"/>
    <s v="Senior"/>
    <x v="0"/>
    <x v="2"/>
  </r>
  <r>
    <x v="1797"/>
    <n v="42"/>
    <s v="Male"/>
    <x v="3"/>
    <x v="0"/>
    <x v="2"/>
    <n v="51942.97"/>
    <n v="24230.080000000002"/>
    <n v="480"/>
    <n v="27554.48"/>
    <x v="0"/>
    <n v="10"/>
    <d v="2021-10-26T00:00:00"/>
    <x v="1"/>
    <s v="Low Engagement"/>
    <s v="Adult"/>
    <x v="1"/>
    <x v="2"/>
  </r>
  <r>
    <x v="1798"/>
    <n v="22"/>
    <s v="Female"/>
    <x v="2"/>
    <x v="2"/>
    <x v="0"/>
    <n v="62693.01"/>
    <n v="182706.42"/>
    <n v="324"/>
    <n v="8277.4699999999993"/>
    <x v="0"/>
    <n v="13"/>
    <d v="2022-09-13T00:00:00"/>
    <x v="0"/>
    <s v="Low Engagement"/>
    <s v="Youth"/>
    <x v="1"/>
    <x v="2"/>
  </r>
  <r>
    <x v="1799"/>
    <n v="28"/>
    <s v="Male"/>
    <x v="2"/>
    <x v="0"/>
    <x v="3"/>
    <n v="261180.46"/>
    <n v="167572.32"/>
    <n v="687"/>
    <n v="97163.55"/>
    <x v="0"/>
    <n v="48"/>
    <d v="2018-10-08T00:00:00"/>
    <x v="1"/>
    <s v="Highly Active"/>
    <s v="Young Adult"/>
    <x v="3"/>
    <x v="3"/>
  </r>
  <r>
    <x v="1800"/>
    <n v="51"/>
    <s v="Female"/>
    <x v="0"/>
    <x v="1"/>
    <x v="2"/>
    <n v="26324.42"/>
    <n v="16996.05"/>
    <n v="521"/>
    <n v="30405.7"/>
    <x v="0"/>
    <n v="20"/>
    <d v="2021-07-10T00:00:00"/>
    <x v="0"/>
    <s v="Active"/>
    <s v="Senior"/>
    <x v="0"/>
    <x v="0"/>
  </r>
  <r>
    <x v="1801"/>
    <n v="41"/>
    <s v="Female"/>
    <x v="0"/>
    <x v="0"/>
    <x v="0"/>
    <n v="37410.92"/>
    <n v="36773.32"/>
    <n v="696"/>
    <n v="30747.45"/>
    <x v="1"/>
    <n v="29"/>
    <d v="2018-07-18T00:00:00"/>
    <x v="0"/>
    <s v="Active"/>
    <s v="Adult"/>
    <x v="0"/>
    <x v="3"/>
  </r>
  <r>
    <x v="1802"/>
    <n v="32"/>
    <s v="Male"/>
    <x v="2"/>
    <x v="2"/>
    <x v="1"/>
    <n v="9962.19"/>
    <n v="68667.88"/>
    <n v="810"/>
    <n v="472096.43"/>
    <x v="2"/>
    <n v="57"/>
    <d v="2023-01-25T00:00:00"/>
    <x v="0"/>
    <s v="Highly Active"/>
    <s v="Young Adult"/>
    <x v="2"/>
    <x v="1"/>
  </r>
  <r>
    <x v="1803"/>
    <n v="55"/>
    <s v="Male"/>
    <x v="0"/>
    <x v="2"/>
    <x v="3"/>
    <n v="339235.72"/>
    <n v="74094.600000000006"/>
    <n v="739"/>
    <n v="65653.240000000005"/>
    <x v="1"/>
    <n v="4"/>
    <d v="2021-07-09T00:00:00"/>
    <x v="0"/>
    <s v="Low Engagement"/>
    <s v="Senior"/>
    <x v="3"/>
    <x v="3"/>
  </r>
  <r>
    <x v="1804"/>
    <n v="25"/>
    <s v="Female"/>
    <x v="1"/>
    <x v="0"/>
    <x v="1"/>
    <n v="179084.79999999999"/>
    <n v="128273.62"/>
    <n v="474"/>
    <n v="31814.76"/>
    <x v="0"/>
    <n v="46"/>
    <d v="2021-08-16T00:00:00"/>
    <x v="0"/>
    <s v="Highly Active"/>
    <s v="Youth"/>
    <x v="3"/>
    <x v="2"/>
  </r>
  <r>
    <x v="1805"/>
    <n v="22"/>
    <s v="Female"/>
    <x v="2"/>
    <x v="2"/>
    <x v="0"/>
    <n v="88602.54"/>
    <n v="166487.28"/>
    <n v="610"/>
    <n v="16525.240000000002"/>
    <x v="1"/>
    <n v="49"/>
    <d v="2018-03-22T00:00:00"/>
    <x v="0"/>
    <s v="Highly Active"/>
    <s v="Youth"/>
    <x v="1"/>
    <x v="0"/>
  </r>
  <r>
    <x v="1806"/>
    <n v="65"/>
    <s v="Female"/>
    <x v="1"/>
    <x v="2"/>
    <x v="3"/>
    <n v="364795.01"/>
    <n v="95714.84"/>
    <n v="573"/>
    <n v="42608.44"/>
    <x v="0"/>
    <n v="28"/>
    <d v="2019-09-25T00:00:00"/>
    <x v="0"/>
    <s v="Active"/>
    <s v="Senior"/>
    <x v="3"/>
    <x v="0"/>
  </r>
  <r>
    <x v="1807"/>
    <n v="43"/>
    <s v="Male"/>
    <x v="1"/>
    <x v="0"/>
    <x v="2"/>
    <n v="75207.83"/>
    <n v="77302.990000000005"/>
    <n v="334"/>
    <n v="35857.71"/>
    <x v="0"/>
    <n v="37"/>
    <d v="2022-06-04T00:00:00"/>
    <x v="0"/>
    <s v="Highly Active"/>
    <s v="Adult"/>
    <x v="1"/>
    <x v="2"/>
  </r>
  <r>
    <x v="1808"/>
    <n v="35"/>
    <s v="Female"/>
    <x v="1"/>
    <x v="0"/>
    <x v="3"/>
    <n v="280414.23"/>
    <n v="38197.269999999997"/>
    <n v="516"/>
    <n v="54190.25"/>
    <x v="0"/>
    <n v="13"/>
    <d v="2020-06-21T00:00:00"/>
    <x v="0"/>
    <s v="Low Engagement"/>
    <s v="Young Adult"/>
    <x v="3"/>
    <x v="0"/>
  </r>
  <r>
    <x v="1809"/>
    <n v="23"/>
    <s v="Female"/>
    <x v="0"/>
    <x v="1"/>
    <x v="3"/>
    <n v="111613.47"/>
    <n v="1589.83"/>
    <n v="707"/>
    <n v="291979.65999999997"/>
    <x v="1"/>
    <n v="57"/>
    <d v="2018-03-10T00:00:00"/>
    <x v="1"/>
    <s v="Highly Active"/>
    <s v="Youth"/>
    <x v="1"/>
    <x v="3"/>
  </r>
  <r>
    <x v="1810"/>
    <n v="54"/>
    <s v="Female"/>
    <x v="2"/>
    <x v="2"/>
    <x v="1"/>
    <n v="71498.33"/>
    <n v="159208.03"/>
    <n v="818"/>
    <n v="171926.36"/>
    <x v="1"/>
    <n v="3"/>
    <d v="2021-04-01T00:00:00"/>
    <x v="0"/>
    <s v="Low Engagement"/>
    <s v="Senior"/>
    <x v="1"/>
    <x v="1"/>
  </r>
  <r>
    <x v="1811"/>
    <n v="65"/>
    <s v="Female"/>
    <x v="1"/>
    <x v="1"/>
    <x v="0"/>
    <n v="19585.080000000002"/>
    <n v="8896.06"/>
    <n v="568"/>
    <n v="119167.71"/>
    <x v="2"/>
    <n v="37"/>
    <d v="2020-01-18T00:00:00"/>
    <x v="0"/>
    <s v="Highly Active"/>
    <s v="Senior"/>
    <x v="0"/>
    <x v="0"/>
  </r>
  <r>
    <x v="1812"/>
    <n v="30"/>
    <s v="Female"/>
    <x v="2"/>
    <x v="2"/>
    <x v="1"/>
    <n v="165134.04"/>
    <n v="153450.79"/>
    <n v="774"/>
    <n v="232404.05"/>
    <x v="2"/>
    <n v="48"/>
    <d v="2022-02-08T00:00:00"/>
    <x v="0"/>
    <s v="Highly Active"/>
    <s v="Young Adult"/>
    <x v="3"/>
    <x v="1"/>
  </r>
  <r>
    <x v="1813"/>
    <n v="45"/>
    <s v="Male"/>
    <x v="2"/>
    <x v="2"/>
    <x v="0"/>
    <n v="91560.639999999999"/>
    <n v="145988.81"/>
    <n v="624"/>
    <n v="78242.98"/>
    <x v="2"/>
    <n v="19"/>
    <d v="2018-09-27T00:00:00"/>
    <x v="1"/>
    <s v="Active"/>
    <s v="Adult"/>
    <x v="1"/>
    <x v="0"/>
  </r>
  <r>
    <x v="1814"/>
    <n v="22"/>
    <s v="Female"/>
    <x v="1"/>
    <x v="0"/>
    <x v="2"/>
    <n v="85169.26"/>
    <n v="57901.49"/>
    <n v="655"/>
    <n v="100236.39"/>
    <x v="1"/>
    <n v="28"/>
    <d v="2018-07-04T00:00:00"/>
    <x v="1"/>
    <s v="Active"/>
    <s v="Youth"/>
    <x v="1"/>
    <x v="3"/>
  </r>
  <r>
    <x v="1815"/>
    <n v="30"/>
    <s v="Female"/>
    <x v="0"/>
    <x v="0"/>
    <x v="0"/>
    <n v="73048.639999999999"/>
    <n v="60008.62"/>
    <n v="389"/>
    <n v="30693.99"/>
    <x v="1"/>
    <n v="19"/>
    <d v="2023-02-06T00:00:00"/>
    <x v="1"/>
    <s v="Active"/>
    <s v="Young Adult"/>
    <x v="1"/>
    <x v="2"/>
  </r>
  <r>
    <x v="1816"/>
    <n v="34"/>
    <s v="Female"/>
    <x v="3"/>
    <x v="3"/>
    <x v="1"/>
    <n v="28685.63"/>
    <n v="23883.55"/>
    <n v="341"/>
    <n v="38781.01"/>
    <x v="0"/>
    <n v="17"/>
    <d v="2019-08-28T00:00:00"/>
    <x v="0"/>
    <s v="Active"/>
    <s v="Young Adult"/>
    <x v="0"/>
    <x v="2"/>
  </r>
  <r>
    <x v="1817"/>
    <n v="67"/>
    <s v="Female"/>
    <x v="3"/>
    <x v="0"/>
    <x v="1"/>
    <n v="123664.26"/>
    <n v="221955.12"/>
    <n v="664"/>
    <n v="76249.440000000002"/>
    <x v="2"/>
    <n v="18"/>
    <d v="2019-11-01T00:00:00"/>
    <x v="0"/>
    <s v="Active"/>
    <s v="Senior"/>
    <x v="1"/>
    <x v="3"/>
  </r>
  <r>
    <x v="1818"/>
    <n v="57"/>
    <s v="Male"/>
    <x v="0"/>
    <x v="3"/>
    <x v="2"/>
    <n v="108390.74"/>
    <n v="14450.77"/>
    <n v="501"/>
    <n v="112600.3"/>
    <x v="1"/>
    <n v="18"/>
    <d v="2022-03-11T00:00:00"/>
    <x v="0"/>
    <s v="Active"/>
    <s v="Senior"/>
    <x v="1"/>
    <x v="0"/>
  </r>
  <r>
    <x v="1819"/>
    <n v="62"/>
    <s v="Male"/>
    <x v="2"/>
    <x v="3"/>
    <x v="0"/>
    <n v="45824.04"/>
    <n v="6935.56"/>
    <n v="665"/>
    <n v="138991.93"/>
    <x v="1"/>
    <n v="57"/>
    <d v="2020-04-30T00:00:00"/>
    <x v="1"/>
    <s v="Highly Active"/>
    <s v="Senior"/>
    <x v="0"/>
    <x v="3"/>
  </r>
  <r>
    <x v="1820"/>
    <n v="49"/>
    <s v="Male"/>
    <x v="1"/>
    <x v="0"/>
    <x v="0"/>
    <n v="25084.04"/>
    <n v="23387.45"/>
    <n v="587"/>
    <n v="37784.129999999997"/>
    <x v="0"/>
    <n v="23"/>
    <d v="2018-12-26T00:00:00"/>
    <x v="0"/>
    <s v="Active"/>
    <s v="Adult"/>
    <x v="0"/>
    <x v="0"/>
  </r>
  <r>
    <x v="1821"/>
    <n v="46"/>
    <s v="Female"/>
    <x v="1"/>
    <x v="0"/>
    <x v="0"/>
    <n v="87860.08"/>
    <n v="100683.95"/>
    <n v="780"/>
    <n v="241529.7"/>
    <x v="2"/>
    <n v="40"/>
    <d v="2019-02-16T00:00:00"/>
    <x v="0"/>
    <s v="Highly Active"/>
    <s v="Adult"/>
    <x v="1"/>
    <x v="1"/>
  </r>
  <r>
    <x v="1822"/>
    <n v="68"/>
    <s v="Female"/>
    <x v="1"/>
    <x v="0"/>
    <x v="2"/>
    <n v="114007.22"/>
    <n v="22582.240000000002"/>
    <n v="800"/>
    <n v="88819.76"/>
    <x v="2"/>
    <n v="50"/>
    <d v="2018-09-28T00:00:00"/>
    <x v="0"/>
    <s v="Highly Active"/>
    <s v="Senior"/>
    <x v="1"/>
    <x v="1"/>
  </r>
  <r>
    <x v="1823"/>
    <n v="20"/>
    <s v="Male"/>
    <x v="4"/>
    <x v="3"/>
    <x v="0"/>
    <n v="90085.87"/>
    <n v="10751.82"/>
    <n v="351"/>
    <n v="32808.79"/>
    <x v="0"/>
    <n v="9"/>
    <d v="2022-05-30T00:00:00"/>
    <x v="0"/>
    <s v="Low Engagement"/>
    <s v="Youth"/>
    <x v="1"/>
    <x v="2"/>
  </r>
  <r>
    <x v="1824"/>
    <n v="57"/>
    <s v="Male"/>
    <x v="1"/>
    <x v="1"/>
    <x v="0"/>
    <n v="82021.86"/>
    <n v="8390.01"/>
    <n v="402"/>
    <n v="48323.16"/>
    <x v="1"/>
    <n v="29"/>
    <d v="2021-01-09T00:00:00"/>
    <x v="0"/>
    <s v="Active"/>
    <s v="Senior"/>
    <x v="1"/>
    <x v="2"/>
  </r>
  <r>
    <x v="1825"/>
    <n v="51"/>
    <s v="Male"/>
    <x v="1"/>
    <x v="2"/>
    <x v="0"/>
    <n v="99047.07"/>
    <n v="50640.68"/>
    <n v="660"/>
    <n v="197297"/>
    <x v="1"/>
    <n v="51"/>
    <d v="2022-11-30T00:00:00"/>
    <x v="0"/>
    <s v="Highly Active"/>
    <s v="Senior"/>
    <x v="1"/>
    <x v="3"/>
  </r>
  <r>
    <x v="1826"/>
    <n v="57"/>
    <s v="Female"/>
    <x v="3"/>
    <x v="1"/>
    <x v="3"/>
    <n v="136477.73000000001"/>
    <n v="2085.56"/>
    <n v="723"/>
    <n v="254403.08"/>
    <x v="1"/>
    <n v="42"/>
    <d v="2023-06-13T00:00:00"/>
    <x v="0"/>
    <s v="Highly Active"/>
    <s v="Senior"/>
    <x v="1"/>
    <x v="3"/>
  </r>
  <r>
    <x v="1827"/>
    <n v="44"/>
    <s v="Female"/>
    <x v="4"/>
    <x v="2"/>
    <x v="0"/>
    <n v="9588.0300000000007"/>
    <n v="182394.36"/>
    <n v="504"/>
    <n v="141951.15"/>
    <x v="2"/>
    <n v="29"/>
    <d v="2020-01-20T00:00:00"/>
    <x v="0"/>
    <s v="Active"/>
    <s v="Adult"/>
    <x v="2"/>
    <x v="0"/>
  </r>
  <r>
    <x v="1828"/>
    <n v="30"/>
    <s v="Male"/>
    <x v="3"/>
    <x v="2"/>
    <x v="0"/>
    <n v="34363.279999999999"/>
    <n v="129529.9"/>
    <n v="313"/>
    <n v="44783.86"/>
    <x v="0"/>
    <n v="2"/>
    <d v="2020-12-23T00:00:00"/>
    <x v="0"/>
    <s v="Low Engagement"/>
    <s v="Young Adult"/>
    <x v="0"/>
    <x v="2"/>
  </r>
  <r>
    <x v="1829"/>
    <n v="62"/>
    <s v="Male"/>
    <x v="1"/>
    <x v="2"/>
    <x v="0"/>
    <n v="13771.41"/>
    <n v="188857.47"/>
    <n v="769"/>
    <n v="364476.81"/>
    <x v="1"/>
    <n v="17"/>
    <d v="2020-10-24T00:00:00"/>
    <x v="0"/>
    <s v="Active"/>
    <s v="Senior"/>
    <x v="0"/>
    <x v="1"/>
  </r>
  <r>
    <x v="1830"/>
    <n v="50"/>
    <s v="Male"/>
    <x v="1"/>
    <x v="0"/>
    <x v="1"/>
    <n v="107010.37"/>
    <n v="116831.33"/>
    <n v="765"/>
    <n v="251787.29"/>
    <x v="1"/>
    <n v="57"/>
    <d v="2023-02-14T00:00:00"/>
    <x v="0"/>
    <s v="Highly Active"/>
    <s v="Adult"/>
    <x v="1"/>
    <x v="1"/>
  </r>
  <r>
    <x v="1831"/>
    <n v="23"/>
    <s v="Female"/>
    <x v="1"/>
    <x v="1"/>
    <x v="3"/>
    <n v="334863.01"/>
    <n v="13542.9"/>
    <n v="603"/>
    <n v="151490.91"/>
    <x v="1"/>
    <n v="56"/>
    <d v="2019-07-13T00:00:00"/>
    <x v="0"/>
    <s v="Highly Active"/>
    <s v="Youth"/>
    <x v="3"/>
    <x v="0"/>
  </r>
  <r>
    <x v="1832"/>
    <n v="41"/>
    <s v="Female"/>
    <x v="1"/>
    <x v="2"/>
    <x v="1"/>
    <n v="117766.28"/>
    <n v="64797.58"/>
    <n v="726"/>
    <n v="87553.45"/>
    <x v="1"/>
    <n v="45"/>
    <d v="2022-08-28T00:00:00"/>
    <x v="0"/>
    <s v="Highly Active"/>
    <s v="Adult"/>
    <x v="1"/>
    <x v="3"/>
  </r>
  <r>
    <x v="1833"/>
    <n v="36"/>
    <s v="Female"/>
    <x v="1"/>
    <x v="2"/>
    <x v="2"/>
    <n v="46293.62"/>
    <n v="135117.85"/>
    <n v="409"/>
    <n v="7151.74"/>
    <x v="0"/>
    <n v="31"/>
    <d v="2018-12-03T00:00:00"/>
    <x v="0"/>
    <s v="Active"/>
    <s v="Adult"/>
    <x v="0"/>
    <x v="2"/>
  </r>
  <r>
    <x v="1834"/>
    <n v="33"/>
    <s v="Male"/>
    <x v="2"/>
    <x v="2"/>
    <x v="2"/>
    <n v="137235.35999999999"/>
    <n v="52029.57"/>
    <n v="814"/>
    <n v="459893.84"/>
    <x v="2"/>
    <n v="28"/>
    <d v="2019-06-11T00:00:00"/>
    <x v="0"/>
    <s v="Active"/>
    <s v="Young Adult"/>
    <x v="1"/>
    <x v="1"/>
  </r>
  <r>
    <x v="1835"/>
    <n v="57"/>
    <s v="Male"/>
    <x v="4"/>
    <x v="0"/>
    <x v="1"/>
    <n v="9128.61"/>
    <n v="20582.580000000002"/>
    <n v="367"/>
    <n v="9592.7800000000007"/>
    <x v="1"/>
    <n v="43"/>
    <d v="2023-02-15T00:00:00"/>
    <x v="0"/>
    <s v="Highly Active"/>
    <s v="Senior"/>
    <x v="2"/>
    <x v="2"/>
  </r>
  <r>
    <x v="1836"/>
    <n v="45"/>
    <s v="Female"/>
    <x v="1"/>
    <x v="2"/>
    <x v="3"/>
    <n v="206606.01"/>
    <n v="188360.41"/>
    <n v="545"/>
    <n v="116833.5"/>
    <x v="0"/>
    <n v="48"/>
    <d v="2022-08-16T00:00:00"/>
    <x v="0"/>
    <s v="Highly Active"/>
    <s v="Adult"/>
    <x v="3"/>
    <x v="0"/>
  </r>
  <r>
    <x v="1837"/>
    <n v="50"/>
    <s v="Male"/>
    <x v="0"/>
    <x v="2"/>
    <x v="3"/>
    <n v="373546.61"/>
    <n v="124332.04"/>
    <n v="688"/>
    <n v="107333.72"/>
    <x v="2"/>
    <n v="52"/>
    <d v="2023-04-18T00:00:00"/>
    <x v="0"/>
    <s v="Highly Active"/>
    <s v="Adult"/>
    <x v="3"/>
    <x v="3"/>
  </r>
  <r>
    <x v="1838"/>
    <n v="65"/>
    <s v="Female"/>
    <x v="0"/>
    <x v="2"/>
    <x v="2"/>
    <n v="117370.05"/>
    <n v="187579.91"/>
    <n v="607"/>
    <n v="129278.8"/>
    <x v="1"/>
    <n v="39"/>
    <d v="2020-09-13T00:00:00"/>
    <x v="0"/>
    <s v="Highly Active"/>
    <s v="Senior"/>
    <x v="1"/>
    <x v="0"/>
  </r>
  <r>
    <x v="1839"/>
    <n v="58"/>
    <s v="Male"/>
    <x v="1"/>
    <x v="0"/>
    <x v="1"/>
    <n v="86143.12"/>
    <n v="113472.83"/>
    <n v="651"/>
    <n v="84723.9"/>
    <x v="1"/>
    <n v="30"/>
    <d v="2023-06-05T00:00:00"/>
    <x v="1"/>
    <s v="Active"/>
    <s v="Senior"/>
    <x v="1"/>
    <x v="3"/>
  </r>
  <r>
    <x v="1840"/>
    <n v="30"/>
    <s v="Male"/>
    <x v="0"/>
    <x v="2"/>
    <x v="1"/>
    <n v="8297.41"/>
    <n v="85723.63"/>
    <n v="365"/>
    <n v="19617.03"/>
    <x v="0"/>
    <n v="35"/>
    <d v="2022-07-10T00:00:00"/>
    <x v="1"/>
    <s v="Active"/>
    <s v="Young Adult"/>
    <x v="2"/>
    <x v="2"/>
  </r>
  <r>
    <x v="1841"/>
    <n v="60"/>
    <s v="Male"/>
    <x v="1"/>
    <x v="0"/>
    <x v="1"/>
    <n v="125518.52"/>
    <n v="132183.4"/>
    <n v="759"/>
    <n v="203482.47"/>
    <x v="2"/>
    <n v="48"/>
    <d v="2019-08-28T00:00:00"/>
    <x v="0"/>
    <s v="Highly Active"/>
    <s v="Senior"/>
    <x v="1"/>
    <x v="1"/>
  </r>
  <r>
    <x v="1842"/>
    <n v="62"/>
    <s v="Male"/>
    <x v="1"/>
    <x v="2"/>
    <x v="2"/>
    <n v="18833.259999999998"/>
    <n v="150026.97"/>
    <n v="646"/>
    <n v="177044.47"/>
    <x v="1"/>
    <n v="51"/>
    <d v="2022-03-09T00:00:00"/>
    <x v="0"/>
    <s v="Highly Active"/>
    <s v="Senior"/>
    <x v="0"/>
    <x v="0"/>
  </r>
  <r>
    <x v="1843"/>
    <n v="42"/>
    <s v="Female"/>
    <x v="0"/>
    <x v="0"/>
    <x v="0"/>
    <n v="11677.72"/>
    <n v="178426.42"/>
    <n v="624"/>
    <n v="64179.69"/>
    <x v="0"/>
    <n v="20"/>
    <d v="2022-11-18T00:00:00"/>
    <x v="0"/>
    <s v="Active"/>
    <s v="Adult"/>
    <x v="0"/>
    <x v="0"/>
  </r>
  <r>
    <x v="1844"/>
    <n v="59"/>
    <s v="Male"/>
    <x v="1"/>
    <x v="2"/>
    <x v="0"/>
    <n v="65374.82"/>
    <n v="187310.33"/>
    <n v="332"/>
    <n v="36088.300000000003"/>
    <x v="1"/>
    <n v="16"/>
    <d v="2019-11-25T00:00:00"/>
    <x v="0"/>
    <s v="Active"/>
    <s v="Senior"/>
    <x v="1"/>
    <x v="2"/>
  </r>
  <r>
    <x v="1845"/>
    <n v="53"/>
    <s v="Female"/>
    <x v="4"/>
    <x v="0"/>
    <x v="1"/>
    <n v="65935.22"/>
    <n v="27123.45"/>
    <n v="367"/>
    <n v="32658.91"/>
    <x v="0"/>
    <n v="34"/>
    <d v="2022-07-06T00:00:00"/>
    <x v="1"/>
    <s v="Active"/>
    <s v="Senior"/>
    <x v="1"/>
    <x v="2"/>
  </r>
  <r>
    <x v="1846"/>
    <n v="44"/>
    <s v="Female"/>
    <x v="1"/>
    <x v="2"/>
    <x v="0"/>
    <n v="35454.99"/>
    <n v="150393.31"/>
    <n v="486"/>
    <n v="36326.89"/>
    <x v="1"/>
    <n v="14"/>
    <d v="2018-08-24T00:00:00"/>
    <x v="0"/>
    <s v="Low Engagement"/>
    <s v="Adult"/>
    <x v="0"/>
    <x v="2"/>
  </r>
  <r>
    <x v="1847"/>
    <n v="55"/>
    <s v="Female"/>
    <x v="2"/>
    <x v="0"/>
    <x v="1"/>
    <n v="99927.38"/>
    <n v="112491.75"/>
    <n v="491"/>
    <n v="34198.17"/>
    <x v="0"/>
    <n v="26"/>
    <d v="2020-08-17T00:00:00"/>
    <x v="0"/>
    <s v="Active"/>
    <s v="Senior"/>
    <x v="1"/>
    <x v="2"/>
  </r>
  <r>
    <x v="1848"/>
    <n v="24"/>
    <s v="Male"/>
    <x v="2"/>
    <x v="3"/>
    <x v="0"/>
    <n v="97879.26"/>
    <n v="9505.84"/>
    <n v="512"/>
    <n v="165960.29999999999"/>
    <x v="2"/>
    <n v="20"/>
    <d v="2023-05-27T00:00:00"/>
    <x v="0"/>
    <s v="Active"/>
    <s v="Youth"/>
    <x v="1"/>
    <x v="0"/>
  </r>
  <r>
    <x v="1849"/>
    <n v="22"/>
    <s v="Female"/>
    <x v="1"/>
    <x v="3"/>
    <x v="0"/>
    <n v="96578.78"/>
    <n v="17759.89"/>
    <n v="727"/>
    <n v="364835.6"/>
    <x v="2"/>
    <n v="42"/>
    <d v="2018-06-04T00:00:00"/>
    <x v="0"/>
    <s v="Highly Active"/>
    <s v="Youth"/>
    <x v="1"/>
    <x v="3"/>
  </r>
  <r>
    <x v="1850"/>
    <n v="60"/>
    <s v="Female"/>
    <x v="1"/>
    <x v="0"/>
    <x v="2"/>
    <n v="68276.539999999994"/>
    <n v="161417.85999999999"/>
    <n v="650"/>
    <n v="142273.31"/>
    <x v="0"/>
    <n v="51"/>
    <d v="2018-10-16T00:00:00"/>
    <x v="0"/>
    <s v="Highly Active"/>
    <s v="Senior"/>
    <x v="1"/>
    <x v="3"/>
  </r>
  <r>
    <x v="1851"/>
    <n v="62"/>
    <s v="Female"/>
    <x v="0"/>
    <x v="0"/>
    <x v="1"/>
    <n v="56772.35"/>
    <n v="58363.09"/>
    <n v="407"/>
    <n v="12847.47"/>
    <x v="0"/>
    <n v="24"/>
    <d v="2022-03-25T00:00:00"/>
    <x v="0"/>
    <s v="Active"/>
    <s v="Senior"/>
    <x v="1"/>
    <x v="2"/>
  </r>
  <r>
    <x v="1852"/>
    <n v="68"/>
    <s v="Male"/>
    <x v="3"/>
    <x v="1"/>
    <x v="3"/>
    <n v="186166.47"/>
    <n v="4037.92"/>
    <n v="539"/>
    <n v="120745.60000000001"/>
    <x v="1"/>
    <n v="43"/>
    <d v="2023-06-03T00:00:00"/>
    <x v="0"/>
    <s v="Highly Active"/>
    <s v="Senior"/>
    <x v="3"/>
    <x v="0"/>
  </r>
  <r>
    <x v="1853"/>
    <n v="48"/>
    <s v="Male"/>
    <x v="3"/>
    <x v="0"/>
    <x v="0"/>
    <n v="27609.35"/>
    <n v="134286.10999999999"/>
    <n v="515"/>
    <n v="75430.559999999998"/>
    <x v="1"/>
    <n v="18"/>
    <d v="2019-04-08T00:00:00"/>
    <x v="0"/>
    <s v="Active"/>
    <s v="Adult"/>
    <x v="0"/>
    <x v="0"/>
  </r>
  <r>
    <x v="1854"/>
    <n v="40"/>
    <s v="Female"/>
    <x v="2"/>
    <x v="2"/>
    <x v="0"/>
    <n v="53692.33"/>
    <n v="99497.94"/>
    <n v="476"/>
    <n v="45467.55"/>
    <x v="0"/>
    <n v="43"/>
    <d v="2022-10-28T00:00:00"/>
    <x v="0"/>
    <s v="Highly Active"/>
    <s v="Adult"/>
    <x v="1"/>
    <x v="2"/>
  </r>
  <r>
    <x v="1855"/>
    <n v="59"/>
    <s v="Male"/>
    <x v="3"/>
    <x v="1"/>
    <x v="2"/>
    <n v="94960.37"/>
    <n v="6351.16"/>
    <n v="629"/>
    <n v="145094.32"/>
    <x v="2"/>
    <n v="9"/>
    <d v="2021-10-17T00:00:00"/>
    <x v="1"/>
    <s v="Low Engagement"/>
    <s v="Senior"/>
    <x v="1"/>
    <x v="0"/>
  </r>
  <r>
    <x v="1856"/>
    <n v="27"/>
    <s v="Female"/>
    <x v="0"/>
    <x v="2"/>
    <x v="3"/>
    <n v="269950.71999999997"/>
    <n v="55252.68"/>
    <n v="749"/>
    <n v="460143.19"/>
    <x v="2"/>
    <n v="19"/>
    <d v="2022-01-23T00:00:00"/>
    <x v="0"/>
    <s v="Active"/>
    <s v="Young Adult"/>
    <x v="3"/>
    <x v="3"/>
  </r>
  <r>
    <x v="1857"/>
    <n v="49"/>
    <s v="Female"/>
    <x v="0"/>
    <x v="2"/>
    <x v="1"/>
    <n v="84558.9"/>
    <n v="30743.53"/>
    <n v="746"/>
    <n v="142376.16"/>
    <x v="2"/>
    <n v="20"/>
    <d v="2021-10-13T00:00:00"/>
    <x v="0"/>
    <s v="Active"/>
    <s v="Adult"/>
    <x v="1"/>
    <x v="3"/>
  </r>
  <r>
    <x v="1858"/>
    <n v="60"/>
    <s v="Male"/>
    <x v="2"/>
    <x v="2"/>
    <x v="2"/>
    <n v="39579.910000000003"/>
    <n v="194939.96"/>
    <n v="836"/>
    <n v="342570.3"/>
    <x v="1"/>
    <n v="42"/>
    <d v="2020-03-24T00:00:00"/>
    <x v="0"/>
    <s v="Highly Active"/>
    <s v="Senior"/>
    <x v="0"/>
    <x v="1"/>
  </r>
  <r>
    <x v="1859"/>
    <n v="47"/>
    <s v="Female"/>
    <x v="0"/>
    <x v="2"/>
    <x v="2"/>
    <n v="77550.78"/>
    <n v="190394.87"/>
    <n v="478"/>
    <n v="10943.55"/>
    <x v="0"/>
    <n v="30"/>
    <d v="2023-06-04T00:00:00"/>
    <x v="0"/>
    <s v="Active"/>
    <s v="Adult"/>
    <x v="1"/>
    <x v="2"/>
  </r>
  <r>
    <x v="1860"/>
    <n v="56"/>
    <s v="Male"/>
    <x v="3"/>
    <x v="0"/>
    <x v="2"/>
    <n v="57754.38"/>
    <n v="155422.10999999999"/>
    <n v="694"/>
    <n v="164436.44"/>
    <x v="1"/>
    <n v="26"/>
    <d v="2022-09-29T00:00:00"/>
    <x v="0"/>
    <s v="Active"/>
    <s v="Senior"/>
    <x v="1"/>
    <x v="3"/>
  </r>
  <r>
    <x v="1861"/>
    <n v="48"/>
    <s v="Male"/>
    <x v="1"/>
    <x v="2"/>
    <x v="1"/>
    <n v="110611.12"/>
    <n v="199158.8"/>
    <n v="444"/>
    <n v="39229.160000000003"/>
    <x v="1"/>
    <n v="31"/>
    <d v="2022-07-06T00:00:00"/>
    <x v="0"/>
    <s v="Active"/>
    <s v="Adult"/>
    <x v="1"/>
    <x v="2"/>
  </r>
  <r>
    <x v="1862"/>
    <n v="35"/>
    <s v="Female"/>
    <x v="3"/>
    <x v="2"/>
    <x v="0"/>
    <n v="67843.75"/>
    <n v="144521.24"/>
    <n v="497"/>
    <n v="12631.37"/>
    <x v="0"/>
    <n v="35"/>
    <d v="2021-02-15T00:00:00"/>
    <x v="0"/>
    <s v="Active"/>
    <s v="Young Adult"/>
    <x v="1"/>
    <x v="2"/>
  </r>
  <r>
    <x v="1863"/>
    <n v="53"/>
    <s v="Male"/>
    <x v="2"/>
    <x v="2"/>
    <x v="1"/>
    <n v="128495.87"/>
    <n v="41705.78"/>
    <n v="383"/>
    <n v="27416.68"/>
    <x v="1"/>
    <n v="3"/>
    <d v="2020-01-20T00:00:00"/>
    <x v="0"/>
    <s v="Low Engagement"/>
    <s v="Senior"/>
    <x v="1"/>
    <x v="2"/>
  </r>
  <r>
    <x v="1864"/>
    <n v="19"/>
    <s v="Male"/>
    <x v="1"/>
    <x v="0"/>
    <x v="3"/>
    <n v="258120.59"/>
    <n v="52961.1"/>
    <n v="384"/>
    <n v="35992.870000000003"/>
    <x v="0"/>
    <n v="56"/>
    <d v="2018-07-04T00:00:00"/>
    <x v="0"/>
    <s v="Highly Active"/>
    <s v="Youth"/>
    <x v="3"/>
    <x v="2"/>
  </r>
  <r>
    <x v="1865"/>
    <n v="31"/>
    <s v="Female"/>
    <x v="1"/>
    <x v="0"/>
    <x v="0"/>
    <n v="56049.19"/>
    <n v="276511.03999999998"/>
    <n v="756"/>
    <n v="334545.19"/>
    <x v="2"/>
    <n v="40"/>
    <d v="2022-06-08T00:00:00"/>
    <x v="0"/>
    <s v="Highly Active"/>
    <s v="Young Adult"/>
    <x v="1"/>
    <x v="1"/>
  </r>
  <r>
    <x v="1866"/>
    <n v="30"/>
    <s v="Female"/>
    <x v="1"/>
    <x v="2"/>
    <x v="3"/>
    <n v="178185.26"/>
    <n v="137108.87"/>
    <n v="775"/>
    <n v="267456.99"/>
    <x v="1"/>
    <n v="29"/>
    <d v="2020-03-19T00:00:00"/>
    <x v="0"/>
    <s v="Active"/>
    <s v="Young Adult"/>
    <x v="3"/>
    <x v="1"/>
  </r>
  <r>
    <x v="1867"/>
    <n v="46"/>
    <s v="Male"/>
    <x v="2"/>
    <x v="2"/>
    <x v="0"/>
    <n v="3399.79"/>
    <n v="173341.22"/>
    <n v="552"/>
    <n v="22825.23"/>
    <x v="2"/>
    <n v="6"/>
    <d v="2018-01-29T00:00:00"/>
    <x v="0"/>
    <s v="Low Engagement"/>
    <s v="Adult"/>
    <x v="2"/>
    <x v="0"/>
  </r>
  <r>
    <x v="1868"/>
    <n v="29"/>
    <s v="Male"/>
    <x v="3"/>
    <x v="2"/>
    <x v="1"/>
    <n v="126878.79"/>
    <n v="182705.84"/>
    <n v="371"/>
    <n v="25816.240000000002"/>
    <x v="0"/>
    <n v="52"/>
    <d v="2019-06-26T00:00:00"/>
    <x v="1"/>
    <s v="Highly Active"/>
    <s v="Young Adult"/>
    <x v="1"/>
    <x v="2"/>
  </r>
  <r>
    <x v="1869"/>
    <n v="56"/>
    <s v="Female"/>
    <x v="1"/>
    <x v="3"/>
    <x v="0"/>
    <n v="26004.29"/>
    <n v="16198.55"/>
    <n v="522"/>
    <n v="74441.460000000006"/>
    <x v="2"/>
    <n v="1"/>
    <d v="2021-01-03T00:00:00"/>
    <x v="0"/>
    <s v="Low Engagement"/>
    <s v="Senior"/>
    <x v="0"/>
    <x v="0"/>
  </r>
  <r>
    <x v="1870"/>
    <n v="19"/>
    <s v="Male"/>
    <x v="3"/>
    <x v="0"/>
    <x v="3"/>
    <n v="351029.17"/>
    <n v="33587.269999999997"/>
    <n v="575"/>
    <n v="17863"/>
    <x v="2"/>
    <n v="52"/>
    <d v="2018-09-11T00:00:00"/>
    <x v="0"/>
    <s v="Highly Active"/>
    <s v="Youth"/>
    <x v="3"/>
    <x v="0"/>
  </r>
  <r>
    <x v="1871"/>
    <n v="49"/>
    <s v="Male"/>
    <x v="3"/>
    <x v="0"/>
    <x v="0"/>
    <n v="74953.84"/>
    <n v="72718.5"/>
    <n v="545"/>
    <n v="62952.02"/>
    <x v="1"/>
    <n v="24"/>
    <d v="2020-07-20T00:00:00"/>
    <x v="0"/>
    <s v="Active"/>
    <s v="Adult"/>
    <x v="1"/>
    <x v="0"/>
  </r>
  <r>
    <x v="1872"/>
    <n v="30"/>
    <s v="Male"/>
    <x v="1"/>
    <x v="2"/>
    <x v="2"/>
    <n v="138229.88"/>
    <n v="41317.230000000003"/>
    <n v="640"/>
    <n v="115710.58"/>
    <x v="1"/>
    <n v="38"/>
    <d v="2020-01-25T00:00:00"/>
    <x v="0"/>
    <s v="Highly Active"/>
    <s v="Young Adult"/>
    <x v="1"/>
    <x v="0"/>
  </r>
  <r>
    <x v="1873"/>
    <n v="63"/>
    <s v="Male"/>
    <x v="3"/>
    <x v="0"/>
    <x v="1"/>
    <n v="191833.95"/>
    <n v="72847.16"/>
    <n v="770"/>
    <n v="234446.31"/>
    <x v="2"/>
    <n v="34"/>
    <d v="2021-10-09T00:00:00"/>
    <x v="0"/>
    <s v="Active"/>
    <s v="Senior"/>
    <x v="3"/>
    <x v="1"/>
  </r>
  <r>
    <x v="1874"/>
    <n v="44"/>
    <s v="Male"/>
    <x v="4"/>
    <x v="0"/>
    <x v="3"/>
    <n v="54736.72"/>
    <n v="134949.22"/>
    <n v="753"/>
    <n v="230312.49"/>
    <x v="2"/>
    <n v="51"/>
    <d v="2022-03-14T00:00:00"/>
    <x v="0"/>
    <s v="Highly Active"/>
    <s v="Adult"/>
    <x v="1"/>
    <x v="1"/>
  </r>
  <r>
    <x v="1875"/>
    <n v="66"/>
    <s v="Male"/>
    <x v="0"/>
    <x v="2"/>
    <x v="2"/>
    <n v="148652.39000000001"/>
    <n v="50093.46"/>
    <n v="306"/>
    <n v="10186.67"/>
    <x v="1"/>
    <n v="7"/>
    <d v="2021-10-08T00:00:00"/>
    <x v="0"/>
    <s v="Low Engagement"/>
    <s v="Senior"/>
    <x v="1"/>
    <x v="2"/>
  </r>
  <r>
    <x v="1876"/>
    <n v="58"/>
    <s v="Male"/>
    <x v="3"/>
    <x v="2"/>
    <x v="3"/>
    <n v="357358.24"/>
    <n v="58344.65"/>
    <n v="487"/>
    <n v="49790.7"/>
    <x v="0"/>
    <n v="11"/>
    <d v="2019-06-21T00:00:00"/>
    <x v="0"/>
    <s v="Low Engagement"/>
    <s v="Senior"/>
    <x v="3"/>
    <x v="2"/>
  </r>
  <r>
    <x v="1877"/>
    <n v="34"/>
    <s v="Female"/>
    <x v="4"/>
    <x v="2"/>
    <x v="2"/>
    <n v="100093.38"/>
    <n v="105789.7"/>
    <n v="303"/>
    <n v="47140.54"/>
    <x v="0"/>
    <n v="11"/>
    <d v="2021-04-12T00:00:00"/>
    <x v="1"/>
    <s v="Low Engagement"/>
    <s v="Young Adult"/>
    <x v="1"/>
    <x v="2"/>
  </r>
  <r>
    <x v="1878"/>
    <n v="57"/>
    <s v="Female"/>
    <x v="0"/>
    <x v="1"/>
    <x v="0"/>
    <n v="2506.1"/>
    <n v="6803.42"/>
    <n v="424"/>
    <n v="24755.45"/>
    <x v="0"/>
    <n v="36"/>
    <d v="2020-02-20T00:00:00"/>
    <x v="1"/>
    <s v="Highly Active"/>
    <s v="Senior"/>
    <x v="2"/>
    <x v="2"/>
  </r>
  <r>
    <x v="1879"/>
    <n v="48"/>
    <s v="Female"/>
    <x v="1"/>
    <x v="1"/>
    <x v="0"/>
    <n v="86262.11"/>
    <n v="9353.16"/>
    <n v="314"/>
    <n v="9213.7199999999993"/>
    <x v="1"/>
    <n v="20"/>
    <d v="2022-08-12T00:00:00"/>
    <x v="1"/>
    <s v="Active"/>
    <s v="Adult"/>
    <x v="1"/>
    <x v="2"/>
  </r>
  <r>
    <x v="1880"/>
    <n v="51"/>
    <s v="Female"/>
    <x v="3"/>
    <x v="0"/>
    <x v="0"/>
    <n v="15403.65"/>
    <n v="140168.17000000001"/>
    <n v="824"/>
    <n v="488228.12"/>
    <x v="2"/>
    <n v="16"/>
    <d v="2021-07-31T00:00:00"/>
    <x v="0"/>
    <s v="Active"/>
    <s v="Senior"/>
    <x v="0"/>
    <x v="1"/>
  </r>
  <r>
    <x v="1881"/>
    <n v="41"/>
    <s v="Female"/>
    <x v="0"/>
    <x v="0"/>
    <x v="0"/>
    <n v="83895.69"/>
    <n v="200453.85"/>
    <n v="539"/>
    <n v="18418.84"/>
    <x v="2"/>
    <n v="5"/>
    <d v="2023-04-10T00:00:00"/>
    <x v="1"/>
    <s v="Low Engagement"/>
    <s v="Adult"/>
    <x v="1"/>
    <x v="0"/>
  </r>
  <r>
    <x v="1882"/>
    <n v="62"/>
    <s v="Male"/>
    <x v="2"/>
    <x v="2"/>
    <x v="2"/>
    <n v="12178.76"/>
    <n v="189322.22"/>
    <n v="659"/>
    <n v="182375.73"/>
    <x v="0"/>
    <n v="24"/>
    <d v="2020-01-31T00:00:00"/>
    <x v="0"/>
    <s v="Active"/>
    <s v="Senior"/>
    <x v="0"/>
    <x v="3"/>
  </r>
  <r>
    <x v="1883"/>
    <n v="52"/>
    <s v="Male"/>
    <x v="1"/>
    <x v="0"/>
    <x v="0"/>
    <n v="64950.46"/>
    <n v="50202.01"/>
    <n v="817"/>
    <n v="256279.6"/>
    <x v="2"/>
    <n v="30"/>
    <d v="2018-08-10T00:00:00"/>
    <x v="0"/>
    <s v="Active"/>
    <s v="Senior"/>
    <x v="1"/>
    <x v="1"/>
  </r>
  <r>
    <x v="1884"/>
    <n v="65"/>
    <s v="Male"/>
    <x v="3"/>
    <x v="0"/>
    <x v="1"/>
    <n v="89786.3"/>
    <n v="47792.84"/>
    <n v="619"/>
    <n v="167754.07999999999"/>
    <x v="2"/>
    <n v="30"/>
    <d v="2021-10-14T00:00:00"/>
    <x v="1"/>
    <s v="Active"/>
    <s v="Senior"/>
    <x v="1"/>
    <x v="0"/>
  </r>
  <r>
    <x v="1885"/>
    <n v="23"/>
    <s v="Male"/>
    <x v="1"/>
    <x v="2"/>
    <x v="1"/>
    <n v="44149.51"/>
    <n v="174977.04"/>
    <n v="530"/>
    <n v="89621.1"/>
    <x v="1"/>
    <n v="39"/>
    <d v="2019-04-24T00:00:00"/>
    <x v="0"/>
    <s v="Highly Active"/>
    <s v="Youth"/>
    <x v="0"/>
    <x v="0"/>
  </r>
  <r>
    <x v="1886"/>
    <n v="36"/>
    <s v="Female"/>
    <x v="4"/>
    <x v="1"/>
    <x v="1"/>
    <n v="25974.47"/>
    <n v="10127.93"/>
    <n v="329"/>
    <n v="20902.93"/>
    <x v="0"/>
    <n v="57"/>
    <d v="2020-08-23T00:00:00"/>
    <x v="0"/>
    <s v="Highly Active"/>
    <s v="Adult"/>
    <x v="0"/>
    <x v="2"/>
  </r>
  <r>
    <x v="1887"/>
    <n v="47"/>
    <s v="Male"/>
    <x v="1"/>
    <x v="2"/>
    <x v="1"/>
    <n v="90824.9"/>
    <n v="160288.85"/>
    <n v="833"/>
    <n v="448377.22"/>
    <x v="1"/>
    <n v="48"/>
    <d v="2018-02-21T00:00:00"/>
    <x v="0"/>
    <s v="Highly Active"/>
    <s v="Adult"/>
    <x v="1"/>
    <x v="1"/>
  </r>
  <r>
    <x v="1888"/>
    <n v="24"/>
    <s v="Male"/>
    <x v="1"/>
    <x v="2"/>
    <x v="3"/>
    <n v="105487.61"/>
    <n v="66621.72"/>
    <n v="455"/>
    <n v="22172.5"/>
    <x v="1"/>
    <n v="47"/>
    <d v="2021-06-22T00:00:00"/>
    <x v="0"/>
    <s v="Highly Active"/>
    <s v="Youth"/>
    <x v="1"/>
    <x v="2"/>
  </r>
  <r>
    <x v="1889"/>
    <n v="27"/>
    <s v="Female"/>
    <x v="2"/>
    <x v="0"/>
    <x v="0"/>
    <n v="49158.21"/>
    <n v="252081.52"/>
    <n v="698"/>
    <n v="64246.99"/>
    <x v="2"/>
    <n v="37"/>
    <d v="2022-12-16T00:00:00"/>
    <x v="0"/>
    <s v="Highly Active"/>
    <s v="Young Adult"/>
    <x v="0"/>
    <x v="3"/>
  </r>
  <r>
    <x v="1890"/>
    <n v="58"/>
    <s v="Male"/>
    <x v="1"/>
    <x v="0"/>
    <x v="0"/>
    <n v="62896.49"/>
    <n v="278677.05"/>
    <n v="645"/>
    <n v="103768.23"/>
    <x v="1"/>
    <n v="33"/>
    <d v="2023-04-16T00:00:00"/>
    <x v="0"/>
    <s v="Active"/>
    <s v="Senior"/>
    <x v="1"/>
    <x v="0"/>
  </r>
  <r>
    <x v="1891"/>
    <n v="49"/>
    <s v="Male"/>
    <x v="0"/>
    <x v="0"/>
    <x v="1"/>
    <n v="166339.92000000001"/>
    <n v="197935.24"/>
    <n v="494"/>
    <n v="10985.18"/>
    <x v="1"/>
    <n v="20"/>
    <d v="2021-02-23T00:00:00"/>
    <x v="1"/>
    <s v="Active"/>
    <s v="Adult"/>
    <x v="3"/>
    <x v="2"/>
  </r>
  <r>
    <x v="1892"/>
    <n v="51"/>
    <s v="Female"/>
    <x v="4"/>
    <x v="2"/>
    <x v="3"/>
    <n v="355392.25"/>
    <n v="47999.43"/>
    <n v="467"/>
    <n v="20431.830000000002"/>
    <x v="0"/>
    <n v="54"/>
    <d v="2019-11-03T00:00:00"/>
    <x v="0"/>
    <s v="Highly Active"/>
    <s v="Senior"/>
    <x v="3"/>
    <x v="2"/>
  </r>
  <r>
    <x v="1893"/>
    <n v="45"/>
    <s v="Male"/>
    <x v="3"/>
    <x v="1"/>
    <x v="1"/>
    <n v="17713.95"/>
    <n v="17905.900000000001"/>
    <n v="676"/>
    <n v="122606.15"/>
    <x v="1"/>
    <n v="22"/>
    <d v="2023-02-18T00:00:00"/>
    <x v="0"/>
    <s v="Active"/>
    <s v="Adult"/>
    <x v="0"/>
    <x v="3"/>
  </r>
  <r>
    <x v="1894"/>
    <n v="32"/>
    <s v="Male"/>
    <x v="1"/>
    <x v="0"/>
    <x v="2"/>
    <n v="53040.55"/>
    <n v="241896.56"/>
    <n v="788"/>
    <n v="382449.15"/>
    <x v="1"/>
    <n v="41"/>
    <d v="2021-06-03T00:00:00"/>
    <x v="0"/>
    <s v="Highly Active"/>
    <s v="Young Adult"/>
    <x v="1"/>
    <x v="1"/>
  </r>
  <r>
    <x v="1895"/>
    <n v="47"/>
    <s v="Male"/>
    <x v="1"/>
    <x v="0"/>
    <x v="1"/>
    <n v="61155.83"/>
    <n v="230245.78"/>
    <n v="661"/>
    <n v="91249.22"/>
    <x v="2"/>
    <n v="58"/>
    <d v="2019-03-30T00:00:00"/>
    <x v="0"/>
    <s v="Highly Active"/>
    <s v="Adult"/>
    <x v="1"/>
    <x v="3"/>
  </r>
  <r>
    <x v="1896"/>
    <n v="54"/>
    <s v="Male"/>
    <x v="3"/>
    <x v="3"/>
    <x v="1"/>
    <n v="183431.32"/>
    <n v="5918.2"/>
    <n v="781"/>
    <n v="288578.65000000002"/>
    <x v="2"/>
    <n v="21"/>
    <d v="2021-08-19T00:00:00"/>
    <x v="0"/>
    <s v="Active"/>
    <s v="Senior"/>
    <x v="3"/>
    <x v="1"/>
  </r>
  <r>
    <x v="1897"/>
    <n v="46"/>
    <s v="Male"/>
    <x v="4"/>
    <x v="0"/>
    <x v="0"/>
    <n v="86910.42"/>
    <n v="243709.51"/>
    <n v="543"/>
    <n v="36205.370000000003"/>
    <x v="0"/>
    <n v="37"/>
    <d v="2018-05-10T00:00:00"/>
    <x v="0"/>
    <s v="Highly Active"/>
    <s v="Adult"/>
    <x v="1"/>
    <x v="0"/>
  </r>
  <r>
    <x v="1898"/>
    <n v="39"/>
    <s v="Female"/>
    <x v="2"/>
    <x v="2"/>
    <x v="1"/>
    <n v="77178.84"/>
    <n v="53451.67"/>
    <n v="470"/>
    <n v="21638.99"/>
    <x v="0"/>
    <n v="54"/>
    <d v="2021-07-25T00:00:00"/>
    <x v="0"/>
    <s v="Highly Active"/>
    <s v="Adult"/>
    <x v="1"/>
    <x v="2"/>
  </r>
  <r>
    <x v="1899"/>
    <n v="21"/>
    <s v="Female"/>
    <x v="2"/>
    <x v="1"/>
    <x v="3"/>
    <n v="82019.87"/>
    <n v="4447.72"/>
    <n v="812"/>
    <n v="270557.99"/>
    <x v="2"/>
    <n v="27"/>
    <d v="2022-08-15T00:00:00"/>
    <x v="0"/>
    <s v="Active"/>
    <s v="Youth"/>
    <x v="1"/>
    <x v="1"/>
  </r>
  <r>
    <x v="1900"/>
    <n v="37"/>
    <s v="Female"/>
    <x v="1"/>
    <x v="2"/>
    <x v="0"/>
    <n v="89516.62"/>
    <n v="128112.92"/>
    <n v="705"/>
    <n v="74994.63"/>
    <x v="1"/>
    <n v="38"/>
    <d v="2020-08-08T00:00:00"/>
    <x v="0"/>
    <s v="Highly Active"/>
    <s v="Adult"/>
    <x v="1"/>
    <x v="3"/>
  </r>
  <r>
    <x v="1901"/>
    <n v="49"/>
    <s v="Female"/>
    <x v="3"/>
    <x v="2"/>
    <x v="0"/>
    <n v="88930.81"/>
    <n v="75046.73"/>
    <n v="506"/>
    <n v="56934.16"/>
    <x v="2"/>
    <n v="35"/>
    <d v="2023-02-06T00:00:00"/>
    <x v="1"/>
    <s v="Active"/>
    <s v="Adult"/>
    <x v="1"/>
    <x v="0"/>
  </r>
  <r>
    <x v="1902"/>
    <n v="53"/>
    <s v="Female"/>
    <x v="0"/>
    <x v="2"/>
    <x v="3"/>
    <n v="434635.76"/>
    <n v="142429.20000000001"/>
    <n v="453"/>
    <n v="48063.93"/>
    <x v="0"/>
    <n v="38"/>
    <d v="2021-12-06T00:00:00"/>
    <x v="0"/>
    <s v="Highly Active"/>
    <s v="Senior"/>
    <x v="3"/>
    <x v="2"/>
  </r>
  <r>
    <x v="1903"/>
    <n v="67"/>
    <s v="Female"/>
    <x v="1"/>
    <x v="3"/>
    <x v="1"/>
    <n v="169790.92"/>
    <n v="20201.759999999998"/>
    <n v="347"/>
    <n v="6324.17"/>
    <x v="0"/>
    <n v="40"/>
    <d v="2019-09-11T00:00:00"/>
    <x v="1"/>
    <s v="Highly Active"/>
    <s v="Senior"/>
    <x v="3"/>
    <x v="2"/>
  </r>
  <r>
    <x v="1904"/>
    <n v="21"/>
    <s v="Male"/>
    <x v="1"/>
    <x v="2"/>
    <x v="0"/>
    <n v="48545.15"/>
    <n v="48385.43"/>
    <n v="300"/>
    <n v="31302.12"/>
    <x v="0"/>
    <n v="6"/>
    <d v="2021-08-22T00:00:00"/>
    <x v="0"/>
    <s v="Low Engagement"/>
    <s v="Youth"/>
    <x v="0"/>
    <x v="2"/>
  </r>
  <r>
    <x v="1905"/>
    <n v="44"/>
    <s v="Female"/>
    <x v="3"/>
    <x v="0"/>
    <x v="3"/>
    <n v="129844.24"/>
    <n v="203684.08"/>
    <n v="706"/>
    <n v="62083.38"/>
    <x v="2"/>
    <n v="32"/>
    <d v="2020-04-16T00:00:00"/>
    <x v="0"/>
    <s v="Active"/>
    <s v="Adult"/>
    <x v="1"/>
    <x v="3"/>
  </r>
  <r>
    <x v="1906"/>
    <n v="34"/>
    <s v="Female"/>
    <x v="1"/>
    <x v="2"/>
    <x v="0"/>
    <n v="48271.32"/>
    <n v="187072.33"/>
    <n v="406"/>
    <n v="9765.7900000000009"/>
    <x v="0"/>
    <n v="16"/>
    <d v="2018-08-27T00:00:00"/>
    <x v="0"/>
    <s v="Active"/>
    <s v="Young Adult"/>
    <x v="0"/>
    <x v="2"/>
  </r>
  <r>
    <x v="1907"/>
    <n v="29"/>
    <s v="Male"/>
    <x v="1"/>
    <x v="0"/>
    <x v="2"/>
    <n v="79243.69"/>
    <n v="65110.77"/>
    <n v="472"/>
    <n v="32881.42"/>
    <x v="1"/>
    <n v="28"/>
    <d v="2018-10-14T00:00:00"/>
    <x v="1"/>
    <s v="Active"/>
    <s v="Young Adult"/>
    <x v="1"/>
    <x v="2"/>
  </r>
  <r>
    <x v="1908"/>
    <n v="39"/>
    <s v="Male"/>
    <x v="2"/>
    <x v="0"/>
    <x v="0"/>
    <n v="49503.24"/>
    <n v="187177.37"/>
    <n v="805"/>
    <n v="180799.82"/>
    <x v="2"/>
    <n v="16"/>
    <d v="2018-04-03T00:00:00"/>
    <x v="0"/>
    <s v="Active"/>
    <s v="Adult"/>
    <x v="0"/>
    <x v="1"/>
  </r>
  <r>
    <x v="1909"/>
    <n v="34"/>
    <s v="Female"/>
    <x v="1"/>
    <x v="0"/>
    <x v="3"/>
    <n v="292447.65999999997"/>
    <n v="115722.3"/>
    <n v="429"/>
    <n v="29761.88"/>
    <x v="1"/>
    <n v="27"/>
    <d v="2023-04-22T00:00:00"/>
    <x v="0"/>
    <s v="Active"/>
    <s v="Young Adult"/>
    <x v="3"/>
    <x v="2"/>
  </r>
  <r>
    <x v="1910"/>
    <n v="27"/>
    <s v="Male"/>
    <x v="1"/>
    <x v="2"/>
    <x v="1"/>
    <n v="55243.12"/>
    <n v="108133.98"/>
    <n v="697"/>
    <n v="64671.839999999997"/>
    <x v="0"/>
    <n v="53"/>
    <d v="2018-03-18T00:00:00"/>
    <x v="1"/>
    <s v="Highly Active"/>
    <s v="Young Adult"/>
    <x v="1"/>
    <x v="3"/>
  </r>
  <r>
    <x v="1911"/>
    <n v="18"/>
    <s v="Female"/>
    <x v="3"/>
    <x v="0"/>
    <x v="2"/>
    <n v="61273.77"/>
    <n v="100360.05"/>
    <n v="593"/>
    <n v="17953.93"/>
    <x v="0"/>
    <n v="3"/>
    <d v="2019-09-16T00:00:00"/>
    <x v="0"/>
    <s v="Low Engagement"/>
    <s v="Youth"/>
    <x v="1"/>
    <x v="0"/>
  </r>
  <r>
    <x v="1912"/>
    <n v="39"/>
    <s v="Male"/>
    <x v="3"/>
    <x v="3"/>
    <x v="0"/>
    <n v="43984.47"/>
    <n v="13853.27"/>
    <n v="746"/>
    <n v="71488.37"/>
    <x v="2"/>
    <n v="49"/>
    <d v="2020-10-05T00:00:00"/>
    <x v="0"/>
    <s v="Highly Active"/>
    <s v="Adult"/>
    <x v="0"/>
    <x v="3"/>
  </r>
  <r>
    <x v="1913"/>
    <n v="43"/>
    <s v="Female"/>
    <x v="3"/>
    <x v="0"/>
    <x v="3"/>
    <n v="109004.54"/>
    <n v="28095.31"/>
    <n v="315"/>
    <n v="27216.09"/>
    <x v="1"/>
    <n v="21"/>
    <d v="2018-08-26T00:00:00"/>
    <x v="0"/>
    <s v="Active"/>
    <s v="Adult"/>
    <x v="1"/>
    <x v="2"/>
  </r>
  <r>
    <x v="1914"/>
    <n v="35"/>
    <s v="Male"/>
    <x v="3"/>
    <x v="0"/>
    <x v="1"/>
    <n v="93796.01"/>
    <n v="294834.49"/>
    <n v="648"/>
    <n v="35620.81"/>
    <x v="2"/>
    <n v="38"/>
    <d v="2018-07-19T00:00:00"/>
    <x v="0"/>
    <s v="Highly Active"/>
    <s v="Young Adult"/>
    <x v="1"/>
    <x v="0"/>
  </r>
  <r>
    <x v="1915"/>
    <n v="67"/>
    <s v="Male"/>
    <x v="2"/>
    <x v="3"/>
    <x v="1"/>
    <n v="163041.57999999999"/>
    <n v="20620"/>
    <n v="502"/>
    <n v="194966.36"/>
    <x v="2"/>
    <n v="38"/>
    <d v="2019-04-26T00:00:00"/>
    <x v="0"/>
    <s v="Highly Active"/>
    <s v="Senior"/>
    <x v="3"/>
    <x v="0"/>
  </r>
  <r>
    <x v="1916"/>
    <n v="31"/>
    <s v="Female"/>
    <x v="3"/>
    <x v="2"/>
    <x v="1"/>
    <n v="166471.60999999999"/>
    <n v="115119.95"/>
    <n v="433"/>
    <n v="30469.77"/>
    <x v="0"/>
    <n v="30"/>
    <d v="2022-12-23T00:00:00"/>
    <x v="0"/>
    <s v="Active"/>
    <s v="Young Adult"/>
    <x v="3"/>
    <x v="2"/>
  </r>
  <r>
    <x v="1917"/>
    <n v="64"/>
    <s v="Female"/>
    <x v="1"/>
    <x v="0"/>
    <x v="3"/>
    <n v="235203.7"/>
    <n v="127440.3"/>
    <n v="825"/>
    <n v="383999.83"/>
    <x v="1"/>
    <n v="22"/>
    <d v="2021-01-05T00:00:00"/>
    <x v="1"/>
    <s v="Active"/>
    <s v="Senior"/>
    <x v="3"/>
    <x v="1"/>
  </r>
  <r>
    <x v="1918"/>
    <n v="46"/>
    <s v="Female"/>
    <x v="0"/>
    <x v="1"/>
    <x v="2"/>
    <n v="82633.16"/>
    <n v="10787.49"/>
    <n v="807"/>
    <n v="201617.69"/>
    <x v="2"/>
    <n v="19"/>
    <d v="2018-10-05T00:00:00"/>
    <x v="0"/>
    <s v="Active"/>
    <s v="Adult"/>
    <x v="1"/>
    <x v="1"/>
  </r>
  <r>
    <x v="1919"/>
    <n v="29"/>
    <s v="Female"/>
    <x v="4"/>
    <x v="2"/>
    <x v="0"/>
    <n v="4331.38"/>
    <n v="94618.02"/>
    <n v="365"/>
    <n v="17677.240000000002"/>
    <x v="1"/>
    <n v="31"/>
    <d v="2020-03-06T00:00:00"/>
    <x v="1"/>
    <s v="Active"/>
    <s v="Young Adult"/>
    <x v="2"/>
    <x v="2"/>
  </r>
  <r>
    <x v="1920"/>
    <n v="53"/>
    <s v="Female"/>
    <x v="1"/>
    <x v="0"/>
    <x v="0"/>
    <n v="67768.820000000007"/>
    <n v="120774.22"/>
    <n v="779"/>
    <n v="111324.79"/>
    <x v="2"/>
    <n v="20"/>
    <d v="2020-07-18T00:00:00"/>
    <x v="1"/>
    <s v="Active"/>
    <s v="Senior"/>
    <x v="1"/>
    <x v="1"/>
  </r>
  <r>
    <x v="1921"/>
    <n v="52"/>
    <s v="Male"/>
    <x v="1"/>
    <x v="2"/>
    <x v="2"/>
    <n v="66644.820000000007"/>
    <n v="108870.91"/>
    <n v="758"/>
    <n v="471076.63"/>
    <x v="1"/>
    <n v="47"/>
    <d v="2020-01-30T00:00:00"/>
    <x v="0"/>
    <s v="Highly Active"/>
    <s v="Senior"/>
    <x v="1"/>
    <x v="1"/>
  </r>
  <r>
    <x v="1922"/>
    <n v="69"/>
    <s v="Female"/>
    <x v="2"/>
    <x v="0"/>
    <x v="0"/>
    <n v="45102.29"/>
    <n v="97275.25"/>
    <n v="641"/>
    <n v="19579.23"/>
    <x v="2"/>
    <n v="19"/>
    <d v="2021-10-05T00:00:00"/>
    <x v="0"/>
    <s v="Active"/>
    <s v="Senior"/>
    <x v="0"/>
    <x v="0"/>
  </r>
  <r>
    <x v="1923"/>
    <n v="29"/>
    <s v="Female"/>
    <x v="1"/>
    <x v="0"/>
    <x v="2"/>
    <n v="132314.18"/>
    <n v="70413.97"/>
    <n v="458"/>
    <n v="11277.52"/>
    <x v="1"/>
    <n v="2"/>
    <d v="2023-04-29T00:00:00"/>
    <x v="0"/>
    <s v="Low Engagement"/>
    <s v="Young Adult"/>
    <x v="1"/>
    <x v="2"/>
  </r>
  <r>
    <x v="1924"/>
    <n v="24"/>
    <s v="Male"/>
    <x v="1"/>
    <x v="2"/>
    <x v="1"/>
    <n v="95057.71"/>
    <n v="124623"/>
    <n v="460"/>
    <n v="14183.1"/>
    <x v="0"/>
    <n v="40"/>
    <d v="2022-03-02T00:00:00"/>
    <x v="0"/>
    <s v="Highly Active"/>
    <s v="Youth"/>
    <x v="1"/>
    <x v="2"/>
  </r>
  <r>
    <x v="1925"/>
    <n v="46"/>
    <s v="Male"/>
    <x v="3"/>
    <x v="0"/>
    <x v="3"/>
    <n v="59536.51"/>
    <n v="255974.32"/>
    <n v="553"/>
    <n v="25992.38"/>
    <x v="2"/>
    <n v="39"/>
    <d v="2021-11-27T00:00:00"/>
    <x v="0"/>
    <s v="Highly Active"/>
    <s v="Adult"/>
    <x v="1"/>
    <x v="0"/>
  </r>
  <r>
    <x v="1926"/>
    <n v="28"/>
    <s v="Female"/>
    <x v="4"/>
    <x v="2"/>
    <x v="0"/>
    <n v="23521.599999999999"/>
    <n v="55980.79"/>
    <n v="826"/>
    <n v="86325.49"/>
    <x v="1"/>
    <n v="27"/>
    <d v="2023-04-22T00:00:00"/>
    <x v="0"/>
    <s v="Active"/>
    <s v="Young Adult"/>
    <x v="0"/>
    <x v="1"/>
  </r>
  <r>
    <x v="1927"/>
    <n v="50"/>
    <s v="Male"/>
    <x v="2"/>
    <x v="2"/>
    <x v="0"/>
    <n v="48086.44"/>
    <n v="35564.839999999997"/>
    <n v="848"/>
    <n v="463286.08"/>
    <x v="1"/>
    <n v="8"/>
    <d v="2021-01-11T00:00:00"/>
    <x v="0"/>
    <s v="Low Engagement"/>
    <s v="Adult"/>
    <x v="0"/>
    <x v="1"/>
  </r>
  <r>
    <x v="1928"/>
    <n v="23"/>
    <s v="Male"/>
    <x v="1"/>
    <x v="2"/>
    <x v="3"/>
    <n v="240978.33"/>
    <n v="71958"/>
    <n v="454"/>
    <n v="24168.79"/>
    <x v="1"/>
    <n v="45"/>
    <d v="2020-05-08T00:00:00"/>
    <x v="0"/>
    <s v="Highly Active"/>
    <s v="Youth"/>
    <x v="3"/>
    <x v="2"/>
  </r>
  <r>
    <x v="1929"/>
    <n v="64"/>
    <s v="Female"/>
    <x v="1"/>
    <x v="1"/>
    <x v="2"/>
    <n v="130451.82"/>
    <n v="19594.41"/>
    <n v="785"/>
    <n v="149670.38"/>
    <x v="2"/>
    <n v="54"/>
    <d v="2021-04-17T00:00:00"/>
    <x v="0"/>
    <s v="Highly Active"/>
    <s v="Senior"/>
    <x v="1"/>
    <x v="1"/>
  </r>
  <r>
    <x v="1930"/>
    <n v="32"/>
    <s v="Male"/>
    <x v="3"/>
    <x v="2"/>
    <x v="2"/>
    <n v="85899.25"/>
    <n v="170888.87"/>
    <n v="731"/>
    <n v="395700.2"/>
    <x v="2"/>
    <n v="27"/>
    <d v="2022-03-01T00:00:00"/>
    <x v="0"/>
    <s v="Active"/>
    <s v="Young Adult"/>
    <x v="1"/>
    <x v="3"/>
  </r>
  <r>
    <x v="1931"/>
    <n v="49"/>
    <s v="Male"/>
    <x v="2"/>
    <x v="1"/>
    <x v="0"/>
    <n v="69273.94"/>
    <n v="11917.32"/>
    <n v="326"/>
    <n v="18985.64"/>
    <x v="0"/>
    <n v="15"/>
    <d v="2022-01-28T00:00:00"/>
    <x v="0"/>
    <s v="Low Engagement"/>
    <s v="Adult"/>
    <x v="1"/>
    <x v="2"/>
  </r>
  <r>
    <x v="1932"/>
    <n v="68"/>
    <s v="Female"/>
    <x v="1"/>
    <x v="0"/>
    <x v="0"/>
    <n v="47463.01"/>
    <n v="280189.7"/>
    <n v="311"/>
    <n v="15697.82"/>
    <x v="0"/>
    <n v="12"/>
    <d v="2018-11-13T00:00:00"/>
    <x v="1"/>
    <s v="Low Engagement"/>
    <s v="Senior"/>
    <x v="0"/>
    <x v="2"/>
  </r>
  <r>
    <x v="1933"/>
    <n v="28"/>
    <s v="Female"/>
    <x v="2"/>
    <x v="2"/>
    <x v="0"/>
    <n v="44525.919999999998"/>
    <n v="105697.45"/>
    <n v="366"/>
    <n v="22420.89"/>
    <x v="1"/>
    <n v="47"/>
    <d v="2022-12-19T00:00:00"/>
    <x v="0"/>
    <s v="Highly Active"/>
    <s v="Young Adult"/>
    <x v="0"/>
    <x v="2"/>
  </r>
  <r>
    <x v="1934"/>
    <n v="40"/>
    <s v="Male"/>
    <x v="1"/>
    <x v="0"/>
    <x v="2"/>
    <n v="72480.13"/>
    <n v="295318.57"/>
    <n v="841"/>
    <n v="231215.58"/>
    <x v="1"/>
    <n v="14"/>
    <d v="2020-04-29T00:00:00"/>
    <x v="0"/>
    <s v="Low Engagement"/>
    <s v="Adult"/>
    <x v="1"/>
    <x v="1"/>
  </r>
  <r>
    <x v="1935"/>
    <n v="43"/>
    <s v="Male"/>
    <x v="2"/>
    <x v="0"/>
    <x v="0"/>
    <n v="41681.24"/>
    <n v="102964.57"/>
    <n v="395"/>
    <n v="18190.03"/>
    <x v="0"/>
    <n v="7"/>
    <d v="2021-09-03T00:00:00"/>
    <x v="0"/>
    <s v="Low Engagement"/>
    <s v="Adult"/>
    <x v="0"/>
    <x v="2"/>
  </r>
  <r>
    <x v="1936"/>
    <n v="51"/>
    <s v="Female"/>
    <x v="3"/>
    <x v="0"/>
    <x v="0"/>
    <n v="54319.76"/>
    <n v="87285.61"/>
    <n v="514"/>
    <n v="22528.77"/>
    <x v="1"/>
    <n v="17"/>
    <d v="2018-07-22T00:00:00"/>
    <x v="0"/>
    <s v="Active"/>
    <s v="Senior"/>
    <x v="1"/>
    <x v="0"/>
  </r>
  <r>
    <x v="1937"/>
    <n v="63"/>
    <s v="Male"/>
    <x v="2"/>
    <x v="2"/>
    <x v="0"/>
    <n v="25793.9"/>
    <n v="138468.19"/>
    <n v="493"/>
    <n v="43215.91"/>
    <x v="0"/>
    <n v="26"/>
    <d v="2022-09-04T00:00:00"/>
    <x v="1"/>
    <s v="Active"/>
    <s v="Senior"/>
    <x v="0"/>
    <x v="2"/>
  </r>
  <r>
    <x v="1938"/>
    <n v="51"/>
    <s v="Male"/>
    <x v="0"/>
    <x v="2"/>
    <x v="0"/>
    <n v="89214.46"/>
    <n v="94286.17"/>
    <n v="589"/>
    <n v="55646.66"/>
    <x v="0"/>
    <n v="37"/>
    <d v="2020-09-29T00:00:00"/>
    <x v="0"/>
    <s v="Highly Active"/>
    <s v="Senior"/>
    <x v="1"/>
    <x v="0"/>
  </r>
  <r>
    <x v="1939"/>
    <n v="46"/>
    <s v="Male"/>
    <x v="1"/>
    <x v="2"/>
    <x v="2"/>
    <n v="56631.98"/>
    <n v="136482.14000000001"/>
    <n v="843"/>
    <n v="385282.68"/>
    <x v="2"/>
    <n v="20"/>
    <d v="2021-06-14T00:00:00"/>
    <x v="0"/>
    <s v="Active"/>
    <s v="Adult"/>
    <x v="1"/>
    <x v="1"/>
  </r>
  <r>
    <x v="1940"/>
    <n v="21"/>
    <s v="Female"/>
    <x v="0"/>
    <x v="2"/>
    <x v="1"/>
    <n v="33767.15"/>
    <n v="81849.240000000005"/>
    <n v="338"/>
    <n v="18748.900000000001"/>
    <x v="1"/>
    <n v="10"/>
    <d v="2020-04-15T00:00:00"/>
    <x v="0"/>
    <s v="Low Engagement"/>
    <s v="Youth"/>
    <x v="0"/>
    <x v="2"/>
  </r>
  <r>
    <x v="1941"/>
    <n v="34"/>
    <s v="Male"/>
    <x v="0"/>
    <x v="2"/>
    <x v="0"/>
    <n v="10558.5"/>
    <n v="135046.1"/>
    <n v="505"/>
    <n v="145991.37"/>
    <x v="1"/>
    <n v="19"/>
    <d v="2023-04-08T00:00:00"/>
    <x v="0"/>
    <s v="Active"/>
    <s v="Young Adult"/>
    <x v="0"/>
    <x v="0"/>
  </r>
  <r>
    <x v="1942"/>
    <n v="52"/>
    <s v="Male"/>
    <x v="1"/>
    <x v="2"/>
    <x v="0"/>
    <n v="2328.87"/>
    <n v="76876.86"/>
    <n v="783"/>
    <n v="284269.92"/>
    <x v="2"/>
    <n v="18"/>
    <d v="2023-05-03T00:00:00"/>
    <x v="0"/>
    <s v="Active"/>
    <s v="Senior"/>
    <x v="2"/>
    <x v="1"/>
  </r>
  <r>
    <x v="1943"/>
    <n v="30"/>
    <s v="Female"/>
    <x v="2"/>
    <x v="2"/>
    <x v="0"/>
    <n v="42862.75"/>
    <n v="38665.25"/>
    <n v="636"/>
    <n v="107316.95"/>
    <x v="0"/>
    <n v="30"/>
    <d v="2019-07-27T00:00:00"/>
    <x v="0"/>
    <s v="Active"/>
    <s v="Young Adult"/>
    <x v="0"/>
    <x v="0"/>
  </r>
  <r>
    <x v="1944"/>
    <n v="58"/>
    <s v="Male"/>
    <x v="1"/>
    <x v="2"/>
    <x v="0"/>
    <n v="19573.490000000002"/>
    <n v="185063.1"/>
    <n v="795"/>
    <n v="476059.68"/>
    <x v="2"/>
    <n v="30"/>
    <d v="2018-03-09T00:00:00"/>
    <x v="0"/>
    <s v="Active"/>
    <s v="Senior"/>
    <x v="0"/>
    <x v="1"/>
  </r>
  <r>
    <x v="1945"/>
    <n v="56"/>
    <s v="Male"/>
    <x v="3"/>
    <x v="2"/>
    <x v="0"/>
    <n v="3143.14"/>
    <n v="180144.88"/>
    <n v="548"/>
    <n v="129921.39"/>
    <x v="1"/>
    <n v="25"/>
    <d v="2021-11-14T00:00:00"/>
    <x v="1"/>
    <s v="Active"/>
    <s v="Senior"/>
    <x v="2"/>
    <x v="0"/>
  </r>
  <r>
    <x v="1946"/>
    <n v="32"/>
    <s v="Female"/>
    <x v="2"/>
    <x v="2"/>
    <x v="3"/>
    <n v="284008.8"/>
    <n v="195035.69"/>
    <n v="373"/>
    <n v="45064.06"/>
    <x v="0"/>
    <n v="24"/>
    <d v="2020-01-29T00:00:00"/>
    <x v="0"/>
    <s v="Active"/>
    <s v="Young Adult"/>
    <x v="3"/>
    <x v="2"/>
  </r>
  <r>
    <x v="1947"/>
    <n v="46"/>
    <s v="Female"/>
    <x v="4"/>
    <x v="3"/>
    <x v="0"/>
    <n v="68317.88"/>
    <n v="22913.18"/>
    <n v="672"/>
    <n v="193399.76"/>
    <x v="0"/>
    <n v="10"/>
    <d v="2019-03-21T00:00:00"/>
    <x v="1"/>
    <s v="Low Engagement"/>
    <s v="Adult"/>
    <x v="1"/>
    <x v="3"/>
  </r>
  <r>
    <x v="1948"/>
    <n v="46"/>
    <s v="Female"/>
    <x v="1"/>
    <x v="2"/>
    <x v="0"/>
    <n v="9489.35"/>
    <n v="146062.6"/>
    <n v="437"/>
    <n v="15155.83"/>
    <x v="0"/>
    <n v="2"/>
    <d v="2020-06-27T00:00:00"/>
    <x v="0"/>
    <s v="Low Engagement"/>
    <s v="Adult"/>
    <x v="2"/>
    <x v="2"/>
  </r>
  <r>
    <x v="1949"/>
    <n v="28"/>
    <s v="Female"/>
    <x v="3"/>
    <x v="0"/>
    <x v="1"/>
    <n v="94879.55"/>
    <n v="176520.86"/>
    <n v="756"/>
    <n v="288735.39"/>
    <x v="2"/>
    <n v="38"/>
    <d v="2020-06-29T00:00:00"/>
    <x v="0"/>
    <s v="Highly Active"/>
    <s v="Young Adult"/>
    <x v="1"/>
    <x v="1"/>
  </r>
  <r>
    <x v="1950"/>
    <n v="69"/>
    <s v="Male"/>
    <x v="0"/>
    <x v="2"/>
    <x v="3"/>
    <n v="384632.91"/>
    <n v="51410.21"/>
    <n v="743"/>
    <n v="137691.09"/>
    <x v="2"/>
    <n v="32"/>
    <d v="2023-05-01T00:00:00"/>
    <x v="0"/>
    <s v="Active"/>
    <s v="Senior"/>
    <x v="3"/>
    <x v="3"/>
  </r>
  <r>
    <x v="1951"/>
    <n v="49"/>
    <s v="Male"/>
    <x v="3"/>
    <x v="3"/>
    <x v="1"/>
    <n v="197232.33"/>
    <n v="9730.8799999999992"/>
    <n v="652"/>
    <n v="161153.60000000001"/>
    <x v="2"/>
    <n v="35"/>
    <d v="2019-04-29T00:00:00"/>
    <x v="0"/>
    <s v="Active"/>
    <s v="Adult"/>
    <x v="3"/>
    <x v="3"/>
  </r>
  <r>
    <x v="1952"/>
    <n v="19"/>
    <s v="Female"/>
    <x v="1"/>
    <x v="2"/>
    <x v="3"/>
    <n v="350235.66"/>
    <n v="79209.850000000006"/>
    <n v="710"/>
    <n v="435635.98"/>
    <x v="1"/>
    <n v="51"/>
    <d v="2022-10-18T00:00:00"/>
    <x v="0"/>
    <s v="Highly Active"/>
    <s v="Youth"/>
    <x v="3"/>
    <x v="3"/>
  </r>
  <r>
    <x v="1953"/>
    <n v="64"/>
    <s v="Female"/>
    <x v="2"/>
    <x v="3"/>
    <x v="1"/>
    <n v="52743.71"/>
    <n v="27253.91"/>
    <n v="837"/>
    <n v="353135.01"/>
    <x v="2"/>
    <n v="37"/>
    <d v="2020-01-13T00:00:00"/>
    <x v="0"/>
    <s v="Highly Active"/>
    <s v="Senior"/>
    <x v="1"/>
    <x v="1"/>
  </r>
  <r>
    <x v="1954"/>
    <n v="31"/>
    <s v="Male"/>
    <x v="3"/>
    <x v="0"/>
    <x v="3"/>
    <n v="372449.14"/>
    <n v="68431.47"/>
    <n v="752"/>
    <n v="255782.43"/>
    <x v="2"/>
    <n v="7"/>
    <d v="2018-07-23T00:00:00"/>
    <x v="0"/>
    <s v="Low Engagement"/>
    <s v="Young Adult"/>
    <x v="3"/>
    <x v="1"/>
  </r>
  <r>
    <x v="1955"/>
    <n v="37"/>
    <s v="Female"/>
    <x v="1"/>
    <x v="2"/>
    <x v="0"/>
    <n v="60195.01"/>
    <n v="186888.44"/>
    <n v="718"/>
    <n v="156059.9"/>
    <x v="1"/>
    <n v="7"/>
    <d v="2021-11-05T00:00:00"/>
    <x v="0"/>
    <s v="Low Engagement"/>
    <s v="Adult"/>
    <x v="1"/>
    <x v="3"/>
  </r>
  <r>
    <x v="1956"/>
    <n v="39"/>
    <s v="Male"/>
    <x v="1"/>
    <x v="1"/>
    <x v="2"/>
    <n v="39651.9"/>
    <n v="10455.709999999999"/>
    <n v="749"/>
    <n v="329938.03000000003"/>
    <x v="2"/>
    <n v="27"/>
    <d v="2020-01-23T00:00:00"/>
    <x v="0"/>
    <s v="Active"/>
    <s v="Adult"/>
    <x v="0"/>
    <x v="3"/>
  </r>
  <r>
    <x v="1957"/>
    <n v="28"/>
    <s v="Female"/>
    <x v="2"/>
    <x v="0"/>
    <x v="0"/>
    <n v="85259.97"/>
    <n v="220359.5"/>
    <n v="414"/>
    <n v="41896.269999999997"/>
    <x v="1"/>
    <n v="10"/>
    <d v="2021-01-20T00:00:00"/>
    <x v="0"/>
    <s v="Low Engagement"/>
    <s v="Young Adult"/>
    <x v="1"/>
    <x v="2"/>
  </r>
  <r>
    <x v="1958"/>
    <n v="44"/>
    <s v="Male"/>
    <x v="2"/>
    <x v="2"/>
    <x v="1"/>
    <n v="88343.86"/>
    <n v="48741.56"/>
    <n v="350"/>
    <n v="23166.34"/>
    <x v="0"/>
    <n v="33"/>
    <d v="2023-01-21T00:00:00"/>
    <x v="0"/>
    <s v="Active"/>
    <s v="Adult"/>
    <x v="1"/>
    <x v="2"/>
  </r>
  <r>
    <x v="1959"/>
    <n v="20"/>
    <s v="Female"/>
    <x v="1"/>
    <x v="1"/>
    <x v="3"/>
    <n v="482889.94"/>
    <n v="5380.67"/>
    <n v="668"/>
    <n v="11453.74"/>
    <x v="1"/>
    <n v="43"/>
    <d v="2021-08-13T00:00:00"/>
    <x v="0"/>
    <s v="Highly Active"/>
    <s v="Youth"/>
    <x v="3"/>
    <x v="3"/>
  </r>
  <r>
    <x v="1960"/>
    <n v="34"/>
    <s v="Female"/>
    <x v="1"/>
    <x v="3"/>
    <x v="1"/>
    <n v="145965.70000000001"/>
    <n v="28962.97"/>
    <n v="814"/>
    <n v="346866.32"/>
    <x v="1"/>
    <n v="55"/>
    <d v="2020-01-05T00:00:00"/>
    <x v="0"/>
    <s v="Highly Active"/>
    <s v="Young Adult"/>
    <x v="1"/>
    <x v="1"/>
  </r>
  <r>
    <x v="1961"/>
    <n v="61"/>
    <s v="Male"/>
    <x v="1"/>
    <x v="0"/>
    <x v="2"/>
    <n v="100238.84"/>
    <n v="94521.99"/>
    <n v="509"/>
    <n v="41058.910000000003"/>
    <x v="2"/>
    <n v="7"/>
    <d v="2018-05-05T00:00:00"/>
    <x v="0"/>
    <s v="Low Engagement"/>
    <s v="Senior"/>
    <x v="1"/>
    <x v="0"/>
  </r>
  <r>
    <x v="1962"/>
    <n v="45"/>
    <s v="Female"/>
    <x v="3"/>
    <x v="2"/>
    <x v="1"/>
    <n v="147028.79999999999"/>
    <n v="80408.69"/>
    <n v="734"/>
    <n v="161319.12"/>
    <x v="1"/>
    <n v="6"/>
    <d v="2020-03-26T00:00:00"/>
    <x v="0"/>
    <s v="Low Engagement"/>
    <s v="Adult"/>
    <x v="1"/>
    <x v="3"/>
  </r>
  <r>
    <x v="1963"/>
    <n v="46"/>
    <s v="Male"/>
    <x v="0"/>
    <x v="1"/>
    <x v="2"/>
    <n v="76933.58"/>
    <n v="3951.95"/>
    <n v="526"/>
    <n v="22830.36"/>
    <x v="1"/>
    <n v="6"/>
    <d v="2019-07-20T00:00:00"/>
    <x v="0"/>
    <s v="Low Engagement"/>
    <s v="Adult"/>
    <x v="1"/>
    <x v="0"/>
  </r>
  <r>
    <x v="1964"/>
    <n v="38"/>
    <s v="Male"/>
    <x v="3"/>
    <x v="0"/>
    <x v="2"/>
    <n v="80731.710000000006"/>
    <n v="56140.63"/>
    <n v="567"/>
    <n v="175538.24"/>
    <x v="1"/>
    <n v="13"/>
    <d v="2019-01-24T00:00:00"/>
    <x v="0"/>
    <s v="Low Engagement"/>
    <s v="Adult"/>
    <x v="1"/>
    <x v="0"/>
  </r>
  <r>
    <x v="1965"/>
    <n v="64"/>
    <s v="Male"/>
    <x v="4"/>
    <x v="1"/>
    <x v="2"/>
    <n v="129169.03"/>
    <n v="4665.1499999999996"/>
    <n v="415"/>
    <n v="42009.9"/>
    <x v="0"/>
    <n v="48"/>
    <d v="2023-06-06T00:00:00"/>
    <x v="1"/>
    <s v="Highly Active"/>
    <s v="Senior"/>
    <x v="1"/>
    <x v="2"/>
  </r>
  <r>
    <x v="1966"/>
    <n v="33"/>
    <s v="Male"/>
    <x v="2"/>
    <x v="0"/>
    <x v="2"/>
    <n v="105330"/>
    <n v="199851.53"/>
    <n v="659"/>
    <n v="83579.740000000005"/>
    <x v="2"/>
    <n v="13"/>
    <d v="2018-09-08T00:00:00"/>
    <x v="1"/>
    <s v="Low Engagement"/>
    <s v="Young Adult"/>
    <x v="1"/>
    <x v="3"/>
  </r>
  <r>
    <x v="1967"/>
    <n v="54"/>
    <s v="Male"/>
    <x v="1"/>
    <x v="2"/>
    <x v="2"/>
    <n v="135614.07"/>
    <n v="107412.51"/>
    <n v="628"/>
    <n v="15825.3"/>
    <x v="2"/>
    <n v="2"/>
    <d v="2023-04-28T00:00:00"/>
    <x v="1"/>
    <s v="Low Engagement"/>
    <s v="Senior"/>
    <x v="1"/>
    <x v="0"/>
  </r>
  <r>
    <x v="1968"/>
    <n v="37"/>
    <s v="Female"/>
    <x v="1"/>
    <x v="3"/>
    <x v="3"/>
    <n v="450872.04"/>
    <n v="18843.900000000001"/>
    <n v="339"/>
    <n v="30290.66"/>
    <x v="1"/>
    <n v="19"/>
    <d v="2022-10-03T00:00:00"/>
    <x v="0"/>
    <s v="Active"/>
    <s v="Adult"/>
    <x v="3"/>
    <x v="2"/>
  </r>
  <r>
    <x v="1969"/>
    <n v="23"/>
    <s v="Female"/>
    <x v="1"/>
    <x v="2"/>
    <x v="1"/>
    <n v="195415.56"/>
    <n v="50802.02"/>
    <n v="481"/>
    <n v="38133.730000000003"/>
    <x v="1"/>
    <n v="51"/>
    <d v="2022-08-15T00:00:00"/>
    <x v="0"/>
    <s v="Highly Active"/>
    <s v="Youth"/>
    <x v="3"/>
    <x v="2"/>
  </r>
  <r>
    <x v="1970"/>
    <n v="36"/>
    <s v="Male"/>
    <x v="4"/>
    <x v="2"/>
    <x v="0"/>
    <n v="70321.25"/>
    <n v="166359.79999999999"/>
    <n v="789"/>
    <n v="166769.60999999999"/>
    <x v="1"/>
    <n v="19"/>
    <d v="2020-07-20T00:00:00"/>
    <x v="0"/>
    <s v="Active"/>
    <s v="Adult"/>
    <x v="1"/>
    <x v="1"/>
  </r>
  <r>
    <x v="1971"/>
    <n v="22"/>
    <s v="Female"/>
    <x v="2"/>
    <x v="0"/>
    <x v="3"/>
    <n v="276035.77"/>
    <n v="239546.52"/>
    <n v="508"/>
    <n v="58545.54"/>
    <x v="1"/>
    <n v="50"/>
    <d v="2018-07-07T00:00:00"/>
    <x v="0"/>
    <s v="Highly Active"/>
    <s v="Youth"/>
    <x v="3"/>
    <x v="0"/>
  </r>
  <r>
    <x v="1972"/>
    <n v="20"/>
    <s v="Male"/>
    <x v="1"/>
    <x v="0"/>
    <x v="2"/>
    <n v="33283.64"/>
    <n v="26045.18"/>
    <n v="572"/>
    <n v="199214.14"/>
    <x v="1"/>
    <n v="57"/>
    <d v="2021-09-19T00:00:00"/>
    <x v="0"/>
    <s v="Highly Active"/>
    <s v="Youth"/>
    <x v="0"/>
    <x v="0"/>
  </r>
  <r>
    <x v="1973"/>
    <n v="18"/>
    <s v="Female"/>
    <x v="1"/>
    <x v="2"/>
    <x v="3"/>
    <n v="367421.25"/>
    <n v="95197.57"/>
    <n v="418"/>
    <n v="20382.599999999999"/>
    <x v="0"/>
    <n v="38"/>
    <d v="2019-03-11T00:00:00"/>
    <x v="0"/>
    <s v="Highly Active"/>
    <s v="Youth"/>
    <x v="3"/>
    <x v="2"/>
  </r>
  <r>
    <x v="1974"/>
    <n v="55"/>
    <s v="Female"/>
    <x v="2"/>
    <x v="1"/>
    <x v="2"/>
    <n v="50820.88"/>
    <n v="1375.41"/>
    <n v="681"/>
    <n v="19724.150000000001"/>
    <x v="1"/>
    <n v="2"/>
    <d v="2021-08-07T00:00:00"/>
    <x v="0"/>
    <s v="Low Engagement"/>
    <s v="Senior"/>
    <x v="1"/>
    <x v="3"/>
  </r>
  <r>
    <x v="1975"/>
    <n v="32"/>
    <s v="Female"/>
    <x v="0"/>
    <x v="2"/>
    <x v="2"/>
    <n v="49612.66"/>
    <n v="164657.98000000001"/>
    <n v="835"/>
    <n v="60495.05"/>
    <x v="2"/>
    <n v="51"/>
    <d v="2021-08-02T00:00:00"/>
    <x v="0"/>
    <s v="Highly Active"/>
    <s v="Young Adult"/>
    <x v="0"/>
    <x v="1"/>
  </r>
  <r>
    <x v="1976"/>
    <n v="51"/>
    <s v="Female"/>
    <x v="1"/>
    <x v="2"/>
    <x v="0"/>
    <n v="24590.49"/>
    <n v="155335.85"/>
    <n v="557"/>
    <n v="197641.29"/>
    <x v="2"/>
    <n v="26"/>
    <d v="2021-05-07T00:00:00"/>
    <x v="0"/>
    <s v="Active"/>
    <s v="Senior"/>
    <x v="0"/>
    <x v="0"/>
  </r>
  <r>
    <x v="1977"/>
    <n v="52"/>
    <s v="Male"/>
    <x v="4"/>
    <x v="1"/>
    <x v="0"/>
    <n v="87637.08"/>
    <n v="18039.759999999998"/>
    <n v="782"/>
    <n v="419224.72"/>
    <x v="2"/>
    <n v="6"/>
    <d v="2023-06-12T00:00:00"/>
    <x v="0"/>
    <s v="Low Engagement"/>
    <s v="Senior"/>
    <x v="1"/>
    <x v="1"/>
  </r>
  <r>
    <x v="1978"/>
    <n v="66"/>
    <s v="Male"/>
    <x v="2"/>
    <x v="2"/>
    <x v="0"/>
    <n v="86928.48"/>
    <n v="70188.67"/>
    <n v="808"/>
    <n v="428012.79999999999"/>
    <x v="1"/>
    <n v="20"/>
    <d v="2018-02-13T00:00:00"/>
    <x v="0"/>
    <s v="Active"/>
    <s v="Senior"/>
    <x v="1"/>
    <x v="1"/>
  </r>
  <r>
    <x v="1979"/>
    <n v="42"/>
    <s v="Female"/>
    <x v="1"/>
    <x v="2"/>
    <x v="0"/>
    <n v="63466.07"/>
    <n v="107570.3"/>
    <n v="391"/>
    <n v="24599.13"/>
    <x v="0"/>
    <n v="23"/>
    <d v="2018-04-14T00:00:00"/>
    <x v="1"/>
    <s v="Active"/>
    <s v="Adult"/>
    <x v="1"/>
    <x v="2"/>
  </r>
  <r>
    <x v="1980"/>
    <n v="41"/>
    <s v="Female"/>
    <x v="3"/>
    <x v="2"/>
    <x v="1"/>
    <n v="97231.29"/>
    <n v="61362.94"/>
    <n v="460"/>
    <n v="33288.78"/>
    <x v="0"/>
    <n v="54"/>
    <d v="2022-05-31T00:00:00"/>
    <x v="0"/>
    <s v="Highly Active"/>
    <s v="Adult"/>
    <x v="1"/>
    <x v="2"/>
  </r>
  <r>
    <x v="1981"/>
    <n v="29"/>
    <s v="Male"/>
    <x v="1"/>
    <x v="3"/>
    <x v="2"/>
    <n v="104096.02"/>
    <n v="14280.87"/>
    <n v="448"/>
    <n v="16553.48"/>
    <x v="0"/>
    <n v="15"/>
    <d v="2019-11-15T00:00:00"/>
    <x v="0"/>
    <s v="Low Engagement"/>
    <s v="Young Adult"/>
    <x v="1"/>
    <x v="2"/>
  </r>
  <r>
    <x v="1982"/>
    <n v="35"/>
    <s v="Female"/>
    <x v="4"/>
    <x v="2"/>
    <x v="3"/>
    <n v="323253.25"/>
    <n v="118781.35"/>
    <n v="416"/>
    <n v="19612.41"/>
    <x v="1"/>
    <n v="6"/>
    <d v="2019-05-14T00:00:00"/>
    <x v="1"/>
    <s v="Low Engagement"/>
    <s v="Young Adult"/>
    <x v="3"/>
    <x v="2"/>
  </r>
  <r>
    <x v="1983"/>
    <n v="32"/>
    <s v="Male"/>
    <x v="4"/>
    <x v="2"/>
    <x v="1"/>
    <n v="86068.18"/>
    <n v="39066.230000000003"/>
    <n v="757"/>
    <n v="88214.15"/>
    <x v="1"/>
    <n v="28"/>
    <d v="2018-09-15T00:00:00"/>
    <x v="0"/>
    <s v="Active"/>
    <s v="Young Adult"/>
    <x v="1"/>
    <x v="1"/>
  </r>
  <r>
    <x v="1984"/>
    <n v="61"/>
    <s v="Male"/>
    <x v="0"/>
    <x v="0"/>
    <x v="0"/>
    <n v="38583.46"/>
    <n v="220163.71"/>
    <n v="344"/>
    <n v="44693.85"/>
    <x v="0"/>
    <n v="35"/>
    <d v="2022-05-31T00:00:00"/>
    <x v="0"/>
    <s v="Active"/>
    <s v="Senior"/>
    <x v="0"/>
    <x v="2"/>
  </r>
  <r>
    <x v="1985"/>
    <n v="33"/>
    <s v="Male"/>
    <x v="3"/>
    <x v="0"/>
    <x v="0"/>
    <n v="38896.639999999999"/>
    <n v="172122.14"/>
    <n v="533"/>
    <n v="115007.02"/>
    <x v="1"/>
    <n v="11"/>
    <d v="2021-03-02T00:00:00"/>
    <x v="0"/>
    <s v="Low Engagement"/>
    <s v="Young Adult"/>
    <x v="0"/>
    <x v="0"/>
  </r>
  <r>
    <x v="1986"/>
    <n v="44"/>
    <s v="Female"/>
    <x v="1"/>
    <x v="2"/>
    <x v="1"/>
    <n v="119881.01"/>
    <n v="170923.03"/>
    <n v="674"/>
    <n v="88783.53"/>
    <x v="0"/>
    <n v="8"/>
    <d v="2019-02-25T00:00:00"/>
    <x v="0"/>
    <s v="Low Engagement"/>
    <s v="Adult"/>
    <x v="1"/>
    <x v="3"/>
  </r>
  <r>
    <x v="1987"/>
    <n v="25"/>
    <s v="Male"/>
    <x v="4"/>
    <x v="0"/>
    <x v="0"/>
    <n v="65119.27"/>
    <n v="96098.54"/>
    <n v="846"/>
    <n v="213239.82"/>
    <x v="2"/>
    <n v="57"/>
    <d v="2018-05-21T00:00:00"/>
    <x v="0"/>
    <s v="Highly Active"/>
    <s v="Youth"/>
    <x v="1"/>
    <x v="1"/>
  </r>
  <r>
    <x v="1988"/>
    <n v="63"/>
    <s v="Female"/>
    <x v="2"/>
    <x v="2"/>
    <x v="0"/>
    <n v="45722.43"/>
    <n v="183564.59"/>
    <n v="496"/>
    <n v="11480.92"/>
    <x v="0"/>
    <n v="54"/>
    <d v="2022-08-27T00:00:00"/>
    <x v="1"/>
    <s v="Highly Active"/>
    <s v="Senior"/>
    <x v="0"/>
    <x v="2"/>
  </r>
  <r>
    <x v="1989"/>
    <n v="42"/>
    <s v="Male"/>
    <x v="0"/>
    <x v="3"/>
    <x v="1"/>
    <n v="193894.83"/>
    <n v="29967.360000000001"/>
    <n v="324"/>
    <n v="49460.36"/>
    <x v="1"/>
    <n v="50"/>
    <d v="2022-04-17T00:00:00"/>
    <x v="1"/>
    <s v="Highly Active"/>
    <s v="Adult"/>
    <x v="3"/>
    <x v="2"/>
  </r>
  <r>
    <x v="1990"/>
    <n v="34"/>
    <s v="Female"/>
    <x v="4"/>
    <x v="2"/>
    <x v="0"/>
    <n v="9300.73"/>
    <n v="186280.73"/>
    <n v="694"/>
    <n v="37284.519999999997"/>
    <x v="1"/>
    <n v="49"/>
    <d v="2021-02-09T00:00:00"/>
    <x v="0"/>
    <s v="Highly Active"/>
    <s v="Young Adult"/>
    <x v="2"/>
    <x v="3"/>
  </r>
  <r>
    <x v="1991"/>
    <n v="46"/>
    <s v="Female"/>
    <x v="4"/>
    <x v="2"/>
    <x v="2"/>
    <n v="58586.58"/>
    <n v="162241.72"/>
    <n v="335"/>
    <n v="36928.76"/>
    <x v="0"/>
    <n v="51"/>
    <d v="2019-03-01T00:00:00"/>
    <x v="1"/>
    <s v="Highly Active"/>
    <s v="Adult"/>
    <x v="1"/>
    <x v="2"/>
  </r>
  <r>
    <x v="1992"/>
    <n v="25"/>
    <s v="Female"/>
    <x v="3"/>
    <x v="2"/>
    <x v="0"/>
    <n v="42488.39"/>
    <n v="168102.7"/>
    <n v="773"/>
    <n v="477998.68"/>
    <x v="1"/>
    <n v="51"/>
    <d v="2021-04-15T00:00:00"/>
    <x v="0"/>
    <s v="Highly Active"/>
    <s v="Youth"/>
    <x v="0"/>
    <x v="1"/>
  </r>
  <r>
    <x v="1993"/>
    <n v="32"/>
    <s v="Male"/>
    <x v="1"/>
    <x v="2"/>
    <x v="0"/>
    <n v="2675.21"/>
    <n v="127536.52"/>
    <n v="522"/>
    <n v="175104.71"/>
    <x v="1"/>
    <n v="24"/>
    <d v="2019-03-19T00:00:00"/>
    <x v="1"/>
    <s v="Active"/>
    <s v="Young Adult"/>
    <x v="2"/>
    <x v="0"/>
  </r>
  <r>
    <x v="1994"/>
    <n v="44"/>
    <s v="Male"/>
    <x v="4"/>
    <x v="0"/>
    <x v="0"/>
    <n v="37130.76"/>
    <n v="73243.08"/>
    <n v="829"/>
    <n v="197273.84"/>
    <x v="1"/>
    <n v="21"/>
    <d v="2022-07-24T00:00:00"/>
    <x v="0"/>
    <s v="Active"/>
    <s v="Adult"/>
    <x v="0"/>
    <x v="1"/>
  </r>
  <r>
    <x v="1995"/>
    <n v="63"/>
    <s v="Female"/>
    <x v="0"/>
    <x v="2"/>
    <x v="0"/>
    <n v="28097.279999999999"/>
    <n v="145096.92000000001"/>
    <n v="487"/>
    <n v="24757.39"/>
    <x v="1"/>
    <n v="49"/>
    <d v="2022-11-17T00:00:00"/>
    <x v="0"/>
    <s v="Highly Active"/>
    <s v="Senior"/>
    <x v="0"/>
    <x v="2"/>
  </r>
  <r>
    <x v="1996"/>
    <n v="67"/>
    <s v="Female"/>
    <x v="4"/>
    <x v="2"/>
    <x v="3"/>
    <n v="277716.32"/>
    <n v="151168.01"/>
    <n v="701"/>
    <n v="118521.81"/>
    <x v="2"/>
    <n v="59"/>
    <d v="2019-04-23T00:00:00"/>
    <x v="0"/>
    <s v="Highly Active"/>
    <s v="Senior"/>
    <x v="3"/>
    <x v="3"/>
  </r>
  <r>
    <x v="1997"/>
    <n v="69"/>
    <s v="Female"/>
    <x v="0"/>
    <x v="0"/>
    <x v="3"/>
    <n v="201384.75"/>
    <n v="295907.84000000003"/>
    <n v="556"/>
    <n v="122908.18"/>
    <x v="1"/>
    <n v="36"/>
    <d v="2019-11-04T00:00:00"/>
    <x v="0"/>
    <s v="Highly Active"/>
    <s v="Senior"/>
    <x v="3"/>
    <x v="0"/>
  </r>
  <r>
    <x v="1998"/>
    <n v="24"/>
    <s v="Male"/>
    <x v="1"/>
    <x v="0"/>
    <x v="1"/>
    <n v="146605.51999999999"/>
    <n v="171564.37"/>
    <n v="435"/>
    <n v="10244.68"/>
    <x v="0"/>
    <n v="7"/>
    <d v="2022-05-05T00:00:00"/>
    <x v="0"/>
    <s v="Low Engagement"/>
    <s v="Youth"/>
    <x v="1"/>
    <x v="2"/>
  </r>
  <r>
    <x v="1999"/>
    <n v="20"/>
    <s v="Male"/>
    <x v="1"/>
    <x v="2"/>
    <x v="3"/>
    <n v="279469.62"/>
    <n v="76132.73"/>
    <n v="743"/>
    <n v="125786.35"/>
    <x v="1"/>
    <n v="5"/>
    <d v="2018-10-30T00:00:00"/>
    <x v="0"/>
    <s v="Low Engagement"/>
    <s v="Youth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FD5C4-5748-40EB-94B8-1746C21FFC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 colHeaderCaption="Loan Status">
  <location ref="A3:E10" firstHeaderRow="1" firstDataRow="2" firstDataCol="1"/>
  <pivotFields count="18">
    <pivotField dataField="1" showAll="0" countASubtotal="1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countA"/>
      </items>
    </pivotField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Number of loans" fld="0" subtotal="count" baseField="0" baseItem="0"/>
  </dataFields>
  <formats count="2">
    <format dxfId="3">
      <pivotArea grandRow="1" outline="0" collapsedLevelsAreSubtotals="1" fieldPosition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93115-32FC-4450-A3AF-4DFFD619440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redit Risk" colHeaderCaption="Loan status">
  <location ref="A3:E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Number of loan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F4780-BA59-4F1F-A0D0-CDAA8CB76AA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 Value seg" colHeaderCaption="Churn">
  <location ref="A3:D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3">
    <format dxfId="13">
      <pivotArea collapsedLevelsAreSubtotals="1" fieldPosition="0">
        <references count="1">
          <reference field="16" count="0"/>
        </references>
      </pivotArea>
    </format>
    <format dxfId="12">
      <pivotArea grandRow="1" outline="0" collapsedLevelsAreSubtotals="1" fieldPosition="0"/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4EB48-7E93-4C4F-9D87-84D68610B66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 colHeaderCaption="Account type">
  <location ref="A3:F10" firstHeaderRow="1" firstDataRow="2" firstDataCol="1"/>
  <pivotFields count="18"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axis="axisCol" showAll="0">
      <items count="5">
        <item x="1"/>
        <item x="3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ccountBalance" fld="6" subtotal="average" baseField="3" baseItem="0" numFmtId="4"/>
  </dataFields>
  <formats count="3">
    <format dxfId="10">
      <pivotArea outline="0" collapsedLevelsAreSubtotals="1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620F3-D600-4080-9290-86916E76DE0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ment Status" colHeaderCaption="Loan Status">
  <location ref="A3:E9" firstHeaderRow="1" firstDataRow="2" firstDataCol="1"/>
  <pivotFields count="18">
    <pivotField dataField="1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Loan Count" fld="0" subtotal="count" baseField="0" baseItem="0"/>
  </dataFields>
  <formats count="4"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EF52-869D-433F-9187-C00358B46BF5}">
  <dimension ref="A1:N2001"/>
  <sheetViews>
    <sheetView workbookViewId="0">
      <selection activeCell="E9" sqref="E9"/>
    </sheetView>
  </sheetViews>
  <sheetFormatPr defaultRowHeight="14.5"/>
  <cols>
    <col min="13" max="13" width="10.45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56</v>
      </c>
      <c r="C2" t="s">
        <v>15</v>
      </c>
      <c r="D2" t="s">
        <v>16</v>
      </c>
      <c r="E2" t="s">
        <v>17</v>
      </c>
      <c r="F2" t="s">
        <v>18</v>
      </c>
      <c r="G2">
        <v>36631.49</v>
      </c>
      <c r="H2">
        <v>61614.76</v>
      </c>
      <c r="I2">
        <v>564</v>
      </c>
      <c r="J2">
        <v>64963.66</v>
      </c>
      <c r="K2" t="s">
        <v>19</v>
      </c>
      <c r="L2">
        <v>30</v>
      </c>
      <c r="M2" s="1">
        <v>44410</v>
      </c>
      <c r="N2" t="s">
        <v>20</v>
      </c>
    </row>
    <row r="3" spans="1:14">
      <c r="A3" t="s">
        <v>21</v>
      </c>
      <c r="B3">
        <v>69</v>
      </c>
      <c r="C3" t="s">
        <v>22</v>
      </c>
      <c r="D3" t="s">
        <v>23</v>
      </c>
      <c r="E3" t="s">
        <v>24</v>
      </c>
      <c r="F3" t="s">
        <v>18</v>
      </c>
      <c r="G3">
        <v>67112.820000000007</v>
      </c>
      <c r="H3">
        <v>8099.94</v>
      </c>
      <c r="I3">
        <v>767</v>
      </c>
      <c r="J3">
        <v>246927.03</v>
      </c>
      <c r="K3" t="s">
        <v>25</v>
      </c>
      <c r="L3">
        <v>40</v>
      </c>
      <c r="M3" s="1">
        <v>43329</v>
      </c>
      <c r="N3" t="s">
        <v>20</v>
      </c>
    </row>
    <row r="4" spans="1:14">
      <c r="A4" t="s">
        <v>26</v>
      </c>
      <c r="B4">
        <v>46</v>
      </c>
      <c r="C4" t="s">
        <v>22</v>
      </c>
      <c r="D4" t="s">
        <v>23</v>
      </c>
      <c r="E4" t="s">
        <v>27</v>
      </c>
      <c r="F4" t="s">
        <v>18</v>
      </c>
      <c r="G4">
        <v>5019</v>
      </c>
      <c r="H4">
        <v>47543.97</v>
      </c>
      <c r="I4">
        <v>501</v>
      </c>
      <c r="J4">
        <v>191289.58</v>
      </c>
      <c r="K4" t="s">
        <v>25</v>
      </c>
      <c r="L4">
        <v>46</v>
      </c>
      <c r="M4" s="1">
        <v>43152</v>
      </c>
      <c r="N4" t="s">
        <v>20</v>
      </c>
    </row>
    <row r="5" spans="1:14">
      <c r="A5" t="s">
        <v>28</v>
      </c>
      <c r="B5">
        <v>32</v>
      </c>
      <c r="C5" t="s">
        <v>15</v>
      </c>
      <c r="D5" t="s">
        <v>29</v>
      </c>
      <c r="E5" t="s">
        <v>17</v>
      </c>
      <c r="F5" t="s">
        <v>18</v>
      </c>
      <c r="G5">
        <v>39684.550000000003</v>
      </c>
      <c r="H5">
        <v>169252.12</v>
      </c>
      <c r="I5">
        <v>454</v>
      </c>
      <c r="J5">
        <v>46958.25</v>
      </c>
      <c r="K5" t="s">
        <v>19</v>
      </c>
      <c r="L5">
        <v>32</v>
      </c>
      <c r="M5" s="1">
        <v>44619</v>
      </c>
      <c r="N5" t="s">
        <v>20</v>
      </c>
    </row>
    <row r="6" spans="1:14">
      <c r="A6" t="s">
        <v>30</v>
      </c>
      <c r="B6">
        <v>60</v>
      </c>
      <c r="C6" t="s">
        <v>22</v>
      </c>
      <c r="D6" t="s">
        <v>16</v>
      </c>
      <c r="E6" t="s">
        <v>27</v>
      </c>
      <c r="F6" t="s">
        <v>31</v>
      </c>
      <c r="G6">
        <v>159215.69</v>
      </c>
      <c r="H6">
        <v>46649.52</v>
      </c>
      <c r="I6">
        <v>312</v>
      </c>
      <c r="J6">
        <v>45301.24</v>
      </c>
      <c r="K6" t="s">
        <v>25</v>
      </c>
      <c r="L6">
        <v>10</v>
      </c>
      <c r="M6" s="1">
        <v>43664</v>
      </c>
      <c r="N6" t="s">
        <v>20</v>
      </c>
    </row>
    <row r="7" spans="1:14">
      <c r="A7" t="s">
        <v>32</v>
      </c>
      <c r="B7">
        <v>25</v>
      </c>
      <c r="C7" t="s">
        <v>22</v>
      </c>
      <c r="D7" t="s">
        <v>29</v>
      </c>
      <c r="E7" t="s">
        <v>24</v>
      </c>
      <c r="F7" t="s">
        <v>33</v>
      </c>
      <c r="G7">
        <v>122420.84</v>
      </c>
      <c r="H7">
        <v>15810.17</v>
      </c>
      <c r="I7">
        <v>596</v>
      </c>
      <c r="J7">
        <v>75629.84</v>
      </c>
      <c r="K7" t="s">
        <v>25</v>
      </c>
      <c r="L7">
        <v>27</v>
      </c>
      <c r="M7" s="1">
        <v>43602</v>
      </c>
      <c r="N7" t="s">
        <v>20</v>
      </c>
    </row>
    <row r="8" spans="1:14">
      <c r="A8" t="s">
        <v>34</v>
      </c>
      <c r="B8">
        <v>38</v>
      </c>
      <c r="C8" t="s">
        <v>22</v>
      </c>
      <c r="D8" t="s">
        <v>23</v>
      </c>
      <c r="E8" t="s">
        <v>17</v>
      </c>
      <c r="F8" t="s">
        <v>18</v>
      </c>
      <c r="G8">
        <v>71898.73</v>
      </c>
      <c r="H8">
        <v>178648.48</v>
      </c>
      <c r="I8">
        <v>797</v>
      </c>
      <c r="J8">
        <v>241052.56</v>
      </c>
      <c r="K8" t="s">
        <v>25</v>
      </c>
      <c r="L8">
        <v>51</v>
      </c>
      <c r="M8" s="1">
        <v>43558</v>
      </c>
      <c r="N8" t="s">
        <v>35</v>
      </c>
    </row>
    <row r="9" spans="1:14">
      <c r="A9" t="s">
        <v>36</v>
      </c>
      <c r="B9">
        <v>56</v>
      </c>
      <c r="C9" t="s">
        <v>15</v>
      </c>
      <c r="D9" t="s">
        <v>37</v>
      </c>
      <c r="E9" t="s">
        <v>27</v>
      </c>
      <c r="F9" t="s">
        <v>18</v>
      </c>
      <c r="G9">
        <v>21219.62</v>
      </c>
      <c r="H9">
        <v>153074.54</v>
      </c>
      <c r="I9">
        <v>544</v>
      </c>
      <c r="J9">
        <v>176751.39</v>
      </c>
      <c r="K9" t="s">
        <v>38</v>
      </c>
      <c r="L9">
        <v>8</v>
      </c>
      <c r="M9" s="1">
        <v>43386</v>
      </c>
      <c r="N9" t="s">
        <v>20</v>
      </c>
    </row>
    <row r="10" spans="1:14">
      <c r="A10" t="s">
        <v>39</v>
      </c>
      <c r="B10">
        <v>36</v>
      </c>
      <c r="C10" t="s">
        <v>22</v>
      </c>
      <c r="D10" t="s">
        <v>23</v>
      </c>
      <c r="E10" t="s">
        <v>27</v>
      </c>
      <c r="F10" t="s">
        <v>18</v>
      </c>
      <c r="G10">
        <v>25473.31</v>
      </c>
      <c r="H10">
        <v>101147.79</v>
      </c>
      <c r="I10">
        <v>599</v>
      </c>
      <c r="J10">
        <v>166455.65</v>
      </c>
      <c r="K10" t="s">
        <v>38</v>
      </c>
      <c r="L10">
        <v>51</v>
      </c>
      <c r="M10" s="1">
        <v>44609</v>
      </c>
      <c r="N10" t="s">
        <v>20</v>
      </c>
    </row>
    <row r="11" spans="1:14">
      <c r="A11" t="s">
        <v>40</v>
      </c>
      <c r="B11">
        <v>40</v>
      </c>
      <c r="C11" t="s">
        <v>22</v>
      </c>
      <c r="D11" t="s">
        <v>41</v>
      </c>
      <c r="E11" t="s">
        <v>27</v>
      </c>
      <c r="F11" t="s">
        <v>31</v>
      </c>
      <c r="G11">
        <v>199237.3</v>
      </c>
      <c r="H11">
        <v>94853.52</v>
      </c>
      <c r="I11">
        <v>661</v>
      </c>
      <c r="J11">
        <v>73497.38</v>
      </c>
      <c r="K11" t="s">
        <v>25</v>
      </c>
      <c r="L11">
        <v>36</v>
      </c>
      <c r="M11" s="1">
        <v>43310</v>
      </c>
      <c r="N11" t="s">
        <v>35</v>
      </c>
    </row>
    <row r="12" spans="1:14">
      <c r="A12" t="s">
        <v>42</v>
      </c>
      <c r="B12">
        <v>28</v>
      </c>
      <c r="C12" t="s">
        <v>15</v>
      </c>
      <c r="D12" t="s">
        <v>23</v>
      </c>
      <c r="E12" t="s">
        <v>17</v>
      </c>
      <c r="F12" t="s">
        <v>18</v>
      </c>
      <c r="G12">
        <v>11234.42</v>
      </c>
      <c r="H12">
        <v>47498.49</v>
      </c>
      <c r="I12">
        <v>653</v>
      </c>
      <c r="J12">
        <v>53024.31</v>
      </c>
      <c r="K12" t="s">
        <v>25</v>
      </c>
      <c r="L12">
        <v>42</v>
      </c>
      <c r="M12" s="1">
        <v>44486</v>
      </c>
      <c r="N12" t="s">
        <v>20</v>
      </c>
    </row>
    <row r="13" spans="1:14">
      <c r="A13" t="s">
        <v>43</v>
      </c>
      <c r="B13">
        <v>28</v>
      </c>
      <c r="C13" t="s">
        <v>15</v>
      </c>
      <c r="D13" t="s">
        <v>16</v>
      </c>
      <c r="E13" t="s">
        <v>27</v>
      </c>
      <c r="F13" t="s">
        <v>33</v>
      </c>
      <c r="G13">
        <v>35292.78</v>
      </c>
      <c r="H13">
        <v>119055.45</v>
      </c>
      <c r="I13">
        <v>820</v>
      </c>
      <c r="J13">
        <v>310412.78999999998</v>
      </c>
      <c r="K13" t="s">
        <v>38</v>
      </c>
      <c r="L13">
        <v>55</v>
      </c>
      <c r="M13" s="1">
        <v>44617</v>
      </c>
      <c r="N13" t="s">
        <v>20</v>
      </c>
    </row>
    <row r="14" spans="1:14">
      <c r="A14" t="s">
        <v>44</v>
      </c>
      <c r="B14">
        <v>41</v>
      </c>
      <c r="C14" t="s">
        <v>22</v>
      </c>
      <c r="D14" t="s">
        <v>23</v>
      </c>
      <c r="E14" t="s">
        <v>27</v>
      </c>
      <c r="F14" t="s">
        <v>45</v>
      </c>
      <c r="G14">
        <v>108511.82</v>
      </c>
      <c r="H14">
        <v>117465.37</v>
      </c>
      <c r="I14">
        <v>685</v>
      </c>
      <c r="J14">
        <v>161171.85999999999</v>
      </c>
      <c r="K14" t="s">
        <v>25</v>
      </c>
      <c r="L14">
        <v>35</v>
      </c>
      <c r="M14" s="1">
        <v>44928</v>
      </c>
      <c r="N14" t="s">
        <v>20</v>
      </c>
    </row>
    <row r="15" spans="1:14">
      <c r="A15" t="s">
        <v>46</v>
      </c>
      <c r="B15">
        <v>53</v>
      </c>
      <c r="C15" t="s">
        <v>22</v>
      </c>
      <c r="D15" t="s">
        <v>41</v>
      </c>
      <c r="E15" t="s">
        <v>47</v>
      </c>
      <c r="F15" t="s">
        <v>33</v>
      </c>
      <c r="G15">
        <v>55871.69</v>
      </c>
      <c r="H15">
        <v>16702.55</v>
      </c>
      <c r="I15">
        <v>611</v>
      </c>
      <c r="J15">
        <v>70374.5</v>
      </c>
      <c r="K15" t="s">
        <v>38</v>
      </c>
      <c r="L15">
        <v>36</v>
      </c>
      <c r="M15" s="1">
        <v>44217</v>
      </c>
      <c r="N15" t="s">
        <v>20</v>
      </c>
    </row>
    <row r="16" spans="1:14">
      <c r="A16" t="s">
        <v>48</v>
      </c>
      <c r="B16">
        <v>57</v>
      </c>
      <c r="C16" t="s">
        <v>15</v>
      </c>
      <c r="D16" t="s">
        <v>29</v>
      </c>
      <c r="E16" t="s">
        <v>24</v>
      </c>
      <c r="F16" t="s">
        <v>33</v>
      </c>
      <c r="G16">
        <v>39424.620000000003</v>
      </c>
      <c r="H16">
        <v>14810.37</v>
      </c>
      <c r="I16">
        <v>713</v>
      </c>
      <c r="J16">
        <v>445437.56</v>
      </c>
      <c r="K16" t="s">
        <v>25</v>
      </c>
      <c r="L16">
        <v>48</v>
      </c>
      <c r="M16" s="1">
        <v>43279</v>
      </c>
      <c r="N16" t="s">
        <v>20</v>
      </c>
    </row>
    <row r="17" spans="1:14">
      <c r="A17" t="s">
        <v>49</v>
      </c>
      <c r="B17">
        <v>41</v>
      </c>
      <c r="C17" t="s">
        <v>15</v>
      </c>
      <c r="D17" t="s">
        <v>23</v>
      </c>
      <c r="E17" t="s">
        <v>17</v>
      </c>
      <c r="F17" t="s">
        <v>31</v>
      </c>
      <c r="G17">
        <v>102049.15</v>
      </c>
      <c r="H17">
        <v>253101.23</v>
      </c>
      <c r="I17">
        <v>577</v>
      </c>
      <c r="J17">
        <v>53654.53</v>
      </c>
      <c r="K17" t="s">
        <v>38</v>
      </c>
      <c r="L17">
        <v>56</v>
      </c>
      <c r="M17" s="1">
        <v>44310</v>
      </c>
      <c r="N17" t="s">
        <v>20</v>
      </c>
    </row>
    <row r="18" spans="1:14">
      <c r="A18" t="s">
        <v>50</v>
      </c>
      <c r="B18">
        <v>20</v>
      </c>
      <c r="C18" t="s">
        <v>22</v>
      </c>
      <c r="D18" t="s">
        <v>23</v>
      </c>
      <c r="E18" t="s">
        <v>47</v>
      </c>
      <c r="F18" t="s">
        <v>31</v>
      </c>
      <c r="G18">
        <v>97824.04</v>
      </c>
      <c r="H18">
        <v>23769.74</v>
      </c>
      <c r="I18">
        <v>655</v>
      </c>
      <c r="J18">
        <v>162861.19</v>
      </c>
      <c r="K18" t="s">
        <v>25</v>
      </c>
      <c r="L18">
        <v>36</v>
      </c>
      <c r="M18" s="1">
        <v>43965</v>
      </c>
      <c r="N18" t="s">
        <v>35</v>
      </c>
    </row>
    <row r="19" spans="1:14">
      <c r="A19" t="s">
        <v>51</v>
      </c>
      <c r="B19">
        <v>39</v>
      </c>
      <c r="C19" t="s">
        <v>22</v>
      </c>
      <c r="D19" t="s">
        <v>23</v>
      </c>
      <c r="E19" t="s">
        <v>27</v>
      </c>
      <c r="F19" t="s">
        <v>18</v>
      </c>
      <c r="G19">
        <v>90249.06</v>
      </c>
      <c r="H19">
        <v>54457.18</v>
      </c>
      <c r="I19">
        <v>824</v>
      </c>
      <c r="J19">
        <v>95396.91</v>
      </c>
      <c r="K19" t="s">
        <v>38</v>
      </c>
      <c r="L19">
        <v>25</v>
      </c>
      <c r="M19" s="1">
        <v>43166</v>
      </c>
      <c r="N19" t="s">
        <v>20</v>
      </c>
    </row>
    <row r="20" spans="1:14">
      <c r="A20" t="s">
        <v>52</v>
      </c>
      <c r="B20">
        <v>19</v>
      </c>
      <c r="C20" t="s">
        <v>22</v>
      </c>
      <c r="D20" t="s">
        <v>23</v>
      </c>
      <c r="E20" t="s">
        <v>17</v>
      </c>
      <c r="F20" t="s">
        <v>31</v>
      </c>
      <c r="G20">
        <v>11774.29</v>
      </c>
      <c r="H20">
        <v>194176.66</v>
      </c>
      <c r="I20">
        <v>315</v>
      </c>
      <c r="J20">
        <v>25348.22</v>
      </c>
      <c r="K20" t="s">
        <v>19</v>
      </c>
      <c r="L20">
        <v>20</v>
      </c>
      <c r="M20" s="1">
        <v>43162</v>
      </c>
      <c r="N20" t="s">
        <v>20</v>
      </c>
    </row>
    <row r="21" spans="1:14">
      <c r="A21" t="s">
        <v>53</v>
      </c>
      <c r="B21">
        <v>41</v>
      </c>
      <c r="C21" t="s">
        <v>22</v>
      </c>
      <c r="D21" t="s">
        <v>41</v>
      </c>
      <c r="E21" t="s">
        <v>17</v>
      </c>
      <c r="F21" t="s">
        <v>33</v>
      </c>
      <c r="G21">
        <v>54783.14</v>
      </c>
      <c r="H21">
        <v>42490.47</v>
      </c>
      <c r="I21">
        <v>344</v>
      </c>
      <c r="J21">
        <v>14408.82</v>
      </c>
      <c r="K21" t="s">
        <v>19</v>
      </c>
      <c r="L21">
        <v>52</v>
      </c>
      <c r="M21" s="1">
        <v>43292</v>
      </c>
      <c r="N21" t="s">
        <v>35</v>
      </c>
    </row>
    <row r="22" spans="1:14">
      <c r="A22" t="s">
        <v>54</v>
      </c>
      <c r="B22">
        <v>61</v>
      </c>
      <c r="C22" t="s">
        <v>15</v>
      </c>
      <c r="D22" t="s">
        <v>29</v>
      </c>
      <c r="E22" t="s">
        <v>17</v>
      </c>
      <c r="F22" t="s">
        <v>18</v>
      </c>
      <c r="G22">
        <v>60069.13</v>
      </c>
      <c r="H22">
        <v>214494.24</v>
      </c>
      <c r="I22">
        <v>620</v>
      </c>
      <c r="J22">
        <v>39686.379999999997</v>
      </c>
      <c r="K22" t="s">
        <v>19</v>
      </c>
      <c r="L22">
        <v>45</v>
      </c>
      <c r="M22" s="1">
        <v>43548</v>
      </c>
      <c r="N22" t="s">
        <v>20</v>
      </c>
    </row>
    <row r="23" spans="1:14">
      <c r="A23" t="s">
        <v>55</v>
      </c>
      <c r="B23">
        <v>47</v>
      </c>
      <c r="C23" t="s">
        <v>22</v>
      </c>
      <c r="D23" t="s">
        <v>37</v>
      </c>
      <c r="E23" t="s">
        <v>27</v>
      </c>
      <c r="F23" t="s">
        <v>33</v>
      </c>
      <c r="G23">
        <v>94672.25</v>
      </c>
      <c r="H23">
        <v>94912.65</v>
      </c>
      <c r="I23">
        <v>625</v>
      </c>
      <c r="J23">
        <v>157960.25</v>
      </c>
      <c r="K23" t="s">
        <v>25</v>
      </c>
      <c r="L23">
        <v>53</v>
      </c>
      <c r="M23" s="1">
        <v>43577</v>
      </c>
      <c r="N23" t="s">
        <v>20</v>
      </c>
    </row>
    <row r="24" spans="1:14">
      <c r="A24" t="s">
        <v>56</v>
      </c>
      <c r="B24">
        <v>55</v>
      </c>
      <c r="C24" t="s">
        <v>22</v>
      </c>
      <c r="D24" t="s">
        <v>16</v>
      </c>
      <c r="E24" t="s">
        <v>17</v>
      </c>
      <c r="F24" t="s">
        <v>18</v>
      </c>
      <c r="G24">
        <v>48532.5</v>
      </c>
      <c r="H24">
        <v>57099.71</v>
      </c>
      <c r="I24">
        <v>447</v>
      </c>
      <c r="J24">
        <v>36059.300000000003</v>
      </c>
      <c r="K24" t="s">
        <v>19</v>
      </c>
      <c r="L24">
        <v>17</v>
      </c>
      <c r="M24" s="1">
        <v>44135</v>
      </c>
      <c r="N24" t="s">
        <v>20</v>
      </c>
    </row>
    <row r="25" spans="1:14">
      <c r="A25" t="s">
        <v>57</v>
      </c>
      <c r="B25">
        <v>19</v>
      </c>
      <c r="C25" t="s">
        <v>15</v>
      </c>
      <c r="D25" t="s">
        <v>16</v>
      </c>
      <c r="E25" t="s">
        <v>27</v>
      </c>
      <c r="F25" t="s">
        <v>33</v>
      </c>
      <c r="G25">
        <v>124193.18</v>
      </c>
      <c r="H25">
        <v>176548.65</v>
      </c>
      <c r="I25">
        <v>654</v>
      </c>
      <c r="J25">
        <v>185423.66</v>
      </c>
      <c r="K25" t="s">
        <v>38</v>
      </c>
      <c r="L25">
        <v>23</v>
      </c>
      <c r="M25" s="1">
        <v>44333</v>
      </c>
      <c r="N25" t="s">
        <v>20</v>
      </c>
    </row>
    <row r="26" spans="1:14">
      <c r="A26" t="s">
        <v>58</v>
      </c>
      <c r="B26">
        <v>38</v>
      </c>
      <c r="C26" t="s">
        <v>22</v>
      </c>
      <c r="D26" t="s">
        <v>23</v>
      </c>
      <c r="E26" t="s">
        <v>17</v>
      </c>
      <c r="F26" t="s">
        <v>33</v>
      </c>
      <c r="G26">
        <v>18781.099999999999</v>
      </c>
      <c r="H26">
        <v>191922.33</v>
      </c>
      <c r="I26">
        <v>535</v>
      </c>
      <c r="J26">
        <v>162619.22</v>
      </c>
      <c r="K26" t="s">
        <v>38</v>
      </c>
      <c r="L26">
        <v>25</v>
      </c>
      <c r="M26" s="1">
        <v>43155</v>
      </c>
      <c r="N26" t="s">
        <v>20</v>
      </c>
    </row>
    <row r="27" spans="1:14">
      <c r="A27" t="s">
        <v>59</v>
      </c>
      <c r="B27">
        <v>50</v>
      </c>
      <c r="C27" t="s">
        <v>15</v>
      </c>
      <c r="D27" t="s">
        <v>23</v>
      </c>
      <c r="E27" t="s">
        <v>27</v>
      </c>
      <c r="F27" t="s">
        <v>45</v>
      </c>
      <c r="G27">
        <v>416969.49</v>
      </c>
      <c r="H27">
        <v>90303.24</v>
      </c>
      <c r="I27">
        <v>404</v>
      </c>
      <c r="J27">
        <v>19581.259999999998</v>
      </c>
      <c r="K27" t="s">
        <v>19</v>
      </c>
      <c r="L27">
        <v>48</v>
      </c>
      <c r="M27" s="1">
        <v>44250</v>
      </c>
      <c r="N27" t="s">
        <v>20</v>
      </c>
    </row>
    <row r="28" spans="1:14">
      <c r="A28" t="s">
        <v>60</v>
      </c>
      <c r="B28">
        <v>29</v>
      </c>
      <c r="C28" t="s">
        <v>22</v>
      </c>
      <c r="D28" t="s">
        <v>37</v>
      </c>
      <c r="E28" t="s">
        <v>27</v>
      </c>
      <c r="F28" t="s">
        <v>45</v>
      </c>
      <c r="G28">
        <v>272639.40999999997</v>
      </c>
      <c r="H28">
        <v>35223.620000000003</v>
      </c>
      <c r="I28">
        <v>773</v>
      </c>
      <c r="J28">
        <v>402194.75</v>
      </c>
      <c r="K28" t="s">
        <v>25</v>
      </c>
      <c r="L28">
        <v>57</v>
      </c>
      <c r="M28" s="1">
        <v>43508</v>
      </c>
      <c r="N28" t="s">
        <v>20</v>
      </c>
    </row>
    <row r="29" spans="1:14">
      <c r="A29" t="s">
        <v>61</v>
      </c>
      <c r="B29">
        <v>39</v>
      </c>
      <c r="C29" t="s">
        <v>22</v>
      </c>
      <c r="D29" t="s">
        <v>41</v>
      </c>
      <c r="E29" t="s">
        <v>27</v>
      </c>
      <c r="F29" t="s">
        <v>31</v>
      </c>
      <c r="G29">
        <v>31083.34</v>
      </c>
      <c r="H29">
        <v>121342.74</v>
      </c>
      <c r="I29">
        <v>695</v>
      </c>
      <c r="J29">
        <v>120909.13</v>
      </c>
      <c r="K29" t="s">
        <v>25</v>
      </c>
      <c r="L29">
        <v>49</v>
      </c>
      <c r="M29" s="1">
        <v>44567</v>
      </c>
      <c r="N29" t="s">
        <v>20</v>
      </c>
    </row>
    <row r="30" spans="1:14">
      <c r="A30" t="s">
        <v>62</v>
      </c>
      <c r="B30">
        <v>61</v>
      </c>
      <c r="C30" t="s">
        <v>15</v>
      </c>
      <c r="D30" t="s">
        <v>23</v>
      </c>
      <c r="E30" t="s">
        <v>27</v>
      </c>
      <c r="F30" t="s">
        <v>33</v>
      </c>
      <c r="G30">
        <v>133998.26999999999</v>
      </c>
      <c r="H30">
        <v>186948.4</v>
      </c>
      <c r="I30">
        <v>745</v>
      </c>
      <c r="J30">
        <v>475926.09</v>
      </c>
      <c r="K30" t="s">
        <v>38</v>
      </c>
      <c r="L30">
        <v>31</v>
      </c>
      <c r="M30" s="1">
        <v>44431</v>
      </c>
      <c r="N30" t="s">
        <v>20</v>
      </c>
    </row>
    <row r="31" spans="1:14">
      <c r="A31" t="s">
        <v>63</v>
      </c>
      <c r="B31">
        <v>42</v>
      </c>
      <c r="C31" t="s">
        <v>15</v>
      </c>
      <c r="D31" t="s">
        <v>23</v>
      </c>
      <c r="E31" t="s">
        <v>17</v>
      </c>
      <c r="F31" t="s">
        <v>33</v>
      </c>
      <c r="G31">
        <v>100892.03</v>
      </c>
      <c r="H31">
        <v>186986.35</v>
      </c>
      <c r="I31">
        <v>519</v>
      </c>
      <c r="J31">
        <v>162587.97</v>
      </c>
      <c r="K31" t="s">
        <v>25</v>
      </c>
      <c r="L31">
        <v>6</v>
      </c>
      <c r="M31" s="1">
        <v>44537</v>
      </c>
      <c r="N31" t="s">
        <v>20</v>
      </c>
    </row>
    <row r="32" spans="1:14">
      <c r="A32" t="s">
        <v>64</v>
      </c>
      <c r="B32">
        <v>66</v>
      </c>
      <c r="C32" t="s">
        <v>22</v>
      </c>
      <c r="D32" t="s">
        <v>29</v>
      </c>
      <c r="E32" t="s">
        <v>27</v>
      </c>
      <c r="F32" t="s">
        <v>45</v>
      </c>
      <c r="G32">
        <v>123595.56</v>
      </c>
      <c r="H32">
        <v>195180.6</v>
      </c>
      <c r="I32">
        <v>741</v>
      </c>
      <c r="J32">
        <v>219602.76</v>
      </c>
      <c r="K32" t="s">
        <v>38</v>
      </c>
      <c r="L32">
        <v>35</v>
      </c>
      <c r="M32" s="1">
        <v>44217</v>
      </c>
      <c r="N32" t="s">
        <v>20</v>
      </c>
    </row>
    <row r="33" spans="1:14">
      <c r="A33" t="s">
        <v>65</v>
      </c>
      <c r="B33">
        <v>44</v>
      </c>
      <c r="C33" t="s">
        <v>22</v>
      </c>
      <c r="D33" t="s">
        <v>41</v>
      </c>
      <c r="E33" t="s">
        <v>24</v>
      </c>
      <c r="F33" t="s">
        <v>31</v>
      </c>
      <c r="G33">
        <v>11561.7</v>
      </c>
      <c r="H33">
        <v>2729.02</v>
      </c>
      <c r="I33">
        <v>327</v>
      </c>
      <c r="J33">
        <v>25096.97</v>
      </c>
      <c r="K33" t="s">
        <v>25</v>
      </c>
      <c r="L33">
        <v>52</v>
      </c>
      <c r="M33" s="1">
        <v>43960</v>
      </c>
      <c r="N33" t="s">
        <v>35</v>
      </c>
    </row>
    <row r="34" spans="1:14">
      <c r="A34" t="s">
        <v>66</v>
      </c>
      <c r="B34">
        <v>59</v>
      </c>
      <c r="C34" t="s">
        <v>22</v>
      </c>
      <c r="D34" t="s">
        <v>23</v>
      </c>
      <c r="E34" t="s">
        <v>27</v>
      </c>
      <c r="F34" t="s">
        <v>31</v>
      </c>
      <c r="G34">
        <v>32516.38</v>
      </c>
      <c r="H34">
        <v>126611.87</v>
      </c>
      <c r="I34">
        <v>774</v>
      </c>
      <c r="J34">
        <v>96955.98</v>
      </c>
      <c r="K34" t="s">
        <v>38</v>
      </c>
      <c r="L34">
        <v>56</v>
      </c>
      <c r="M34" s="1">
        <v>43552</v>
      </c>
      <c r="N34" t="s">
        <v>20</v>
      </c>
    </row>
    <row r="35" spans="1:14">
      <c r="A35" t="s">
        <v>67</v>
      </c>
      <c r="B35">
        <v>45</v>
      </c>
      <c r="C35" t="s">
        <v>15</v>
      </c>
      <c r="D35" t="s">
        <v>29</v>
      </c>
      <c r="E35" t="s">
        <v>27</v>
      </c>
      <c r="F35" t="s">
        <v>33</v>
      </c>
      <c r="G35">
        <v>95231.71</v>
      </c>
      <c r="H35">
        <v>165681.26</v>
      </c>
      <c r="I35">
        <v>604</v>
      </c>
      <c r="J35">
        <v>76036.08</v>
      </c>
      <c r="K35" t="s">
        <v>25</v>
      </c>
      <c r="L35">
        <v>4</v>
      </c>
      <c r="M35" s="1">
        <v>44020</v>
      </c>
      <c r="N35" t="s">
        <v>20</v>
      </c>
    </row>
    <row r="36" spans="1:14">
      <c r="A36" t="s">
        <v>68</v>
      </c>
      <c r="B36">
        <v>33</v>
      </c>
      <c r="C36" t="s">
        <v>22</v>
      </c>
      <c r="D36" t="s">
        <v>37</v>
      </c>
      <c r="E36" t="s">
        <v>17</v>
      </c>
      <c r="F36" t="s">
        <v>31</v>
      </c>
      <c r="G36">
        <v>39962.769999999997</v>
      </c>
      <c r="H36">
        <v>167151.4</v>
      </c>
      <c r="I36">
        <v>704</v>
      </c>
      <c r="J36">
        <v>426883.69</v>
      </c>
      <c r="K36" t="s">
        <v>38</v>
      </c>
      <c r="L36">
        <v>40</v>
      </c>
      <c r="M36" s="1">
        <v>44307</v>
      </c>
      <c r="N36" t="s">
        <v>20</v>
      </c>
    </row>
    <row r="37" spans="1:14">
      <c r="A37" t="s">
        <v>69</v>
      </c>
      <c r="B37">
        <v>32</v>
      </c>
      <c r="C37" t="s">
        <v>15</v>
      </c>
      <c r="D37" t="s">
        <v>23</v>
      </c>
      <c r="E37" t="s">
        <v>27</v>
      </c>
      <c r="F37" t="s">
        <v>33</v>
      </c>
      <c r="G37">
        <v>41606.83</v>
      </c>
      <c r="H37">
        <v>45481.279999999999</v>
      </c>
      <c r="I37">
        <v>812</v>
      </c>
      <c r="J37">
        <v>241089.79</v>
      </c>
      <c r="K37" t="s">
        <v>38</v>
      </c>
      <c r="L37">
        <v>20</v>
      </c>
      <c r="M37" s="1">
        <v>43670</v>
      </c>
      <c r="N37" t="s">
        <v>20</v>
      </c>
    </row>
    <row r="38" spans="1:14">
      <c r="A38" t="s">
        <v>70</v>
      </c>
      <c r="B38">
        <v>64</v>
      </c>
      <c r="C38" t="s">
        <v>15</v>
      </c>
      <c r="D38" t="s">
        <v>23</v>
      </c>
      <c r="E38" t="s">
        <v>17</v>
      </c>
      <c r="F38" t="s">
        <v>31</v>
      </c>
      <c r="G38">
        <v>9902.25</v>
      </c>
      <c r="H38">
        <v>183208.08</v>
      </c>
      <c r="I38">
        <v>801</v>
      </c>
      <c r="J38">
        <v>281027.3</v>
      </c>
      <c r="K38" t="s">
        <v>25</v>
      </c>
      <c r="L38">
        <v>41</v>
      </c>
      <c r="M38" s="1">
        <v>44758</v>
      </c>
      <c r="N38" t="s">
        <v>20</v>
      </c>
    </row>
    <row r="39" spans="1:14">
      <c r="A39" t="s">
        <v>71</v>
      </c>
      <c r="B39">
        <v>68</v>
      </c>
      <c r="C39" t="s">
        <v>22</v>
      </c>
      <c r="D39" t="s">
        <v>16</v>
      </c>
      <c r="E39" t="s">
        <v>17</v>
      </c>
      <c r="F39" t="s">
        <v>18</v>
      </c>
      <c r="G39">
        <v>72570.14</v>
      </c>
      <c r="H39">
        <v>191286.61</v>
      </c>
      <c r="I39">
        <v>647</v>
      </c>
      <c r="J39">
        <v>115192.59</v>
      </c>
      <c r="K39" t="s">
        <v>19</v>
      </c>
      <c r="L39">
        <v>54</v>
      </c>
      <c r="M39" s="1">
        <v>44881</v>
      </c>
      <c r="N39" t="s">
        <v>20</v>
      </c>
    </row>
    <row r="40" spans="1:14">
      <c r="A40" t="s">
        <v>72</v>
      </c>
      <c r="B40">
        <v>61</v>
      </c>
      <c r="C40" t="s">
        <v>15</v>
      </c>
      <c r="D40" t="s">
        <v>41</v>
      </c>
      <c r="E40" t="s">
        <v>27</v>
      </c>
      <c r="F40" t="s">
        <v>31</v>
      </c>
      <c r="G40">
        <v>163021.06</v>
      </c>
      <c r="H40">
        <v>153880.57</v>
      </c>
      <c r="I40">
        <v>539</v>
      </c>
      <c r="J40">
        <v>108524.83</v>
      </c>
      <c r="K40" t="s">
        <v>25</v>
      </c>
      <c r="L40">
        <v>1</v>
      </c>
      <c r="M40" s="1">
        <v>43114</v>
      </c>
      <c r="N40" t="s">
        <v>20</v>
      </c>
    </row>
    <row r="41" spans="1:14">
      <c r="A41" t="s">
        <v>73</v>
      </c>
      <c r="B41">
        <v>69</v>
      </c>
      <c r="C41" t="s">
        <v>22</v>
      </c>
      <c r="D41" t="s">
        <v>23</v>
      </c>
      <c r="E41" t="s">
        <v>27</v>
      </c>
      <c r="F41" t="s">
        <v>31</v>
      </c>
      <c r="G41">
        <v>160385.39000000001</v>
      </c>
      <c r="H41">
        <v>159405.96</v>
      </c>
      <c r="I41">
        <v>636</v>
      </c>
      <c r="J41">
        <v>93102.82</v>
      </c>
      <c r="K41" t="s">
        <v>19</v>
      </c>
      <c r="L41">
        <v>45</v>
      </c>
      <c r="M41" s="1">
        <v>44655</v>
      </c>
      <c r="N41" t="s">
        <v>20</v>
      </c>
    </row>
    <row r="42" spans="1:14">
      <c r="A42" t="s">
        <v>74</v>
      </c>
      <c r="B42">
        <v>20</v>
      </c>
      <c r="C42" t="s">
        <v>22</v>
      </c>
      <c r="D42" t="s">
        <v>29</v>
      </c>
      <c r="E42" t="s">
        <v>27</v>
      </c>
      <c r="F42" t="s">
        <v>18</v>
      </c>
      <c r="G42">
        <v>13629.25</v>
      </c>
      <c r="H42">
        <v>161031.35999999999</v>
      </c>
      <c r="I42">
        <v>325</v>
      </c>
      <c r="J42">
        <v>46572.22</v>
      </c>
      <c r="K42" t="s">
        <v>19</v>
      </c>
      <c r="L42">
        <v>26</v>
      </c>
      <c r="M42" s="1">
        <v>44751</v>
      </c>
      <c r="N42" t="s">
        <v>20</v>
      </c>
    </row>
    <row r="43" spans="1:14">
      <c r="A43" t="s">
        <v>75</v>
      </c>
      <c r="B43">
        <v>54</v>
      </c>
      <c r="C43" t="s">
        <v>22</v>
      </c>
      <c r="D43" t="s">
        <v>29</v>
      </c>
      <c r="E43" t="s">
        <v>27</v>
      </c>
      <c r="F43" t="s">
        <v>18</v>
      </c>
      <c r="G43">
        <v>90426.81</v>
      </c>
      <c r="H43">
        <v>142785.54999999999</v>
      </c>
      <c r="I43">
        <v>708</v>
      </c>
      <c r="J43">
        <v>419352.1</v>
      </c>
      <c r="K43" t="s">
        <v>38</v>
      </c>
      <c r="L43">
        <v>34</v>
      </c>
      <c r="M43" s="1">
        <v>43427</v>
      </c>
      <c r="N43" t="s">
        <v>20</v>
      </c>
    </row>
    <row r="44" spans="1:14">
      <c r="A44" t="s">
        <v>76</v>
      </c>
      <c r="B44">
        <v>68</v>
      </c>
      <c r="C44" t="s">
        <v>22</v>
      </c>
      <c r="D44" t="s">
        <v>29</v>
      </c>
      <c r="E44" t="s">
        <v>27</v>
      </c>
      <c r="F44" t="s">
        <v>31</v>
      </c>
      <c r="G44">
        <v>136094.37</v>
      </c>
      <c r="H44">
        <v>66687.899999999994</v>
      </c>
      <c r="I44">
        <v>376</v>
      </c>
      <c r="J44">
        <v>45775.03</v>
      </c>
      <c r="K44" t="s">
        <v>25</v>
      </c>
      <c r="L44">
        <v>55</v>
      </c>
      <c r="M44" s="1">
        <v>44530</v>
      </c>
      <c r="N44" t="s">
        <v>20</v>
      </c>
    </row>
    <row r="45" spans="1:14">
      <c r="A45" t="s">
        <v>77</v>
      </c>
      <c r="B45">
        <v>24</v>
      </c>
      <c r="C45" t="s">
        <v>22</v>
      </c>
      <c r="D45" t="s">
        <v>16</v>
      </c>
      <c r="E45" t="s">
        <v>27</v>
      </c>
      <c r="F45" t="s">
        <v>18</v>
      </c>
      <c r="G45">
        <v>89855.33</v>
      </c>
      <c r="H45">
        <v>98720.08</v>
      </c>
      <c r="I45">
        <v>516</v>
      </c>
      <c r="J45">
        <v>58738.879999999997</v>
      </c>
      <c r="K45" t="s">
        <v>38</v>
      </c>
      <c r="L45">
        <v>10</v>
      </c>
      <c r="M45" s="1">
        <v>43966</v>
      </c>
      <c r="N45" t="s">
        <v>20</v>
      </c>
    </row>
    <row r="46" spans="1:14">
      <c r="A46" t="s">
        <v>78</v>
      </c>
      <c r="B46">
        <v>38</v>
      </c>
      <c r="C46" t="s">
        <v>15</v>
      </c>
      <c r="D46" t="s">
        <v>29</v>
      </c>
      <c r="E46" t="s">
        <v>27</v>
      </c>
      <c r="F46" t="s">
        <v>18</v>
      </c>
      <c r="G46">
        <v>45268.89</v>
      </c>
      <c r="H46">
        <v>161942.1</v>
      </c>
      <c r="I46">
        <v>627</v>
      </c>
      <c r="J46">
        <v>193426.02</v>
      </c>
      <c r="K46" t="s">
        <v>19</v>
      </c>
      <c r="L46">
        <v>23</v>
      </c>
      <c r="M46" s="1">
        <v>43797</v>
      </c>
      <c r="N46" t="s">
        <v>20</v>
      </c>
    </row>
    <row r="47" spans="1:14">
      <c r="A47" t="s">
        <v>79</v>
      </c>
      <c r="B47">
        <v>26</v>
      </c>
      <c r="C47" t="s">
        <v>15</v>
      </c>
      <c r="D47" t="s">
        <v>29</v>
      </c>
      <c r="E47" t="s">
        <v>17</v>
      </c>
      <c r="F47" t="s">
        <v>45</v>
      </c>
      <c r="G47">
        <v>246629.69</v>
      </c>
      <c r="H47">
        <v>286959.56</v>
      </c>
      <c r="I47">
        <v>322</v>
      </c>
      <c r="J47">
        <v>46093.31</v>
      </c>
      <c r="K47" t="s">
        <v>19</v>
      </c>
      <c r="L47">
        <v>51</v>
      </c>
      <c r="M47" s="1">
        <v>43670</v>
      </c>
      <c r="N47" t="s">
        <v>20</v>
      </c>
    </row>
    <row r="48" spans="1:14">
      <c r="A48" t="s">
        <v>80</v>
      </c>
      <c r="B48">
        <v>56</v>
      </c>
      <c r="C48" t="s">
        <v>22</v>
      </c>
      <c r="D48" t="s">
        <v>29</v>
      </c>
      <c r="E48" t="s">
        <v>17</v>
      </c>
      <c r="F48" t="s">
        <v>33</v>
      </c>
      <c r="G48">
        <v>119835.11</v>
      </c>
      <c r="H48">
        <v>42105.15</v>
      </c>
      <c r="I48">
        <v>609</v>
      </c>
      <c r="J48">
        <v>101110.81</v>
      </c>
      <c r="K48" t="s">
        <v>19</v>
      </c>
      <c r="L48">
        <v>49</v>
      </c>
      <c r="M48" s="1">
        <v>43419</v>
      </c>
      <c r="N48" t="s">
        <v>20</v>
      </c>
    </row>
    <row r="49" spans="1:14">
      <c r="A49" t="s">
        <v>81</v>
      </c>
      <c r="B49">
        <v>35</v>
      </c>
      <c r="C49" t="s">
        <v>22</v>
      </c>
      <c r="D49" t="s">
        <v>29</v>
      </c>
      <c r="E49" t="s">
        <v>17</v>
      </c>
      <c r="F49" t="s">
        <v>45</v>
      </c>
      <c r="G49">
        <v>91984.03</v>
      </c>
      <c r="H49">
        <v>169950.27</v>
      </c>
      <c r="I49">
        <v>566</v>
      </c>
      <c r="J49">
        <v>194199.84</v>
      </c>
      <c r="K49" t="s">
        <v>25</v>
      </c>
      <c r="L49">
        <v>24</v>
      </c>
      <c r="M49" s="1">
        <v>43541</v>
      </c>
      <c r="N49" t="s">
        <v>35</v>
      </c>
    </row>
    <row r="50" spans="1:14">
      <c r="A50" t="s">
        <v>82</v>
      </c>
      <c r="B50">
        <v>21</v>
      </c>
      <c r="C50" t="s">
        <v>15</v>
      </c>
      <c r="D50" t="s">
        <v>29</v>
      </c>
      <c r="E50" t="s">
        <v>27</v>
      </c>
      <c r="F50" t="s">
        <v>33</v>
      </c>
      <c r="G50">
        <v>82922.37</v>
      </c>
      <c r="H50">
        <v>83128.789999999994</v>
      </c>
      <c r="I50">
        <v>714</v>
      </c>
      <c r="J50">
        <v>129031.15</v>
      </c>
      <c r="K50" t="s">
        <v>25</v>
      </c>
      <c r="L50">
        <v>13</v>
      </c>
      <c r="M50" s="1">
        <v>45061</v>
      </c>
      <c r="N50" t="s">
        <v>20</v>
      </c>
    </row>
    <row r="51" spans="1:14">
      <c r="A51" t="s">
        <v>83</v>
      </c>
      <c r="B51">
        <v>42</v>
      </c>
      <c r="C51" t="s">
        <v>15</v>
      </c>
      <c r="D51" t="s">
        <v>37</v>
      </c>
      <c r="E51" t="s">
        <v>27</v>
      </c>
      <c r="F51" t="s">
        <v>45</v>
      </c>
      <c r="G51">
        <v>426372.91</v>
      </c>
      <c r="H51">
        <v>68316.960000000006</v>
      </c>
      <c r="I51">
        <v>566</v>
      </c>
      <c r="J51">
        <v>195333.28</v>
      </c>
      <c r="K51" t="s">
        <v>19</v>
      </c>
      <c r="L51">
        <v>29</v>
      </c>
      <c r="M51" s="1">
        <v>44664</v>
      </c>
      <c r="N51" t="s">
        <v>20</v>
      </c>
    </row>
    <row r="52" spans="1:14">
      <c r="A52" t="s">
        <v>84</v>
      </c>
      <c r="B52">
        <v>31</v>
      </c>
      <c r="C52" t="s">
        <v>15</v>
      </c>
      <c r="D52" t="s">
        <v>23</v>
      </c>
      <c r="E52" t="s">
        <v>24</v>
      </c>
      <c r="F52" t="s">
        <v>18</v>
      </c>
      <c r="G52">
        <v>83189.06</v>
      </c>
      <c r="H52">
        <v>10116.209999999999</v>
      </c>
      <c r="I52">
        <v>632</v>
      </c>
      <c r="J52">
        <v>173744.88</v>
      </c>
      <c r="K52" t="s">
        <v>19</v>
      </c>
      <c r="L52">
        <v>58</v>
      </c>
      <c r="M52" s="1">
        <v>43790</v>
      </c>
      <c r="N52" t="s">
        <v>20</v>
      </c>
    </row>
    <row r="53" spans="1:14">
      <c r="A53" t="s">
        <v>85</v>
      </c>
      <c r="B53">
        <v>67</v>
      </c>
      <c r="C53" t="s">
        <v>15</v>
      </c>
      <c r="D53" t="s">
        <v>37</v>
      </c>
      <c r="E53" t="s">
        <v>17</v>
      </c>
      <c r="F53" t="s">
        <v>45</v>
      </c>
      <c r="G53">
        <v>480259.79</v>
      </c>
      <c r="H53">
        <v>189705.02</v>
      </c>
      <c r="I53">
        <v>749</v>
      </c>
      <c r="J53">
        <v>452278.52</v>
      </c>
      <c r="K53" t="s">
        <v>25</v>
      </c>
      <c r="L53">
        <v>46</v>
      </c>
      <c r="M53" s="1">
        <v>43310</v>
      </c>
      <c r="N53" t="s">
        <v>20</v>
      </c>
    </row>
    <row r="54" spans="1:14">
      <c r="A54" t="s">
        <v>86</v>
      </c>
      <c r="B54">
        <v>26</v>
      </c>
      <c r="C54" t="s">
        <v>22</v>
      </c>
      <c r="D54" t="s">
        <v>37</v>
      </c>
      <c r="E54" t="s">
        <v>24</v>
      </c>
      <c r="F54" t="s">
        <v>45</v>
      </c>
      <c r="G54">
        <v>364222.67</v>
      </c>
      <c r="H54">
        <v>195.44</v>
      </c>
      <c r="I54">
        <v>546</v>
      </c>
      <c r="J54">
        <v>146471.84</v>
      </c>
      <c r="K54" t="s">
        <v>38</v>
      </c>
      <c r="L54">
        <v>27</v>
      </c>
      <c r="M54" s="1">
        <v>43290</v>
      </c>
      <c r="N54" t="s">
        <v>20</v>
      </c>
    </row>
    <row r="55" spans="1:14">
      <c r="A55" t="s">
        <v>87</v>
      </c>
      <c r="B55">
        <v>43</v>
      </c>
      <c r="C55" t="s">
        <v>22</v>
      </c>
      <c r="D55" t="s">
        <v>23</v>
      </c>
      <c r="E55" t="s">
        <v>27</v>
      </c>
      <c r="F55" t="s">
        <v>31</v>
      </c>
      <c r="G55">
        <v>45515.27</v>
      </c>
      <c r="H55">
        <v>162635.12</v>
      </c>
      <c r="I55">
        <v>335</v>
      </c>
      <c r="J55">
        <v>32960.300000000003</v>
      </c>
      <c r="K55" t="s">
        <v>19</v>
      </c>
      <c r="L55">
        <v>31</v>
      </c>
      <c r="M55" s="1">
        <v>43879</v>
      </c>
      <c r="N55" t="s">
        <v>35</v>
      </c>
    </row>
    <row r="56" spans="1:14">
      <c r="A56" t="s">
        <v>88</v>
      </c>
      <c r="B56">
        <v>19</v>
      </c>
      <c r="C56" t="s">
        <v>15</v>
      </c>
      <c r="D56" t="s">
        <v>29</v>
      </c>
      <c r="E56" t="s">
        <v>17</v>
      </c>
      <c r="F56" t="s">
        <v>18</v>
      </c>
      <c r="G56">
        <v>3007.75</v>
      </c>
      <c r="H56">
        <v>249567</v>
      </c>
      <c r="I56">
        <v>700</v>
      </c>
      <c r="J56">
        <v>437874.84</v>
      </c>
      <c r="K56" t="s">
        <v>38</v>
      </c>
      <c r="L56">
        <v>43</v>
      </c>
      <c r="M56" s="1">
        <v>43299</v>
      </c>
      <c r="N56" t="s">
        <v>20</v>
      </c>
    </row>
    <row r="57" spans="1:14">
      <c r="A57" t="s">
        <v>89</v>
      </c>
      <c r="B57">
        <v>37</v>
      </c>
      <c r="C57" t="s">
        <v>22</v>
      </c>
      <c r="D57" t="s">
        <v>29</v>
      </c>
      <c r="E57" t="s">
        <v>17</v>
      </c>
      <c r="F57" t="s">
        <v>45</v>
      </c>
      <c r="G57">
        <v>265737.11</v>
      </c>
      <c r="H57">
        <v>290343.03000000003</v>
      </c>
      <c r="I57">
        <v>327</v>
      </c>
      <c r="J57">
        <v>10748.42</v>
      </c>
      <c r="K57" t="s">
        <v>25</v>
      </c>
      <c r="L57">
        <v>10</v>
      </c>
      <c r="M57" s="1">
        <v>43836</v>
      </c>
      <c r="N57" t="s">
        <v>20</v>
      </c>
    </row>
    <row r="58" spans="1:14">
      <c r="A58" t="s">
        <v>90</v>
      </c>
      <c r="B58">
        <v>45</v>
      </c>
      <c r="C58" t="s">
        <v>15</v>
      </c>
      <c r="D58" t="s">
        <v>23</v>
      </c>
      <c r="E58" t="s">
        <v>27</v>
      </c>
      <c r="F58" t="s">
        <v>18</v>
      </c>
      <c r="G58">
        <v>51856.68</v>
      </c>
      <c r="H58">
        <v>60709.43</v>
      </c>
      <c r="I58">
        <v>519</v>
      </c>
      <c r="J58">
        <v>138795.89000000001</v>
      </c>
      <c r="K58" t="s">
        <v>25</v>
      </c>
      <c r="L58">
        <v>31</v>
      </c>
      <c r="M58" s="1">
        <v>44836</v>
      </c>
      <c r="N58" t="s">
        <v>20</v>
      </c>
    </row>
    <row r="59" spans="1:14">
      <c r="A59" t="s">
        <v>91</v>
      </c>
      <c r="B59">
        <v>64</v>
      </c>
      <c r="C59" t="s">
        <v>22</v>
      </c>
      <c r="D59" t="s">
        <v>23</v>
      </c>
      <c r="E59" t="s">
        <v>17</v>
      </c>
      <c r="F59" t="s">
        <v>31</v>
      </c>
      <c r="G59">
        <v>51851.199999999997</v>
      </c>
      <c r="H59">
        <v>186474.72</v>
      </c>
      <c r="I59">
        <v>705</v>
      </c>
      <c r="J59">
        <v>198933.31</v>
      </c>
      <c r="K59" t="s">
        <v>38</v>
      </c>
      <c r="L59">
        <v>39</v>
      </c>
      <c r="M59" s="1">
        <v>43805</v>
      </c>
      <c r="N59" t="s">
        <v>20</v>
      </c>
    </row>
    <row r="60" spans="1:14">
      <c r="A60" t="s">
        <v>92</v>
      </c>
      <c r="B60">
        <v>24</v>
      </c>
      <c r="C60" t="s">
        <v>15</v>
      </c>
      <c r="D60" t="s">
        <v>23</v>
      </c>
      <c r="E60" t="s">
        <v>17</v>
      </c>
      <c r="F60" t="s">
        <v>18</v>
      </c>
      <c r="G60">
        <v>13345.05</v>
      </c>
      <c r="H60">
        <v>139455.1</v>
      </c>
      <c r="I60">
        <v>570</v>
      </c>
      <c r="J60">
        <v>98675.91</v>
      </c>
      <c r="K60" t="s">
        <v>38</v>
      </c>
      <c r="L60">
        <v>10</v>
      </c>
      <c r="M60" s="1">
        <v>44337</v>
      </c>
      <c r="N60" t="s">
        <v>20</v>
      </c>
    </row>
    <row r="61" spans="1:14">
      <c r="A61" t="s">
        <v>93</v>
      </c>
      <c r="B61">
        <v>61</v>
      </c>
      <c r="C61" t="s">
        <v>22</v>
      </c>
      <c r="D61" t="s">
        <v>23</v>
      </c>
      <c r="E61" t="s">
        <v>27</v>
      </c>
      <c r="F61" t="s">
        <v>31</v>
      </c>
      <c r="G61">
        <v>119310.59</v>
      </c>
      <c r="H61">
        <v>86920.73</v>
      </c>
      <c r="I61">
        <v>810</v>
      </c>
      <c r="J61">
        <v>201248.82</v>
      </c>
      <c r="K61" t="s">
        <v>38</v>
      </c>
      <c r="L61">
        <v>24</v>
      </c>
      <c r="M61" s="1">
        <v>43642</v>
      </c>
      <c r="N61" t="s">
        <v>20</v>
      </c>
    </row>
    <row r="62" spans="1:14">
      <c r="A62" t="s">
        <v>94</v>
      </c>
      <c r="B62">
        <v>25</v>
      </c>
      <c r="C62" t="s">
        <v>15</v>
      </c>
      <c r="D62" t="s">
        <v>37</v>
      </c>
      <c r="E62" t="s">
        <v>27</v>
      </c>
      <c r="F62" t="s">
        <v>31</v>
      </c>
      <c r="G62">
        <v>154029.85999999999</v>
      </c>
      <c r="H62">
        <v>126157.69</v>
      </c>
      <c r="I62">
        <v>585</v>
      </c>
      <c r="J62">
        <v>98467.55</v>
      </c>
      <c r="K62" t="s">
        <v>25</v>
      </c>
      <c r="L62">
        <v>33</v>
      </c>
      <c r="M62" s="1">
        <v>44753</v>
      </c>
      <c r="N62" t="s">
        <v>20</v>
      </c>
    </row>
    <row r="63" spans="1:14">
      <c r="A63" t="s">
        <v>95</v>
      </c>
      <c r="B63">
        <v>64</v>
      </c>
      <c r="C63" t="s">
        <v>15</v>
      </c>
      <c r="D63" t="s">
        <v>23</v>
      </c>
      <c r="E63" t="s">
        <v>24</v>
      </c>
      <c r="F63" t="s">
        <v>18</v>
      </c>
      <c r="G63">
        <v>99322.26</v>
      </c>
      <c r="H63">
        <v>15647.66</v>
      </c>
      <c r="I63">
        <v>753</v>
      </c>
      <c r="J63">
        <v>165652.54</v>
      </c>
      <c r="K63" t="s">
        <v>25</v>
      </c>
      <c r="L63">
        <v>14</v>
      </c>
      <c r="M63" s="1">
        <v>43189</v>
      </c>
      <c r="N63" t="s">
        <v>20</v>
      </c>
    </row>
    <row r="64" spans="1:14">
      <c r="A64" t="s">
        <v>96</v>
      </c>
      <c r="B64">
        <v>52</v>
      </c>
      <c r="C64" t="s">
        <v>22</v>
      </c>
      <c r="D64" t="s">
        <v>37</v>
      </c>
      <c r="E64" t="s">
        <v>47</v>
      </c>
      <c r="F64" t="s">
        <v>31</v>
      </c>
      <c r="G64">
        <v>152869.01</v>
      </c>
      <c r="H64">
        <v>5576.32</v>
      </c>
      <c r="I64">
        <v>616</v>
      </c>
      <c r="J64">
        <v>77553.27</v>
      </c>
      <c r="K64" t="s">
        <v>38</v>
      </c>
      <c r="L64">
        <v>35</v>
      </c>
      <c r="M64" s="1">
        <v>44595</v>
      </c>
      <c r="N64" t="s">
        <v>20</v>
      </c>
    </row>
    <row r="65" spans="1:14">
      <c r="A65" t="s">
        <v>97</v>
      </c>
      <c r="B65">
        <v>31</v>
      </c>
      <c r="C65" t="s">
        <v>15</v>
      </c>
      <c r="D65" t="s">
        <v>29</v>
      </c>
      <c r="E65" t="s">
        <v>27</v>
      </c>
      <c r="F65" t="s">
        <v>31</v>
      </c>
      <c r="G65">
        <v>159758.32</v>
      </c>
      <c r="H65">
        <v>194798.02</v>
      </c>
      <c r="I65">
        <v>596</v>
      </c>
      <c r="J65">
        <v>43403.88</v>
      </c>
      <c r="K65" t="s">
        <v>38</v>
      </c>
      <c r="L65">
        <v>45</v>
      </c>
      <c r="M65" s="1">
        <v>44041</v>
      </c>
      <c r="N65" t="s">
        <v>35</v>
      </c>
    </row>
    <row r="66" spans="1:14">
      <c r="A66" t="s">
        <v>98</v>
      </c>
      <c r="B66">
        <v>34</v>
      </c>
      <c r="C66" t="s">
        <v>22</v>
      </c>
      <c r="D66" t="s">
        <v>37</v>
      </c>
      <c r="E66" t="s">
        <v>27</v>
      </c>
      <c r="F66" t="s">
        <v>33</v>
      </c>
      <c r="G66">
        <v>96304.52</v>
      </c>
      <c r="H66">
        <v>167679.87</v>
      </c>
      <c r="I66">
        <v>637</v>
      </c>
      <c r="J66">
        <v>22835.05</v>
      </c>
      <c r="K66" t="s">
        <v>38</v>
      </c>
      <c r="L66">
        <v>34</v>
      </c>
      <c r="M66" s="1">
        <v>44199</v>
      </c>
      <c r="N66" t="s">
        <v>20</v>
      </c>
    </row>
    <row r="67" spans="1:14">
      <c r="A67" t="s">
        <v>99</v>
      </c>
      <c r="B67">
        <v>53</v>
      </c>
      <c r="C67" t="s">
        <v>22</v>
      </c>
      <c r="D67" t="s">
        <v>29</v>
      </c>
      <c r="E67" t="s">
        <v>27</v>
      </c>
      <c r="F67" t="s">
        <v>33</v>
      </c>
      <c r="G67">
        <v>148029.17000000001</v>
      </c>
      <c r="H67">
        <v>157696.13</v>
      </c>
      <c r="I67">
        <v>606</v>
      </c>
      <c r="J67">
        <v>124977.02</v>
      </c>
      <c r="K67" t="s">
        <v>25</v>
      </c>
      <c r="L67">
        <v>17</v>
      </c>
      <c r="M67" s="1">
        <v>43356</v>
      </c>
      <c r="N67" t="s">
        <v>20</v>
      </c>
    </row>
    <row r="68" spans="1:14">
      <c r="A68" t="s">
        <v>100</v>
      </c>
      <c r="B68">
        <v>67</v>
      </c>
      <c r="C68" t="s">
        <v>15</v>
      </c>
      <c r="D68" t="s">
        <v>23</v>
      </c>
      <c r="E68" t="s">
        <v>17</v>
      </c>
      <c r="F68" t="s">
        <v>31</v>
      </c>
      <c r="G68">
        <v>129791.5</v>
      </c>
      <c r="H68">
        <v>232908.47</v>
      </c>
      <c r="I68">
        <v>727</v>
      </c>
      <c r="J68">
        <v>288314.69</v>
      </c>
      <c r="K68" t="s">
        <v>25</v>
      </c>
      <c r="L68">
        <v>21</v>
      </c>
      <c r="M68" s="1">
        <v>45093</v>
      </c>
      <c r="N68" t="s">
        <v>20</v>
      </c>
    </row>
    <row r="69" spans="1:14">
      <c r="A69" t="s">
        <v>101</v>
      </c>
      <c r="B69">
        <v>57</v>
      </c>
      <c r="C69" t="s">
        <v>22</v>
      </c>
      <c r="D69" t="s">
        <v>16</v>
      </c>
      <c r="E69" t="s">
        <v>27</v>
      </c>
      <c r="F69" t="s">
        <v>45</v>
      </c>
      <c r="G69">
        <v>437113.98</v>
      </c>
      <c r="H69">
        <v>96140.32</v>
      </c>
      <c r="I69">
        <v>650</v>
      </c>
      <c r="J69">
        <v>17438.599999999999</v>
      </c>
      <c r="K69" t="s">
        <v>19</v>
      </c>
      <c r="L69">
        <v>32</v>
      </c>
      <c r="M69" s="1">
        <v>44989</v>
      </c>
      <c r="N69" t="s">
        <v>20</v>
      </c>
    </row>
    <row r="70" spans="1:14">
      <c r="A70" t="s">
        <v>102</v>
      </c>
      <c r="B70">
        <v>21</v>
      </c>
      <c r="C70" t="s">
        <v>22</v>
      </c>
      <c r="D70" t="s">
        <v>23</v>
      </c>
      <c r="E70" t="s">
        <v>47</v>
      </c>
      <c r="F70" t="s">
        <v>18</v>
      </c>
      <c r="G70">
        <v>94632.68</v>
      </c>
      <c r="H70">
        <v>23790.51</v>
      </c>
      <c r="I70">
        <v>810</v>
      </c>
      <c r="J70">
        <v>92779.31</v>
      </c>
      <c r="K70" t="s">
        <v>25</v>
      </c>
      <c r="L70">
        <v>3</v>
      </c>
      <c r="M70" s="1">
        <v>43876</v>
      </c>
      <c r="N70" t="s">
        <v>20</v>
      </c>
    </row>
    <row r="71" spans="1:14">
      <c r="A71" t="s">
        <v>103</v>
      </c>
      <c r="B71">
        <v>19</v>
      </c>
      <c r="C71" t="s">
        <v>22</v>
      </c>
      <c r="D71" t="s">
        <v>29</v>
      </c>
      <c r="E71" t="s">
        <v>27</v>
      </c>
      <c r="F71" t="s">
        <v>18</v>
      </c>
      <c r="G71">
        <v>93055.99</v>
      </c>
      <c r="H71">
        <v>95750.94</v>
      </c>
      <c r="I71">
        <v>824</v>
      </c>
      <c r="J71">
        <v>110028.47</v>
      </c>
      <c r="K71" t="s">
        <v>25</v>
      </c>
      <c r="L71">
        <v>58</v>
      </c>
      <c r="M71" s="1">
        <v>43262</v>
      </c>
      <c r="N71" t="s">
        <v>20</v>
      </c>
    </row>
    <row r="72" spans="1:14">
      <c r="A72" t="s">
        <v>104</v>
      </c>
      <c r="B72">
        <v>23</v>
      </c>
      <c r="C72" t="s">
        <v>22</v>
      </c>
      <c r="D72" t="s">
        <v>41</v>
      </c>
      <c r="E72" t="s">
        <v>27</v>
      </c>
      <c r="F72" t="s">
        <v>18</v>
      </c>
      <c r="G72">
        <v>38760.120000000003</v>
      </c>
      <c r="H72">
        <v>182780.16</v>
      </c>
      <c r="I72">
        <v>791</v>
      </c>
      <c r="J72">
        <v>279820.98</v>
      </c>
      <c r="K72" t="s">
        <v>38</v>
      </c>
      <c r="L72">
        <v>15</v>
      </c>
      <c r="M72" s="1">
        <v>44231</v>
      </c>
      <c r="N72" t="s">
        <v>20</v>
      </c>
    </row>
    <row r="73" spans="1:14">
      <c r="A73" t="s">
        <v>105</v>
      </c>
      <c r="B73">
        <v>59</v>
      </c>
      <c r="C73" t="s">
        <v>22</v>
      </c>
      <c r="D73" t="s">
        <v>23</v>
      </c>
      <c r="E73" t="s">
        <v>17</v>
      </c>
      <c r="F73" t="s">
        <v>31</v>
      </c>
      <c r="G73">
        <v>20339.099999999999</v>
      </c>
      <c r="H73">
        <v>69622.27</v>
      </c>
      <c r="I73">
        <v>308</v>
      </c>
      <c r="J73">
        <v>32752.59</v>
      </c>
      <c r="K73" t="s">
        <v>25</v>
      </c>
      <c r="L73">
        <v>8</v>
      </c>
      <c r="M73" s="1">
        <v>43701</v>
      </c>
      <c r="N73" t="s">
        <v>20</v>
      </c>
    </row>
    <row r="74" spans="1:14">
      <c r="A74" t="s">
        <v>106</v>
      </c>
      <c r="B74">
        <v>21</v>
      </c>
      <c r="C74" t="s">
        <v>15</v>
      </c>
      <c r="D74" t="s">
        <v>23</v>
      </c>
      <c r="E74" t="s">
        <v>24</v>
      </c>
      <c r="F74" t="s">
        <v>18</v>
      </c>
      <c r="G74">
        <v>18015.5</v>
      </c>
      <c r="H74">
        <v>5846.95</v>
      </c>
      <c r="I74">
        <v>796</v>
      </c>
      <c r="J74">
        <v>399209.98</v>
      </c>
      <c r="K74" t="s">
        <v>25</v>
      </c>
      <c r="L74">
        <v>32</v>
      </c>
      <c r="M74" s="1">
        <v>44799</v>
      </c>
      <c r="N74" t="s">
        <v>35</v>
      </c>
    </row>
    <row r="75" spans="1:14">
      <c r="A75" t="s">
        <v>107</v>
      </c>
      <c r="B75">
        <v>46</v>
      </c>
      <c r="C75" t="s">
        <v>22</v>
      </c>
      <c r="D75" t="s">
        <v>16</v>
      </c>
      <c r="E75" t="s">
        <v>17</v>
      </c>
      <c r="F75" t="s">
        <v>18</v>
      </c>
      <c r="G75">
        <v>6863.11</v>
      </c>
      <c r="H75">
        <v>174374.51</v>
      </c>
      <c r="I75">
        <v>739</v>
      </c>
      <c r="J75">
        <v>145681.14000000001</v>
      </c>
      <c r="K75" t="s">
        <v>38</v>
      </c>
      <c r="L75">
        <v>38</v>
      </c>
      <c r="M75" s="1">
        <v>44388</v>
      </c>
      <c r="N75" t="s">
        <v>20</v>
      </c>
    </row>
    <row r="76" spans="1:14">
      <c r="A76" t="s">
        <v>108</v>
      </c>
      <c r="B76">
        <v>35</v>
      </c>
      <c r="C76" t="s">
        <v>22</v>
      </c>
      <c r="D76" t="s">
        <v>37</v>
      </c>
      <c r="E76" t="s">
        <v>27</v>
      </c>
      <c r="F76" t="s">
        <v>45</v>
      </c>
      <c r="G76">
        <v>97428.62</v>
      </c>
      <c r="H76">
        <v>84265.88</v>
      </c>
      <c r="I76">
        <v>407</v>
      </c>
      <c r="J76">
        <v>5351.3</v>
      </c>
      <c r="K76" t="s">
        <v>19</v>
      </c>
      <c r="L76">
        <v>26</v>
      </c>
      <c r="M76" s="1">
        <v>44367</v>
      </c>
      <c r="N76" t="s">
        <v>20</v>
      </c>
    </row>
    <row r="77" spans="1:14">
      <c r="A77" t="s">
        <v>109</v>
      </c>
      <c r="B77">
        <v>43</v>
      </c>
      <c r="C77" t="s">
        <v>22</v>
      </c>
      <c r="D77" t="s">
        <v>16</v>
      </c>
      <c r="E77" t="s">
        <v>47</v>
      </c>
      <c r="F77" t="s">
        <v>45</v>
      </c>
      <c r="G77">
        <v>133093.06</v>
      </c>
      <c r="H77">
        <v>15605.93</v>
      </c>
      <c r="I77">
        <v>544</v>
      </c>
      <c r="J77">
        <v>71306.95</v>
      </c>
      <c r="K77" t="s">
        <v>25</v>
      </c>
      <c r="L77">
        <v>30</v>
      </c>
      <c r="M77" s="1">
        <v>44914</v>
      </c>
      <c r="N77" t="s">
        <v>20</v>
      </c>
    </row>
    <row r="78" spans="1:14">
      <c r="A78" t="s">
        <v>110</v>
      </c>
      <c r="B78">
        <v>61</v>
      </c>
      <c r="C78" t="s">
        <v>22</v>
      </c>
      <c r="D78" t="s">
        <v>23</v>
      </c>
      <c r="E78" t="s">
        <v>27</v>
      </c>
      <c r="F78" t="s">
        <v>31</v>
      </c>
      <c r="G78">
        <v>71513.39</v>
      </c>
      <c r="H78">
        <v>113711.86</v>
      </c>
      <c r="I78">
        <v>554</v>
      </c>
      <c r="J78">
        <v>191778.25</v>
      </c>
      <c r="K78" t="s">
        <v>38</v>
      </c>
      <c r="L78">
        <v>9</v>
      </c>
      <c r="M78" s="1">
        <v>44865</v>
      </c>
      <c r="N78" t="s">
        <v>20</v>
      </c>
    </row>
    <row r="79" spans="1:14">
      <c r="A79" t="s">
        <v>111</v>
      </c>
      <c r="B79">
        <v>51</v>
      </c>
      <c r="C79" t="s">
        <v>22</v>
      </c>
      <c r="D79" t="s">
        <v>16</v>
      </c>
      <c r="E79" t="s">
        <v>24</v>
      </c>
      <c r="F79" t="s">
        <v>18</v>
      </c>
      <c r="G79">
        <v>54810.43</v>
      </c>
      <c r="H79">
        <v>17127.07</v>
      </c>
      <c r="I79">
        <v>332</v>
      </c>
      <c r="J79">
        <v>49560.7</v>
      </c>
      <c r="K79" t="s">
        <v>19</v>
      </c>
      <c r="L79">
        <v>57</v>
      </c>
      <c r="M79" s="1">
        <v>43841</v>
      </c>
      <c r="N79" t="s">
        <v>20</v>
      </c>
    </row>
    <row r="80" spans="1:14">
      <c r="A80" t="s">
        <v>112</v>
      </c>
      <c r="B80">
        <v>27</v>
      </c>
      <c r="C80" t="s">
        <v>15</v>
      </c>
      <c r="D80" t="s">
        <v>23</v>
      </c>
      <c r="E80" t="s">
        <v>27</v>
      </c>
      <c r="F80" t="s">
        <v>31</v>
      </c>
      <c r="G80">
        <v>143778</v>
      </c>
      <c r="H80">
        <v>118942.68</v>
      </c>
      <c r="I80">
        <v>322</v>
      </c>
      <c r="J80">
        <v>15893.99</v>
      </c>
      <c r="K80" t="s">
        <v>19</v>
      </c>
      <c r="L80">
        <v>32</v>
      </c>
      <c r="M80" s="1">
        <v>44283</v>
      </c>
      <c r="N80" t="s">
        <v>35</v>
      </c>
    </row>
    <row r="81" spans="1:14">
      <c r="A81" t="s">
        <v>113</v>
      </c>
      <c r="B81">
        <v>53</v>
      </c>
      <c r="C81" t="s">
        <v>22</v>
      </c>
      <c r="D81" t="s">
        <v>16</v>
      </c>
      <c r="E81" t="s">
        <v>24</v>
      </c>
      <c r="F81" t="s">
        <v>31</v>
      </c>
      <c r="G81">
        <v>46130.83</v>
      </c>
      <c r="H81">
        <v>7249.2</v>
      </c>
      <c r="I81">
        <v>348</v>
      </c>
      <c r="J81">
        <v>38320.39</v>
      </c>
      <c r="K81" t="s">
        <v>19</v>
      </c>
      <c r="L81">
        <v>11</v>
      </c>
      <c r="M81" s="1">
        <v>43494</v>
      </c>
      <c r="N81" t="s">
        <v>35</v>
      </c>
    </row>
    <row r="82" spans="1:14">
      <c r="A82" t="s">
        <v>114</v>
      </c>
      <c r="B82">
        <v>31</v>
      </c>
      <c r="C82" t="s">
        <v>15</v>
      </c>
      <c r="D82" t="s">
        <v>41</v>
      </c>
      <c r="E82" t="s">
        <v>17</v>
      </c>
      <c r="F82" t="s">
        <v>45</v>
      </c>
      <c r="G82">
        <v>352635.08</v>
      </c>
      <c r="H82">
        <v>89366.13</v>
      </c>
      <c r="I82">
        <v>761</v>
      </c>
      <c r="J82">
        <v>80828.41</v>
      </c>
      <c r="K82" t="s">
        <v>38</v>
      </c>
      <c r="L82">
        <v>22</v>
      </c>
      <c r="M82" s="1">
        <v>44543</v>
      </c>
      <c r="N82" t="s">
        <v>20</v>
      </c>
    </row>
    <row r="83" spans="1:14">
      <c r="A83" t="s">
        <v>115</v>
      </c>
      <c r="B83">
        <v>48</v>
      </c>
      <c r="C83" t="s">
        <v>15</v>
      </c>
      <c r="D83" t="s">
        <v>16</v>
      </c>
      <c r="E83" t="s">
        <v>27</v>
      </c>
      <c r="F83" t="s">
        <v>18</v>
      </c>
      <c r="G83">
        <v>70721.649999999994</v>
      </c>
      <c r="H83">
        <v>99474.92</v>
      </c>
      <c r="I83">
        <v>635</v>
      </c>
      <c r="J83">
        <v>160346.57</v>
      </c>
      <c r="K83" t="s">
        <v>25</v>
      </c>
      <c r="L83">
        <v>34</v>
      </c>
      <c r="M83" s="1">
        <v>43243</v>
      </c>
      <c r="N83" t="s">
        <v>20</v>
      </c>
    </row>
    <row r="84" spans="1:14">
      <c r="A84" t="s">
        <v>116</v>
      </c>
      <c r="B84">
        <v>65</v>
      </c>
      <c r="C84" t="s">
        <v>15</v>
      </c>
      <c r="D84" t="s">
        <v>37</v>
      </c>
      <c r="E84" t="s">
        <v>24</v>
      </c>
      <c r="F84" t="s">
        <v>45</v>
      </c>
      <c r="G84">
        <v>301380.05</v>
      </c>
      <c r="H84">
        <v>10314.719999999999</v>
      </c>
      <c r="I84">
        <v>657</v>
      </c>
      <c r="J84">
        <v>118266.84</v>
      </c>
      <c r="K84" t="s">
        <v>38</v>
      </c>
      <c r="L84">
        <v>41</v>
      </c>
      <c r="M84" s="1">
        <v>43194</v>
      </c>
      <c r="N84" t="s">
        <v>20</v>
      </c>
    </row>
    <row r="85" spans="1:14">
      <c r="A85" t="s">
        <v>117</v>
      </c>
      <c r="B85">
        <v>32</v>
      </c>
      <c r="C85" t="s">
        <v>15</v>
      </c>
      <c r="D85" t="s">
        <v>23</v>
      </c>
      <c r="E85" t="s">
        <v>27</v>
      </c>
      <c r="F85" t="s">
        <v>33</v>
      </c>
      <c r="G85">
        <v>136506.5</v>
      </c>
      <c r="H85">
        <v>156839.53</v>
      </c>
      <c r="I85">
        <v>421</v>
      </c>
      <c r="J85">
        <v>42699.09</v>
      </c>
      <c r="K85" t="s">
        <v>19</v>
      </c>
      <c r="L85">
        <v>18</v>
      </c>
      <c r="M85" s="1">
        <v>44455</v>
      </c>
      <c r="N85" t="s">
        <v>20</v>
      </c>
    </row>
    <row r="86" spans="1:14">
      <c r="A86" t="s">
        <v>118</v>
      </c>
      <c r="B86">
        <v>25</v>
      </c>
      <c r="C86" t="s">
        <v>22</v>
      </c>
      <c r="D86" t="s">
        <v>16</v>
      </c>
      <c r="E86" t="s">
        <v>27</v>
      </c>
      <c r="F86" t="s">
        <v>18</v>
      </c>
      <c r="G86">
        <v>11988.49</v>
      </c>
      <c r="H86">
        <v>50578.29</v>
      </c>
      <c r="I86">
        <v>743</v>
      </c>
      <c r="J86">
        <v>68399.19</v>
      </c>
      <c r="K86" t="s">
        <v>38</v>
      </c>
      <c r="L86">
        <v>19</v>
      </c>
      <c r="M86" s="1">
        <v>43567</v>
      </c>
      <c r="N86" t="s">
        <v>35</v>
      </c>
    </row>
    <row r="87" spans="1:14">
      <c r="A87" t="s">
        <v>119</v>
      </c>
      <c r="B87">
        <v>31</v>
      </c>
      <c r="C87" t="s">
        <v>15</v>
      </c>
      <c r="D87" t="s">
        <v>37</v>
      </c>
      <c r="E87" t="s">
        <v>17</v>
      </c>
      <c r="F87" t="s">
        <v>33</v>
      </c>
      <c r="G87">
        <v>34797</v>
      </c>
      <c r="H87">
        <v>82050.570000000007</v>
      </c>
      <c r="I87">
        <v>658</v>
      </c>
      <c r="J87">
        <v>178097.66</v>
      </c>
      <c r="K87" t="s">
        <v>19</v>
      </c>
      <c r="L87">
        <v>54</v>
      </c>
      <c r="M87" s="1">
        <v>44684</v>
      </c>
      <c r="N87" t="s">
        <v>20</v>
      </c>
    </row>
    <row r="88" spans="1:14">
      <c r="A88" t="s">
        <v>120</v>
      </c>
      <c r="B88">
        <v>40</v>
      </c>
      <c r="C88" t="s">
        <v>15</v>
      </c>
      <c r="D88" t="s">
        <v>23</v>
      </c>
      <c r="E88" t="s">
        <v>27</v>
      </c>
      <c r="F88" t="s">
        <v>31</v>
      </c>
      <c r="G88">
        <v>88589.64</v>
      </c>
      <c r="H88">
        <v>94541.18</v>
      </c>
      <c r="I88">
        <v>645</v>
      </c>
      <c r="J88">
        <v>127407.55</v>
      </c>
      <c r="K88" t="s">
        <v>19</v>
      </c>
      <c r="L88">
        <v>18</v>
      </c>
      <c r="M88" s="1">
        <v>43693</v>
      </c>
      <c r="N88" t="s">
        <v>20</v>
      </c>
    </row>
    <row r="89" spans="1:14">
      <c r="A89" t="s">
        <v>121</v>
      </c>
      <c r="B89">
        <v>57</v>
      </c>
      <c r="C89" t="s">
        <v>22</v>
      </c>
      <c r="D89" t="s">
        <v>37</v>
      </c>
      <c r="E89" t="s">
        <v>17</v>
      </c>
      <c r="F89" t="s">
        <v>18</v>
      </c>
      <c r="G89">
        <v>13544.56</v>
      </c>
      <c r="H89">
        <v>120911.55</v>
      </c>
      <c r="I89">
        <v>492</v>
      </c>
      <c r="J89">
        <v>34089.379999999997</v>
      </c>
      <c r="K89" t="s">
        <v>25</v>
      </c>
      <c r="L89">
        <v>37</v>
      </c>
      <c r="M89" s="1">
        <v>43264</v>
      </c>
      <c r="N89" t="s">
        <v>20</v>
      </c>
    </row>
    <row r="90" spans="1:14">
      <c r="A90" t="s">
        <v>122</v>
      </c>
      <c r="B90">
        <v>38</v>
      </c>
      <c r="C90" t="s">
        <v>22</v>
      </c>
      <c r="D90" t="s">
        <v>23</v>
      </c>
      <c r="E90" t="s">
        <v>27</v>
      </c>
      <c r="F90" t="s">
        <v>31</v>
      </c>
      <c r="G90">
        <v>115427.75</v>
      </c>
      <c r="H90">
        <v>96597.17</v>
      </c>
      <c r="I90">
        <v>715</v>
      </c>
      <c r="J90">
        <v>377889.05</v>
      </c>
      <c r="K90" t="s">
        <v>25</v>
      </c>
      <c r="L90">
        <v>18</v>
      </c>
      <c r="M90" s="1">
        <v>44852</v>
      </c>
      <c r="N90" t="s">
        <v>20</v>
      </c>
    </row>
    <row r="91" spans="1:14">
      <c r="A91" t="s">
        <v>123</v>
      </c>
      <c r="B91">
        <v>33</v>
      </c>
      <c r="C91" t="s">
        <v>22</v>
      </c>
      <c r="D91" t="s">
        <v>16</v>
      </c>
      <c r="E91" t="s">
        <v>27</v>
      </c>
      <c r="F91" t="s">
        <v>18</v>
      </c>
      <c r="G91">
        <v>40441.65</v>
      </c>
      <c r="H91">
        <v>164898.60999999999</v>
      </c>
      <c r="I91">
        <v>676</v>
      </c>
      <c r="J91">
        <v>197291.49</v>
      </c>
      <c r="K91" t="s">
        <v>38</v>
      </c>
      <c r="L91">
        <v>12</v>
      </c>
      <c r="M91" s="1">
        <v>43577</v>
      </c>
      <c r="N91" t="s">
        <v>20</v>
      </c>
    </row>
    <row r="92" spans="1:14">
      <c r="A92" t="s">
        <v>124</v>
      </c>
      <c r="B92">
        <v>62</v>
      </c>
      <c r="C92" t="s">
        <v>15</v>
      </c>
      <c r="D92" t="s">
        <v>37</v>
      </c>
      <c r="E92" t="s">
        <v>27</v>
      </c>
      <c r="F92" t="s">
        <v>18</v>
      </c>
      <c r="G92">
        <v>29174.98</v>
      </c>
      <c r="H92">
        <v>85106.25</v>
      </c>
      <c r="I92">
        <v>762</v>
      </c>
      <c r="J92">
        <v>319048.21999999997</v>
      </c>
      <c r="K92" t="s">
        <v>25</v>
      </c>
      <c r="L92">
        <v>4</v>
      </c>
      <c r="M92" s="1">
        <v>44875</v>
      </c>
      <c r="N92" t="s">
        <v>20</v>
      </c>
    </row>
    <row r="93" spans="1:14">
      <c r="A93" t="s">
        <v>125</v>
      </c>
      <c r="B93">
        <v>35</v>
      </c>
      <c r="C93" t="s">
        <v>22</v>
      </c>
      <c r="D93" t="s">
        <v>16</v>
      </c>
      <c r="E93" t="s">
        <v>27</v>
      </c>
      <c r="F93" t="s">
        <v>31</v>
      </c>
      <c r="G93">
        <v>38148.01</v>
      </c>
      <c r="H93">
        <v>115322.69</v>
      </c>
      <c r="I93">
        <v>445</v>
      </c>
      <c r="J93">
        <v>20254.240000000002</v>
      </c>
      <c r="K93" t="s">
        <v>19</v>
      </c>
      <c r="L93">
        <v>47</v>
      </c>
      <c r="M93" s="1">
        <v>43307</v>
      </c>
      <c r="N93" t="s">
        <v>20</v>
      </c>
    </row>
    <row r="94" spans="1:14">
      <c r="A94" t="s">
        <v>126</v>
      </c>
      <c r="B94">
        <v>64</v>
      </c>
      <c r="C94" t="s">
        <v>22</v>
      </c>
      <c r="D94" t="s">
        <v>23</v>
      </c>
      <c r="E94" t="s">
        <v>17</v>
      </c>
      <c r="F94" t="s">
        <v>45</v>
      </c>
      <c r="G94">
        <v>200902.21</v>
      </c>
      <c r="H94">
        <v>194693.97</v>
      </c>
      <c r="I94">
        <v>777</v>
      </c>
      <c r="J94">
        <v>449555.83</v>
      </c>
      <c r="K94" t="s">
        <v>38</v>
      </c>
      <c r="L94">
        <v>43</v>
      </c>
      <c r="M94" s="1">
        <v>43879</v>
      </c>
      <c r="N94" t="s">
        <v>20</v>
      </c>
    </row>
    <row r="95" spans="1:14">
      <c r="A95" t="s">
        <v>127</v>
      </c>
      <c r="B95">
        <v>41</v>
      </c>
      <c r="C95" t="s">
        <v>15</v>
      </c>
      <c r="D95" t="s">
        <v>29</v>
      </c>
      <c r="E95" t="s">
        <v>24</v>
      </c>
      <c r="F95" t="s">
        <v>33</v>
      </c>
      <c r="G95">
        <v>95114.31</v>
      </c>
      <c r="H95">
        <v>4643.57</v>
      </c>
      <c r="I95">
        <v>707</v>
      </c>
      <c r="J95">
        <v>331129.78000000003</v>
      </c>
      <c r="K95" t="s">
        <v>25</v>
      </c>
      <c r="L95">
        <v>27</v>
      </c>
      <c r="M95" s="1">
        <v>43670</v>
      </c>
      <c r="N95" t="s">
        <v>20</v>
      </c>
    </row>
    <row r="96" spans="1:14">
      <c r="A96" t="s">
        <v>128</v>
      </c>
      <c r="B96">
        <v>43</v>
      </c>
      <c r="C96" t="s">
        <v>22</v>
      </c>
      <c r="D96" t="s">
        <v>29</v>
      </c>
      <c r="E96" t="s">
        <v>47</v>
      </c>
      <c r="F96" t="s">
        <v>45</v>
      </c>
      <c r="G96">
        <v>309103.34000000003</v>
      </c>
      <c r="H96">
        <v>22967.38</v>
      </c>
      <c r="I96">
        <v>585</v>
      </c>
      <c r="J96">
        <v>49867.05</v>
      </c>
      <c r="K96" t="s">
        <v>19</v>
      </c>
      <c r="L96">
        <v>51</v>
      </c>
      <c r="M96" s="1">
        <v>44029</v>
      </c>
      <c r="N96" t="s">
        <v>20</v>
      </c>
    </row>
    <row r="97" spans="1:14">
      <c r="A97" t="s">
        <v>129</v>
      </c>
      <c r="B97">
        <v>42</v>
      </c>
      <c r="C97" t="s">
        <v>22</v>
      </c>
      <c r="D97" t="s">
        <v>41</v>
      </c>
      <c r="E97" t="s">
        <v>24</v>
      </c>
      <c r="F97" t="s">
        <v>18</v>
      </c>
      <c r="G97">
        <v>17198.78</v>
      </c>
      <c r="H97">
        <v>10942.23</v>
      </c>
      <c r="I97">
        <v>410</v>
      </c>
      <c r="J97">
        <v>36587.910000000003</v>
      </c>
      <c r="K97" t="s">
        <v>19</v>
      </c>
      <c r="L97">
        <v>5</v>
      </c>
      <c r="M97" s="1">
        <v>44402</v>
      </c>
      <c r="N97" t="s">
        <v>20</v>
      </c>
    </row>
    <row r="98" spans="1:14">
      <c r="A98" t="s">
        <v>130</v>
      </c>
      <c r="B98">
        <v>62</v>
      </c>
      <c r="C98" t="s">
        <v>22</v>
      </c>
      <c r="D98" t="s">
        <v>29</v>
      </c>
      <c r="E98" t="s">
        <v>27</v>
      </c>
      <c r="F98" t="s">
        <v>45</v>
      </c>
      <c r="G98">
        <v>106213.91</v>
      </c>
      <c r="H98">
        <v>105952.8</v>
      </c>
      <c r="I98">
        <v>349</v>
      </c>
      <c r="J98">
        <v>24391.43</v>
      </c>
      <c r="K98" t="s">
        <v>19</v>
      </c>
      <c r="L98">
        <v>6</v>
      </c>
      <c r="M98" s="1">
        <v>44809</v>
      </c>
      <c r="N98" t="s">
        <v>20</v>
      </c>
    </row>
    <row r="99" spans="1:14">
      <c r="A99" t="s">
        <v>131</v>
      </c>
      <c r="B99">
        <v>58</v>
      </c>
      <c r="C99" t="s">
        <v>22</v>
      </c>
      <c r="D99" t="s">
        <v>23</v>
      </c>
      <c r="E99" t="s">
        <v>27</v>
      </c>
      <c r="F99" t="s">
        <v>31</v>
      </c>
      <c r="G99">
        <v>10201.969999999999</v>
      </c>
      <c r="H99">
        <v>167663.28</v>
      </c>
      <c r="I99">
        <v>313</v>
      </c>
      <c r="J99">
        <v>14257.62</v>
      </c>
      <c r="K99" t="s">
        <v>19</v>
      </c>
      <c r="L99">
        <v>13</v>
      </c>
      <c r="M99" s="1">
        <v>43848</v>
      </c>
      <c r="N99" t="s">
        <v>20</v>
      </c>
    </row>
    <row r="100" spans="1:14">
      <c r="A100" t="s">
        <v>132</v>
      </c>
      <c r="B100">
        <v>46</v>
      </c>
      <c r="C100" t="s">
        <v>15</v>
      </c>
      <c r="D100" t="s">
        <v>16</v>
      </c>
      <c r="E100" t="s">
        <v>27</v>
      </c>
      <c r="F100" t="s">
        <v>33</v>
      </c>
      <c r="G100">
        <v>11739.58</v>
      </c>
      <c r="H100">
        <v>71394.19</v>
      </c>
      <c r="I100">
        <v>433</v>
      </c>
      <c r="J100">
        <v>18850.669999999998</v>
      </c>
      <c r="K100" t="s">
        <v>25</v>
      </c>
      <c r="L100">
        <v>23</v>
      </c>
      <c r="M100" s="1">
        <v>43434</v>
      </c>
      <c r="N100" t="s">
        <v>20</v>
      </c>
    </row>
    <row r="101" spans="1:14">
      <c r="A101" t="s">
        <v>133</v>
      </c>
      <c r="B101">
        <v>32</v>
      </c>
      <c r="C101" t="s">
        <v>22</v>
      </c>
      <c r="D101" t="s">
        <v>29</v>
      </c>
      <c r="E101" t="s">
        <v>27</v>
      </c>
      <c r="F101" t="s">
        <v>33</v>
      </c>
      <c r="G101">
        <v>133173.46</v>
      </c>
      <c r="H101">
        <v>180139.92</v>
      </c>
      <c r="I101">
        <v>642</v>
      </c>
      <c r="J101">
        <v>99022.23</v>
      </c>
      <c r="K101" t="s">
        <v>19</v>
      </c>
      <c r="L101">
        <v>42</v>
      </c>
      <c r="M101" s="1">
        <v>43859</v>
      </c>
      <c r="N101" t="s">
        <v>20</v>
      </c>
    </row>
    <row r="102" spans="1:14">
      <c r="A102" t="s">
        <v>134</v>
      </c>
      <c r="B102">
        <v>62</v>
      </c>
      <c r="C102" t="s">
        <v>22</v>
      </c>
      <c r="D102" t="s">
        <v>16</v>
      </c>
      <c r="E102" t="s">
        <v>17</v>
      </c>
      <c r="F102" t="s">
        <v>33</v>
      </c>
      <c r="G102">
        <v>16312.44</v>
      </c>
      <c r="H102">
        <v>177093.65</v>
      </c>
      <c r="I102">
        <v>585</v>
      </c>
      <c r="J102">
        <v>178869.49</v>
      </c>
      <c r="K102" t="s">
        <v>38</v>
      </c>
      <c r="L102">
        <v>56</v>
      </c>
      <c r="M102" s="1">
        <v>43828</v>
      </c>
      <c r="N102" t="s">
        <v>20</v>
      </c>
    </row>
    <row r="103" spans="1:14">
      <c r="A103" t="s">
        <v>135</v>
      </c>
      <c r="B103">
        <v>18</v>
      </c>
      <c r="C103" t="s">
        <v>15</v>
      </c>
      <c r="D103" t="s">
        <v>16</v>
      </c>
      <c r="E103" t="s">
        <v>27</v>
      </c>
      <c r="F103" t="s">
        <v>31</v>
      </c>
      <c r="G103">
        <v>147588.12</v>
      </c>
      <c r="H103">
        <v>133559.73000000001</v>
      </c>
      <c r="I103">
        <v>613</v>
      </c>
      <c r="J103">
        <v>90345.32</v>
      </c>
      <c r="K103" t="s">
        <v>25</v>
      </c>
      <c r="L103">
        <v>25</v>
      </c>
      <c r="M103" s="1">
        <v>43530</v>
      </c>
      <c r="N103" t="s">
        <v>20</v>
      </c>
    </row>
    <row r="104" spans="1:14">
      <c r="A104" t="s">
        <v>136</v>
      </c>
      <c r="B104">
        <v>42</v>
      </c>
      <c r="C104" t="s">
        <v>22</v>
      </c>
      <c r="D104" t="s">
        <v>37</v>
      </c>
      <c r="E104" t="s">
        <v>27</v>
      </c>
      <c r="F104" t="s">
        <v>45</v>
      </c>
      <c r="G104">
        <v>442393.29</v>
      </c>
      <c r="H104">
        <v>178760.02</v>
      </c>
      <c r="I104">
        <v>596</v>
      </c>
      <c r="J104">
        <v>13258.82</v>
      </c>
      <c r="K104" t="s">
        <v>19</v>
      </c>
      <c r="L104">
        <v>46</v>
      </c>
      <c r="M104" s="1">
        <v>44473</v>
      </c>
      <c r="N104" t="s">
        <v>20</v>
      </c>
    </row>
    <row r="105" spans="1:14">
      <c r="A105" t="s">
        <v>137</v>
      </c>
      <c r="B105">
        <v>24</v>
      </c>
      <c r="C105" t="s">
        <v>15</v>
      </c>
      <c r="D105" t="s">
        <v>29</v>
      </c>
      <c r="E105" t="s">
        <v>47</v>
      </c>
      <c r="F105" t="s">
        <v>18</v>
      </c>
      <c r="G105">
        <v>10707.73</v>
      </c>
      <c r="H105">
        <v>25439.57</v>
      </c>
      <c r="I105">
        <v>463</v>
      </c>
      <c r="J105">
        <v>44590.91</v>
      </c>
      <c r="K105" t="s">
        <v>19</v>
      </c>
      <c r="L105">
        <v>4</v>
      </c>
      <c r="M105" s="1">
        <v>43647</v>
      </c>
      <c r="N105" t="s">
        <v>20</v>
      </c>
    </row>
    <row r="106" spans="1:14">
      <c r="A106" t="s">
        <v>138</v>
      </c>
      <c r="B106">
        <v>26</v>
      </c>
      <c r="C106" t="s">
        <v>22</v>
      </c>
      <c r="D106" t="s">
        <v>29</v>
      </c>
      <c r="E106" t="s">
        <v>17</v>
      </c>
      <c r="F106" t="s">
        <v>33</v>
      </c>
      <c r="G106">
        <v>71082.2</v>
      </c>
      <c r="H106">
        <v>188437.38</v>
      </c>
      <c r="I106">
        <v>796</v>
      </c>
      <c r="J106">
        <v>218774.47</v>
      </c>
      <c r="K106" t="s">
        <v>38</v>
      </c>
      <c r="L106">
        <v>52</v>
      </c>
      <c r="M106" s="1">
        <v>44538</v>
      </c>
      <c r="N106" t="s">
        <v>20</v>
      </c>
    </row>
    <row r="107" spans="1:14">
      <c r="A107" t="s">
        <v>139</v>
      </c>
      <c r="B107">
        <v>41</v>
      </c>
      <c r="C107" t="s">
        <v>15</v>
      </c>
      <c r="D107" t="s">
        <v>23</v>
      </c>
      <c r="E107" t="s">
        <v>27</v>
      </c>
      <c r="F107" t="s">
        <v>18</v>
      </c>
      <c r="G107">
        <v>96268</v>
      </c>
      <c r="H107">
        <v>158041.91</v>
      </c>
      <c r="I107">
        <v>315</v>
      </c>
      <c r="J107">
        <v>5557.47</v>
      </c>
      <c r="K107" t="s">
        <v>19</v>
      </c>
      <c r="L107">
        <v>55</v>
      </c>
      <c r="M107" s="1">
        <v>45019</v>
      </c>
      <c r="N107" t="s">
        <v>20</v>
      </c>
    </row>
    <row r="108" spans="1:14">
      <c r="A108" t="s">
        <v>140</v>
      </c>
      <c r="B108">
        <v>18</v>
      </c>
      <c r="C108" t="s">
        <v>15</v>
      </c>
      <c r="D108" t="s">
        <v>23</v>
      </c>
      <c r="E108" t="s">
        <v>27</v>
      </c>
      <c r="F108" t="s">
        <v>18</v>
      </c>
      <c r="G108">
        <v>83579.73</v>
      </c>
      <c r="H108">
        <v>103664.31</v>
      </c>
      <c r="I108">
        <v>643</v>
      </c>
      <c r="J108">
        <v>97481.1</v>
      </c>
      <c r="K108" t="s">
        <v>19</v>
      </c>
      <c r="L108">
        <v>32</v>
      </c>
      <c r="M108" s="1">
        <v>44500</v>
      </c>
      <c r="N108" t="s">
        <v>20</v>
      </c>
    </row>
    <row r="109" spans="1:14">
      <c r="A109" t="s">
        <v>141</v>
      </c>
      <c r="B109">
        <v>61</v>
      </c>
      <c r="C109" t="s">
        <v>15</v>
      </c>
      <c r="D109" t="s">
        <v>23</v>
      </c>
      <c r="E109" t="s">
        <v>27</v>
      </c>
      <c r="F109" t="s">
        <v>18</v>
      </c>
      <c r="G109">
        <v>49480.7</v>
      </c>
      <c r="H109">
        <v>123054.22</v>
      </c>
      <c r="I109">
        <v>377</v>
      </c>
      <c r="J109">
        <v>45229.45</v>
      </c>
      <c r="K109" t="s">
        <v>19</v>
      </c>
      <c r="L109">
        <v>44</v>
      </c>
      <c r="M109" s="1">
        <v>44428</v>
      </c>
      <c r="N109" t="s">
        <v>20</v>
      </c>
    </row>
    <row r="110" spans="1:14">
      <c r="A110" t="s">
        <v>142</v>
      </c>
      <c r="B110">
        <v>25</v>
      </c>
      <c r="C110" t="s">
        <v>15</v>
      </c>
      <c r="D110" t="s">
        <v>23</v>
      </c>
      <c r="E110" t="s">
        <v>24</v>
      </c>
      <c r="F110" t="s">
        <v>45</v>
      </c>
      <c r="G110">
        <v>393157</v>
      </c>
      <c r="H110">
        <v>1241.4000000000001</v>
      </c>
      <c r="I110">
        <v>645</v>
      </c>
      <c r="J110">
        <v>178169.95</v>
      </c>
      <c r="K110" t="s">
        <v>38</v>
      </c>
      <c r="L110">
        <v>15</v>
      </c>
      <c r="M110" s="1">
        <v>43247</v>
      </c>
      <c r="N110" t="s">
        <v>20</v>
      </c>
    </row>
    <row r="111" spans="1:14">
      <c r="A111" t="s">
        <v>143</v>
      </c>
      <c r="B111">
        <v>41</v>
      </c>
      <c r="C111" t="s">
        <v>22</v>
      </c>
      <c r="D111" t="s">
        <v>16</v>
      </c>
      <c r="E111" t="s">
        <v>27</v>
      </c>
      <c r="F111" t="s">
        <v>31</v>
      </c>
      <c r="G111">
        <v>167508.64000000001</v>
      </c>
      <c r="H111">
        <v>45275.85</v>
      </c>
      <c r="I111">
        <v>371</v>
      </c>
      <c r="J111">
        <v>33865.74</v>
      </c>
      <c r="K111" t="s">
        <v>25</v>
      </c>
      <c r="L111">
        <v>26</v>
      </c>
      <c r="M111" s="1">
        <v>44348</v>
      </c>
      <c r="N111" t="s">
        <v>35</v>
      </c>
    </row>
    <row r="112" spans="1:14">
      <c r="A112" t="s">
        <v>144</v>
      </c>
      <c r="B112">
        <v>28</v>
      </c>
      <c r="C112" t="s">
        <v>15</v>
      </c>
      <c r="D112" t="s">
        <v>16</v>
      </c>
      <c r="E112" t="s">
        <v>27</v>
      </c>
      <c r="F112" t="s">
        <v>31</v>
      </c>
      <c r="G112">
        <v>72865.259999999995</v>
      </c>
      <c r="H112">
        <v>171002.32</v>
      </c>
      <c r="I112">
        <v>569</v>
      </c>
      <c r="J112">
        <v>61792.91</v>
      </c>
      <c r="K112" t="s">
        <v>25</v>
      </c>
      <c r="L112">
        <v>42</v>
      </c>
      <c r="M112" s="1">
        <v>44401</v>
      </c>
      <c r="N112" t="s">
        <v>20</v>
      </c>
    </row>
    <row r="113" spans="1:14">
      <c r="A113" t="s">
        <v>145</v>
      </c>
      <c r="B113">
        <v>68</v>
      </c>
      <c r="C113" t="s">
        <v>22</v>
      </c>
      <c r="D113" t="s">
        <v>29</v>
      </c>
      <c r="E113" t="s">
        <v>27</v>
      </c>
      <c r="F113" t="s">
        <v>33</v>
      </c>
      <c r="G113">
        <v>134901.41</v>
      </c>
      <c r="H113">
        <v>40144.18</v>
      </c>
      <c r="I113">
        <v>586</v>
      </c>
      <c r="J113">
        <v>143116.63</v>
      </c>
      <c r="K113" t="s">
        <v>25</v>
      </c>
      <c r="L113">
        <v>11</v>
      </c>
      <c r="M113" s="1">
        <v>43451</v>
      </c>
      <c r="N113" t="s">
        <v>20</v>
      </c>
    </row>
    <row r="114" spans="1:14">
      <c r="A114" t="s">
        <v>146</v>
      </c>
      <c r="B114">
        <v>34</v>
      </c>
      <c r="C114" t="s">
        <v>15</v>
      </c>
      <c r="D114" t="s">
        <v>37</v>
      </c>
      <c r="E114" t="s">
        <v>17</v>
      </c>
      <c r="F114" t="s">
        <v>33</v>
      </c>
      <c r="G114">
        <v>75866.259999999995</v>
      </c>
      <c r="H114">
        <v>67431.759999999995</v>
      </c>
      <c r="I114">
        <v>365</v>
      </c>
      <c r="J114">
        <v>7207.63</v>
      </c>
      <c r="K114" t="s">
        <v>25</v>
      </c>
      <c r="L114">
        <v>9</v>
      </c>
      <c r="M114" s="1">
        <v>44194</v>
      </c>
      <c r="N114" t="s">
        <v>35</v>
      </c>
    </row>
    <row r="115" spans="1:14">
      <c r="A115" t="s">
        <v>147</v>
      </c>
      <c r="B115">
        <v>25</v>
      </c>
      <c r="C115" t="s">
        <v>15</v>
      </c>
      <c r="D115" t="s">
        <v>41</v>
      </c>
      <c r="E115" t="s">
        <v>27</v>
      </c>
      <c r="F115" t="s">
        <v>18</v>
      </c>
      <c r="G115">
        <v>53252.93</v>
      </c>
      <c r="H115">
        <v>165291.54999999999</v>
      </c>
      <c r="I115">
        <v>367</v>
      </c>
      <c r="J115">
        <v>10786.41</v>
      </c>
      <c r="K115" t="s">
        <v>25</v>
      </c>
      <c r="L115">
        <v>11</v>
      </c>
      <c r="M115" s="1">
        <v>44594</v>
      </c>
      <c r="N115" t="s">
        <v>35</v>
      </c>
    </row>
    <row r="116" spans="1:14">
      <c r="A116" t="s">
        <v>148</v>
      </c>
      <c r="B116">
        <v>52</v>
      </c>
      <c r="C116" t="s">
        <v>15</v>
      </c>
      <c r="D116" t="s">
        <v>37</v>
      </c>
      <c r="E116" t="s">
        <v>24</v>
      </c>
      <c r="F116" t="s">
        <v>18</v>
      </c>
      <c r="G116">
        <v>99971.06</v>
      </c>
      <c r="H116">
        <v>22.92</v>
      </c>
      <c r="I116">
        <v>492</v>
      </c>
      <c r="J116">
        <v>13020.55</v>
      </c>
      <c r="K116" t="s">
        <v>19</v>
      </c>
      <c r="L116">
        <v>2</v>
      </c>
      <c r="M116" s="1">
        <v>43602</v>
      </c>
      <c r="N116" t="s">
        <v>20</v>
      </c>
    </row>
    <row r="117" spans="1:14">
      <c r="A117" t="s">
        <v>149</v>
      </c>
      <c r="B117">
        <v>52</v>
      </c>
      <c r="C117" t="s">
        <v>22</v>
      </c>
      <c r="D117" t="s">
        <v>16</v>
      </c>
      <c r="E117" t="s">
        <v>24</v>
      </c>
      <c r="F117" t="s">
        <v>33</v>
      </c>
      <c r="G117">
        <v>128062.42</v>
      </c>
      <c r="H117">
        <v>5648.09</v>
      </c>
      <c r="I117">
        <v>354</v>
      </c>
      <c r="J117">
        <v>42387.68</v>
      </c>
      <c r="K117" t="s">
        <v>19</v>
      </c>
      <c r="L117">
        <v>45</v>
      </c>
      <c r="M117" s="1">
        <v>43435</v>
      </c>
      <c r="N117" t="s">
        <v>20</v>
      </c>
    </row>
    <row r="118" spans="1:14">
      <c r="A118" t="s">
        <v>150</v>
      </c>
      <c r="B118">
        <v>50</v>
      </c>
      <c r="C118" t="s">
        <v>15</v>
      </c>
      <c r="D118" t="s">
        <v>29</v>
      </c>
      <c r="E118" t="s">
        <v>24</v>
      </c>
      <c r="F118" t="s">
        <v>33</v>
      </c>
      <c r="G118">
        <v>60647.8</v>
      </c>
      <c r="H118">
        <v>11680.77</v>
      </c>
      <c r="I118">
        <v>678</v>
      </c>
      <c r="J118">
        <v>141628.49</v>
      </c>
      <c r="K118" t="s">
        <v>38</v>
      </c>
      <c r="L118">
        <v>27</v>
      </c>
      <c r="M118" s="1">
        <v>44047</v>
      </c>
      <c r="N118" t="s">
        <v>20</v>
      </c>
    </row>
    <row r="119" spans="1:14">
      <c r="A119" t="s">
        <v>151</v>
      </c>
      <c r="B119">
        <v>22</v>
      </c>
      <c r="C119" t="s">
        <v>22</v>
      </c>
      <c r="D119" t="s">
        <v>29</v>
      </c>
      <c r="E119" t="s">
        <v>27</v>
      </c>
      <c r="F119" t="s">
        <v>31</v>
      </c>
      <c r="G119">
        <v>7017.39</v>
      </c>
      <c r="H119">
        <v>131226.49</v>
      </c>
      <c r="I119">
        <v>467</v>
      </c>
      <c r="J119">
        <v>48797.61</v>
      </c>
      <c r="K119" t="s">
        <v>19</v>
      </c>
      <c r="L119">
        <v>54</v>
      </c>
      <c r="M119" s="1">
        <v>43878</v>
      </c>
      <c r="N119" t="s">
        <v>20</v>
      </c>
    </row>
    <row r="120" spans="1:14">
      <c r="A120" t="s">
        <v>152</v>
      </c>
      <c r="B120">
        <v>59</v>
      </c>
      <c r="C120" t="s">
        <v>22</v>
      </c>
      <c r="D120" t="s">
        <v>23</v>
      </c>
      <c r="E120" t="s">
        <v>24</v>
      </c>
      <c r="F120" t="s">
        <v>31</v>
      </c>
      <c r="G120">
        <v>127103.94</v>
      </c>
      <c r="H120">
        <v>15543.06</v>
      </c>
      <c r="I120">
        <v>708</v>
      </c>
      <c r="J120">
        <v>430640.11</v>
      </c>
      <c r="K120" t="s">
        <v>25</v>
      </c>
      <c r="L120">
        <v>58</v>
      </c>
      <c r="M120" s="1">
        <v>43653</v>
      </c>
      <c r="N120" t="s">
        <v>20</v>
      </c>
    </row>
    <row r="121" spans="1:14">
      <c r="A121" t="s">
        <v>153</v>
      </c>
      <c r="B121">
        <v>56</v>
      </c>
      <c r="C121" t="s">
        <v>22</v>
      </c>
      <c r="D121" t="s">
        <v>23</v>
      </c>
      <c r="E121" t="s">
        <v>17</v>
      </c>
      <c r="F121" t="s">
        <v>18</v>
      </c>
      <c r="G121">
        <v>70687.429999999993</v>
      </c>
      <c r="H121">
        <v>161659.35</v>
      </c>
      <c r="I121">
        <v>807</v>
      </c>
      <c r="J121">
        <v>439121.28</v>
      </c>
      <c r="K121" t="s">
        <v>38</v>
      </c>
      <c r="L121">
        <v>26</v>
      </c>
      <c r="M121" s="1">
        <v>44996</v>
      </c>
      <c r="N121" t="s">
        <v>20</v>
      </c>
    </row>
    <row r="122" spans="1:14">
      <c r="A122" t="s">
        <v>154</v>
      </c>
      <c r="B122">
        <v>58</v>
      </c>
      <c r="C122" t="s">
        <v>22</v>
      </c>
      <c r="D122" t="s">
        <v>41</v>
      </c>
      <c r="E122" t="s">
        <v>27</v>
      </c>
      <c r="F122" t="s">
        <v>33</v>
      </c>
      <c r="G122">
        <v>101112.38</v>
      </c>
      <c r="H122">
        <v>116598.32</v>
      </c>
      <c r="I122">
        <v>836</v>
      </c>
      <c r="J122">
        <v>342638.22</v>
      </c>
      <c r="K122" t="s">
        <v>38</v>
      </c>
      <c r="L122">
        <v>8</v>
      </c>
      <c r="M122" s="1">
        <v>44411</v>
      </c>
      <c r="N122" t="s">
        <v>20</v>
      </c>
    </row>
    <row r="123" spans="1:14">
      <c r="A123" t="s">
        <v>155</v>
      </c>
      <c r="B123">
        <v>45</v>
      </c>
      <c r="C123" t="s">
        <v>22</v>
      </c>
      <c r="D123" t="s">
        <v>37</v>
      </c>
      <c r="E123" t="s">
        <v>17</v>
      </c>
      <c r="F123" t="s">
        <v>31</v>
      </c>
      <c r="G123">
        <v>193733.16</v>
      </c>
      <c r="H123">
        <v>223086.96</v>
      </c>
      <c r="I123">
        <v>401</v>
      </c>
      <c r="J123">
        <v>5254.84</v>
      </c>
      <c r="K123" t="s">
        <v>25</v>
      </c>
      <c r="L123">
        <v>21</v>
      </c>
      <c r="M123" s="1">
        <v>44510</v>
      </c>
      <c r="N123" t="s">
        <v>20</v>
      </c>
    </row>
    <row r="124" spans="1:14">
      <c r="A124" t="s">
        <v>156</v>
      </c>
      <c r="B124">
        <v>24</v>
      </c>
      <c r="C124" t="s">
        <v>22</v>
      </c>
      <c r="D124" t="s">
        <v>23</v>
      </c>
      <c r="E124" t="s">
        <v>27</v>
      </c>
      <c r="F124" t="s">
        <v>31</v>
      </c>
      <c r="G124">
        <v>173279.35</v>
      </c>
      <c r="H124">
        <v>114766.16</v>
      </c>
      <c r="I124">
        <v>721</v>
      </c>
      <c r="J124">
        <v>462267.14</v>
      </c>
      <c r="K124" t="s">
        <v>25</v>
      </c>
      <c r="L124">
        <v>21</v>
      </c>
      <c r="M124" s="1">
        <v>44241</v>
      </c>
      <c r="N124" t="s">
        <v>35</v>
      </c>
    </row>
    <row r="125" spans="1:14">
      <c r="A125" t="s">
        <v>157</v>
      </c>
      <c r="B125">
        <v>26</v>
      </c>
      <c r="C125" t="s">
        <v>22</v>
      </c>
      <c r="D125" t="s">
        <v>29</v>
      </c>
      <c r="E125" t="s">
        <v>27</v>
      </c>
      <c r="F125" t="s">
        <v>18</v>
      </c>
      <c r="G125">
        <v>45434.34</v>
      </c>
      <c r="H125">
        <v>133443.48000000001</v>
      </c>
      <c r="I125">
        <v>777</v>
      </c>
      <c r="J125">
        <v>151620.97</v>
      </c>
      <c r="K125" t="s">
        <v>38</v>
      </c>
      <c r="L125">
        <v>8</v>
      </c>
      <c r="M125" s="1">
        <v>43550</v>
      </c>
      <c r="N125" t="s">
        <v>20</v>
      </c>
    </row>
    <row r="126" spans="1:14">
      <c r="A126" t="s">
        <v>158</v>
      </c>
      <c r="B126">
        <v>25</v>
      </c>
      <c r="C126" t="s">
        <v>22</v>
      </c>
      <c r="D126" t="s">
        <v>37</v>
      </c>
      <c r="E126" t="s">
        <v>17</v>
      </c>
      <c r="F126" t="s">
        <v>33</v>
      </c>
      <c r="G126">
        <v>18800.05</v>
      </c>
      <c r="H126">
        <v>271376.74</v>
      </c>
      <c r="I126">
        <v>419</v>
      </c>
      <c r="J126">
        <v>47976.27</v>
      </c>
      <c r="K126" t="s">
        <v>19</v>
      </c>
      <c r="L126">
        <v>1</v>
      </c>
      <c r="M126" s="1">
        <v>44503</v>
      </c>
      <c r="N126" t="s">
        <v>20</v>
      </c>
    </row>
    <row r="127" spans="1:14">
      <c r="A127" t="s">
        <v>159</v>
      </c>
      <c r="B127">
        <v>29</v>
      </c>
      <c r="C127" t="s">
        <v>22</v>
      </c>
      <c r="D127" t="s">
        <v>23</v>
      </c>
      <c r="E127" t="s">
        <v>27</v>
      </c>
      <c r="F127" t="s">
        <v>31</v>
      </c>
      <c r="G127">
        <v>97831.46</v>
      </c>
      <c r="H127">
        <v>98246.67</v>
      </c>
      <c r="I127">
        <v>590</v>
      </c>
      <c r="J127">
        <v>84779.79</v>
      </c>
      <c r="K127" t="s">
        <v>25</v>
      </c>
      <c r="L127">
        <v>38</v>
      </c>
      <c r="M127" s="1">
        <v>43765</v>
      </c>
      <c r="N127" t="s">
        <v>20</v>
      </c>
    </row>
    <row r="128" spans="1:14">
      <c r="A128" t="s">
        <v>160</v>
      </c>
      <c r="B128">
        <v>51</v>
      </c>
      <c r="C128" t="s">
        <v>15</v>
      </c>
      <c r="D128" t="s">
        <v>23</v>
      </c>
      <c r="E128" t="s">
        <v>17</v>
      </c>
      <c r="F128" t="s">
        <v>18</v>
      </c>
      <c r="G128">
        <v>69235.16</v>
      </c>
      <c r="H128">
        <v>127835.02</v>
      </c>
      <c r="I128">
        <v>787</v>
      </c>
      <c r="J128">
        <v>405597.09</v>
      </c>
      <c r="K128" t="s">
        <v>38</v>
      </c>
      <c r="L128">
        <v>58</v>
      </c>
      <c r="M128" s="1">
        <v>44827</v>
      </c>
      <c r="N128" t="s">
        <v>20</v>
      </c>
    </row>
    <row r="129" spans="1:14">
      <c r="A129" t="s">
        <v>161</v>
      </c>
      <c r="B129">
        <v>50</v>
      </c>
      <c r="C129" t="s">
        <v>15</v>
      </c>
      <c r="D129" t="s">
        <v>37</v>
      </c>
      <c r="E129" t="s">
        <v>27</v>
      </c>
      <c r="F129" t="s">
        <v>31</v>
      </c>
      <c r="G129">
        <v>123503.41</v>
      </c>
      <c r="H129">
        <v>30603.33</v>
      </c>
      <c r="I129">
        <v>460</v>
      </c>
      <c r="J129">
        <v>40247.5</v>
      </c>
      <c r="K129" t="s">
        <v>19</v>
      </c>
      <c r="L129">
        <v>13</v>
      </c>
      <c r="M129" s="1">
        <v>44674</v>
      </c>
      <c r="N129" t="s">
        <v>20</v>
      </c>
    </row>
    <row r="130" spans="1:14">
      <c r="A130" t="s">
        <v>162</v>
      </c>
      <c r="B130">
        <v>65</v>
      </c>
      <c r="C130" t="s">
        <v>15</v>
      </c>
      <c r="D130" t="s">
        <v>29</v>
      </c>
      <c r="E130" t="s">
        <v>24</v>
      </c>
      <c r="F130" t="s">
        <v>45</v>
      </c>
      <c r="G130">
        <v>292161.68</v>
      </c>
      <c r="H130">
        <v>12268.53</v>
      </c>
      <c r="I130">
        <v>377</v>
      </c>
      <c r="J130">
        <v>16340.26</v>
      </c>
      <c r="K130" t="s">
        <v>19</v>
      </c>
      <c r="L130">
        <v>9</v>
      </c>
      <c r="M130" s="1">
        <v>44690</v>
      </c>
      <c r="N130" t="s">
        <v>35</v>
      </c>
    </row>
    <row r="131" spans="1:14">
      <c r="A131" t="s">
        <v>163</v>
      </c>
      <c r="B131">
        <v>40</v>
      </c>
      <c r="C131" t="s">
        <v>15</v>
      </c>
      <c r="D131" t="s">
        <v>23</v>
      </c>
      <c r="E131" t="s">
        <v>47</v>
      </c>
      <c r="F131" t="s">
        <v>31</v>
      </c>
      <c r="G131">
        <v>96419.7</v>
      </c>
      <c r="H131">
        <v>5744.3</v>
      </c>
      <c r="I131">
        <v>337</v>
      </c>
      <c r="J131">
        <v>8502.06</v>
      </c>
      <c r="K131" t="s">
        <v>19</v>
      </c>
      <c r="L131">
        <v>28</v>
      </c>
      <c r="M131" s="1">
        <v>43215</v>
      </c>
      <c r="N131" t="s">
        <v>35</v>
      </c>
    </row>
    <row r="132" spans="1:14">
      <c r="A132" t="s">
        <v>164</v>
      </c>
      <c r="B132">
        <v>41</v>
      </c>
      <c r="C132" t="s">
        <v>15</v>
      </c>
      <c r="D132" t="s">
        <v>29</v>
      </c>
      <c r="E132" t="s">
        <v>24</v>
      </c>
      <c r="F132" t="s">
        <v>45</v>
      </c>
      <c r="G132">
        <v>182192.84</v>
      </c>
      <c r="H132">
        <v>10082.969999999999</v>
      </c>
      <c r="I132">
        <v>693</v>
      </c>
      <c r="J132">
        <v>38141.08</v>
      </c>
      <c r="K132" t="s">
        <v>19</v>
      </c>
      <c r="L132">
        <v>6</v>
      </c>
      <c r="M132" s="1">
        <v>43570</v>
      </c>
      <c r="N132" t="s">
        <v>20</v>
      </c>
    </row>
    <row r="133" spans="1:14">
      <c r="A133" t="s">
        <v>165</v>
      </c>
      <c r="B133">
        <v>54</v>
      </c>
      <c r="C133" t="s">
        <v>22</v>
      </c>
      <c r="D133" t="s">
        <v>37</v>
      </c>
      <c r="E133" t="s">
        <v>27</v>
      </c>
      <c r="F133" t="s">
        <v>31</v>
      </c>
      <c r="G133">
        <v>59082.62</v>
      </c>
      <c r="H133">
        <v>166719.74</v>
      </c>
      <c r="I133">
        <v>740</v>
      </c>
      <c r="J133">
        <v>239265.76</v>
      </c>
      <c r="K133" t="s">
        <v>25</v>
      </c>
      <c r="L133">
        <v>47</v>
      </c>
      <c r="M133" s="1">
        <v>44784</v>
      </c>
      <c r="N133" t="s">
        <v>20</v>
      </c>
    </row>
    <row r="134" spans="1:14">
      <c r="A134" t="s">
        <v>166</v>
      </c>
      <c r="B134">
        <v>52</v>
      </c>
      <c r="C134" t="s">
        <v>22</v>
      </c>
      <c r="D134" t="s">
        <v>29</v>
      </c>
      <c r="E134" t="s">
        <v>27</v>
      </c>
      <c r="F134" t="s">
        <v>33</v>
      </c>
      <c r="G134">
        <v>80032.41</v>
      </c>
      <c r="H134">
        <v>123486.58</v>
      </c>
      <c r="I134">
        <v>839</v>
      </c>
      <c r="J134">
        <v>479507.19</v>
      </c>
      <c r="K134" t="s">
        <v>25</v>
      </c>
      <c r="L134">
        <v>23</v>
      </c>
      <c r="M134" s="1">
        <v>43166</v>
      </c>
      <c r="N134" t="s">
        <v>35</v>
      </c>
    </row>
    <row r="135" spans="1:14">
      <c r="A135" t="s">
        <v>167</v>
      </c>
      <c r="B135">
        <v>61</v>
      </c>
      <c r="C135" t="s">
        <v>22</v>
      </c>
      <c r="D135" t="s">
        <v>23</v>
      </c>
      <c r="E135" t="s">
        <v>17</v>
      </c>
      <c r="F135" t="s">
        <v>18</v>
      </c>
      <c r="G135">
        <v>16899.71</v>
      </c>
      <c r="H135">
        <v>95498.13</v>
      </c>
      <c r="I135">
        <v>761</v>
      </c>
      <c r="J135">
        <v>478158.66</v>
      </c>
      <c r="K135" t="s">
        <v>38</v>
      </c>
      <c r="L135">
        <v>48</v>
      </c>
      <c r="M135" s="1">
        <v>44749</v>
      </c>
      <c r="N135" t="s">
        <v>20</v>
      </c>
    </row>
    <row r="136" spans="1:14">
      <c r="A136" t="s">
        <v>168</v>
      </c>
      <c r="B136">
        <v>57</v>
      </c>
      <c r="C136" t="s">
        <v>22</v>
      </c>
      <c r="D136" t="s">
        <v>23</v>
      </c>
      <c r="E136" t="s">
        <v>27</v>
      </c>
      <c r="F136" t="s">
        <v>18</v>
      </c>
      <c r="G136">
        <v>34727.86</v>
      </c>
      <c r="H136">
        <v>163648.63</v>
      </c>
      <c r="I136">
        <v>593</v>
      </c>
      <c r="J136">
        <v>41411.64</v>
      </c>
      <c r="K136" t="s">
        <v>19</v>
      </c>
      <c r="L136">
        <v>36</v>
      </c>
      <c r="M136" s="1">
        <v>43747</v>
      </c>
      <c r="N136" t="s">
        <v>35</v>
      </c>
    </row>
    <row r="137" spans="1:14">
      <c r="A137" t="s">
        <v>169</v>
      </c>
      <c r="B137">
        <v>39</v>
      </c>
      <c r="C137" t="s">
        <v>22</v>
      </c>
      <c r="D137" t="s">
        <v>29</v>
      </c>
      <c r="E137" t="s">
        <v>27</v>
      </c>
      <c r="F137" t="s">
        <v>18</v>
      </c>
      <c r="G137">
        <v>33073.949999999997</v>
      </c>
      <c r="H137">
        <v>75851.89</v>
      </c>
      <c r="I137">
        <v>699</v>
      </c>
      <c r="J137">
        <v>175015.83</v>
      </c>
      <c r="K137" t="s">
        <v>19</v>
      </c>
      <c r="L137">
        <v>58</v>
      </c>
      <c r="M137" s="1">
        <v>43922</v>
      </c>
      <c r="N137" t="s">
        <v>20</v>
      </c>
    </row>
    <row r="138" spans="1:14">
      <c r="A138" t="s">
        <v>170</v>
      </c>
      <c r="B138">
        <v>44</v>
      </c>
      <c r="C138" t="s">
        <v>22</v>
      </c>
      <c r="D138" t="s">
        <v>29</v>
      </c>
      <c r="E138" t="s">
        <v>17</v>
      </c>
      <c r="F138" t="s">
        <v>45</v>
      </c>
      <c r="G138">
        <v>314209.76</v>
      </c>
      <c r="H138">
        <v>225248.9</v>
      </c>
      <c r="I138">
        <v>391</v>
      </c>
      <c r="J138">
        <v>36197.35</v>
      </c>
      <c r="K138" t="s">
        <v>19</v>
      </c>
      <c r="L138">
        <v>17</v>
      </c>
      <c r="M138" s="1">
        <v>43649</v>
      </c>
      <c r="N138" t="s">
        <v>35</v>
      </c>
    </row>
    <row r="139" spans="1:14">
      <c r="A139" t="s">
        <v>171</v>
      </c>
      <c r="B139">
        <v>52</v>
      </c>
      <c r="C139" t="s">
        <v>22</v>
      </c>
      <c r="D139" t="s">
        <v>37</v>
      </c>
      <c r="E139" t="s">
        <v>17</v>
      </c>
      <c r="F139" t="s">
        <v>31</v>
      </c>
      <c r="G139">
        <v>18003.05</v>
      </c>
      <c r="H139">
        <v>190872.37</v>
      </c>
      <c r="I139">
        <v>305</v>
      </c>
      <c r="J139">
        <v>5662.58</v>
      </c>
      <c r="K139" t="s">
        <v>19</v>
      </c>
      <c r="L139">
        <v>9</v>
      </c>
      <c r="M139" s="1">
        <v>43236</v>
      </c>
      <c r="N139" t="s">
        <v>20</v>
      </c>
    </row>
    <row r="140" spans="1:14">
      <c r="A140" t="s">
        <v>172</v>
      </c>
      <c r="B140">
        <v>18</v>
      </c>
      <c r="C140" t="s">
        <v>15</v>
      </c>
      <c r="D140" t="s">
        <v>23</v>
      </c>
      <c r="E140" t="s">
        <v>47</v>
      </c>
      <c r="F140" t="s">
        <v>33</v>
      </c>
      <c r="G140">
        <v>126153.62</v>
      </c>
      <c r="H140">
        <v>9249.91</v>
      </c>
      <c r="I140">
        <v>570</v>
      </c>
      <c r="J140">
        <v>27391.67</v>
      </c>
      <c r="K140" t="s">
        <v>38</v>
      </c>
      <c r="L140">
        <v>12</v>
      </c>
      <c r="M140" s="1">
        <v>43533</v>
      </c>
      <c r="N140" t="s">
        <v>20</v>
      </c>
    </row>
    <row r="141" spans="1:14">
      <c r="A141" t="s">
        <v>173</v>
      </c>
      <c r="B141">
        <v>52</v>
      </c>
      <c r="C141" t="s">
        <v>15</v>
      </c>
      <c r="D141" t="s">
        <v>37</v>
      </c>
      <c r="E141" t="s">
        <v>27</v>
      </c>
      <c r="F141" t="s">
        <v>45</v>
      </c>
      <c r="G141">
        <v>303070.27</v>
      </c>
      <c r="H141">
        <v>183872.76</v>
      </c>
      <c r="I141">
        <v>398</v>
      </c>
      <c r="J141">
        <v>29817.06</v>
      </c>
      <c r="K141" t="s">
        <v>19</v>
      </c>
      <c r="L141">
        <v>22</v>
      </c>
      <c r="M141" s="1">
        <v>44971</v>
      </c>
      <c r="N141" t="s">
        <v>20</v>
      </c>
    </row>
    <row r="142" spans="1:14">
      <c r="A142" t="s">
        <v>174</v>
      </c>
      <c r="B142">
        <v>54</v>
      </c>
      <c r="C142" t="s">
        <v>15</v>
      </c>
      <c r="D142" t="s">
        <v>23</v>
      </c>
      <c r="E142" t="s">
        <v>27</v>
      </c>
      <c r="F142" t="s">
        <v>31</v>
      </c>
      <c r="G142">
        <v>135811.20000000001</v>
      </c>
      <c r="H142">
        <v>64109.43</v>
      </c>
      <c r="I142">
        <v>825</v>
      </c>
      <c r="J142">
        <v>57098.48</v>
      </c>
      <c r="K142" t="s">
        <v>25</v>
      </c>
      <c r="L142">
        <v>51</v>
      </c>
      <c r="M142" s="1">
        <v>45032</v>
      </c>
      <c r="N142" t="s">
        <v>20</v>
      </c>
    </row>
    <row r="143" spans="1:14">
      <c r="A143" t="s">
        <v>175</v>
      </c>
      <c r="B143">
        <v>64</v>
      </c>
      <c r="C143" t="s">
        <v>15</v>
      </c>
      <c r="D143" t="s">
        <v>23</v>
      </c>
      <c r="E143" t="s">
        <v>27</v>
      </c>
      <c r="F143" t="s">
        <v>33</v>
      </c>
      <c r="G143">
        <v>108433.15</v>
      </c>
      <c r="H143">
        <v>198229.8</v>
      </c>
      <c r="I143">
        <v>493</v>
      </c>
      <c r="J143">
        <v>44546.04</v>
      </c>
      <c r="K143" t="s">
        <v>19</v>
      </c>
      <c r="L143">
        <v>52</v>
      </c>
      <c r="M143" s="1">
        <v>44262</v>
      </c>
      <c r="N143" t="s">
        <v>20</v>
      </c>
    </row>
    <row r="144" spans="1:14">
      <c r="A144" t="s">
        <v>176</v>
      </c>
      <c r="B144">
        <v>31</v>
      </c>
      <c r="C144" t="s">
        <v>22</v>
      </c>
      <c r="D144" t="s">
        <v>23</v>
      </c>
      <c r="E144" t="s">
        <v>47</v>
      </c>
      <c r="F144" t="s">
        <v>18</v>
      </c>
      <c r="G144">
        <v>29856.93</v>
      </c>
      <c r="H144">
        <v>5182.76</v>
      </c>
      <c r="I144">
        <v>456</v>
      </c>
      <c r="J144">
        <v>29348.05</v>
      </c>
      <c r="K144" t="s">
        <v>19</v>
      </c>
      <c r="L144">
        <v>58</v>
      </c>
      <c r="M144" s="1">
        <v>44895</v>
      </c>
      <c r="N144" t="s">
        <v>20</v>
      </c>
    </row>
    <row r="145" spans="1:14">
      <c r="A145" t="s">
        <v>177</v>
      </c>
      <c r="B145">
        <v>20</v>
      </c>
      <c r="C145" t="s">
        <v>22</v>
      </c>
      <c r="D145" t="s">
        <v>23</v>
      </c>
      <c r="E145" t="s">
        <v>24</v>
      </c>
      <c r="F145" t="s">
        <v>33</v>
      </c>
      <c r="G145">
        <v>75852.02</v>
      </c>
      <c r="H145">
        <v>5269.67</v>
      </c>
      <c r="I145">
        <v>414</v>
      </c>
      <c r="J145">
        <v>10398.030000000001</v>
      </c>
      <c r="K145" t="s">
        <v>19</v>
      </c>
      <c r="L145">
        <v>12</v>
      </c>
      <c r="M145" s="1">
        <v>44571</v>
      </c>
      <c r="N145" t="s">
        <v>20</v>
      </c>
    </row>
    <row r="146" spans="1:14">
      <c r="A146" t="s">
        <v>178</v>
      </c>
      <c r="B146">
        <v>18</v>
      </c>
      <c r="C146" t="s">
        <v>22</v>
      </c>
      <c r="D146" t="s">
        <v>29</v>
      </c>
      <c r="E146" t="s">
        <v>24</v>
      </c>
      <c r="F146" t="s">
        <v>31</v>
      </c>
      <c r="G146">
        <v>191467.96</v>
      </c>
      <c r="H146">
        <v>3997.21</v>
      </c>
      <c r="I146">
        <v>695</v>
      </c>
      <c r="J146">
        <v>34388.519999999997</v>
      </c>
      <c r="K146" t="s">
        <v>38</v>
      </c>
      <c r="L146">
        <v>54</v>
      </c>
      <c r="M146" s="1">
        <v>43745</v>
      </c>
      <c r="N146" t="s">
        <v>20</v>
      </c>
    </row>
    <row r="147" spans="1:14">
      <c r="A147" t="s">
        <v>179</v>
      </c>
      <c r="B147">
        <v>22</v>
      </c>
      <c r="C147" t="s">
        <v>15</v>
      </c>
      <c r="D147" t="s">
        <v>29</v>
      </c>
      <c r="E147" t="s">
        <v>47</v>
      </c>
      <c r="F147" t="s">
        <v>31</v>
      </c>
      <c r="G147">
        <v>154507.51999999999</v>
      </c>
      <c r="H147">
        <v>5349.84</v>
      </c>
      <c r="I147">
        <v>821</v>
      </c>
      <c r="J147">
        <v>313468.03000000003</v>
      </c>
      <c r="K147" t="s">
        <v>25</v>
      </c>
      <c r="L147">
        <v>6</v>
      </c>
      <c r="M147" s="1">
        <v>43536</v>
      </c>
      <c r="N147" t="s">
        <v>20</v>
      </c>
    </row>
    <row r="148" spans="1:14">
      <c r="A148" t="s">
        <v>180</v>
      </c>
      <c r="B148">
        <v>43</v>
      </c>
      <c r="C148" t="s">
        <v>22</v>
      </c>
      <c r="D148" t="s">
        <v>23</v>
      </c>
      <c r="E148" t="s">
        <v>17</v>
      </c>
      <c r="F148" t="s">
        <v>45</v>
      </c>
      <c r="G148">
        <v>486300.59</v>
      </c>
      <c r="H148">
        <v>225063.01</v>
      </c>
      <c r="I148">
        <v>513</v>
      </c>
      <c r="J148">
        <v>10706.06</v>
      </c>
      <c r="K148" t="s">
        <v>38</v>
      </c>
      <c r="L148">
        <v>44</v>
      </c>
      <c r="M148" s="1">
        <v>44443</v>
      </c>
      <c r="N148" t="s">
        <v>20</v>
      </c>
    </row>
    <row r="149" spans="1:14">
      <c r="A149" t="s">
        <v>181</v>
      </c>
      <c r="B149">
        <v>31</v>
      </c>
      <c r="C149" t="s">
        <v>22</v>
      </c>
      <c r="D149" t="s">
        <v>16</v>
      </c>
      <c r="E149" t="s">
        <v>17</v>
      </c>
      <c r="F149" t="s">
        <v>31</v>
      </c>
      <c r="G149">
        <v>150519.6</v>
      </c>
      <c r="H149">
        <v>214159.22</v>
      </c>
      <c r="I149">
        <v>832</v>
      </c>
      <c r="J149">
        <v>292190.18</v>
      </c>
      <c r="K149" t="s">
        <v>38</v>
      </c>
      <c r="L149">
        <v>9</v>
      </c>
      <c r="M149" s="1">
        <v>44123</v>
      </c>
      <c r="N149" t="s">
        <v>20</v>
      </c>
    </row>
    <row r="150" spans="1:14">
      <c r="A150" t="s">
        <v>182</v>
      </c>
      <c r="B150">
        <v>56</v>
      </c>
      <c r="C150" t="s">
        <v>22</v>
      </c>
      <c r="D150" t="s">
        <v>23</v>
      </c>
      <c r="E150" t="s">
        <v>27</v>
      </c>
      <c r="F150" t="s">
        <v>18</v>
      </c>
      <c r="G150">
        <v>18384.41</v>
      </c>
      <c r="H150">
        <v>164699.66</v>
      </c>
      <c r="I150">
        <v>314</v>
      </c>
      <c r="J150">
        <v>33693.19</v>
      </c>
      <c r="K150" t="s">
        <v>19</v>
      </c>
      <c r="L150">
        <v>52</v>
      </c>
      <c r="M150" s="1">
        <v>43911</v>
      </c>
      <c r="N150" t="s">
        <v>20</v>
      </c>
    </row>
    <row r="151" spans="1:14">
      <c r="A151" t="s">
        <v>183</v>
      </c>
      <c r="B151">
        <v>44</v>
      </c>
      <c r="C151" t="s">
        <v>15</v>
      </c>
      <c r="D151" t="s">
        <v>37</v>
      </c>
      <c r="E151" t="s">
        <v>17</v>
      </c>
      <c r="F151" t="s">
        <v>31</v>
      </c>
      <c r="G151">
        <v>17584.5</v>
      </c>
      <c r="H151">
        <v>91875.59</v>
      </c>
      <c r="I151">
        <v>718</v>
      </c>
      <c r="J151">
        <v>293238.15999999997</v>
      </c>
      <c r="K151" t="s">
        <v>38</v>
      </c>
      <c r="L151">
        <v>37</v>
      </c>
      <c r="M151" s="1">
        <v>44912</v>
      </c>
      <c r="N151" t="s">
        <v>20</v>
      </c>
    </row>
    <row r="152" spans="1:14">
      <c r="A152" t="s">
        <v>184</v>
      </c>
      <c r="B152">
        <v>26</v>
      </c>
      <c r="C152" t="s">
        <v>22</v>
      </c>
      <c r="D152" t="s">
        <v>41</v>
      </c>
      <c r="E152" t="s">
        <v>17</v>
      </c>
      <c r="F152" t="s">
        <v>31</v>
      </c>
      <c r="G152">
        <v>117643.98</v>
      </c>
      <c r="H152">
        <v>144413.85</v>
      </c>
      <c r="I152">
        <v>667</v>
      </c>
      <c r="J152">
        <v>45505.72</v>
      </c>
      <c r="K152" t="s">
        <v>25</v>
      </c>
      <c r="L152">
        <v>53</v>
      </c>
      <c r="M152" s="1">
        <v>44973</v>
      </c>
      <c r="N152" t="s">
        <v>20</v>
      </c>
    </row>
    <row r="153" spans="1:14">
      <c r="A153" t="s">
        <v>185</v>
      </c>
      <c r="B153">
        <v>32</v>
      </c>
      <c r="C153" t="s">
        <v>15</v>
      </c>
      <c r="D153" t="s">
        <v>23</v>
      </c>
      <c r="E153" t="s">
        <v>17</v>
      </c>
      <c r="F153" t="s">
        <v>33</v>
      </c>
      <c r="G153">
        <v>60093.86</v>
      </c>
      <c r="H153">
        <v>204551.79</v>
      </c>
      <c r="I153">
        <v>512</v>
      </c>
      <c r="J153">
        <v>140239.79</v>
      </c>
      <c r="K153" t="s">
        <v>38</v>
      </c>
      <c r="L153">
        <v>3</v>
      </c>
      <c r="M153" s="1">
        <v>44417</v>
      </c>
      <c r="N153" t="s">
        <v>20</v>
      </c>
    </row>
    <row r="154" spans="1:14">
      <c r="A154" t="s">
        <v>186</v>
      </c>
      <c r="B154">
        <v>32</v>
      </c>
      <c r="C154" t="s">
        <v>15</v>
      </c>
      <c r="D154" t="s">
        <v>29</v>
      </c>
      <c r="E154" t="s">
        <v>47</v>
      </c>
      <c r="F154" t="s">
        <v>31</v>
      </c>
      <c r="G154">
        <v>58714.29</v>
      </c>
      <c r="H154">
        <v>15994.21</v>
      </c>
      <c r="I154">
        <v>304</v>
      </c>
      <c r="J154">
        <v>10525.55</v>
      </c>
      <c r="K154" t="s">
        <v>19</v>
      </c>
      <c r="L154">
        <v>34</v>
      </c>
      <c r="M154" s="1">
        <v>44040</v>
      </c>
      <c r="N154" t="s">
        <v>35</v>
      </c>
    </row>
    <row r="155" spans="1:14">
      <c r="A155" t="s">
        <v>187</v>
      </c>
      <c r="B155">
        <v>43</v>
      </c>
      <c r="C155" t="s">
        <v>15</v>
      </c>
      <c r="D155" t="s">
        <v>23</v>
      </c>
      <c r="E155" t="s">
        <v>47</v>
      </c>
      <c r="F155" t="s">
        <v>33</v>
      </c>
      <c r="G155">
        <v>123009.54</v>
      </c>
      <c r="H155">
        <v>22433.14</v>
      </c>
      <c r="I155">
        <v>530</v>
      </c>
      <c r="J155">
        <v>61318.19</v>
      </c>
      <c r="K155" t="s">
        <v>38</v>
      </c>
      <c r="L155">
        <v>8</v>
      </c>
      <c r="M155" s="1">
        <v>43393</v>
      </c>
      <c r="N155" t="s">
        <v>20</v>
      </c>
    </row>
    <row r="156" spans="1:14">
      <c r="A156" t="s">
        <v>188</v>
      </c>
      <c r="B156">
        <v>59</v>
      </c>
      <c r="C156" t="s">
        <v>15</v>
      </c>
      <c r="D156" t="s">
        <v>23</v>
      </c>
      <c r="E156" t="s">
        <v>24</v>
      </c>
      <c r="F156" t="s">
        <v>31</v>
      </c>
      <c r="G156">
        <v>76563.69</v>
      </c>
      <c r="H156">
        <v>12679.47</v>
      </c>
      <c r="I156">
        <v>500</v>
      </c>
      <c r="J156">
        <v>86142.21</v>
      </c>
      <c r="K156" t="s">
        <v>38</v>
      </c>
      <c r="L156">
        <v>10</v>
      </c>
      <c r="M156" s="1">
        <v>43643</v>
      </c>
      <c r="N156" t="s">
        <v>20</v>
      </c>
    </row>
    <row r="157" spans="1:14">
      <c r="A157" t="s">
        <v>189</v>
      </c>
      <c r="B157">
        <v>30</v>
      </c>
      <c r="C157" t="s">
        <v>22</v>
      </c>
      <c r="D157" t="s">
        <v>23</v>
      </c>
      <c r="E157" t="s">
        <v>24</v>
      </c>
      <c r="F157" t="s">
        <v>31</v>
      </c>
      <c r="G157">
        <v>66815.19</v>
      </c>
      <c r="H157">
        <v>2292.96</v>
      </c>
      <c r="I157">
        <v>701</v>
      </c>
      <c r="J157">
        <v>50591.59</v>
      </c>
      <c r="K157" t="s">
        <v>25</v>
      </c>
      <c r="L157">
        <v>47</v>
      </c>
      <c r="M157" s="1">
        <v>43386</v>
      </c>
      <c r="N157" t="s">
        <v>20</v>
      </c>
    </row>
    <row r="158" spans="1:14">
      <c r="A158" t="s">
        <v>190</v>
      </c>
      <c r="B158">
        <v>68</v>
      </c>
      <c r="C158" t="s">
        <v>15</v>
      </c>
      <c r="D158" t="s">
        <v>37</v>
      </c>
      <c r="E158" t="s">
        <v>17</v>
      </c>
      <c r="F158" t="s">
        <v>45</v>
      </c>
      <c r="G158">
        <v>432494.42</v>
      </c>
      <c r="H158">
        <v>238692.07</v>
      </c>
      <c r="I158">
        <v>448</v>
      </c>
      <c r="J158">
        <v>37175.089999999997</v>
      </c>
      <c r="K158" t="s">
        <v>19</v>
      </c>
      <c r="L158">
        <v>41</v>
      </c>
      <c r="M158" s="1">
        <v>43606</v>
      </c>
      <c r="N158" t="s">
        <v>35</v>
      </c>
    </row>
    <row r="159" spans="1:14">
      <c r="A159" t="s">
        <v>191</v>
      </c>
      <c r="B159">
        <v>49</v>
      </c>
      <c r="C159" t="s">
        <v>15</v>
      </c>
      <c r="D159" t="s">
        <v>29</v>
      </c>
      <c r="E159" t="s">
        <v>27</v>
      </c>
      <c r="F159" t="s">
        <v>31</v>
      </c>
      <c r="G159">
        <v>170026.03</v>
      </c>
      <c r="H159">
        <v>152514.98000000001</v>
      </c>
      <c r="I159">
        <v>791</v>
      </c>
      <c r="J159">
        <v>295927.31</v>
      </c>
      <c r="K159" t="s">
        <v>25</v>
      </c>
      <c r="L159">
        <v>42</v>
      </c>
      <c r="M159" s="1">
        <v>44626</v>
      </c>
      <c r="N159" t="s">
        <v>35</v>
      </c>
    </row>
    <row r="160" spans="1:14">
      <c r="A160" t="s">
        <v>192</v>
      </c>
      <c r="B160">
        <v>56</v>
      </c>
      <c r="C160" t="s">
        <v>22</v>
      </c>
      <c r="D160" t="s">
        <v>23</v>
      </c>
      <c r="E160" t="s">
        <v>27</v>
      </c>
      <c r="F160" t="s">
        <v>33</v>
      </c>
      <c r="G160">
        <v>59891.33</v>
      </c>
      <c r="H160">
        <v>141491.85</v>
      </c>
      <c r="I160">
        <v>525</v>
      </c>
      <c r="J160">
        <v>187780.79</v>
      </c>
      <c r="K160" t="s">
        <v>25</v>
      </c>
      <c r="L160">
        <v>43</v>
      </c>
      <c r="M160" s="1">
        <v>44250</v>
      </c>
      <c r="N160" t="s">
        <v>35</v>
      </c>
    </row>
    <row r="161" spans="1:14">
      <c r="A161" t="s">
        <v>193</v>
      </c>
      <c r="B161">
        <v>66</v>
      </c>
      <c r="C161" t="s">
        <v>22</v>
      </c>
      <c r="D161" t="s">
        <v>37</v>
      </c>
      <c r="E161" t="s">
        <v>17</v>
      </c>
      <c r="F161" t="s">
        <v>45</v>
      </c>
      <c r="G161">
        <v>424624.42</v>
      </c>
      <c r="H161">
        <v>63426.21</v>
      </c>
      <c r="I161">
        <v>468</v>
      </c>
      <c r="J161">
        <v>16929.11</v>
      </c>
      <c r="K161" t="s">
        <v>19</v>
      </c>
      <c r="L161">
        <v>9</v>
      </c>
      <c r="M161" s="1">
        <v>44204</v>
      </c>
      <c r="N161" t="s">
        <v>20</v>
      </c>
    </row>
    <row r="162" spans="1:14">
      <c r="A162" t="s">
        <v>194</v>
      </c>
      <c r="B162">
        <v>69</v>
      </c>
      <c r="C162" t="s">
        <v>15</v>
      </c>
      <c r="D162" t="s">
        <v>29</v>
      </c>
      <c r="E162" t="s">
        <v>17</v>
      </c>
      <c r="F162" t="s">
        <v>31</v>
      </c>
      <c r="G162">
        <v>170901.81</v>
      </c>
      <c r="H162">
        <v>95039.01</v>
      </c>
      <c r="I162">
        <v>451</v>
      </c>
      <c r="J162">
        <v>24904.6</v>
      </c>
      <c r="K162" t="s">
        <v>19</v>
      </c>
      <c r="L162">
        <v>14</v>
      </c>
      <c r="M162" s="1">
        <v>43639</v>
      </c>
      <c r="N162" t="s">
        <v>20</v>
      </c>
    </row>
    <row r="163" spans="1:14">
      <c r="A163" t="s">
        <v>195</v>
      </c>
      <c r="B163">
        <v>49</v>
      </c>
      <c r="C163" t="s">
        <v>22</v>
      </c>
      <c r="D163" t="s">
        <v>37</v>
      </c>
      <c r="E163" t="s">
        <v>27</v>
      </c>
      <c r="F163" t="s">
        <v>18</v>
      </c>
      <c r="G163">
        <v>42969.120000000003</v>
      </c>
      <c r="H163">
        <v>96840.1</v>
      </c>
      <c r="I163">
        <v>523</v>
      </c>
      <c r="J163">
        <v>108345.99</v>
      </c>
      <c r="K163" t="s">
        <v>19</v>
      </c>
      <c r="L163">
        <v>37</v>
      </c>
      <c r="M163" s="1">
        <v>44630</v>
      </c>
      <c r="N163" t="s">
        <v>20</v>
      </c>
    </row>
    <row r="164" spans="1:14">
      <c r="A164" t="s">
        <v>196</v>
      </c>
      <c r="B164">
        <v>21</v>
      </c>
      <c r="C164" t="s">
        <v>15</v>
      </c>
      <c r="D164" t="s">
        <v>29</v>
      </c>
      <c r="E164" t="s">
        <v>47</v>
      </c>
      <c r="F164" t="s">
        <v>31</v>
      </c>
      <c r="G164">
        <v>17962.259999999998</v>
      </c>
      <c r="H164">
        <v>11998.24</v>
      </c>
      <c r="I164">
        <v>803</v>
      </c>
      <c r="J164">
        <v>343310.05</v>
      </c>
      <c r="K164" t="s">
        <v>38</v>
      </c>
      <c r="L164">
        <v>27</v>
      </c>
      <c r="M164" s="1">
        <v>44298</v>
      </c>
      <c r="N164" t="s">
        <v>20</v>
      </c>
    </row>
    <row r="165" spans="1:14">
      <c r="A165" t="s">
        <v>197</v>
      </c>
      <c r="B165">
        <v>47</v>
      </c>
      <c r="C165" t="s">
        <v>15</v>
      </c>
      <c r="D165" t="s">
        <v>29</v>
      </c>
      <c r="E165" t="s">
        <v>27</v>
      </c>
      <c r="F165" t="s">
        <v>18</v>
      </c>
      <c r="G165">
        <v>1156.8800000000001</v>
      </c>
      <c r="H165">
        <v>68727.75</v>
      </c>
      <c r="I165">
        <v>849</v>
      </c>
      <c r="J165">
        <v>78357.55</v>
      </c>
      <c r="K165" t="s">
        <v>38</v>
      </c>
      <c r="L165">
        <v>41</v>
      </c>
      <c r="M165" s="1">
        <v>43978</v>
      </c>
      <c r="N165" t="s">
        <v>20</v>
      </c>
    </row>
    <row r="166" spans="1:14">
      <c r="A166" t="s">
        <v>198</v>
      </c>
      <c r="B166">
        <v>54</v>
      </c>
      <c r="C166" t="s">
        <v>15</v>
      </c>
      <c r="D166" t="s">
        <v>23</v>
      </c>
      <c r="E166" t="s">
        <v>27</v>
      </c>
      <c r="F166" t="s">
        <v>45</v>
      </c>
      <c r="G166">
        <v>285481.61</v>
      </c>
      <c r="H166">
        <v>166910.79999999999</v>
      </c>
      <c r="I166">
        <v>343</v>
      </c>
      <c r="J166">
        <v>5702.48</v>
      </c>
      <c r="K166" t="s">
        <v>19</v>
      </c>
      <c r="L166">
        <v>32</v>
      </c>
      <c r="M166" s="1">
        <v>44939</v>
      </c>
      <c r="N166" t="s">
        <v>35</v>
      </c>
    </row>
    <row r="167" spans="1:14">
      <c r="A167" t="s">
        <v>199</v>
      </c>
      <c r="B167">
        <v>40</v>
      </c>
      <c r="C167" t="s">
        <v>15</v>
      </c>
      <c r="D167" t="s">
        <v>23</v>
      </c>
      <c r="E167" t="s">
        <v>17</v>
      </c>
      <c r="F167" t="s">
        <v>18</v>
      </c>
      <c r="G167">
        <v>35063.47</v>
      </c>
      <c r="H167">
        <v>198705.03</v>
      </c>
      <c r="I167">
        <v>803</v>
      </c>
      <c r="J167">
        <v>215609.66</v>
      </c>
      <c r="K167" t="s">
        <v>38</v>
      </c>
      <c r="L167">
        <v>4</v>
      </c>
      <c r="M167" s="1">
        <v>44296</v>
      </c>
      <c r="N167" t="s">
        <v>35</v>
      </c>
    </row>
    <row r="168" spans="1:14">
      <c r="A168" t="s">
        <v>200</v>
      </c>
      <c r="B168">
        <v>56</v>
      </c>
      <c r="C168" t="s">
        <v>22</v>
      </c>
      <c r="D168" t="s">
        <v>41</v>
      </c>
      <c r="E168" t="s">
        <v>27</v>
      </c>
      <c r="F168" t="s">
        <v>18</v>
      </c>
      <c r="G168">
        <v>99716.06</v>
      </c>
      <c r="H168">
        <v>126130.26</v>
      </c>
      <c r="I168">
        <v>540</v>
      </c>
      <c r="J168">
        <v>196076.5</v>
      </c>
      <c r="K168" t="s">
        <v>38</v>
      </c>
      <c r="L168">
        <v>2</v>
      </c>
      <c r="M168" s="1">
        <v>43918</v>
      </c>
      <c r="N168" t="s">
        <v>35</v>
      </c>
    </row>
    <row r="169" spans="1:14">
      <c r="A169" t="s">
        <v>201</v>
      </c>
      <c r="B169">
        <v>62</v>
      </c>
      <c r="C169" t="s">
        <v>15</v>
      </c>
      <c r="D169" t="s">
        <v>23</v>
      </c>
      <c r="E169" t="s">
        <v>27</v>
      </c>
      <c r="F169" t="s">
        <v>18</v>
      </c>
      <c r="G169">
        <v>77468.69</v>
      </c>
      <c r="H169">
        <v>68411.960000000006</v>
      </c>
      <c r="I169">
        <v>650</v>
      </c>
      <c r="J169">
        <v>60393.22</v>
      </c>
      <c r="K169" t="s">
        <v>38</v>
      </c>
      <c r="L169">
        <v>51</v>
      </c>
      <c r="M169" s="1">
        <v>43842</v>
      </c>
      <c r="N169" t="s">
        <v>20</v>
      </c>
    </row>
    <row r="170" spans="1:14">
      <c r="A170" t="s">
        <v>202</v>
      </c>
      <c r="B170">
        <v>32</v>
      </c>
      <c r="C170" t="s">
        <v>22</v>
      </c>
      <c r="D170" t="s">
        <v>41</v>
      </c>
      <c r="E170" t="s">
        <v>27</v>
      </c>
      <c r="F170" t="s">
        <v>18</v>
      </c>
      <c r="G170">
        <v>76366.27</v>
      </c>
      <c r="H170">
        <v>186073.02</v>
      </c>
      <c r="I170">
        <v>322</v>
      </c>
      <c r="J170">
        <v>27995.4</v>
      </c>
      <c r="K170" t="s">
        <v>25</v>
      </c>
      <c r="L170">
        <v>33</v>
      </c>
      <c r="M170" s="1">
        <v>43550</v>
      </c>
      <c r="N170" t="s">
        <v>20</v>
      </c>
    </row>
    <row r="171" spans="1:14">
      <c r="A171" t="s">
        <v>203</v>
      </c>
      <c r="B171">
        <v>60</v>
      </c>
      <c r="C171" t="s">
        <v>22</v>
      </c>
      <c r="D171" t="s">
        <v>29</v>
      </c>
      <c r="E171" t="s">
        <v>24</v>
      </c>
      <c r="F171" t="s">
        <v>18</v>
      </c>
      <c r="G171">
        <v>95569.03</v>
      </c>
      <c r="H171">
        <v>3823.66</v>
      </c>
      <c r="I171">
        <v>342</v>
      </c>
      <c r="J171">
        <v>32733.26</v>
      </c>
      <c r="K171" t="s">
        <v>25</v>
      </c>
      <c r="L171">
        <v>21</v>
      </c>
      <c r="M171" s="1">
        <v>43384</v>
      </c>
      <c r="N171" t="s">
        <v>20</v>
      </c>
    </row>
    <row r="172" spans="1:14">
      <c r="A172" t="s">
        <v>204</v>
      </c>
      <c r="B172">
        <v>46</v>
      </c>
      <c r="C172" t="s">
        <v>22</v>
      </c>
      <c r="D172" t="s">
        <v>23</v>
      </c>
      <c r="E172" t="s">
        <v>27</v>
      </c>
      <c r="F172" t="s">
        <v>33</v>
      </c>
      <c r="G172">
        <v>134281.42000000001</v>
      </c>
      <c r="H172">
        <v>165141.66</v>
      </c>
      <c r="I172">
        <v>765</v>
      </c>
      <c r="J172">
        <v>309502.99</v>
      </c>
      <c r="K172" t="s">
        <v>25</v>
      </c>
      <c r="L172">
        <v>1</v>
      </c>
      <c r="M172" s="1">
        <v>44144</v>
      </c>
      <c r="N172" t="s">
        <v>20</v>
      </c>
    </row>
    <row r="173" spans="1:14">
      <c r="A173" t="s">
        <v>205</v>
      </c>
      <c r="B173">
        <v>53</v>
      </c>
      <c r="C173" t="s">
        <v>22</v>
      </c>
      <c r="D173" t="s">
        <v>23</v>
      </c>
      <c r="E173" t="s">
        <v>17</v>
      </c>
      <c r="F173" t="s">
        <v>45</v>
      </c>
      <c r="G173">
        <v>193184.37</v>
      </c>
      <c r="H173">
        <v>290668.34999999998</v>
      </c>
      <c r="I173">
        <v>339</v>
      </c>
      <c r="J173">
        <v>6913.61</v>
      </c>
      <c r="K173" t="s">
        <v>19</v>
      </c>
      <c r="L173">
        <v>44</v>
      </c>
      <c r="M173" s="1">
        <v>44111</v>
      </c>
      <c r="N173" t="s">
        <v>35</v>
      </c>
    </row>
    <row r="174" spans="1:14">
      <c r="A174" t="s">
        <v>206</v>
      </c>
      <c r="B174">
        <v>30</v>
      </c>
      <c r="C174" t="s">
        <v>15</v>
      </c>
      <c r="D174" t="s">
        <v>23</v>
      </c>
      <c r="E174" t="s">
        <v>17</v>
      </c>
      <c r="F174" t="s">
        <v>45</v>
      </c>
      <c r="G174">
        <v>124694.25</v>
      </c>
      <c r="H174">
        <v>223585.96</v>
      </c>
      <c r="I174">
        <v>602</v>
      </c>
      <c r="J174">
        <v>97599.3</v>
      </c>
      <c r="K174" t="s">
        <v>25</v>
      </c>
      <c r="L174">
        <v>11</v>
      </c>
      <c r="M174" s="1">
        <v>43287</v>
      </c>
      <c r="N174" t="s">
        <v>20</v>
      </c>
    </row>
    <row r="175" spans="1:14">
      <c r="A175" t="s">
        <v>207</v>
      </c>
      <c r="B175">
        <v>49</v>
      </c>
      <c r="C175" t="s">
        <v>22</v>
      </c>
      <c r="D175" t="s">
        <v>41</v>
      </c>
      <c r="E175" t="s">
        <v>27</v>
      </c>
      <c r="F175" t="s">
        <v>45</v>
      </c>
      <c r="G175">
        <v>385651.52</v>
      </c>
      <c r="H175">
        <v>198785.99</v>
      </c>
      <c r="I175">
        <v>474</v>
      </c>
      <c r="J175">
        <v>26056.2</v>
      </c>
      <c r="K175" t="s">
        <v>19</v>
      </c>
      <c r="L175">
        <v>1</v>
      </c>
      <c r="M175" s="1">
        <v>44648</v>
      </c>
      <c r="N175" t="s">
        <v>35</v>
      </c>
    </row>
    <row r="176" spans="1:14">
      <c r="A176" t="s">
        <v>208</v>
      </c>
      <c r="B176">
        <v>24</v>
      </c>
      <c r="C176" t="s">
        <v>15</v>
      </c>
      <c r="D176" t="s">
        <v>29</v>
      </c>
      <c r="E176" t="s">
        <v>47</v>
      </c>
      <c r="F176" t="s">
        <v>18</v>
      </c>
      <c r="G176">
        <v>38449.120000000003</v>
      </c>
      <c r="H176">
        <v>21276.28</v>
      </c>
      <c r="I176">
        <v>831</v>
      </c>
      <c r="J176">
        <v>406041.91</v>
      </c>
      <c r="K176" t="s">
        <v>38</v>
      </c>
      <c r="L176">
        <v>46</v>
      </c>
      <c r="M176" s="1">
        <v>43197</v>
      </c>
      <c r="N176" t="s">
        <v>20</v>
      </c>
    </row>
    <row r="177" spans="1:14">
      <c r="A177" t="s">
        <v>209</v>
      </c>
      <c r="B177">
        <v>68</v>
      </c>
      <c r="C177" t="s">
        <v>22</v>
      </c>
      <c r="D177" t="s">
        <v>23</v>
      </c>
      <c r="E177" t="s">
        <v>27</v>
      </c>
      <c r="F177" t="s">
        <v>33</v>
      </c>
      <c r="G177">
        <v>76244.17</v>
      </c>
      <c r="H177">
        <v>66968.259999999995</v>
      </c>
      <c r="I177">
        <v>760</v>
      </c>
      <c r="J177">
        <v>211234.74</v>
      </c>
      <c r="K177" t="s">
        <v>38</v>
      </c>
      <c r="L177">
        <v>59</v>
      </c>
      <c r="M177" s="1">
        <v>44864</v>
      </c>
      <c r="N177" t="s">
        <v>20</v>
      </c>
    </row>
    <row r="178" spans="1:14">
      <c r="A178" t="s">
        <v>210</v>
      </c>
      <c r="B178">
        <v>39</v>
      </c>
      <c r="C178" t="s">
        <v>22</v>
      </c>
      <c r="D178" t="s">
        <v>23</v>
      </c>
      <c r="E178" t="s">
        <v>47</v>
      </c>
      <c r="F178" t="s">
        <v>18</v>
      </c>
      <c r="G178">
        <v>63409.38</v>
      </c>
      <c r="H178">
        <v>10095.49</v>
      </c>
      <c r="I178">
        <v>492</v>
      </c>
      <c r="J178">
        <v>37846.199999999997</v>
      </c>
      <c r="K178" t="s">
        <v>19</v>
      </c>
      <c r="L178">
        <v>11</v>
      </c>
      <c r="M178" s="1">
        <v>43325</v>
      </c>
      <c r="N178" t="s">
        <v>35</v>
      </c>
    </row>
    <row r="179" spans="1:14">
      <c r="A179" t="s">
        <v>211</v>
      </c>
      <c r="B179">
        <v>45</v>
      </c>
      <c r="C179" t="s">
        <v>15</v>
      </c>
      <c r="D179" t="s">
        <v>23</v>
      </c>
      <c r="E179" t="s">
        <v>17</v>
      </c>
      <c r="F179" t="s">
        <v>18</v>
      </c>
      <c r="G179">
        <v>90879.4</v>
      </c>
      <c r="H179">
        <v>110878</v>
      </c>
      <c r="I179">
        <v>543</v>
      </c>
      <c r="J179">
        <v>194312.26</v>
      </c>
      <c r="K179" t="s">
        <v>19</v>
      </c>
      <c r="L179">
        <v>7</v>
      </c>
      <c r="M179" s="1">
        <v>43414</v>
      </c>
      <c r="N179" t="s">
        <v>20</v>
      </c>
    </row>
    <row r="180" spans="1:14">
      <c r="A180" t="s">
        <v>212</v>
      </c>
      <c r="B180">
        <v>19</v>
      </c>
      <c r="C180" t="s">
        <v>15</v>
      </c>
      <c r="D180" t="s">
        <v>29</v>
      </c>
      <c r="E180" t="s">
        <v>47</v>
      </c>
      <c r="F180" t="s">
        <v>31</v>
      </c>
      <c r="G180">
        <v>86722.11</v>
      </c>
      <c r="H180">
        <v>5178.25</v>
      </c>
      <c r="I180">
        <v>579</v>
      </c>
      <c r="J180">
        <v>161509.4</v>
      </c>
      <c r="K180" t="s">
        <v>25</v>
      </c>
      <c r="L180">
        <v>2</v>
      </c>
      <c r="M180" s="1">
        <v>44386</v>
      </c>
      <c r="N180" t="s">
        <v>20</v>
      </c>
    </row>
    <row r="181" spans="1:14">
      <c r="A181" t="s">
        <v>213</v>
      </c>
      <c r="B181">
        <v>59</v>
      </c>
      <c r="C181" t="s">
        <v>15</v>
      </c>
      <c r="D181" t="s">
        <v>23</v>
      </c>
      <c r="E181" t="s">
        <v>27</v>
      </c>
      <c r="F181" t="s">
        <v>18</v>
      </c>
      <c r="G181">
        <v>78548.37</v>
      </c>
      <c r="H181">
        <v>145888.74</v>
      </c>
      <c r="I181">
        <v>335</v>
      </c>
      <c r="J181">
        <v>40165.71</v>
      </c>
      <c r="K181" t="s">
        <v>19</v>
      </c>
      <c r="L181">
        <v>15</v>
      </c>
      <c r="M181" s="1">
        <v>43428</v>
      </c>
      <c r="N181" t="s">
        <v>20</v>
      </c>
    </row>
    <row r="182" spans="1:14">
      <c r="A182" t="s">
        <v>214</v>
      </c>
      <c r="B182">
        <v>62</v>
      </c>
      <c r="C182" t="s">
        <v>22</v>
      </c>
      <c r="D182" t="s">
        <v>37</v>
      </c>
      <c r="E182" t="s">
        <v>17</v>
      </c>
      <c r="F182" t="s">
        <v>45</v>
      </c>
      <c r="G182">
        <v>170752.91</v>
      </c>
      <c r="H182">
        <v>95226.98</v>
      </c>
      <c r="I182">
        <v>839</v>
      </c>
      <c r="J182">
        <v>317649.3</v>
      </c>
      <c r="K182" t="s">
        <v>38</v>
      </c>
      <c r="L182">
        <v>8</v>
      </c>
      <c r="M182" s="1">
        <v>44723</v>
      </c>
      <c r="N182" t="s">
        <v>20</v>
      </c>
    </row>
    <row r="183" spans="1:14">
      <c r="A183" t="s">
        <v>215</v>
      </c>
      <c r="B183">
        <v>23</v>
      </c>
      <c r="C183" t="s">
        <v>22</v>
      </c>
      <c r="D183" t="s">
        <v>23</v>
      </c>
      <c r="E183" t="s">
        <v>27</v>
      </c>
      <c r="F183" t="s">
        <v>31</v>
      </c>
      <c r="G183">
        <v>141104.5</v>
      </c>
      <c r="H183">
        <v>168581.15</v>
      </c>
      <c r="I183">
        <v>453</v>
      </c>
      <c r="J183">
        <v>19701.91</v>
      </c>
      <c r="K183" t="s">
        <v>19</v>
      </c>
      <c r="L183">
        <v>54</v>
      </c>
      <c r="M183" s="1">
        <v>44494</v>
      </c>
      <c r="N183" t="s">
        <v>20</v>
      </c>
    </row>
    <row r="184" spans="1:14">
      <c r="A184" t="s">
        <v>216</v>
      </c>
      <c r="B184">
        <v>45</v>
      </c>
      <c r="C184" t="s">
        <v>15</v>
      </c>
      <c r="D184" t="s">
        <v>23</v>
      </c>
      <c r="E184" t="s">
        <v>27</v>
      </c>
      <c r="F184" t="s">
        <v>45</v>
      </c>
      <c r="G184">
        <v>50710.74</v>
      </c>
      <c r="H184">
        <v>91059.35</v>
      </c>
      <c r="I184">
        <v>322</v>
      </c>
      <c r="J184">
        <v>25426.98</v>
      </c>
      <c r="K184" t="s">
        <v>25</v>
      </c>
      <c r="L184">
        <v>52</v>
      </c>
      <c r="M184" s="1">
        <v>43965</v>
      </c>
      <c r="N184" t="s">
        <v>20</v>
      </c>
    </row>
    <row r="185" spans="1:14">
      <c r="A185" t="s">
        <v>217</v>
      </c>
      <c r="B185">
        <v>45</v>
      </c>
      <c r="C185" t="s">
        <v>15</v>
      </c>
      <c r="D185" t="s">
        <v>29</v>
      </c>
      <c r="E185" t="s">
        <v>17</v>
      </c>
      <c r="F185" t="s">
        <v>31</v>
      </c>
      <c r="G185">
        <v>174943.91</v>
      </c>
      <c r="H185">
        <v>154387.82</v>
      </c>
      <c r="I185">
        <v>390</v>
      </c>
      <c r="J185">
        <v>14087.22</v>
      </c>
      <c r="K185" t="s">
        <v>19</v>
      </c>
      <c r="L185">
        <v>57</v>
      </c>
      <c r="M185" s="1">
        <v>44322</v>
      </c>
      <c r="N185" t="s">
        <v>20</v>
      </c>
    </row>
    <row r="186" spans="1:14">
      <c r="A186" t="s">
        <v>218</v>
      </c>
      <c r="B186">
        <v>61</v>
      </c>
      <c r="C186" t="s">
        <v>15</v>
      </c>
      <c r="D186" t="s">
        <v>29</v>
      </c>
      <c r="E186" t="s">
        <v>27</v>
      </c>
      <c r="F186" t="s">
        <v>18</v>
      </c>
      <c r="G186">
        <v>4007.58</v>
      </c>
      <c r="H186">
        <v>194167.12</v>
      </c>
      <c r="I186">
        <v>689</v>
      </c>
      <c r="J186">
        <v>138774.49</v>
      </c>
      <c r="K186" t="s">
        <v>25</v>
      </c>
      <c r="L186">
        <v>47</v>
      </c>
      <c r="M186" s="1">
        <v>43231</v>
      </c>
      <c r="N186" t="s">
        <v>20</v>
      </c>
    </row>
    <row r="187" spans="1:14">
      <c r="A187" t="s">
        <v>219</v>
      </c>
      <c r="B187">
        <v>61</v>
      </c>
      <c r="C187" t="s">
        <v>15</v>
      </c>
      <c r="D187" t="s">
        <v>41</v>
      </c>
      <c r="E187" t="s">
        <v>17</v>
      </c>
      <c r="F187" t="s">
        <v>45</v>
      </c>
      <c r="G187">
        <v>370739.19</v>
      </c>
      <c r="H187">
        <v>87808.19</v>
      </c>
      <c r="I187">
        <v>658</v>
      </c>
      <c r="J187">
        <v>86178.36</v>
      </c>
      <c r="K187" t="s">
        <v>25</v>
      </c>
      <c r="L187">
        <v>26</v>
      </c>
      <c r="M187" s="1">
        <v>43889</v>
      </c>
      <c r="N187" t="s">
        <v>20</v>
      </c>
    </row>
    <row r="188" spans="1:14">
      <c r="A188" t="s">
        <v>220</v>
      </c>
      <c r="B188">
        <v>37</v>
      </c>
      <c r="C188" t="s">
        <v>22</v>
      </c>
      <c r="D188" t="s">
        <v>29</v>
      </c>
      <c r="E188" t="s">
        <v>27</v>
      </c>
      <c r="F188" t="s">
        <v>18</v>
      </c>
      <c r="G188">
        <v>5579.56</v>
      </c>
      <c r="H188">
        <v>152613.20000000001</v>
      </c>
      <c r="I188">
        <v>849</v>
      </c>
      <c r="J188">
        <v>75845.84</v>
      </c>
      <c r="K188" t="s">
        <v>38</v>
      </c>
      <c r="L188">
        <v>40</v>
      </c>
      <c r="M188" s="1">
        <v>43882</v>
      </c>
      <c r="N188" t="s">
        <v>20</v>
      </c>
    </row>
    <row r="189" spans="1:14">
      <c r="A189" t="s">
        <v>221</v>
      </c>
      <c r="B189">
        <v>47</v>
      </c>
      <c r="C189" t="s">
        <v>15</v>
      </c>
      <c r="D189" t="s">
        <v>23</v>
      </c>
      <c r="E189" t="s">
        <v>27</v>
      </c>
      <c r="F189" t="s">
        <v>31</v>
      </c>
      <c r="G189">
        <v>56917.91</v>
      </c>
      <c r="H189">
        <v>158370.01999999999</v>
      </c>
      <c r="I189">
        <v>527</v>
      </c>
      <c r="J189">
        <v>161136.43</v>
      </c>
      <c r="K189" t="s">
        <v>38</v>
      </c>
      <c r="L189">
        <v>42</v>
      </c>
      <c r="M189" s="1">
        <v>44321</v>
      </c>
      <c r="N189" t="s">
        <v>35</v>
      </c>
    </row>
    <row r="190" spans="1:14">
      <c r="A190" t="s">
        <v>222</v>
      </c>
      <c r="B190">
        <v>28</v>
      </c>
      <c r="C190" t="s">
        <v>15</v>
      </c>
      <c r="D190" t="s">
        <v>16</v>
      </c>
      <c r="E190" t="s">
        <v>24</v>
      </c>
      <c r="F190" t="s">
        <v>18</v>
      </c>
      <c r="G190">
        <v>50223.040000000001</v>
      </c>
      <c r="H190">
        <v>4419.96</v>
      </c>
      <c r="I190">
        <v>501</v>
      </c>
      <c r="J190">
        <v>82880.44</v>
      </c>
      <c r="K190" t="s">
        <v>38</v>
      </c>
      <c r="L190">
        <v>51</v>
      </c>
      <c r="M190" s="1">
        <v>44059</v>
      </c>
      <c r="N190" t="s">
        <v>20</v>
      </c>
    </row>
    <row r="191" spans="1:14">
      <c r="A191" t="s">
        <v>223</v>
      </c>
      <c r="B191">
        <v>45</v>
      </c>
      <c r="C191" t="s">
        <v>15</v>
      </c>
      <c r="D191" t="s">
        <v>23</v>
      </c>
      <c r="E191" t="s">
        <v>27</v>
      </c>
      <c r="F191" t="s">
        <v>31</v>
      </c>
      <c r="G191">
        <v>86888.04</v>
      </c>
      <c r="H191">
        <v>115169.46</v>
      </c>
      <c r="I191">
        <v>649</v>
      </c>
      <c r="J191">
        <v>96988.7</v>
      </c>
      <c r="K191" t="s">
        <v>38</v>
      </c>
      <c r="L191">
        <v>35</v>
      </c>
      <c r="M191" s="1">
        <v>44184</v>
      </c>
      <c r="N191" t="s">
        <v>20</v>
      </c>
    </row>
    <row r="192" spans="1:14">
      <c r="A192" t="s">
        <v>224</v>
      </c>
      <c r="B192">
        <v>42</v>
      </c>
      <c r="C192" t="s">
        <v>15</v>
      </c>
      <c r="D192" t="s">
        <v>23</v>
      </c>
      <c r="E192" t="s">
        <v>17</v>
      </c>
      <c r="F192" t="s">
        <v>45</v>
      </c>
      <c r="G192">
        <v>136326.25</v>
      </c>
      <c r="H192">
        <v>118056.54</v>
      </c>
      <c r="I192">
        <v>337</v>
      </c>
      <c r="J192">
        <v>30665.72</v>
      </c>
      <c r="K192" t="s">
        <v>19</v>
      </c>
      <c r="L192">
        <v>52</v>
      </c>
      <c r="M192" s="1">
        <v>43615</v>
      </c>
      <c r="N192" t="s">
        <v>20</v>
      </c>
    </row>
    <row r="193" spans="1:14">
      <c r="A193" t="s">
        <v>225</v>
      </c>
      <c r="B193">
        <v>56</v>
      </c>
      <c r="C193" t="s">
        <v>22</v>
      </c>
      <c r="D193" t="s">
        <v>41</v>
      </c>
      <c r="E193" t="s">
        <v>17</v>
      </c>
      <c r="F193" t="s">
        <v>31</v>
      </c>
      <c r="G193">
        <v>70093.91</v>
      </c>
      <c r="H193">
        <v>236133.75</v>
      </c>
      <c r="I193">
        <v>799</v>
      </c>
      <c r="J193">
        <v>428003.82</v>
      </c>
      <c r="K193" t="s">
        <v>38</v>
      </c>
      <c r="L193">
        <v>46</v>
      </c>
      <c r="M193" s="1">
        <v>45089</v>
      </c>
      <c r="N193" t="s">
        <v>20</v>
      </c>
    </row>
    <row r="194" spans="1:14">
      <c r="A194" t="s">
        <v>226</v>
      </c>
      <c r="B194">
        <v>50</v>
      </c>
      <c r="C194" t="s">
        <v>15</v>
      </c>
      <c r="D194" t="s">
        <v>37</v>
      </c>
      <c r="E194" t="s">
        <v>24</v>
      </c>
      <c r="F194" t="s">
        <v>33</v>
      </c>
      <c r="G194">
        <v>111878.89</v>
      </c>
      <c r="H194">
        <v>12449.67</v>
      </c>
      <c r="I194">
        <v>342</v>
      </c>
      <c r="J194">
        <v>19554.23</v>
      </c>
      <c r="K194" t="s">
        <v>19</v>
      </c>
      <c r="L194">
        <v>41</v>
      </c>
      <c r="M194" s="1">
        <v>44234</v>
      </c>
      <c r="N194" t="s">
        <v>20</v>
      </c>
    </row>
    <row r="195" spans="1:14">
      <c r="A195" t="s">
        <v>227</v>
      </c>
      <c r="B195">
        <v>18</v>
      </c>
      <c r="C195" t="s">
        <v>22</v>
      </c>
      <c r="D195" t="s">
        <v>41</v>
      </c>
      <c r="E195" t="s">
        <v>27</v>
      </c>
      <c r="F195" t="s">
        <v>33</v>
      </c>
      <c r="G195">
        <v>103695.99</v>
      </c>
      <c r="H195">
        <v>110917.12</v>
      </c>
      <c r="I195">
        <v>816</v>
      </c>
      <c r="J195">
        <v>364867.86</v>
      </c>
      <c r="K195" t="s">
        <v>38</v>
      </c>
      <c r="L195">
        <v>41</v>
      </c>
      <c r="M195" s="1">
        <v>44863</v>
      </c>
      <c r="N195" t="s">
        <v>20</v>
      </c>
    </row>
    <row r="196" spans="1:14">
      <c r="A196" t="s">
        <v>228</v>
      </c>
      <c r="B196">
        <v>44</v>
      </c>
      <c r="C196" t="s">
        <v>15</v>
      </c>
      <c r="D196" t="s">
        <v>29</v>
      </c>
      <c r="E196" t="s">
        <v>17</v>
      </c>
      <c r="F196" t="s">
        <v>45</v>
      </c>
      <c r="G196">
        <v>82316.56</v>
      </c>
      <c r="H196">
        <v>238221.71</v>
      </c>
      <c r="I196">
        <v>367</v>
      </c>
      <c r="J196">
        <v>32948.33</v>
      </c>
      <c r="K196" t="s">
        <v>19</v>
      </c>
      <c r="L196">
        <v>21</v>
      </c>
      <c r="M196" s="1">
        <v>45031</v>
      </c>
      <c r="N196" t="s">
        <v>20</v>
      </c>
    </row>
    <row r="197" spans="1:14">
      <c r="A197" t="s">
        <v>229</v>
      </c>
      <c r="B197">
        <v>69</v>
      </c>
      <c r="C197" t="s">
        <v>15</v>
      </c>
      <c r="D197" t="s">
        <v>29</v>
      </c>
      <c r="E197" t="s">
        <v>47</v>
      </c>
      <c r="F197" t="s">
        <v>45</v>
      </c>
      <c r="G197">
        <v>386292.12</v>
      </c>
      <c r="H197">
        <v>10878.89</v>
      </c>
      <c r="I197">
        <v>422</v>
      </c>
      <c r="J197">
        <v>18460.86</v>
      </c>
      <c r="K197" t="s">
        <v>19</v>
      </c>
      <c r="L197">
        <v>57</v>
      </c>
      <c r="M197" s="1">
        <v>43124</v>
      </c>
      <c r="N197" t="s">
        <v>20</v>
      </c>
    </row>
    <row r="198" spans="1:14">
      <c r="A198" t="s">
        <v>230</v>
      </c>
      <c r="B198">
        <v>30</v>
      </c>
      <c r="C198" t="s">
        <v>22</v>
      </c>
      <c r="D198" t="s">
        <v>23</v>
      </c>
      <c r="E198" t="s">
        <v>17</v>
      </c>
      <c r="F198" t="s">
        <v>18</v>
      </c>
      <c r="G198">
        <v>6251.54</v>
      </c>
      <c r="H198">
        <v>231014.13</v>
      </c>
      <c r="I198">
        <v>635</v>
      </c>
      <c r="J198">
        <v>166052.6</v>
      </c>
      <c r="K198" t="s">
        <v>25</v>
      </c>
      <c r="L198">
        <v>38</v>
      </c>
      <c r="M198" s="1">
        <v>44494</v>
      </c>
      <c r="N198" t="s">
        <v>20</v>
      </c>
    </row>
    <row r="199" spans="1:14">
      <c r="A199" t="s">
        <v>231</v>
      </c>
      <c r="B199">
        <v>58</v>
      </c>
      <c r="C199" t="s">
        <v>15</v>
      </c>
      <c r="D199" t="s">
        <v>23</v>
      </c>
      <c r="E199" t="s">
        <v>17</v>
      </c>
      <c r="F199" t="s">
        <v>45</v>
      </c>
      <c r="G199">
        <v>294316.88</v>
      </c>
      <c r="H199">
        <v>262304.81</v>
      </c>
      <c r="I199">
        <v>452</v>
      </c>
      <c r="J199">
        <v>37309.08</v>
      </c>
      <c r="K199" t="s">
        <v>19</v>
      </c>
      <c r="L199">
        <v>8</v>
      </c>
      <c r="M199" s="1">
        <v>44577</v>
      </c>
      <c r="N199" t="s">
        <v>20</v>
      </c>
    </row>
    <row r="200" spans="1:14">
      <c r="A200" t="s">
        <v>232</v>
      </c>
      <c r="B200">
        <v>20</v>
      </c>
      <c r="C200" t="s">
        <v>22</v>
      </c>
      <c r="D200" t="s">
        <v>37</v>
      </c>
      <c r="E200" t="s">
        <v>17</v>
      </c>
      <c r="F200" t="s">
        <v>18</v>
      </c>
      <c r="G200">
        <v>26746.21</v>
      </c>
      <c r="H200">
        <v>266014.05</v>
      </c>
      <c r="I200">
        <v>461</v>
      </c>
      <c r="J200">
        <v>18772.63</v>
      </c>
      <c r="K200" t="s">
        <v>19</v>
      </c>
      <c r="L200">
        <v>43</v>
      </c>
      <c r="M200" s="1">
        <v>43335</v>
      </c>
      <c r="N200" t="s">
        <v>20</v>
      </c>
    </row>
    <row r="201" spans="1:14">
      <c r="A201" t="s">
        <v>233</v>
      </c>
      <c r="B201">
        <v>56</v>
      </c>
      <c r="C201" t="s">
        <v>22</v>
      </c>
      <c r="D201" t="s">
        <v>23</v>
      </c>
      <c r="E201" t="s">
        <v>17</v>
      </c>
      <c r="F201" t="s">
        <v>18</v>
      </c>
      <c r="G201">
        <v>59181.32</v>
      </c>
      <c r="H201">
        <v>239428.61</v>
      </c>
      <c r="I201">
        <v>513</v>
      </c>
      <c r="J201">
        <v>144027.69</v>
      </c>
      <c r="K201" t="s">
        <v>19</v>
      </c>
      <c r="L201">
        <v>32</v>
      </c>
      <c r="M201" s="1">
        <v>44497</v>
      </c>
      <c r="N201" t="s">
        <v>20</v>
      </c>
    </row>
    <row r="202" spans="1:14">
      <c r="A202" t="s">
        <v>234</v>
      </c>
      <c r="B202">
        <v>23</v>
      </c>
      <c r="C202" t="s">
        <v>15</v>
      </c>
      <c r="D202" t="s">
        <v>37</v>
      </c>
      <c r="E202" t="s">
        <v>17</v>
      </c>
      <c r="F202" t="s">
        <v>33</v>
      </c>
      <c r="G202">
        <v>46585.98</v>
      </c>
      <c r="H202">
        <v>134243.97</v>
      </c>
      <c r="I202">
        <v>675</v>
      </c>
      <c r="J202">
        <v>52719.33</v>
      </c>
      <c r="K202" t="s">
        <v>25</v>
      </c>
      <c r="L202">
        <v>8</v>
      </c>
      <c r="M202" s="1">
        <v>44913</v>
      </c>
      <c r="N202" t="s">
        <v>20</v>
      </c>
    </row>
    <row r="203" spans="1:14">
      <c r="A203" t="s">
        <v>235</v>
      </c>
      <c r="B203">
        <v>25</v>
      </c>
      <c r="C203" t="s">
        <v>22</v>
      </c>
      <c r="D203" t="s">
        <v>16</v>
      </c>
      <c r="E203" t="s">
        <v>27</v>
      </c>
      <c r="F203" t="s">
        <v>31</v>
      </c>
      <c r="G203">
        <v>197066.8</v>
      </c>
      <c r="H203">
        <v>196907.36</v>
      </c>
      <c r="I203">
        <v>742</v>
      </c>
      <c r="J203">
        <v>162731.06</v>
      </c>
      <c r="K203" t="s">
        <v>38</v>
      </c>
      <c r="L203">
        <v>44</v>
      </c>
      <c r="M203" s="1">
        <v>44200</v>
      </c>
      <c r="N203" t="s">
        <v>20</v>
      </c>
    </row>
    <row r="204" spans="1:14">
      <c r="A204" t="s">
        <v>236</v>
      </c>
      <c r="B204">
        <v>44</v>
      </c>
      <c r="C204" t="s">
        <v>22</v>
      </c>
      <c r="D204" t="s">
        <v>23</v>
      </c>
      <c r="E204" t="s">
        <v>27</v>
      </c>
      <c r="F204" t="s">
        <v>31</v>
      </c>
      <c r="G204">
        <v>65397</v>
      </c>
      <c r="H204">
        <v>94530.92</v>
      </c>
      <c r="I204">
        <v>722</v>
      </c>
      <c r="J204">
        <v>231453.74</v>
      </c>
      <c r="K204" t="s">
        <v>38</v>
      </c>
      <c r="L204">
        <v>10</v>
      </c>
      <c r="M204" s="1">
        <v>44638</v>
      </c>
      <c r="N204" t="s">
        <v>20</v>
      </c>
    </row>
    <row r="205" spans="1:14">
      <c r="A205" t="s">
        <v>237</v>
      </c>
      <c r="B205">
        <v>26</v>
      </c>
      <c r="C205" t="s">
        <v>22</v>
      </c>
      <c r="D205" t="s">
        <v>29</v>
      </c>
      <c r="E205" t="s">
        <v>24</v>
      </c>
      <c r="F205" t="s">
        <v>18</v>
      </c>
      <c r="G205">
        <v>24954.1</v>
      </c>
      <c r="H205">
        <v>12772.51</v>
      </c>
      <c r="I205">
        <v>837</v>
      </c>
      <c r="J205">
        <v>171695.35</v>
      </c>
      <c r="K205" t="s">
        <v>38</v>
      </c>
      <c r="L205">
        <v>23</v>
      </c>
      <c r="M205" s="1">
        <v>43647</v>
      </c>
      <c r="N205" t="s">
        <v>20</v>
      </c>
    </row>
    <row r="206" spans="1:14">
      <c r="A206" t="s">
        <v>238</v>
      </c>
      <c r="B206">
        <v>54</v>
      </c>
      <c r="C206" t="s">
        <v>22</v>
      </c>
      <c r="D206" t="s">
        <v>16</v>
      </c>
      <c r="E206" t="s">
        <v>27</v>
      </c>
      <c r="F206" t="s">
        <v>31</v>
      </c>
      <c r="G206">
        <v>59300.73</v>
      </c>
      <c r="H206">
        <v>57382.61</v>
      </c>
      <c r="I206">
        <v>529</v>
      </c>
      <c r="J206">
        <v>78478.240000000005</v>
      </c>
      <c r="K206" t="s">
        <v>19</v>
      </c>
      <c r="L206">
        <v>4</v>
      </c>
      <c r="M206" s="1">
        <v>44675</v>
      </c>
      <c r="N206" t="s">
        <v>20</v>
      </c>
    </row>
    <row r="207" spans="1:14">
      <c r="A207" t="s">
        <v>239</v>
      </c>
      <c r="B207">
        <v>50</v>
      </c>
      <c r="C207" t="s">
        <v>22</v>
      </c>
      <c r="D207" t="s">
        <v>23</v>
      </c>
      <c r="E207" t="s">
        <v>17</v>
      </c>
      <c r="F207" t="s">
        <v>18</v>
      </c>
      <c r="G207">
        <v>89750.81</v>
      </c>
      <c r="H207">
        <v>294525.69</v>
      </c>
      <c r="I207">
        <v>358</v>
      </c>
      <c r="J207">
        <v>40233.1</v>
      </c>
      <c r="K207" t="s">
        <v>25</v>
      </c>
      <c r="L207">
        <v>48</v>
      </c>
      <c r="M207" s="1">
        <v>44413</v>
      </c>
      <c r="N207" t="s">
        <v>35</v>
      </c>
    </row>
    <row r="208" spans="1:14">
      <c r="A208" t="s">
        <v>240</v>
      </c>
      <c r="B208">
        <v>68</v>
      </c>
      <c r="C208" t="s">
        <v>22</v>
      </c>
      <c r="D208" t="s">
        <v>37</v>
      </c>
      <c r="E208" t="s">
        <v>27</v>
      </c>
      <c r="F208" t="s">
        <v>18</v>
      </c>
      <c r="G208">
        <v>63985.66</v>
      </c>
      <c r="H208">
        <v>149677.60999999999</v>
      </c>
      <c r="I208">
        <v>395</v>
      </c>
      <c r="J208">
        <v>44258.59</v>
      </c>
      <c r="K208" t="s">
        <v>19</v>
      </c>
      <c r="L208">
        <v>52</v>
      </c>
      <c r="M208" s="1">
        <v>43797</v>
      </c>
      <c r="N208" t="s">
        <v>20</v>
      </c>
    </row>
    <row r="209" spans="1:14">
      <c r="A209" t="s">
        <v>241</v>
      </c>
      <c r="B209">
        <v>59</v>
      </c>
      <c r="C209" t="s">
        <v>22</v>
      </c>
      <c r="D209" t="s">
        <v>29</v>
      </c>
      <c r="E209" t="s">
        <v>17</v>
      </c>
      <c r="F209" t="s">
        <v>18</v>
      </c>
      <c r="G209">
        <v>73337.73</v>
      </c>
      <c r="H209">
        <v>230945.71</v>
      </c>
      <c r="I209">
        <v>561</v>
      </c>
      <c r="J209">
        <v>179212.81</v>
      </c>
      <c r="K209" t="s">
        <v>38</v>
      </c>
      <c r="L209">
        <v>38</v>
      </c>
      <c r="M209" s="1">
        <v>43329</v>
      </c>
      <c r="N209" t="s">
        <v>20</v>
      </c>
    </row>
    <row r="210" spans="1:14">
      <c r="A210" t="s">
        <v>242</v>
      </c>
      <c r="B210">
        <v>61</v>
      </c>
      <c r="C210" t="s">
        <v>22</v>
      </c>
      <c r="D210" t="s">
        <v>23</v>
      </c>
      <c r="E210" t="s">
        <v>27</v>
      </c>
      <c r="F210" t="s">
        <v>31</v>
      </c>
      <c r="G210">
        <v>184012.05</v>
      </c>
      <c r="H210">
        <v>41182.04</v>
      </c>
      <c r="I210">
        <v>653</v>
      </c>
      <c r="J210">
        <v>98258.58</v>
      </c>
      <c r="K210" t="s">
        <v>19</v>
      </c>
      <c r="L210">
        <v>30</v>
      </c>
      <c r="M210" s="1">
        <v>43702</v>
      </c>
      <c r="N210" t="s">
        <v>20</v>
      </c>
    </row>
    <row r="211" spans="1:14">
      <c r="A211" t="s">
        <v>243</v>
      </c>
      <c r="B211">
        <v>41</v>
      </c>
      <c r="C211" t="s">
        <v>15</v>
      </c>
      <c r="D211" t="s">
        <v>29</v>
      </c>
      <c r="E211" t="s">
        <v>27</v>
      </c>
      <c r="F211" t="s">
        <v>31</v>
      </c>
      <c r="G211">
        <v>182815.13</v>
      </c>
      <c r="H211">
        <v>159781.03</v>
      </c>
      <c r="I211">
        <v>611</v>
      </c>
      <c r="J211">
        <v>61788.9</v>
      </c>
      <c r="K211" t="s">
        <v>19</v>
      </c>
      <c r="L211">
        <v>41</v>
      </c>
      <c r="M211" s="1">
        <v>43991</v>
      </c>
      <c r="N211" t="s">
        <v>20</v>
      </c>
    </row>
    <row r="212" spans="1:14">
      <c r="A212" t="s">
        <v>244</v>
      </c>
      <c r="B212">
        <v>32</v>
      </c>
      <c r="C212" t="s">
        <v>15</v>
      </c>
      <c r="D212" t="s">
        <v>41</v>
      </c>
      <c r="E212" t="s">
        <v>47</v>
      </c>
      <c r="F212" t="s">
        <v>18</v>
      </c>
      <c r="G212">
        <v>74155.64</v>
      </c>
      <c r="H212">
        <v>24368.09</v>
      </c>
      <c r="I212">
        <v>435</v>
      </c>
      <c r="J212">
        <v>42282.49</v>
      </c>
      <c r="K212" t="s">
        <v>19</v>
      </c>
      <c r="L212">
        <v>23</v>
      </c>
      <c r="M212" s="1">
        <v>43424</v>
      </c>
      <c r="N212" t="s">
        <v>20</v>
      </c>
    </row>
    <row r="213" spans="1:14">
      <c r="A213" t="s">
        <v>245</v>
      </c>
      <c r="B213">
        <v>49</v>
      </c>
      <c r="C213" t="s">
        <v>22</v>
      </c>
      <c r="D213" t="s">
        <v>23</v>
      </c>
      <c r="E213" t="s">
        <v>24</v>
      </c>
      <c r="F213" t="s">
        <v>45</v>
      </c>
      <c r="G213">
        <v>139020.99</v>
      </c>
      <c r="H213">
        <v>13435.45</v>
      </c>
      <c r="I213">
        <v>772</v>
      </c>
      <c r="J213">
        <v>195915.91</v>
      </c>
      <c r="K213" t="s">
        <v>38</v>
      </c>
      <c r="L213">
        <v>5</v>
      </c>
      <c r="M213" s="1">
        <v>44030</v>
      </c>
      <c r="N213" t="s">
        <v>20</v>
      </c>
    </row>
    <row r="214" spans="1:14">
      <c r="A214" t="s">
        <v>246</v>
      </c>
      <c r="B214">
        <v>49</v>
      </c>
      <c r="C214" t="s">
        <v>15</v>
      </c>
      <c r="D214" t="s">
        <v>37</v>
      </c>
      <c r="E214" t="s">
        <v>17</v>
      </c>
      <c r="F214" t="s">
        <v>18</v>
      </c>
      <c r="G214">
        <v>84493.96</v>
      </c>
      <c r="H214">
        <v>101734.69</v>
      </c>
      <c r="I214">
        <v>729</v>
      </c>
      <c r="J214">
        <v>198890.1</v>
      </c>
      <c r="K214" t="s">
        <v>25</v>
      </c>
      <c r="L214">
        <v>21</v>
      </c>
      <c r="M214" s="1">
        <v>43107</v>
      </c>
      <c r="N214" t="s">
        <v>20</v>
      </c>
    </row>
    <row r="215" spans="1:14">
      <c r="A215" t="s">
        <v>247</v>
      </c>
      <c r="B215">
        <v>41</v>
      </c>
      <c r="C215" t="s">
        <v>22</v>
      </c>
      <c r="D215" t="s">
        <v>23</v>
      </c>
      <c r="E215" t="s">
        <v>17</v>
      </c>
      <c r="F215" t="s">
        <v>45</v>
      </c>
      <c r="G215">
        <v>141699.22</v>
      </c>
      <c r="H215">
        <v>157113.21</v>
      </c>
      <c r="I215">
        <v>836</v>
      </c>
      <c r="J215">
        <v>199882.98</v>
      </c>
      <c r="K215" t="s">
        <v>38</v>
      </c>
      <c r="L215">
        <v>56</v>
      </c>
      <c r="M215" s="1">
        <v>45054</v>
      </c>
      <c r="N215" t="s">
        <v>20</v>
      </c>
    </row>
    <row r="216" spans="1:14">
      <c r="A216" t="s">
        <v>248</v>
      </c>
      <c r="B216">
        <v>58</v>
      </c>
      <c r="C216" t="s">
        <v>22</v>
      </c>
      <c r="D216" t="s">
        <v>37</v>
      </c>
      <c r="E216" t="s">
        <v>17</v>
      </c>
      <c r="F216" t="s">
        <v>33</v>
      </c>
      <c r="G216">
        <v>114005.83</v>
      </c>
      <c r="H216">
        <v>50921.62</v>
      </c>
      <c r="I216">
        <v>445</v>
      </c>
      <c r="J216">
        <v>23165.57</v>
      </c>
      <c r="K216" t="s">
        <v>19</v>
      </c>
      <c r="L216">
        <v>6</v>
      </c>
      <c r="M216" s="1">
        <v>44579</v>
      </c>
      <c r="N216" t="s">
        <v>20</v>
      </c>
    </row>
    <row r="217" spans="1:14">
      <c r="A217" t="s">
        <v>249</v>
      </c>
      <c r="B217">
        <v>69</v>
      </c>
      <c r="C217" t="s">
        <v>15</v>
      </c>
      <c r="D217" t="s">
        <v>16</v>
      </c>
      <c r="E217" t="s">
        <v>17</v>
      </c>
      <c r="F217" t="s">
        <v>45</v>
      </c>
      <c r="G217">
        <v>358521.38</v>
      </c>
      <c r="H217">
        <v>152044.38</v>
      </c>
      <c r="I217">
        <v>823</v>
      </c>
      <c r="J217">
        <v>137020.37</v>
      </c>
      <c r="K217" t="s">
        <v>38</v>
      </c>
      <c r="L217">
        <v>49</v>
      </c>
      <c r="M217" s="1">
        <v>44894</v>
      </c>
      <c r="N217" t="s">
        <v>20</v>
      </c>
    </row>
    <row r="218" spans="1:14">
      <c r="A218" t="s">
        <v>250</v>
      </c>
      <c r="B218">
        <v>66</v>
      </c>
      <c r="C218" t="s">
        <v>22</v>
      </c>
      <c r="D218" t="s">
        <v>23</v>
      </c>
      <c r="E218" t="s">
        <v>17</v>
      </c>
      <c r="F218" t="s">
        <v>33</v>
      </c>
      <c r="G218">
        <v>116244.44</v>
      </c>
      <c r="H218">
        <v>88270.68</v>
      </c>
      <c r="I218">
        <v>386</v>
      </c>
      <c r="J218">
        <v>43223.19</v>
      </c>
      <c r="K218" t="s">
        <v>25</v>
      </c>
      <c r="L218">
        <v>17</v>
      </c>
      <c r="M218" s="1">
        <v>44574</v>
      </c>
      <c r="N218" t="s">
        <v>20</v>
      </c>
    </row>
    <row r="219" spans="1:14">
      <c r="A219" t="s">
        <v>251</v>
      </c>
      <c r="B219">
        <v>66</v>
      </c>
      <c r="C219" t="s">
        <v>22</v>
      </c>
      <c r="D219" t="s">
        <v>23</v>
      </c>
      <c r="E219" t="s">
        <v>27</v>
      </c>
      <c r="F219" t="s">
        <v>33</v>
      </c>
      <c r="G219">
        <v>84576</v>
      </c>
      <c r="H219">
        <v>89346.49</v>
      </c>
      <c r="I219">
        <v>408</v>
      </c>
      <c r="J219">
        <v>45015.199999999997</v>
      </c>
      <c r="K219" t="s">
        <v>19</v>
      </c>
      <c r="L219">
        <v>25</v>
      </c>
      <c r="M219" s="1">
        <v>43640</v>
      </c>
      <c r="N219" t="s">
        <v>35</v>
      </c>
    </row>
    <row r="220" spans="1:14">
      <c r="A220" t="s">
        <v>252</v>
      </c>
      <c r="B220">
        <v>69</v>
      </c>
      <c r="C220" t="s">
        <v>22</v>
      </c>
      <c r="D220" t="s">
        <v>37</v>
      </c>
      <c r="E220" t="s">
        <v>17</v>
      </c>
      <c r="F220" t="s">
        <v>31</v>
      </c>
      <c r="G220">
        <v>129551.61</v>
      </c>
      <c r="H220">
        <v>65528.11</v>
      </c>
      <c r="I220">
        <v>722</v>
      </c>
      <c r="J220">
        <v>327532.14</v>
      </c>
      <c r="K220" t="s">
        <v>25</v>
      </c>
      <c r="L220">
        <v>24</v>
      </c>
      <c r="M220" s="1">
        <v>45091</v>
      </c>
      <c r="N220" t="s">
        <v>20</v>
      </c>
    </row>
    <row r="221" spans="1:14">
      <c r="A221" t="s">
        <v>253</v>
      </c>
      <c r="B221">
        <v>29</v>
      </c>
      <c r="C221" t="s">
        <v>22</v>
      </c>
      <c r="D221" t="s">
        <v>29</v>
      </c>
      <c r="E221" t="s">
        <v>24</v>
      </c>
      <c r="F221" t="s">
        <v>45</v>
      </c>
      <c r="G221">
        <v>478994.04</v>
      </c>
      <c r="H221">
        <v>4601.09</v>
      </c>
      <c r="I221">
        <v>644</v>
      </c>
      <c r="J221">
        <v>66291.27</v>
      </c>
      <c r="K221" t="s">
        <v>25</v>
      </c>
      <c r="L221">
        <v>22</v>
      </c>
      <c r="M221" s="1">
        <v>44126</v>
      </c>
      <c r="N221" t="s">
        <v>20</v>
      </c>
    </row>
    <row r="222" spans="1:14">
      <c r="A222" t="s">
        <v>254</v>
      </c>
      <c r="B222">
        <v>56</v>
      </c>
      <c r="C222" t="s">
        <v>15</v>
      </c>
      <c r="D222" t="s">
        <v>16</v>
      </c>
      <c r="E222" t="s">
        <v>47</v>
      </c>
      <c r="F222" t="s">
        <v>33</v>
      </c>
      <c r="G222">
        <v>24152.400000000001</v>
      </c>
      <c r="H222">
        <v>6914.22</v>
      </c>
      <c r="I222">
        <v>565</v>
      </c>
      <c r="J222">
        <v>161865.1</v>
      </c>
      <c r="K222" t="s">
        <v>38</v>
      </c>
      <c r="L222">
        <v>13</v>
      </c>
      <c r="M222" s="1">
        <v>44661</v>
      </c>
      <c r="N222" t="s">
        <v>20</v>
      </c>
    </row>
    <row r="223" spans="1:14">
      <c r="A223" t="s">
        <v>255</v>
      </c>
      <c r="B223">
        <v>19</v>
      </c>
      <c r="C223" t="s">
        <v>22</v>
      </c>
      <c r="D223" t="s">
        <v>23</v>
      </c>
      <c r="E223" t="s">
        <v>27</v>
      </c>
      <c r="F223" t="s">
        <v>31</v>
      </c>
      <c r="G223">
        <v>65225.22</v>
      </c>
      <c r="H223">
        <v>186383.23</v>
      </c>
      <c r="I223">
        <v>793</v>
      </c>
      <c r="J223">
        <v>261509.09</v>
      </c>
      <c r="K223" t="s">
        <v>38</v>
      </c>
      <c r="L223">
        <v>17</v>
      </c>
      <c r="M223" s="1">
        <v>43466</v>
      </c>
      <c r="N223" t="s">
        <v>20</v>
      </c>
    </row>
    <row r="224" spans="1:14">
      <c r="A224" t="s">
        <v>256</v>
      </c>
      <c r="B224">
        <v>20</v>
      </c>
      <c r="C224" t="s">
        <v>22</v>
      </c>
      <c r="D224" t="s">
        <v>37</v>
      </c>
      <c r="E224" t="s">
        <v>17</v>
      </c>
      <c r="F224" t="s">
        <v>18</v>
      </c>
      <c r="G224">
        <v>61524.34</v>
      </c>
      <c r="H224">
        <v>168514.99</v>
      </c>
      <c r="I224">
        <v>632</v>
      </c>
      <c r="J224">
        <v>149376.09</v>
      </c>
      <c r="K224" t="s">
        <v>25</v>
      </c>
      <c r="L224">
        <v>14</v>
      </c>
      <c r="M224" s="1">
        <v>44140</v>
      </c>
      <c r="N224" t="s">
        <v>20</v>
      </c>
    </row>
    <row r="225" spans="1:14">
      <c r="A225" t="s">
        <v>257</v>
      </c>
      <c r="B225">
        <v>66</v>
      </c>
      <c r="C225" t="s">
        <v>22</v>
      </c>
      <c r="D225" t="s">
        <v>16</v>
      </c>
      <c r="E225" t="s">
        <v>17</v>
      </c>
      <c r="F225" t="s">
        <v>33</v>
      </c>
      <c r="G225">
        <v>144967.57999999999</v>
      </c>
      <c r="H225">
        <v>131087.75</v>
      </c>
      <c r="I225">
        <v>712</v>
      </c>
      <c r="J225">
        <v>286411.45</v>
      </c>
      <c r="K225" t="s">
        <v>38</v>
      </c>
      <c r="L225">
        <v>34</v>
      </c>
      <c r="M225" s="1">
        <v>44970</v>
      </c>
      <c r="N225" t="s">
        <v>20</v>
      </c>
    </row>
    <row r="226" spans="1:14">
      <c r="A226" t="s">
        <v>258</v>
      </c>
      <c r="B226">
        <v>54</v>
      </c>
      <c r="C226" t="s">
        <v>15</v>
      </c>
      <c r="D226" t="s">
        <v>41</v>
      </c>
      <c r="E226" t="s">
        <v>27</v>
      </c>
      <c r="F226" t="s">
        <v>45</v>
      </c>
      <c r="G226">
        <v>93008.5</v>
      </c>
      <c r="H226">
        <v>120954.97</v>
      </c>
      <c r="I226">
        <v>490</v>
      </c>
      <c r="J226">
        <v>49627.14</v>
      </c>
      <c r="K226" t="s">
        <v>19</v>
      </c>
      <c r="L226">
        <v>26</v>
      </c>
      <c r="M226" s="1">
        <v>43318</v>
      </c>
      <c r="N226" t="s">
        <v>20</v>
      </c>
    </row>
    <row r="227" spans="1:14">
      <c r="A227" t="s">
        <v>259</v>
      </c>
      <c r="B227">
        <v>66</v>
      </c>
      <c r="C227" t="s">
        <v>22</v>
      </c>
      <c r="D227" t="s">
        <v>23</v>
      </c>
      <c r="E227" t="s">
        <v>27</v>
      </c>
      <c r="F227" t="s">
        <v>18</v>
      </c>
      <c r="G227">
        <v>3232.37</v>
      </c>
      <c r="H227">
        <v>136809.85</v>
      </c>
      <c r="I227">
        <v>441</v>
      </c>
      <c r="J227">
        <v>33574.53</v>
      </c>
      <c r="K227" t="s">
        <v>19</v>
      </c>
      <c r="L227">
        <v>19</v>
      </c>
      <c r="M227" s="1">
        <v>44883</v>
      </c>
      <c r="N227" t="s">
        <v>20</v>
      </c>
    </row>
    <row r="228" spans="1:14">
      <c r="A228" t="s">
        <v>260</v>
      </c>
      <c r="B228">
        <v>34</v>
      </c>
      <c r="C228" t="s">
        <v>15</v>
      </c>
      <c r="D228" t="s">
        <v>29</v>
      </c>
      <c r="E228" t="s">
        <v>27</v>
      </c>
      <c r="F228" t="s">
        <v>31</v>
      </c>
      <c r="G228">
        <v>15871.17</v>
      </c>
      <c r="H228">
        <v>186719.39</v>
      </c>
      <c r="I228">
        <v>372</v>
      </c>
      <c r="J228">
        <v>40329.15</v>
      </c>
      <c r="K228" t="s">
        <v>25</v>
      </c>
      <c r="L228">
        <v>26</v>
      </c>
      <c r="M228" s="1">
        <v>44381</v>
      </c>
      <c r="N228" t="s">
        <v>20</v>
      </c>
    </row>
    <row r="229" spans="1:14">
      <c r="A229" t="s">
        <v>261</v>
      </c>
      <c r="B229">
        <v>66</v>
      </c>
      <c r="C229" t="s">
        <v>15</v>
      </c>
      <c r="D229" t="s">
        <v>29</v>
      </c>
      <c r="E229" t="s">
        <v>27</v>
      </c>
      <c r="F229" t="s">
        <v>45</v>
      </c>
      <c r="G229">
        <v>73582.559999999998</v>
      </c>
      <c r="H229">
        <v>60377.8</v>
      </c>
      <c r="I229">
        <v>466</v>
      </c>
      <c r="J229">
        <v>39016.730000000003</v>
      </c>
      <c r="K229" t="s">
        <v>19</v>
      </c>
      <c r="L229">
        <v>3</v>
      </c>
      <c r="M229" s="1">
        <v>43712</v>
      </c>
      <c r="N229" t="s">
        <v>20</v>
      </c>
    </row>
    <row r="230" spans="1:14">
      <c r="A230" t="s">
        <v>262</v>
      </c>
      <c r="B230">
        <v>19</v>
      </c>
      <c r="C230" t="s">
        <v>22</v>
      </c>
      <c r="D230" t="s">
        <v>23</v>
      </c>
      <c r="E230" t="s">
        <v>27</v>
      </c>
      <c r="F230" t="s">
        <v>31</v>
      </c>
      <c r="G230">
        <v>182024.09</v>
      </c>
      <c r="H230">
        <v>80243.92</v>
      </c>
      <c r="I230">
        <v>467</v>
      </c>
      <c r="J230">
        <v>23502.240000000002</v>
      </c>
      <c r="K230" t="s">
        <v>19</v>
      </c>
      <c r="L230">
        <v>2</v>
      </c>
      <c r="M230" s="1">
        <v>44824</v>
      </c>
      <c r="N230" t="s">
        <v>20</v>
      </c>
    </row>
    <row r="231" spans="1:14">
      <c r="A231" t="s">
        <v>263</v>
      </c>
      <c r="B231">
        <v>19</v>
      </c>
      <c r="C231" t="s">
        <v>22</v>
      </c>
      <c r="D231" t="s">
        <v>29</v>
      </c>
      <c r="E231" t="s">
        <v>17</v>
      </c>
      <c r="F231" t="s">
        <v>31</v>
      </c>
      <c r="G231">
        <v>145645.29</v>
      </c>
      <c r="H231">
        <v>293221.01</v>
      </c>
      <c r="I231">
        <v>558</v>
      </c>
      <c r="J231">
        <v>159014.29999999999</v>
      </c>
      <c r="K231" t="s">
        <v>25</v>
      </c>
      <c r="L231">
        <v>28</v>
      </c>
      <c r="M231" s="1">
        <v>44409</v>
      </c>
      <c r="N231" t="s">
        <v>20</v>
      </c>
    </row>
    <row r="232" spans="1:14">
      <c r="A232" t="s">
        <v>264</v>
      </c>
      <c r="B232">
        <v>45</v>
      </c>
      <c r="C232" t="s">
        <v>15</v>
      </c>
      <c r="D232" t="s">
        <v>23</v>
      </c>
      <c r="E232" t="s">
        <v>17</v>
      </c>
      <c r="F232" t="s">
        <v>45</v>
      </c>
      <c r="G232">
        <v>354697.86</v>
      </c>
      <c r="H232">
        <v>123934.04</v>
      </c>
      <c r="I232">
        <v>738</v>
      </c>
      <c r="J232">
        <v>454945.78</v>
      </c>
      <c r="K232" t="s">
        <v>38</v>
      </c>
      <c r="L232">
        <v>2</v>
      </c>
      <c r="M232" s="1">
        <v>44140</v>
      </c>
      <c r="N232" t="s">
        <v>20</v>
      </c>
    </row>
    <row r="233" spans="1:14">
      <c r="A233" t="s">
        <v>265</v>
      </c>
      <c r="B233">
        <v>40</v>
      </c>
      <c r="C233" t="s">
        <v>22</v>
      </c>
      <c r="D233" t="s">
        <v>16</v>
      </c>
      <c r="E233" t="s">
        <v>17</v>
      </c>
      <c r="F233" t="s">
        <v>31</v>
      </c>
      <c r="G233">
        <v>106901.7</v>
      </c>
      <c r="H233">
        <v>26317.26</v>
      </c>
      <c r="I233">
        <v>410</v>
      </c>
      <c r="J233">
        <v>45527.75</v>
      </c>
      <c r="K233" t="s">
        <v>25</v>
      </c>
      <c r="L233">
        <v>22</v>
      </c>
      <c r="M233" s="1">
        <v>44348</v>
      </c>
      <c r="N233" t="s">
        <v>20</v>
      </c>
    </row>
    <row r="234" spans="1:14">
      <c r="A234" t="s">
        <v>266</v>
      </c>
      <c r="B234">
        <v>54</v>
      </c>
      <c r="C234" t="s">
        <v>15</v>
      </c>
      <c r="D234" t="s">
        <v>29</v>
      </c>
      <c r="E234" t="s">
        <v>47</v>
      </c>
      <c r="F234" t="s">
        <v>31</v>
      </c>
      <c r="G234">
        <v>157480.76</v>
      </c>
      <c r="H234">
        <v>8691.09</v>
      </c>
      <c r="I234">
        <v>830</v>
      </c>
      <c r="J234">
        <v>346788.64</v>
      </c>
      <c r="K234" t="s">
        <v>38</v>
      </c>
      <c r="L234">
        <v>7</v>
      </c>
      <c r="M234" s="1">
        <v>43508</v>
      </c>
      <c r="N234" t="s">
        <v>35</v>
      </c>
    </row>
    <row r="235" spans="1:14">
      <c r="A235" t="s">
        <v>267</v>
      </c>
      <c r="B235">
        <v>49</v>
      </c>
      <c r="C235" t="s">
        <v>15</v>
      </c>
      <c r="D235" t="s">
        <v>23</v>
      </c>
      <c r="E235" t="s">
        <v>27</v>
      </c>
      <c r="F235" t="s">
        <v>45</v>
      </c>
      <c r="G235">
        <v>120041.60000000001</v>
      </c>
      <c r="H235">
        <v>34477.58</v>
      </c>
      <c r="I235">
        <v>589</v>
      </c>
      <c r="J235">
        <v>103980.83</v>
      </c>
      <c r="K235" t="s">
        <v>38</v>
      </c>
      <c r="L235">
        <v>4</v>
      </c>
      <c r="M235" s="1">
        <v>43414</v>
      </c>
      <c r="N235" t="s">
        <v>20</v>
      </c>
    </row>
    <row r="236" spans="1:14">
      <c r="A236" t="s">
        <v>268</v>
      </c>
      <c r="B236">
        <v>50</v>
      </c>
      <c r="C236" t="s">
        <v>22</v>
      </c>
      <c r="D236" t="s">
        <v>16</v>
      </c>
      <c r="E236" t="s">
        <v>27</v>
      </c>
      <c r="F236" t="s">
        <v>45</v>
      </c>
      <c r="G236">
        <v>226373.54</v>
      </c>
      <c r="H236">
        <v>198286.93</v>
      </c>
      <c r="I236">
        <v>809</v>
      </c>
      <c r="J236">
        <v>276679.74</v>
      </c>
      <c r="K236" t="s">
        <v>38</v>
      </c>
      <c r="L236">
        <v>49</v>
      </c>
      <c r="M236" s="1">
        <v>43866</v>
      </c>
      <c r="N236" t="s">
        <v>20</v>
      </c>
    </row>
    <row r="237" spans="1:14">
      <c r="A237" t="s">
        <v>269</v>
      </c>
      <c r="B237">
        <v>18</v>
      </c>
      <c r="C237" t="s">
        <v>22</v>
      </c>
      <c r="D237" t="s">
        <v>29</v>
      </c>
      <c r="E237" t="s">
        <v>17</v>
      </c>
      <c r="F237" t="s">
        <v>31</v>
      </c>
      <c r="G237">
        <v>100550.83</v>
      </c>
      <c r="H237">
        <v>98083.839999999997</v>
      </c>
      <c r="I237">
        <v>474</v>
      </c>
      <c r="J237">
        <v>21619.439999999999</v>
      </c>
      <c r="K237" t="s">
        <v>25</v>
      </c>
      <c r="L237">
        <v>38</v>
      </c>
      <c r="M237" s="1">
        <v>44662</v>
      </c>
      <c r="N237" t="s">
        <v>20</v>
      </c>
    </row>
    <row r="238" spans="1:14">
      <c r="A238" t="s">
        <v>270</v>
      </c>
      <c r="B238">
        <v>36</v>
      </c>
      <c r="C238" t="s">
        <v>15</v>
      </c>
      <c r="D238" t="s">
        <v>23</v>
      </c>
      <c r="E238" t="s">
        <v>27</v>
      </c>
      <c r="F238" t="s">
        <v>31</v>
      </c>
      <c r="G238">
        <v>26529.85</v>
      </c>
      <c r="H238">
        <v>187002.27</v>
      </c>
      <c r="I238">
        <v>601</v>
      </c>
      <c r="J238">
        <v>118650.85</v>
      </c>
      <c r="K238" t="s">
        <v>38</v>
      </c>
      <c r="L238">
        <v>39</v>
      </c>
      <c r="M238" s="1">
        <v>43431</v>
      </c>
      <c r="N238" t="s">
        <v>20</v>
      </c>
    </row>
    <row r="239" spans="1:14">
      <c r="A239" t="s">
        <v>271</v>
      </c>
      <c r="B239">
        <v>19</v>
      </c>
      <c r="C239" t="s">
        <v>15</v>
      </c>
      <c r="D239" t="s">
        <v>41</v>
      </c>
      <c r="E239" t="s">
        <v>27</v>
      </c>
      <c r="F239" t="s">
        <v>31</v>
      </c>
      <c r="G239">
        <v>86805.17</v>
      </c>
      <c r="H239">
        <v>199300.67</v>
      </c>
      <c r="I239">
        <v>484</v>
      </c>
      <c r="J239">
        <v>12215.51</v>
      </c>
      <c r="K239" t="s">
        <v>25</v>
      </c>
      <c r="L239">
        <v>20</v>
      </c>
      <c r="M239" s="1">
        <v>44205</v>
      </c>
      <c r="N239" t="s">
        <v>35</v>
      </c>
    </row>
    <row r="240" spans="1:14">
      <c r="A240" t="s">
        <v>272</v>
      </c>
      <c r="B240">
        <v>61</v>
      </c>
      <c r="C240" t="s">
        <v>15</v>
      </c>
      <c r="D240" t="s">
        <v>41</v>
      </c>
      <c r="E240" t="s">
        <v>27</v>
      </c>
      <c r="F240" t="s">
        <v>33</v>
      </c>
      <c r="G240">
        <v>54310.25</v>
      </c>
      <c r="H240">
        <v>131973.01</v>
      </c>
      <c r="I240">
        <v>638</v>
      </c>
      <c r="J240">
        <v>82449.02</v>
      </c>
      <c r="K240" t="s">
        <v>19</v>
      </c>
      <c r="L240">
        <v>6</v>
      </c>
      <c r="M240" s="1">
        <v>45053</v>
      </c>
      <c r="N240" t="s">
        <v>20</v>
      </c>
    </row>
    <row r="241" spans="1:14">
      <c r="A241" t="s">
        <v>273</v>
      </c>
      <c r="B241">
        <v>43</v>
      </c>
      <c r="C241" t="s">
        <v>15</v>
      </c>
      <c r="D241" t="s">
        <v>29</v>
      </c>
      <c r="E241" t="s">
        <v>27</v>
      </c>
      <c r="F241" t="s">
        <v>18</v>
      </c>
      <c r="G241">
        <v>4522.63</v>
      </c>
      <c r="H241">
        <v>35643.370000000003</v>
      </c>
      <c r="I241">
        <v>809</v>
      </c>
      <c r="J241">
        <v>458103.38</v>
      </c>
      <c r="K241" t="s">
        <v>38</v>
      </c>
      <c r="L241">
        <v>9</v>
      </c>
      <c r="M241" s="1">
        <v>44695</v>
      </c>
      <c r="N241" t="s">
        <v>20</v>
      </c>
    </row>
    <row r="242" spans="1:14">
      <c r="A242" t="s">
        <v>274</v>
      </c>
      <c r="B242">
        <v>49</v>
      </c>
      <c r="C242" t="s">
        <v>22</v>
      </c>
      <c r="D242" t="s">
        <v>23</v>
      </c>
      <c r="E242" t="s">
        <v>24</v>
      </c>
      <c r="F242" t="s">
        <v>18</v>
      </c>
      <c r="G242">
        <v>14536.8</v>
      </c>
      <c r="H242">
        <v>1631.83</v>
      </c>
      <c r="I242">
        <v>609</v>
      </c>
      <c r="J242">
        <v>130564.53</v>
      </c>
      <c r="K242" t="s">
        <v>25</v>
      </c>
      <c r="L242">
        <v>52</v>
      </c>
      <c r="M242" s="1">
        <v>44990</v>
      </c>
      <c r="N242" t="s">
        <v>20</v>
      </c>
    </row>
    <row r="243" spans="1:14">
      <c r="A243" t="s">
        <v>275</v>
      </c>
      <c r="B243">
        <v>23</v>
      </c>
      <c r="C243" t="s">
        <v>22</v>
      </c>
      <c r="D243" t="s">
        <v>37</v>
      </c>
      <c r="E243" t="s">
        <v>27</v>
      </c>
      <c r="F243" t="s">
        <v>31</v>
      </c>
      <c r="G243">
        <v>153987.18</v>
      </c>
      <c r="H243">
        <v>111870.14</v>
      </c>
      <c r="I243">
        <v>806</v>
      </c>
      <c r="J243">
        <v>290196.46999999997</v>
      </c>
      <c r="K243" t="s">
        <v>25</v>
      </c>
      <c r="L243">
        <v>31</v>
      </c>
      <c r="M243" s="1">
        <v>44187</v>
      </c>
      <c r="N243" t="s">
        <v>20</v>
      </c>
    </row>
    <row r="244" spans="1:14">
      <c r="A244" t="s">
        <v>276</v>
      </c>
      <c r="B244">
        <v>49</v>
      </c>
      <c r="C244" t="s">
        <v>22</v>
      </c>
      <c r="D244" t="s">
        <v>29</v>
      </c>
      <c r="E244" t="s">
        <v>17</v>
      </c>
      <c r="F244" t="s">
        <v>33</v>
      </c>
      <c r="G244">
        <v>12525.31</v>
      </c>
      <c r="H244">
        <v>133728.16</v>
      </c>
      <c r="I244">
        <v>645</v>
      </c>
      <c r="J244">
        <v>54401.24</v>
      </c>
      <c r="K244" t="s">
        <v>25</v>
      </c>
      <c r="L244">
        <v>26</v>
      </c>
      <c r="M244" s="1">
        <v>44982</v>
      </c>
      <c r="N244" t="s">
        <v>20</v>
      </c>
    </row>
    <row r="245" spans="1:14">
      <c r="A245" t="s">
        <v>277</v>
      </c>
      <c r="B245">
        <v>21</v>
      </c>
      <c r="C245" t="s">
        <v>22</v>
      </c>
      <c r="D245" t="s">
        <v>23</v>
      </c>
      <c r="E245" t="s">
        <v>27</v>
      </c>
      <c r="F245" t="s">
        <v>18</v>
      </c>
      <c r="G245">
        <v>93491.08</v>
      </c>
      <c r="H245">
        <v>133050.14000000001</v>
      </c>
      <c r="I245">
        <v>380</v>
      </c>
      <c r="J245">
        <v>22589.41</v>
      </c>
      <c r="K245" t="s">
        <v>25</v>
      </c>
      <c r="L245">
        <v>36</v>
      </c>
      <c r="M245" s="1">
        <v>43102</v>
      </c>
      <c r="N245" t="s">
        <v>35</v>
      </c>
    </row>
    <row r="246" spans="1:14">
      <c r="A246" t="s">
        <v>278</v>
      </c>
      <c r="B246">
        <v>28</v>
      </c>
      <c r="C246" t="s">
        <v>22</v>
      </c>
      <c r="D246" t="s">
        <v>29</v>
      </c>
      <c r="E246" t="s">
        <v>17</v>
      </c>
      <c r="F246" t="s">
        <v>18</v>
      </c>
      <c r="G246">
        <v>9556.0400000000009</v>
      </c>
      <c r="H246">
        <v>142877.39000000001</v>
      </c>
      <c r="I246">
        <v>673</v>
      </c>
      <c r="J246">
        <v>128855.72</v>
      </c>
      <c r="K246" t="s">
        <v>25</v>
      </c>
      <c r="L246">
        <v>26</v>
      </c>
      <c r="M246" s="1">
        <v>44327</v>
      </c>
      <c r="N246" t="s">
        <v>20</v>
      </c>
    </row>
    <row r="247" spans="1:14">
      <c r="A247" t="s">
        <v>279</v>
      </c>
      <c r="B247">
        <v>34</v>
      </c>
      <c r="C247" t="s">
        <v>15</v>
      </c>
      <c r="D247" t="s">
        <v>29</v>
      </c>
      <c r="E247" t="s">
        <v>27</v>
      </c>
      <c r="F247" t="s">
        <v>18</v>
      </c>
      <c r="G247">
        <v>80124.570000000007</v>
      </c>
      <c r="H247">
        <v>188793.06</v>
      </c>
      <c r="I247">
        <v>455</v>
      </c>
      <c r="J247">
        <v>17382.830000000002</v>
      </c>
      <c r="K247" t="s">
        <v>19</v>
      </c>
      <c r="L247">
        <v>28</v>
      </c>
      <c r="M247" s="1">
        <v>43764</v>
      </c>
      <c r="N247" t="s">
        <v>20</v>
      </c>
    </row>
    <row r="248" spans="1:14">
      <c r="A248" t="s">
        <v>280</v>
      </c>
      <c r="B248">
        <v>55</v>
      </c>
      <c r="C248" t="s">
        <v>22</v>
      </c>
      <c r="D248" t="s">
        <v>29</v>
      </c>
      <c r="E248" t="s">
        <v>17</v>
      </c>
      <c r="F248" t="s">
        <v>45</v>
      </c>
      <c r="G248">
        <v>454377.44</v>
      </c>
      <c r="H248">
        <v>169727.12</v>
      </c>
      <c r="I248">
        <v>731</v>
      </c>
      <c r="J248">
        <v>398884.11</v>
      </c>
      <c r="K248" t="s">
        <v>25</v>
      </c>
      <c r="L248">
        <v>5</v>
      </c>
      <c r="M248" s="1">
        <v>44101</v>
      </c>
      <c r="N248" t="s">
        <v>20</v>
      </c>
    </row>
    <row r="249" spans="1:14">
      <c r="A249" t="s">
        <v>281</v>
      </c>
      <c r="B249">
        <v>41</v>
      </c>
      <c r="C249" t="s">
        <v>22</v>
      </c>
      <c r="D249" t="s">
        <v>29</v>
      </c>
      <c r="E249" t="s">
        <v>27</v>
      </c>
      <c r="F249" t="s">
        <v>18</v>
      </c>
      <c r="G249">
        <v>94172.42</v>
      </c>
      <c r="H249">
        <v>147933.43</v>
      </c>
      <c r="I249">
        <v>799</v>
      </c>
      <c r="J249">
        <v>342286.76</v>
      </c>
      <c r="K249" t="s">
        <v>38</v>
      </c>
      <c r="L249">
        <v>51</v>
      </c>
      <c r="M249" s="1">
        <v>43140</v>
      </c>
      <c r="N249" t="s">
        <v>20</v>
      </c>
    </row>
    <row r="250" spans="1:14">
      <c r="A250" t="s">
        <v>282</v>
      </c>
      <c r="B250">
        <v>22</v>
      </c>
      <c r="C250" t="s">
        <v>22</v>
      </c>
      <c r="D250" t="s">
        <v>16</v>
      </c>
      <c r="E250" t="s">
        <v>27</v>
      </c>
      <c r="F250" t="s">
        <v>31</v>
      </c>
      <c r="G250">
        <v>174158.02</v>
      </c>
      <c r="H250">
        <v>182402.5</v>
      </c>
      <c r="I250">
        <v>446</v>
      </c>
      <c r="J250">
        <v>30908.73</v>
      </c>
      <c r="K250" t="s">
        <v>19</v>
      </c>
      <c r="L250">
        <v>10</v>
      </c>
      <c r="M250" s="1">
        <v>43330</v>
      </c>
      <c r="N250" t="s">
        <v>20</v>
      </c>
    </row>
    <row r="251" spans="1:14">
      <c r="A251" t="s">
        <v>283</v>
      </c>
      <c r="B251">
        <v>69</v>
      </c>
      <c r="C251" t="s">
        <v>22</v>
      </c>
      <c r="D251" t="s">
        <v>41</v>
      </c>
      <c r="E251" t="s">
        <v>17</v>
      </c>
      <c r="F251" t="s">
        <v>31</v>
      </c>
      <c r="G251">
        <v>61072.26</v>
      </c>
      <c r="H251">
        <v>61124.13</v>
      </c>
      <c r="I251">
        <v>780</v>
      </c>
      <c r="J251">
        <v>106950.35</v>
      </c>
      <c r="K251" t="s">
        <v>38</v>
      </c>
      <c r="L251">
        <v>18</v>
      </c>
      <c r="M251" s="1">
        <v>45003</v>
      </c>
      <c r="N251" t="s">
        <v>20</v>
      </c>
    </row>
    <row r="252" spans="1:14">
      <c r="A252" t="s">
        <v>284</v>
      </c>
      <c r="B252">
        <v>51</v>
      </c>
      <c r="C252" t="s">
        <v>22</v>
      </c>
      <c r="D252" t="s">
        <v>23</v>
      </c>
      <c r="E252" t="s">
        <v>27</v>
      </c>
      <c r="F252" t="s">
        <v>33</v>
      </c>
      <c r="G252">
        <v>56632.2</v>
      </c>
      <c r="H252">
        <v>69054.89</v>
      </c>
      <c r="I252">
        <v>734</v>
      </c>
      <c r="J252">
        <v>288649.74</v>
      </c>
      <c r="K252" t="s">
        <v>38</v>
      </c>
      <c r="L252">
        <v>15</v>
      </c>
      <c r="M252" s="1">
        <v>43844</v>
      </c>
      <c r="N252" t="s">
        <v>20</v>
      </c>
    </row>
    <row r="253" spans="1:14">
      <c r="A253" t="s">
        <v>285</v>
      </c>
      <c r="B253">
        <v>23</v>
      </c>
      <c r="C253" t="s">
        <v>15</v>
      </c>
      <c r="D253" t="s">
        <v>16</v>
      </c>
      <c r="E253" t="s">
        <v>27</v>
      </c>
      <c r="F253" t="s">
        <v>31</v>
      </c>
      <c r="G253">
        <v>88176.41</v>
      </c>
      <c r="H253">
        <v>48244.17</v>
      </c>
      <c r="I253">
        <v>818</v>
      </c>
      <c r="J253">
        <v>471110.44</v>
      </c>
      <c r="K253" t="s">
        <v>25</v>
      </c>
      <c r="L253">
        <v>57</v>
      </c>
      <c r="M253" s="1">
        <v>44900</v>
      </c>
      <c r="N253" t="s">
        <v>20</v>
      </c>
    </row>
    <row r="254" spans="1:14">
      <c r="A254" t="s">
        <v>286</v>
      </c>
      <c r="B254">
        <v>39</v>
      </c>
      <c r="C254" t="s">
        <v>15</v>
      </c>
      <c r="D254" t="s">
        <v>37</v>
      </c>
      <c r="E254" t="s">
        <v>27</v>
      </c>
      <c r="F254" t="s">
        <v>18</v>
      </c>
      <c r="G254">
        <v>14790.37</v>
      </c>
      <c r="H254">
        <v>53738.53</v>
      </c>
      <c r="I254">
        <v>368</v>
      </c>
      <c r="J254">
        <v>11839.67</v>
      </c>
      <c r="K254" t="s">
        <v>25</v>
      </c>
      <c r="L254">
        <v>33</v>
      </c>
      <c r="M254" s="1">
        <v>44804</v>
      </c>
      <c r="N254" t="s">
        <v>20</v>
      </c>
    </row>
    <row r="255" spans="1:14">
      <c r="A255" t="s">
        <v>287</v>
      </c>
      <c r="B255">
        <v>28</v>
      </c>
      <c r="C255" t="s">
        <v>15</v>
      </c>
      <c r="D255" t="s">
        <v>29</v>
      </c>
      <c r="E255" t="s">
        <v>47</v>
      </c>
      <c r="F255" t="s">
        <v>31</v>
      </c>
      <c r="G255">
        <v>9343.1299999999992</v>
      </c>
      <c r="H255">
        <v>17814.599999999999</v>
      </c>
      <c r="I255">
        <v>485</v>
      </c>
      <c r="J255">
        <v>9522.26</v>
      </c>
      <c r="K255" t="s">
        <v>19</v>
      </c>
      <c r="L255">
        <v>5</v>
      </c>
      <c r="M255" s="1">
        <v>44753</v>
      </c>
      <c r="N255" t="s">
        <v>20</v>
      </c>
    </row>
    <row r="256" spans="1:14">
      <c r="A256" t="s">
        <v>288</v>
      </c>
      <c r="B256">
        <v>65</v>
      </c>
      <c r="C256" t="s">
        <v>22</v>
      </c>
      <c r="D256" t="s">
        <v>29</v>
      </c>
      <c r="E256" t="s">
        <v>27</v>
      </c>
      <c r="F256" t="s">
        <v>33</v>
      </c>
      <c r="G256">
        <v>131677.03</v>
      </c>
      <c r="H256">
        <v>84600.47</v>
      </c>
      <c r="I256">
        <v>503</v>
      </c>
      <c r="J256">
        <v>144163.23000000001</v>
      </c>
      <c r="K256" t="s">
        <v>19</v>
      </c>
      <c r="L256">
        <v>37</v>
      </c>
      <c r="M256" s="1">
        <v>43730</v>
      </c>
      <c r="N256" t="s">
        <v>20</v>
      </c>
    </row>
    <row r="257" spans="1:14">
      <c r="A257" t="s">
        <v>289</v>
      </c>
      <c r="B257">
        <v>33</v>
      </c>
      <c r="C257" t="s">
        <v>15</v>
      </c>
      <c r="D257" t="s">
        <v>16</v>
      </c>
      <c r="E257" t="s">
        <v>17</v>
      </c>
      <c r="F257" t="s">
        <v>31</v>
      </c>
      <c r="G257">
        <v>113055.1</v>
      </c>
      <c r="H257">
        <v>138488.4</v>
      </c>
      <c r="I257">
        <v>312</v>
      </c>
      <c r="J257">
        <v>28491.05</v>
      </c>
      <c r="K257" t="s">
        <v>19</v>
      </c>
      <c r="L257">
        <v>40</v>
      </c>
      <c r="M257" s="1">
        <v>43591</v>
      </c>
      <c r="N257" t="s">
        <v>35</v>
      </c>
    </row>
    <row r="258" spans="1:14">
      <c r="A258" t="s">
        <v>290</v>
      </c>
      <c r="B258">
        <v>50</v>
      </c>
      <c r="C258" t="s">
        <v>15</v>
      </c>
      <c r="D258" t="s">
        <v>29</v>
      </c>
      <c r="E258" t="s">
        <v>27</v>
      </c>
      <c r="F258" t="s">
        <v>33</v>
      </c>
      <c r="G258">
        <v>95221.21</v>
      </c>
      <c r="H258">
        <v>197023.27</v>
      </c>
      <c r="I258">
        <v>573</v>
      </c>
      <c r="J258">
        <v>119523.57</v>
      </c>
      <c r="K258" t="s">
        <v>19</v>
      </c>
      <c r="L258">
        <v>22</v>
      </c>
      <c r="M258" s="1">
        <v>43219</v>
      </c>
      <c r="N258" t="s">
        <v>20</v>
      </c>
    </row>
    <row r="259" spans="1:14">
      <c r="A259" t="s">
        <v>291</v>
      </c>
      <c r="B259">
        <v>26</v>
      </c>
      <c r="C259" t="s">
        <v>22</v>
      </c>
      <c r="D259" t="s">
        <v>37</v>
      </c>
      <c r="E259" t="s">
        <v>27</v>
      </c>
      <c r="F259" t="s">
        <v>33</v>
      </c>
      <c r="G259">
        <v>139778.39000000001</v>
      </c>
      <c r="H259">
        <v>56639.74</v>
      </c>
      <c r="I259">
        <v>597</v>
      </c>
      <c r="J259">
        <v>146994</v>
      </c>
      <c r="K259" t="s">
        <v>25</v>
      </c>
      <c r="L259">
        <v>22</v>
      </c>
      <c r="M259" s="1">
        <v>43594</v>
      </c>
      <c r="N259" t="s">
        <v>20</v>
      </c>
    </row>
    <row r="260" spans="1:14">
      <c r="A260" t="s">
        <v>292</v>
      </c>
      <c r="B260">
        <v>23</v>
      </c>
      <c r="C260" t="s">
        <v>22</v>
      </c>
      <c r="D260" t="s">
        <v>29</v>
      </c>
      <c r="E260" t="s">
        <v>27</v>
      </c>
      <c r="F260" t="s">
        <v>18</v>
      </c>
      <c r="G260">
        <v>66846.899999999994</v>
      </c>
      <c r="H260">
        <v>121938.05</v>
      </c>
      <c r="I260">
        <v>350</v>
      </c>
      <c r="J260">
        <v>30430.52</v>
      </c>
      <c r="K260" t="s">
        <v>19</v>
      </c>
      <c r="L260">
        <v>22</v>
      </c>
      <c r="M260" s="1">
        <v>44899</v>
      </c>
      <c r="N260" t="s">
        <v>20</v>
      </c>
    </row>
    <row r="261" spans="1:14">
      <c r="A261" t="s">
        <v>293</v>
      </c>
      <c r="B261">
        <v>33</v>
      </c>
      <c r="C261" t="s">
        <v>22</v>
      </c>
      <c r="D261" t="s">
        <v>41</v>
      </c>
      <c r="E261" t="s">
        <v>47</v>
      </c>
      <c r="F261" t="s">
        <v>45</v>
      </c>
      <c r="G261">
        <v>360884.08</v>
      </c>
      <c r="H261">
        <v>7471.78</v>
      </c>
      <c r="I261">
        <v>799</v>
      </c>
      <c r="J261">
        <v>238844.23</v>
      </c>
      <c r="K261" t="s">
        <v>38</v>
      </c>
      <c r="L261">
        <v>52</v>
      </c>
      <c r="M261" s="1">
        <v>44262</v>
      </c>
      <c r="N261" t="s">
        <v>20</v>
      </c>
    </row>
    <row r="262" spans="1:14">
      <c r="A262" t="s">
        <v>294</v>
      </c>
      <c r="B262">
        <v>46</v>
      </c>
      <c r="C262" t="s">
        <v>15</v>
      </c>
      <c r="D262" t="s">
        <v>23</v>
      </c>
      <c r="E262" t="s">
        <v>27</v>
      </c>
      <c r="F262" t="s">
        <v>18</v>
      </c>
      <c r="G262">
        <v>78909.899999999994</v>
      </c>
      <c r="H262">
        <v>84144.37</v>
      </c>
      <c r="I262">
        <v>668</v>
      </c>
      <c r="J262">
        <v>17597.36</v>
      </c>
      <c r="K262" t="s">
        <v>25</v>
      </c>
      <c r="L262">
        <v>15</v>
      </c>
      <c r="M262" s="1">
        <v>45040</v>
      </c>
      <c r="N262" t="s">
        <v>20</v>
      </c>
    </row>
    <row r="263" spans="1:14">
      <c r="A263" t="s">
        <v>295</v>
      </c>
      <c r="B263">
        <v>20</v>
      </c>
      <c r="C263" t="s">
        <v>15</v>
      </c>
      <c r="D263" t="s">
        <v>23</v>
      </c>
      <c r="E263" t="s">
        <v>27</v>
      </c>
      <c r="F263" t="s">
        <v>31</v>
      </c>
      <c r="G263">
        <v>27687.95</v>
      </c>
      <c r="H263">
        <v>119679.41</v>
      </c>
      <c r="I263">
        <v>656</v>
      </c>
      <c r="J263">
        <v>123865.4</v>
      </c>
      <c r="K263" t="s">
        <v>38</v>
      </c>
      <c r="L263">
        <v>17</v>
      </c>
      <c r="M263" s="1">
        <v>43262</v>
      </c>
      <c r="N263" t="s">
        <v>20</v>
      </c>
    </row>
    <row r="264" spans="1:14">
      <c r="A264" t="s">
        <v>296</v>
      </c>
      <c r="B264">
        <v>37</v>
      </c>
      <c r="C264" t="s">
        <v>22</v>
      </c>
      <c r="D264" t="s">
        <v>16</v>
      </c>
      <c r="E264" t="s">
        <v>27</v>
      </c>
      <c r="F264" t="s">
        <v>18</v>
      </c>
      <c r="G264">
        <v>36656.050000000003</v>
      </c>
      <c r="H264">
        <v>190927.4</v>
      </c>
      <c r="I264">
        <v>302</v>
      </c>
      <c r="J264">
        <v>17910.66</v>
      </c>
      <c r="K264" t="s">
        <v>19</v>
      </c>
      <c r="L264">
        <v>51</v>
      </c>
      <c r="M264" s="1">
        <v>43276</v>
      </c>
      <c r="N264" t="s">
        <v>35</v>
      </c>
    </row>
    <row r="265" spans="1:14">
      <c r="A265" t="s">
        <v>297</v>
      </c>
      <c r="B265">
        <v>53</v>
      </c>
      <c r="C265" t="s">
        <v>22</v>
      </c>
      <c r="D265" t="s">
        <v>23</v>
      </c>
      <c r="E265" t="s">
        <v>27</v>
      </c>
      <c r="F265" t="s">
        <v>18</v>
      </c>
      <c r="G265">
        <v>96852.58</v>
      </c>
      <c r="H265">
        <v>96508.800000000003</v>
      </c>
      <c r="I265">
        <v>553</v>
      </c>
      <c r="J265">
        <v>116931.15</v>
      </c>
      <c r="K265" t="s">
        <v>38</v>
      </c>
      <c r="L265">
        <v>45</v>
      </c>
      <c r="M265" s="1">
        <v>44599</v>
      </c>
      <c r="N265" t="s">
        <v>35</v>
      </c>
    </row>
    <row r="266" spans="1:14">
      <c r="A266" t="s">
        <v>298</v>
      </c>
      <c r="B266">
        <v>36</v>
      </c>
      <c r="C266" t="s">
        <v>15</v>
      </c>
      <c r="D266" t="s">
        <v>23</v>
      </c>
      <c r="E266" t="s">
        <v>27</v>
      </c>
      <c r="F266" t="s">
        <v>33</v>
      </c>
      <c r="G266">
        <v>139210.21</v>
      </c>
      <c r="H266">
        <v>41034.14</v>
      </c>
      <c r="I266">
        <v>774</v>
      </c>
      <c r="J266">
        <v>93041.87</v>
      </c>
      <c r="K266" t="s">
        <v>38</v>
      </c>
      <c r="L266">
        <v>58</v>
      </c>
      <c r="M266" s="1">
        <v>44096</v>
      </c>
      <c r="N266" t="s">
        <v>20</v>
      </c>
    </row>
    <row r="267" spans="1:14">
      <c r="A267" t="s">
        <v>299</v>
      </c>
      <c r="B267">
        <v>43</v>
      </c>
      <c r="C267" t="s">
        <v>15</v>
      </c>
      <c r="D267" t="s">
        <v>23</v>
      </c>
      <c r="E267" t="s">
        <v>17</v>
      </c>
      <c r="F267" t="s">
        <v>18</v>
      </c>
      <c r="G267">
        <v>88523.45</v>
      </c>
      <c r="H267">
        <v>128685.21</v>
      </c>
      <c r="I267">
        <v>805</v>
      </c>
      <c r="J267">
        <v>128276.51</v>
      </c>
      <c r="K267" t="s">
        <v>25</v>
      </c>
      <c r="L267">
        <v>28</v>
      </c>
      <c r="M267" s="1">
        <v>44772</v>
      </c>
      <c r="N267" t="s">
        <v>35</v>
      </c>
    </row>
    <row r="268" spans="1:14">
      <c r="A268" t="s">
        <v>300</v>
      </c>
      <c r="B268">
        <v>20</v>
      </c>
      <c r="C268" t="s">
        <v>22</v>
      </c>
      <c r="D268" t="s">
        <v>23</v>
      </c>
      <c r="E268" t="s">
        <v>27</v>
      </c>
      <c r="F268" t="s">
        <v>33</v>
      </c>
      <c r="G268">
        <v>73292.39</v>
      </c>
      <c r="H268">
        <v>54776</v>
      </c>
      <c r="I268">
        <v>555</v>
      </c>
      <c r="J268">
        <v>64020.74</v>
      </c>
      <c r="K268" t="s">
        <v>25</v>
      </c>
      <c r="L268">
        <v>59</v>
      </c>
      <c r="M268" s="1">
        <v>43242</v>
      </c>
      <c r="N268" t="s">
        <v>20</v>
      </c>
    </row>
    <row r="269" spans="1:14">
      <c r="A269" t="s">
        <v>301</v>
      </c>
      <c r="B269">
        <v>36</v>
      </c>
      <c r="C269" t="s">
        <v>22</v>
      </c>
      <c r="D269" t="s">
        <v>23</v>
      </c>
      <c r="E269" t="s">
        <v>27</v>
      </c>
      <c r="F269" t="s">
        <v>18</v>
      </c>
      <c r="G269">
        <v>85862.1</v>
      </c>
      <c r="H269">
        <v>69098.23</v>
      </c>
      <c r="I269">
        <v>449</v>
      </c>
      <c r="J269">
        <v>30552.74</v>
      </c>
      <c r="K269" t="s">
        <v>19</v>
      </c>
      <c r="L269">
        <v>22</v>
      </c>
      <c r="M269" s="1">
        <v>44658</v>
      </c>
      <c r="N269" t="s">
        <v>20</v>
      </c>
    </row>
    <row r="270" spans="1:14">
      <c r="A270" t="s">
        <v>302</v>
      </c>
      <c r="B270">
        <v>37</v>
      </c>
      <c r="C270" t="s">
        <v>15</v>
      </c>
      <c r="D270" t="s">
        <v>41</v>
      </c>
      <c r="E270" t="s">
        <v>17</v>
      </c>
      <c r="F270" t="s">
        <v>18</v>
      </c>
      <c r="G270">
        <v>5791.19</v>
      </c>
      <c r="H270">
        <v>193065.37</v>
      </c>
      <c r="I270">
        <v>787</v>
      </c>
      <c r="J270">
        <v>172770.2</v>
      </c>
      <c r="K270" t="s">
        <v>38</v>
      </c>
      <c r="L270">
        <v>21</v>
      </c>
      <c r="M270" s="1">
        <v>44191</v>
      </c>
      <c r="N270" t="s">
        <v>20</v>
      </c>
    </row>
    <row r="271" spans="1:14">
      <c r="A271" t="s">
        <v>303</v>
      </c>
      <c r="B271">
        <v>49</v>
      </c>
      <c r="C271" t="s">
        <v>22</v>
      </c>
      <c r="D271" t="s">
        <v>23</v>
      </c>
      <c r="E271" t="s">
        <v>27</v>
      </c>
      <c r="F271" t="s">
        <v>33</v>
      </c>
      <c r="G271">
        <v>30792.44</v>
      </c>
      <c r="H271">
        <v>41462.06</v>
      </c>
      <c r="I271">
        <v>578</v>
      </c>
      <c r="J271">
        <v>19887.189999999999</v>
      </c>
      <c r="K271" t="s">
        <v>38</v>
      </c>
      <c r="L271">
        <v>42</v>
      </c>
      <c r="M271" s="1">
        <v>44669</v>
      </c>
      <c r="N271" t="s">
        <v>20</v>
      </c>
    </row>
    <row r="272" spans="1:14">
      <c r="A272" t="s">
        <v>304</v>
      </c>
      <c r="B272">
        <v>24</v>
      </c>
      <c r="C272" t="s">
        <v>15</v>
      </c>
      <c r="D272" t="s">
        <v>16</v>
      </c>
      <c r="E272" t="s">
        <v>27</v>
      </c>
      <c r="F272" t="s">
        <v>31</v>
      </c>
      <c r="G272">
        <v>85723.7</v>
      </c>
      <c r="H272">
        <v>109003.04</v>
      </c>
      <c r="I272">
        <v>358</v>
      </c>
      <c r="J272">
        <v>35783.19</v>
      </c>
      <c r="K272" t="s">
        <v>25</v>
      </c>
      <c r="L272">
        <v>17</v>
      </c>
      <c r="M272" s="1">
        <v>43358</v>
      </c>
      <c r="N272" t="s">
        <v>20</v>
      </c>
    </row>
    <row r="273" spans="1:14">
      <c r="A273" t="s">
        <v>305</v>
      </c>
      <c r="B273">
        <v>69</v>
      </c>
      <c r="C273" t="s">
        <v>15</v>
      </c>
      <c r="D273" t="s">
        <v>37</v>
      </c>
      <c r="E273" t="s">
        <v>27</v>
      </c>
      <c r="F273" t="s">
        <v>45</v>
      </c>
      <c r="G273">
        <v>267526.43</v>
      </c>
      <c r="H273">
        <v>133608.47</v>
      </c>
      <c r="I273">
        <v>745</v>
      </c>
      <c r="J273">
        <v>160115.82999999999</v>
      </c>
      <c r="K273" t="s">
        <v>25</v>
      </c>
      <c r="L273">
        <v>5</v>
      </c>
      <c r="M273" s="1">
        <v>43363</v>
      </c>
      <c r="N273" t="s">
        <v>20</v>
      </c>
    </row>
    <row r="274" spans="1:14">
      <c r="A274" t="s">
        <v>306</v>
      </c>
      <c r="B274">
        <v>58</v>
      </c>
      <c r="C274" t="s">
        <v>15</v>
      </c>
      <c r="D274" t="s">
        <v>41</v>
      </c>
      <c r="E274" t="s">
        <v>17</v>
      </c>
      <c r="F274" t="s">
        <v>18</v>
      </c>
      <c r="G274">
        <v>27087.21</v>
      </c>
      <c r="H274">
        <v>138120.35</v>
      </c>
      <c r="I274">
        <v>412</v>
      </c>
      <c r="J274">
        <v>31232.880000000001</v>
      </c>
      <c r="K274" t="s">
        <v>25</v>
      </c>
      <c r="L274">
        <v>18</v>
      </c>
      <c r="M274" s="1">
        <v>44452</v>
      </c>
      <c r="N274" t="s">
        <v>20</v>
      </c>
    </row>
    <row r="275" spans="1:14">
      <c r="A275" t="s">
        <v>307</v>
      </c>
      <c r="B275">
        <v>50</v>
      </c>
      <c r="C275" t="s">
        <v>15</v>
      </c>
      <c r="D275" t="s">
        <v>23</v>
      </c>
      <c r="E275" t="s">
        <v>27</v>
      </c>
      <c r="F275" t="s">
        <v>31</v>
      </c>
      <c r="G275">
        <v>74512.95</v>
      </c>
      <c r="H275">
        <v>33251.480000000003</v>
      </c>
      <c r="I275">
        <v>788</v>
      </c>
      <c r="J275">
        <v>71457.41</v>
      </c>
      <c r="K275" t="s">
        <v>38</v>
      </c>
      <c r="L275">
        <v>17</v>
      </c>
      <c r="M275" s="1">
        <v>44074</v>
      </c>
      <c r="N275" t="s">
        <v>20</v>
      </c>
    </row>
    <row r="276" spans="1:14">
      <c r="A276" t="s">
        <v>308</v>
      </c>
      <c r="B276">
        <v>57</v>
      </c>
      <c r="C276" t="s">
        <v>22</v>
      </c>
      <c r="D276" t="s">
        <v>37</v>
      </c>
      <c r="E276" t="s">
        <v>17</v>
      </c>
      <c r="F276" t="s">
        <v>45</v>
      </c>
      <c r="G276">
        <v>123249.25</v>
      </c>
      <c r="H276">
        <v>295945.42</v>
      </c>
      <c r="I276">
        <v>706</v>
      </c>
      <c r="J276">
        <v>473843.77</v>
      </c>
      <c r="K276" t="s">
        <v>25</v>
      </c>
      <c r="L276">
        <v>4</v>
      </c>
      <c r="M276" s="1">
        <v>45040</v>
      </c>
      <c r="N276" t="s">
        <v>20</v>
      </c>
    </row>
    <row r="277" spans="1:14">
      <c r="A277" t="s">
        <v>309</v>
      </c>
      <c r="B277">
        <v>56</v>
      </c>
      <c r="C277" t="s">
        <v>22</v>
      </c>
      <c r="D277" t="s">
        <v>29</v>
      </c>
      <c r="E277" t="s">
        <v>27</v>
      </c>
      <c r="F277" t="s">
        <v>31</v>
      </c>
      <c r="G277">
        <v>100381.14</v>
      </c>
      <c r="H277">
        <v>92409.68</v>
      </c>
      <c r="I277">
        <v>666</v>
      </c>
      <c r="J277">
        <v>170538.61</v>
      </c>
      <c r="K277" t="s">
        <v>19</v>
      </c>
      <c r="L277">
        <v>54</v>
      </c>
      <c r="M277" s="1">
        <v>44226</v>
      </c>
      <c r="N277" t="s">
        <v>20</v>
      </c>
    </row>
    <row r="278" spans="1:14">
      <c r="A278" t="s">
        <v>310</v>
      </c>
      <c r="B278">
        <v>35</v>
      </c>
      <c r="C278" t="s">
        <v>15</v>
      </c>
      <c r="D278" t="s">
        <v>16</v>
      </c>
      <c r="E278" t="s">
        <v>17</v>
      </c>
      <c r="F278" t="s">
        <v>31</v>
      </c>
      <c r="G278">
        <v>159799.44</v>
      </c>
      <c r="H278">
        <v>238001.61</v>
      </c>
      <c r="I278">
        <v>359</v>
      </c>
      <c r="J278">
        <v>27736.49</v>
      </c>
      <c r="K278" t="s">
        <v>25</v>
      </c>
      <c r="L278">
        <v>7</v>
      </c>
      <c r="M278" s="1">
        <v>43439</v>
      </c>
      <c r="N278" t="s">
        <v>35</v>
      </c>
    </row>
    <row r="279" spans="1:14">
      <c r="A279" t="s">
        <v>311</v>
      </c>
      <c r="B279">
        <v>57</v>
      </c>
      <c r="C279" t="s">
        <v>15</v>
      </c>
      <c r="D279" t="s">
        <v>16</v>
      </c>
      <c r="E279" t="s">
        <v>27</v>
      </c>
      <c r="F279" t="s">
        <v>33</v>
      </c>
      <c r="G279">
        <v>102590.46</v>
      </c>
      <c r="H279">
        <v>85359.9</v>
      </c>
      <c r="I279">
        <v>628</v>
      </c>
      <c r="J279">
        <v>86256.12</v>
      </c>
      <c r="K279" t="s">
        <v>25</v>
      </c>
      <c r="L279">
        <v>25</v>
      </c>
      <c r="M279" s="1">
        <v>43643</v>
      </c>
      <c r="N279" t="s">
        <v>20</v>
      </c>
    </row>
    <row r="280" spans="1:14">
      <c r="A280" t="s">
        <v>312</v>
      </c>
      <c r="B280">
        <v>18</v>
      </c>
      <c r="C280" t="s">
        <v>15</v>
      </c>
      <c r="D280" t="s">
        <v>37</v>
      </c>
      <c r="E280" t="s">
        <v>17</v>
      </c>
      <c r="F280" t="s">
        <v>45</v>
      </c>
      <c r="G280">
        <v>98506.51</v>
      </c>
      <c r="H280">
        <v>153004.69</v>
      </c>
      <c r="I280">
        <v>768</v>
      </c>
      <c r="J280">
        <v>444214.79</v>
      </c>
      <c r="K280" t="s">
        <v>38</v>
      </c>
      <c r="L280">
        <v>37</v>
      </c>
      <c r="M280" s="1">
        <v>44181</v>
      </c>
      <c r="N280" t="s">
        <v>20</v>
      </c>
    </row>
    <row r="281" spans="1:14">
      <c r="A281" t="s">
        <v>313</v>
      </c>
      <c r="B281">
        <v>28</v>
      </c>
      <c r="C281" t="s">
        <v>15</v>
      </c>
      <c r="D281" t="s">
        <v>23</v>
      </c>
      <c r="E281" t="s">
        <v>24</v>
      </c>
      <c r="F281" t="s">
        <v>33</v>
      </c>
      <c r="G281">
        <v>78261.42</v>
      </c>
      <c r="H281">
        <v>7769.27</v>
      </c>
      <c r="I281">
        <v>362</v>
      </c>
      <c r="J281">
        <v>29092.14</v>
      </c>
      <c r="K281" t="s">
        <v>19</v>
      </c>
      <c r="L281">
        <v>40</v>
      </c>
      <c r="M281" s="1">
        <v>44887</v>
      </c>
      <c r="N281" t="s">
        <v>35</v>
      </c>
    </row>
    <row r="282" spans="1:14">
      <c r="A282" t="s">
        <v>314</v>
      </c>
      <c r="B282">
        <v>45</v>
      </c>
      <c r="C282" t="s">
        <v>15</v>
      </c>
      <c r="D282" t="s">
        <v>16</v>
      </c>
      <c r="E282" t="s">
        <v>17</v>
      </c>
      <c r="F282" t="s">
        <v>45</v>
      </c>
      <c r="G282">
        <v>363940.87</v>
      </c>
      <c r="H282">
        <v>115910.98</v>
      </c>
      <c r="I282">
        <v>483</v>
      </c>
      <c r="J282">
        <v>9837.44</v>
      </c>
      <c r="K282" t="s">
        <v>19</v>
      </c>
      <c r="L282">
        <v>40</v>
      </c>
      <c r="M282" s="1">
        <v>44343</v>
      </c>
      <c r="N282" t="s">
        <v>20</v>
      </c>
    </row>
    <row r="283" spans="1:14">
      <c r="A283" t="s">
        <v>315</v>
      </c>
      <c r="B283">
        <v>42</v>
      </c>
      <c r="C283" t="s">
        <v>22</v>
      </c>
      <c r="D283" t="s">
        <v>29</v>
      </c>
      <c r="E283" t="s">
        <v>27</v>
      </c>
      <c r="F283" t="s">
        <v>45</v>
      </c>
      <c r="G283">
        <v>288452.88</v>
      </c>
      <c r="H283">
        <v>33714.730000000003</v>
      </c>
      <c r="I283">
        <v>610</v>
      </c>
      <c r="J283">
        <v>40268.42</v>
      </c>
      <c r="K283" t="s">
        <v>25</v>
      </c>
      <c r="L283">
        <v>43</v>
      </c>
      <c r="M283" s="1">
        <v>43967</v>
      </c>
      <c r="N283" t="s">
        <v>35</v>
      </c>
    </row>
    <row r="284" spans="1:14">
      <c r="A284" t="s">
        <v>316</v>
      </c>
      <c r="B284">
        <v>67</v>
      </c>
      <c r="C284" t="s">
        <v>22</v>
      </c>
      <c r="D284" t="s">
        <v>37</v>
      </c>
      <c r="E284" t="s">
        <v>27</v>
      </c>
      <c r="F284" t="s">
        <v>18</v>
      </c>
      <c r="G284">
        <v>39775.879999999997</v>
      </c>
      <c r="H284">
        <v>91203.56</v>
      </c>
      <c r="I284">
        <v>837</v>
      </c>
      <c r="J284">
        <v>148290.41</v>
      </c>
      <c r="K284" t="s">
        <v>25</v>
      </c>
      <c r="L284">
        <v>9</v>
      </c>
      <c r="M284" s="1">
        <v>45076</v>
      </c>
      <c r="N284" t="s">
        <v>20</v>
      </c>
    </row>
    <row r="285" spans="1:14">
      <c r="A285" t="s">
        <v>317</v>
      </c>
      <c r="B285">
        <v>40</v>
      </c>
      <c r="C285" t="s">
        <v>22</v>
      </c>
      <c r="D285" t="s">
        <v>41</v>
      </c>
      <c r="E285" t="s">
        <v>27</v>
      </c>
      <c r="F285" t="s">
        <v>31</v>
      </c>
      <c r="G285">
        <v>126273.31</v>
      </c>
      <c r="H285">
        <v>181213.3</v>
      </c>
      <c r="I285">
        <v>476</v>
      </c>
      <c r="J285">
        <v>30135.8</v>
      </c>
      <c r="K285" t="s">
        <v>19</v>
      </c>
      <c r="L285">
        <v>19</v>
      </c>
      <c r="M285" s="1">
        <v>43534</v>
      </c>
      <c r="N285" t="s">
        <v>35</v>
      </c>
    </row>
    <row r="286" spans="1:14">
      <c r="A286" t="s">
        <v>318</v>
      </c>
      <c r="B286">
        <v>48</v>
      </c>
      <c r="C286" t="s">
        <v>22</v>
      </c>
      <c r="D286" t="s">
        <v>23</v>
      </c>
      <c r="E286" t="s">
        <v>27</v>
      </c>
      <c r="F286" t="s">
        <v>33</v>
      </c>
      <c r="G286">
        <v>145609.41</v>
      </c>
      <c r="H286">
        <v>147366.87</v>
      </c>
      <c r="I286">
        <v>728</v>
      </c>
      <c r="J286">
        <v>438486.58</v>
      </c>
      <c r="K286" t="s">
        <v>25</v>
      </c>
      <c r="L286">
        <v>51</v>
      </c>
      <c r="M286" s="1">
        <v>45003</v>
      </c>
      <c r="N286" t="s">
        <v>20</v>
      </c>
    </row>
    <row r="287" spans="1:14">
      <c r="A287" t="s">
        <v>319</v>
      </c>
      <c r="B287">
        <v>47</v>
      </c>
      <c r="C287" t="s">
        <v>15</v>
      </c>
      <c r="D287" t="s">
        <v>41</v>
      </c>
      <c r="E287" t="s">
        <v>27</v>
      </c>
      <c r="F287" t="s">
        <v>18</v>
      </c>
      <c r="G287">
        <v>10395.879999999999</v>
      </c>
      <c r="H287">
        <v>54721.89</v>
      </c>
      <c r="I287">
        <v>372</v>
      </c>
      <c r="J287">
        <v>37454.230000000003</v>
      </c>
      <c r="K287" t="s">
        <v>25</v>
      </c>
      <c r="L287">
        <v>9</v>
      </c>
      <c r="M287" s="1">
        <v>44205</v>
      </c>
      <c r="N287" t="s">
        <v>20</v>
      </c>
    </row>
    <row r="288" spans="1:14">
      <c r="A288" t="s">
        <v>320</v>
      </c>
      <c r="B288">
        <v>59</v>
      </c>
      <c r="C288" t="s">
        <v>15</v>
      </c>
      <c r="D288" t="s">
        <v>23</v>
      </c>
      <c r="E288" t="s">
        <v>24</v>
      </c>
      <c r="F288" t="s">
        <v>18</v>
      </c>
      <c r="G288">
        <v>39611.589999999997</v>
      </c>
      <c r="H288">
        <v>11823.1</v>
      </c>
      <c r="I288">
        <v>466</v>
      </c>
      <c r="J288">
        <v>44742.46</v>
      </c>
      <c r="K288" t="s">
        <v>25</v>
      </c>
      <c r="L288">
        <v>23</v>
      </c>
      <c r="M288" s="1">
        <v>44647</v>
      </c>
      <c r="N288" t="s">
        <v>20</v>
      </c>
    </row>
    <row r="289" spans="1:14">
      <c r="A289" t="s">
        <v>321</v>
      </c>
      <c r="B289">
        <v>52</v>
      </c>
      <c r="C289" t="s">
        <v>15</v>
      </c>
      <c r="D289" t="s">
        <v>23</v>
      </c>
      <c r="E289" t="s">
        <v>27</v>
      </c>
      <c r="F289" t="s">
        <v>18</v>
      </c>
      <c r="G289">
        <v>41253.980000000003</v>
      </c>
      <c r="H289">
        <v>181679.25</v>
      </c>
      <c r="I289">
        <v>524</v>
      </c>
      <c r="J289">
        <v>52329.14</v>
      </c>
      <c r="K289" t="s">
        <v>38</v>
      </c>
      <c r="L289">
        <v>31</v>
      </c>
      <c r="M289" s="1">
        <v>44595</v>
      </c>
      <c r="N289" t="s">
        <v>20</v>
      </c>
    </row>
    <row r="290" spans="1:14">
      <c r="A290" t="s">
        <v>322</v>
      </c>
      <c r="B290">
        <v>24</v>
      </c>
      <c r="C290" t="s">
        <v>15</v>
      </c>
      <c r="D290" t="s">
        <v>23</v>
      </c>
      <c r="E290" t="s">
        <v>27</v>
      </c>
      <c r="F290" t="s">
        <v>18</v>
      </c>
      <c r="G290">
        <v>58119.76</v>
      </c>
      <c r="H290">
        <v>149005.79</v>
      </c>
      <c r="I290">
        <v>308</v>
      </c>
      <c r="J290">
        <v>24816.16</v>
      </c>
      <c r="K290" t="s">
        <v>19</v>
      </c>
      <c r="L290">
        <v>32</v>
      </c>
      <c r="M290" s="1">
        <v>44513</v>
      </c>
      <c r="N290" t="s">
        <v>20</v>
      </c>
    </row>
    <row r="291" spans="1:14">
      <c r="A291" t="s">
        <v>323</v>
      </c>
      <c r="B291">
        <v>33</v>
      </c>
      <c r="C291" t="s">
        <v>15</v>
      </c>
      <c r="D291" t="s">
        <v>23</v>
      </c>
      <c r="E291" t="s">
        <v>17</v>
      </c>
      <c r="F291" t="s">
        <v>33</v>
      </c>
      <c r="G291">
        <v>31304.44</v>
      </c>
      <c r="H291">
        <v>61631.63</v>
      </c>
      <c r="I291">
        <v>535</v>
      </c>
      <c r="J291">
        <v>57965.03</v>
      </c>
      <c r="K291" t="s">
        <v>38</v>
      </c>
      <c r="L291">
        <v>52</v>
      </c>
      <c r="M291" s="1">
        <v>43512</v>
      </c>
      <c r="N291" t="s">
        <v>20</v>
      </c>
    </row>
    <row r="292" spans="1:14">
      <c r="A292" t="s">
        <v>324</v>
      </c>
      <c r="B292">
        <v>43</v>
      </c>
      <c r="C292" t="s">
        <v>22</v>
      </c>
      <c r="D292" t="s">
        <v>16</v>
      </c>
      <c r="E292" t="s">
        <v>17</v>
      </c>
      <c r="F292" t="s">
        <v>33</v>
      </c>
      <c r="G292">
        <v>34730.019999999997</v>
      </c>
      <c r="H292">
        <v>262993.09999999998</v>
      </c>
      <c r="I292">
        <v>327</v>
      </c>
      <c r="J292">
        <v>43072.99</v>
      </c>
      <c r="K292" t="s">
        <v>19</v>
      </c>
      <c r="L292">
        <v>31</v>
      </c>
      <c r="M292" s="1">
        <v>44561</v>
      </c>
      <c r="N292" t="s">
        <v>35</v>
      </c>
    </row>
    <row r="293" spans="1:14">
      <c r="A293" t="s">
        <v>325</v>
      </c>
      <c r="B293">
        <v>65</v>
      </c>
      <c r="C293" t="s">
        <v>15</v>
      </c>
      <c r="D293" t="s">
        <v>23</v>
      </c>
      <c r="E293" t="s">
        <v>27</v>
      </c>
      <c r="F293" t="s">
        <v>31</v>
      </c>
      <c r="G293">
        <v>60645.47</v>
      </c>
      <c r="H293">
        <v>81262.48</v>
      </c>
      <c r="I293">
        <v>326</v>
      </c>
      <c r="J293">
        <v>38822.74</v>
      </c>
      <c r="K293" t="s">
        <v>25</v>
      </c>
      <c r="L293">
        <v>17</v>
      </c>
      <c r="M293" s="1">
        <v>43739</v>
      </c>
      <c r="N293" t="s">
        <v>35</v>
      </c>
    </row>
    <row r="294" spans="1:14">
      <c r="A294" t="s">
        <v>326</v>
      </c>
      <c r="B294">
        <v>69</v>
      </c>
      <c r="C294" t="s">
        <v>22</v>
      </c>
      <c r="D294" t="s">
        <v>23</v>
      </c>
      <c r="E294" t="s">
        <v>24</v>
      </c>
      <c r="F294" t="s">
        <v>18</v>
      </c>
      <c r="G294">
        <v>95631.13</v>
      </c>
      <c r="H294">
        <v>9081.52</v>
      </c>
      <c r="I294">
        <v>849</v>
      </c>
      <c r="J294">
        <v>372420.44</v>
      </c>
      <c r="K294" t="s">
        <v>38</v>
      </c>
      <c r="L294">
        <v>48</v>
      </c>
      <c r="M294" s="1">
        <v>43918</v>
      </c>
      <c r="N294" t="s">
        <v>20</v>
      </c>
    </row>
    <row r="295" spans="1:14">
      <c r="A295" t="s">
        <v>327</v>
      </c>
      <c r="B295">
        <v>66</v>
      </c>
      <c r="C295" t="s">
        <v>22</v>
      </c>
      <c r="D295" t="s">
        <v>41</v>
      </c>
      <c r="E295" t="s">
        <v>27</v>
      </c>
      <c r="F295" t="s">
        <v>45</v>
      </c>
      <c r="G295">
        <v>380348.86</v>
      </c>
      <c r="H295">
        <v>119444.27</v>
      </c>
      <c r="I295">
        <v>495</v>
      </c>
      <c r="J295">
        <v>49429.13</v>
      </c>
      <c r="K295" t="s">
        <v>19</v>
      </c>
      <c r="L295">
        <v>39</v>
      </c>
      <c r="M295" s="1">
        <v>44476</v>
      </c>
      <c r="N295" t="s">
        <v>20</v>
      </c>
    </row>
    <row r="296" spans="1:14">
      <c r="A296" t="s">
        <v>328</v>
      </c>
      <c r="B296">
        <v>19</v>
      </c>
      <c r="C296" t="s">
        <v>22</v>
      </c>
      <c r="D296" t="s">
        <v>37</v>
      </c>
      <c r="E296" t="s">
        <v>17</v>
      </c>
      <c r="F296" t="s">
        <v>31</v>
      </c>
      <c r="G296">
        <v>134030.19</v>
      </c>
      <c r="H296">
        <v>258141.85</v>
      </c>
      <c r="I296">
        <v>502</v>
      </c>
      <c r="J296">
        <v>142171.46</v>
      </c>
      <c r="K296" t="s">
        <v>38</v>
      </c>
      <c r="L296">
        <v>58</v>
      </c>
      <c r="M296" s="1">
        <v>44431</v>
      </c>
      <c r="N296" t="s">
        <v>20</v>
      </c>
    </row>
    <row r="297" spans="1:14">
      <c r="A297" t="s">
        <v>329</v>
      </c>
      <c r="B297">
        <v>18</v>
      </c>
      <c r="C297" t="s">
        <v>22</v>
      </c>
      <c r="D297" t="s">
        <v>37</v>
      </c>
      <c r="E297" t="s">
        <v>24</v>
      </c>
      <c r="F297" t="s">
        <v>33</v>
      </c>
      <c r="G297">
        <v>124374.08</v>
      </c>
      <c r="H297">
        <v>18632.150000000001</v>
      </c>
      <c r="I297">
        <v>384</v>
      </c>
      <c r="J297">
        <v>16279.52</v>
      </c>
      <c r="K297" t="s">
        <v>25</v>
      </c>
      <c r="L297">
        <v>22</v>
      </c>
      <c r="M297" s="1">
        <v>43865</v>
      </c>
      <c r="N297" t="s">
        <v>35</v>
      </c>
    </row>
    <row r="298" spans="1:14">
      <c r="A298" t="s">
        <v>330</v>
      </c>
      <c r="B298">
        <v>65</v>
      </c>
      <c r="C298" t="s">
        <v>15</v>
      </c>
      <c r="D298" t="s">
        <v>37</v>
      </c>
      <c r="E298" t="s">
        <v>17</v>
      </c>
      <c r="F298" t="s">
        <v>31</v>
      </c>
      <c r="G298">
        <v>29877.41</v>
      </c>
      <c r="H298">
        <v>280302.81</v>
      </c>
      <c r="I298">
        <v>329</v>
      </c>
      <c r="J298">
        <v>22557.68</v>
      </c>
      <c r="K298" t="s">
        <v>25</v>
      </c>
      <c r="L298">
        <v>35</v>
      </c>
      <c r="M298" s="1">
        <v>43998</v>
      </c>
      <c r="N298" t="s">
        <v>20</v>
      </c>
    </row>
    <row r="299" spans="1:14">
      <c r="A299" t="s">
        <v>331</v>
      </c>
      <c r="B299">
        <v>29</v>
      </c>
      <c r="C299" t="s">
        <v>22</v>
      </c>
      <c r="D299" t="s">
        <v>16</v>
      </c>
      <c r="E299" t="s">
        <v>17</v>
      </c>
      <c r="F299" t="s">
        <v>18</v>
      </c>
      <c r="G299">
        <v>86073.95</v>
      </c>
      <c r="H299">
        <v>22227.17</v>
      </c>
      <c r="I299">
        <v>765</v>
      </c>
      <c r="J299">
        <v>379815.02</v>
      </c>
      <c r="K299" t="s">
        <v>38</v>
      </c>
      <c r="L299">
        <v>30</v>
      </c>
      <c r="M299" s="1">
        <v>44943</v>
      </c>
      <c r="N299" t="s">
        <v>20</v>
      </c>
    </row>
    <row r="300" spans="1:14">
      <c r="A300" t="s">
        <v>332</v>
      </c>
      <c r="B300">
        <v>22</v>
      </c>
      <c r="C300" t="s">
        <v>22</v>
      </c>
      <c r="D300" t="s">
        <v>23</v>
      </c>
      <c r="E300" t="s">
        <v>27</v>
      </c>
      <c r="F300" t="s">
        <v>31</v>
      </c>
      <c r="G300">
        <v>120992.38</v>
      </c>
      <c r="H300">
        <v>186721.04</v>
      </c>
      <c r="I300">
        <v>398</v>
      </c>
      <c r="J300">
        <v>38842.67</v>
      </c>
      <c r="K300" t="s">
        <v>25</v>
      </c>
      <c r="L300">
        <v>53</v>
      </c>
      <c r="M300" s="1">
        <v>44160</v>
      </c>
      <c r="N300" t="s">
        <v>20</v>
      </c>
    </row>
    <row r="301" spans="1:14">
      <c r="A301" t="s">
        <v>333</v>
      </c>
      <c r="B301">
        <v>54</v>
      </c>
      <c r="C301" t="s">
        <v>22</v>
      </c>
      <c r="D301" t="s">
        <v>23</v>
      </c>
      <c r="E301" t="s">
        <v>27</v>
      </c>
      <c r="F301" t="s">
        <v>33</v>
      </c>
      <c r="G301">
        <v>56946.06</v>
      </c>
      <c r="H301">
        <v>39245.78</v>
      </c>
      <c r="I301">
        <v>489</v>
      </c>
      <c r="J301">
        <v>14090.8</v>
      </c>
      <c r="K301" t="s">
        <v>19</v>
      </c>
      <c r="L301">
        <v>51</v>
      </c>
      <c r="M301" s="1">
        <v>44025</v>
      </c>
      <c r="N301" t="s">
        <v>20</v>
      </c>
    </row>
    <row r="302" spans="1:14">
      <c r="A302" t="s">
        <v>334</v>
      </c>
      <c r="B302">
        <v>49</v>
      </c>
      <c r="C302" t="s">
        <v>15</v>
      </c>
      <c r="D302" t="s">
        <v>16</v>
      </c>
      <c r="E302" t="s">
        <v>17</v>
      </c>
      <c r="F302" t="s">
        <v>45</v>
      </c>
      <c r="G302">
        <v>417134.87</v>
      </c>
      <c r="H302">
        <v>94416.62</v>
      </c>
      <c r="I302">
        <v>311</v>
      </c>
      <c r="J302">
        <v>38424.949999999997</v>
      </c>
      <c r="K302" t="s">
        <v>19</v>
      </c>
      <c r="L302">
        <v>40</v>
      </c>
      <c r="M302" s="1">
        <v>43348</v>
      </c>
      <c r="N302" t="s">
        <v>20</v>
      </c>
    </row>
    <row r="303" spans="1:14">
      <c r="A303" t="s">
        <v>335</v>
      </c>
      <c r="B303">
        <v>26</v>
      </c>
      <c r="C303" t="s">
        <v>15</v>
      </c>
      <c r="D303" t="s">
        <v>23</v>
      </c>
      <c r="E303" t="s">
        <v>27</v>
      </c>
      <c r="F303" t="s">
        <v>45</v>
      </c>
      <c r="G303">
        <v>411154.04</v>
      </c>
      <c r="H303">
        <v>117547.94</v>
      </c>
      <c r="I303">
        <v>329</v>
      </c>
      <c r="J303">
        <v>7249.22</v>
      </c>
      <c r="K303" t="s">
        <v>19</v>
      </c>
      <c r="L303">
        <v>37</v>
      </c>
      <c r="M303" s="1">
        <v>43608</v>
      </c>
      <c r="N303" t="s">
        <v>35</v>
      </c>
    </row>
    <row r="304" spans="1:14">
      <c r="A304" t="s">
        <v>336</v>
      </c>
      <c r="B304">
        <v>58</v>
      </c>
      <c r="C304" t="s">
        <v>15</v>
      </c>
      <c r="D304" t="s">
        <v>16</v>
      </c>
      <c r="E304" t="s">
        <v>24</v>
      </c>
      <c r="F304" t="s">
        <v>18</v>
      </c>
      <c r="G304">
        <v>84725.15</v>
      </c>
      <c r="H304">
        <v>9598.51</v>
      </c>
      <c r="I304">
        <v>337</v>
      </c>
      <c r="J304">
        <v>23302.58</v>
      </c>
      <c r="K304" t="s">
        <v>19</v>
      </c>
      <c r="L304">
        <v>26</v>
      </c>
      <c r="M304" s="1">
        <v>43561</v>
      </c>
      <c r="N304" t="s">
        <v>20</v>
      </c>
    </row>
    <row r="305" spans="1:14">
      <c r="A305" t="s">
        <v>337</v>
      </c>
      <c r="B305">
        <v>52</v>
      </c>
      <c r="C305" t="s">
        <v>22</v>
      </c>
      <c r="D305" t="s">
        <v>23</v>
      </c>
      <c r="E305" t="s">
        <v>27</v>
      </c>
      <c r="F305" t="s">
        <v>45</v>
      </c>
      <c r="G305">
        <v>101983.06</v>
      </c>
      <c r="H305">
        <v>132800.66</v>
      </c>
      <c r="I305">
        <v>593</v>
      </c>
      <c r="J305">
        <v>131678.01999999999</v>
      </c>
      <c r="K305" t="s">
        <v>25</v>
      </c>
      <c r="L305">
        <v>58</v>
      </c>
      <c r="M305" s="1">
        <v>43232</v>
      </c>
      <c r="N305" t="s">
        <v>20</v>
      </c>
    </row>
    <row r="306" spans="1:14">
      <c r="A306" t="s">
        <v>338</v>
      </c>
      <c r="B306">
        <v>36</v>
      </c>
      <c r="C306" t="s">
        <v>22</v>
      </c>
      <c r="D306" t="s">
        <v>23</v>
      </c>
      <c r="E306" t="s">
        <v>27</v>
      </c>
      <c r="F306" t="s">
        <v>45</v>
      </c>
      <c r="G306">
        <v>486212.56</v>
      </c>
      <c r="H306">
        <v>111505.86</v>
      </c>
      <c r="I306">
        <v>659</v>
      </c>
      <c r="J306">
        <v>27560.01</v>
      </c>
      <c r="K306" t="s">
        <v>19</v>
      </c>
      <c r="L306">
        <v>6</v>
      </c>
      <c r="M306" s="1">
        <v>43793</v>
      </c>
      <c r="N306" t="s">
        <v>20</v>
      </c>
    </row>
    <row r="307" spans="1:14">
      <c r="A307" t="s">
        <v>339</v>
      </c>
      <c r="B307">
        <v>65</v>
      </c>
      <c r="C307" t="s">
        <v>15</v>
      </c>
      <c r="D307" t="s">
        <v>29</v>
      </c>
      <c r="E307" t="s">
        <v>27</v>
      </c>
      <c r="F307" t="s">
        <v>18</v>
      </c>
      <c r="G307">
        <v>96002.99</v>
      </c>
      <c r="H307">
        <v>188843.87</v>
      </c>
      <c r="I307">
        <v>479</v>
      </c>
      <c r="J307">
        <v>40032.19</v>
      </c>
      <c r="K307" t="s">
        <v>25</v>
      </c>
      <c r="L307">
        <v>34</v>
      </c>
      <c r="M307" s="1">
        <v>43144</v>
      </c>
      <c r="N307" t="s">
        <v>20</v>
      </c>
    </row>
    <row r="308" spans="1:14">
      <c r="A308" t="s">
        <v>340</v>
      </c>
      <c r="B308">
        <v>33</v>
      </c>
      <c r="C308" t="s">
        <v>22</v>
      </c>
      <c r="D308" t="s">
        <v>16</v>
      </c>
      <c r="E308" t="s">
        <v>27</v>
      </c>
      <c r="F308" t="s">
        <v>31</v>
      </c>
      <c r="G308">
        <v>74706.58</v>
      </c>
      <c r="H308">
        <v>70893.3</v>
      </c>
      <c r="I308">
        <v>411</v>
      </c>
      <c r="J308">
        <v>28627.87</v>
      </c>
      <c r="K308" t="s">
        <v>25</v>
      </c>
      <c r="L308">
        <v>56</v>
      </c>
      <c r="M308" s="1">
        <v>44305</v>
      </c>
      <c r="N308" t="s">
        <v>20</v>
      </c>
    </row>
    <row r="309" spans="1:14">
      <c r="A309" t="s">
        <v>341</v>
      </c>
      <c r="B309">
        <v>20</v>
      </c>
      <c r="C309" t="s">
        <v>15</v>
      </c>
      <c r="D309" t="s">
        <v>29</v>
      </c>
      <c r="E309" t="s">
        <v>17</v>
      </c>
      <c r="F309" t="s">
        <v>18</v>
      </c>
      <c r="G309">
        <v>7523.51</v>
      </c>
      <c r="H309">
        <v>96726.91</v>
      </c>
      <c r="I309">
        <v>743</v>
      </c>
      <c r="J309">
        <v>426780.44</v>
      </c>
      <c r="K309" t="s">
        <v>25</v>
      </c>
      <c r="L309">
        <v>32</v>
      </c>
      <c r="M309" s="1">
        <v>44235</v>
      </c>
      <c r="N309" t="s">
        <v>20</v>
      </c>
    </row>
    <row r="310" spans="1:14">
      <c r="A310" t="s">
        <v>342</v>
      </c>
      <c r="B310">
        <v>37</v>
      </c>
      <c r="C310" t="s">
        <v>15</v>
      </c>
      <c r="D310" t="s">
        <v>16</v>
      </c>
      <c r="E310" t="s">
        <v>17</v>
      </c>
      <c r="F310" t="s">
        <v>18</v>
      </c>
      <c r="G310">
        <v>17538.509999999998</v>
      </c>
      <c r="H310">
        <v>277806.62</v>
      </c>
      <c r="I310">
        <v>320</v>
      </c>
      <c r="J310">
        <v>12760.21</v>
      </c>
      <c r="K310" t="s">
        <v>25</v>
      </c>
      <c r="L310">
        <v>25</v>
      </c>
      <c r="M310" s="1">
        <v>43572</v>
      </c>
      <c r="N310" t="s">
        <v>20</v>
      </c>
    </row>
    <row r="311" spans="1:14">
      <c r="A311" t="s">
        <v>343</v>
      </c>
      <c r="B311">
        <v>41</v>
      </c>
      <c r="C311" t="s">
        <v>22</v>
      </c>
      <c r="D311" t="s">
        <v>23</v>
      </c>
      <c r="E311" t="s">
        <v>17</v>
      </c>
      <c r="F311" t="s">
        <v>18</v>
      </c>
      <c r="G311">
        <v>99290.25</v>
      </c>
      <c r="H311">
        <v>41487.06</v>
      </c>
      <c r="I311">
        <v>444</v>
      </c>
      <c r="J311">
        <v>6421.15</v>
      </c>
      <c r="K311" t="s">
        <v>19</v>
      </c>
      <c r="L311">
        <v>51</v>
      </c>
      <c r="M311" s="1">
        <v>44306</v>
      </c>
      <c r="N311" t="s">
        <v>20</v>
      </c>
    </row>
    <row r="312" spans="1:14">
      <c r="A312" t="s">
        <v>344</v>
      </c>
      <c r="B312">
        <v>50</v>
      </c>
      <c r="C312" t="s">
        <v>22</v>
      </c>
      <c r="D312" t="s">
        <v>23</v>
      </c>
      <c r="E312" t="s">
        <v>24</v>
      </c>
      <c r="F312" t="s">
        <v>18</v>
      </c>
      <c r="G312">
        <v>56738.28</v>
      </c>
      <c r="H312">
        <v>12191.22</v>
      </c>
      <c r="I312">
        <v>798</v>
      </c>
      <c r="J312">
        <v>380468.07</v>
      </c>
      <c r="K312" t="s">
        <v>38</v>
      </c>
      <c r="L312">
        <v>13</v>
      </c>
      <c r="M312" s="1">
        <v>43552</v>
      </c>
      <c r="N312" t="s">
        <v>20</v>
      </c>
    </row>
    <row r="313" spans="1:14">
      <c r="A313" t="s">
        <v>345</v>
      </c>
      <c r="B313">
        <v>41</v>
      </c>
      <c r="C313" t="s">
        <v>22</v>
      </c>
      <c r="D313" t="s">
        <v>37</v>
      </c>
      <c r="E313" t="s">
        <v>24</v>
      </c>
      <c r="F313" t="s">
        <v>31</v>
      </c>
      <c r="G313">
        <v>74541.25</v>
      </c>
      <c r="H313">
        <v>13634.72</v>
      </c>
      <c r="I313">
        <v>445</v>
      </c>
      <c r="J313">
        <v>14957.78</v>
      </c>
      <c r="K313" t="s">
        <v>19</v>
      </c>
      <c r="L313">
        <v>38</v>
      </c>
      <c r="M313" s="1">
        <v>43115</v>
      </c>
      <c r="N313" t="s">
        <v>35</v>
      </c>
    </row>
    <row r="314" spans="1:14">
      <c r="A314" t="s">
        <v>346</v>
      </c>
      <c r="B314">
        <v>69</v>
      </c>
      <c r="C314" t="s">
        <v>22</v>
      </c>
      <c r="D314" t="s">
        <v>16</v>
      </c>
      <c r="E314" t="s">
        <v>24</v>
      </c>
      <c r="F314" t="s">
        <v>18</v>
      </c>
      <c r="G314">
        <v>29532.07</v>
      </c>
      <c r="H314">
        <v>10110.83</v>
      </c>
      <c r="I314">
        <v>740</v>
      </c>
      <c r="J314">
        <v>148134.54999999999</v>
      </c>
      <c r="K314" t="s">
        <v>38</v>
      </c>
      <c r="L314">
        <v>38</v>
      </c>
      <c r="M314" s="1">
        <v>43246</v>
      </c>
      <c r="N314" t="s">
        <v>20</v>
      </c>
    </row>
    <row r="315" spans="1:14">
      <c r="A315" t="s">
        <v>347</v>
      </c>
      <c r="B315">
        <v>28</v>
      </c>
      <c r="C315" t="s">
        <v>15</v>
      </c>
      <c r="D315" t="s">
        <v>23</v>
      </c>
      <c r="E315" t="s">
        <v>27</v>
      </c>
      <c r="F315" t="s">
        <v>18</v>
      </c>
      <c r="G315">
        <v>26442.18</v>
      </c>
      <c r="H315">
        <v>148019.42000000001</v>
      </c>
      <c r="I315">
        <v>720</v>
      </c>
      <c r="J315">
        <v>301826.75</v>
      </c>
      <c r="K315" t="s">
        <v>25</v>
      </c>
      <c r="L315">
        <v>2</v>
      </c>
      <c r="M315" s="1">
        <v>44550</v>
      </c>
      <c r="N315" t="s">
        <v>20</v>
      </c>
    </row>
    <row r="316" spans="1:14">
      <c r="A316" t="s">
        <v>348</v>
      </c>
      <c r="B316">
        <v>66</v>
      </c>
      <c r="C316" t="s">
        <v>15</v>
      </c>
      <c r="D316" t="s">
        <v>37</v>
      </c>
      <c r="E316" t="s">
        <v>17</v>
      </c>
      <c r="F316" t="s">
        <v>33</v>
      </c>
      <c r="G316">
        <v>102981.39</v>
      </c>
      <c r="H316">
        <v>68371.3</v>
      </c>
      <c r="I316">
        <v>615</v>
      </c>
      <c r="J316">
        <v>193117.28</v>
      </c>
      <c r="K316" t="s">
        <v>19</v>
      </c>
      <c r="L316">
        <v>58</v>
      </c>
      <c r="M316" s="1">
        <v>44393</v>
      </c>
      <c r="N316" t="s">
        <v>20</v>
      </c>
    </row>
    <row r="317" spans="1:14">
      <c r="A317" t="s">
        <v>349</v>
      </c>
      <c r="B317">
        <v>25</v>
      </c>
      <c r="C317" t="s">
        <v>15</v>
      </c>
      <c r="D317" t="s">
        <v>23</v>
      </c>
      <c r="E317" t="s">
        <v>27</v>
      </c>
      <c r="F317" t="s">
        <v>31</v>
      </c>
      <c r="G317">
        <v>86780.63</v>
      </c>
      <c r="H317">
        <v>174947.48</v>
      </c>
      <c r="I317">
        <v>465</v>
      </c>
      <c r="J317">
        <v>30655.71</v>
      </c>
      <c r="K317" t="s">
        <v>19</v>
      </c>
      <c r="L317">
        <v>56</v>
      </c>
      <c r="M317" s="1">
        <v>43221</v>
      </c>
      <c r="N317" t="s">
        <v>20</v>
      </c>
    </row>
    <row r="318" spans="1:14">
      <c r="A318" t="s">
        <v>350</v>
      </c>
      <c r="B318">
        <v>53</v>
      </c>
      <c r="C318" t="s">
        <v>15</v>
      </c>
      <c r="D318" t="s">
        <v>29</v>
      </c>
      <c r="E318" t="s">
        <v>27</v>
      </c>
      <c r="F318" t="s">
        <v>31</v>
      </c>
      <c r="G318">
        <v>193255.09</v>
      </c>
      <c r="H318">
        <v>53804.37</v>
      </c>
      <c r="I318">
        <v>502</v>
      </c>
      <c r="J318">
        <v>190665.72</v>
      </c>
      <c r="K318" t="s">
        <v>38</v>
      </c>
      <c r="L318">
        <v>5</v>
      </c>
      <c r="M318" s="1">
        <v>43569</v>
      </c>
      <c r="N318" t="s">
        <v>20</v>
      </c>
    </row>
    <row r="319" spans="1:14">
      <c r="A319" t="s">
        <v>351</v>
      </c>
      <c r="B319">
        <v>55</v>
      </c>
      <c r="C319" t="s">
        <v>15</v>
      </c>
      <c r="D319" t="s">
        <v>23</v>
      </c>
      <c r="E319" t="s">
        <v>17</v>
      </c>
      <c r="F319" t="s">
        <v>31</v>
      </c>
      <c r="G319">
        <v>138349.39000000001</v>
      </c>
      <c r="H319">
        <v>132227.48000000001</v>
      </c>
      <c r="I319">
        <v>795</v>
      </c>
      <c r="J319">
        <v>52535.64</v>
      </c>
      <c r="K319" t="s">
        <v>38</v>
      </c>
      <c r="L319">
        <v>11</v>
      </c>
      <c r="M319" s="1">
        <v>43239</v>
      </c>
      <c r="N319" t="s">
        <v>20</v>
      </c>
    </row>
    <row r="320" spans="1:14">
      <c r="A320" t="s">
        <v>352</v>
      </c>
      <c r="B320">
        <v>57</v>
      </c>
      <c r="C320" t="s">
        <v>22</v>
      </c>
      <c r="D320" t="s">
        <v>16</v>
      </c>
      <c r="E320" t="s">
        <v>27</v>
      </c>
      <c r="F320" t="s">
        <v>45</v>
      </c>
      <c r="G320">
        <v>406420.07</v>
      </c>
      <c r="H320">
        <v>42793.79</v>
      </c>
      <c r="I320">
        <v>767</v>
      </c>
      <c r="J320">
        <v>303507.21000000002</v>
      </c>
      <c r="K320" t="s">
        <v>25</v>
      </c>
      <c r="L320">
        <v>11</v>
      </c>
      <c r="M320" s="1">
        <v>44955</v>
      </c>
      <c r="N320" t="s">
        <v>20</v>
      </c>
    </row>
    <row r="321" spans="1:14">
      <c r="A321" t="s">
        <v>353</v>
      </c>
      <c r="B321">
        <v>37</v>
      </c>
      <c r="C321" t="s">
        <v>15</v>
      </c>
      <c r="D321" t="s">
        <v>16</v>
      </c>
      <c r="E321" t="s">
        <v>27</v>
      </c>
      <c r="F321" t="s">
        <v>18</v>
      </c>
      <c r="G321">
        <v>29981.41</v>
      </c>
      <c r="H321">
        <v>122685.88</v>
      </c>
      <c r="I321">
        <v>684</v>
      </c>
      <c r="J321">
        <v>79744.240000000005</v>
      </c>
      <c r="K321" t="s">
        <v>25</v>
      </c>
      <c r="L321">
        <v>24</v>
      </c>
      <c r="M321" s="1">
        <v>43165</v>
      </c>
      <c r="N321" t="s">
        <v>20</v>
      </c>
    </row>
    <row r="322" spans="1:14">
      <c r="A322" t="s">
        <v>354</v>
      </c>
      <c r="B322">
        <v>52</v>
      </c>
      <c r="C322" t="s">
        <v>15</v>
      </c>
      <c r="D322" t="s">
        <v>23</v>
      </c>
      <c r="E322" t="s">
        <v>27</v>
      </c>
      <c r="F322" t="s">
        <v>33</v>
      </c>
      <c r="G322">
        <v>21086.1</v>
      </c>
      <c r="H322">
        <v>143856.79</v>
      </c>
      <c r="I322">
        <v>613</v>
      </c>
      <c r="J322">
        <v>108109.6</v>
      </c>
      <c r="K322" t="s">
        <v>38</v>
      </c>
      <c r="L322">
        <v>14</v>
      </c>
      <c r="M322" s="1">
        <v>44861</v>
      </c>
      <c r="N322" t="s">
        <v>20</v>
      </c>
    </row>
    <row r="323" spans="1:14">
      <c r="A323" t="s">
        <v>355</v>
      </c>
      <c r="B323">
        <v>65</v>
      </c>
      <c r="C323" t="s">
        <v>15</v>
      </c>
      <c r="D323" t="s">
        <v>37</v>
      </c>
      <c r="E323" t="s">
        <v>27</v>
      </c>
      <c r="F323" t="s">
        <v>18</v>
      </c>
      <c r="G323">
        <v>49294.46</v>
      </c>
      <c r="H323">
        <v>190007.67999999999</v>
      </c>
      <c r="I323">
        <v>554</v>
      </c>
      <c r="J323">
        <v>71101.77</v>
      </c>
      <c r="K323" t="s">
        <v>38</v>
      </c>
      <c r="L323">
        <v>45</v>
      </c>
      <c r="M323" s="1">
        <v>43777</v>
      </c>
      <c r="N323" t="s">
        <v>20</v>
      </c>
    </row>
    <row r="324" spans="1:14">
      <c r="A324" t="s">
        <v>356</v>
      </c>
      <c r="B324">
        <v>42</v>
      </c>
      <c r="C324" t="s">
        <v>22</v>
      </c>
      <c r="D324" t="s">
        <v>29</v>
      </c>
      <c r="E324" t="s">
        <v>47</v>
      </c>
      <c r="F324" t="s">
        <v>45</v>
      </c>
      <c r="G324">
        <v>191561.7</v>
      </c>
      <c r="H324">
        <v>23483.4</v>
      </c>
      <c r="I324">
        <v>322</v>
      </c>
      <c r="J324">
        <v>9981.76</v>
      </c>
      <c r="K324" t="s">
        <v>19</v>
      </c>
      <c r="L324">
        <v>30</v>
      </c>
      <c r="M324" s="1">
        <v>43246</v>
      </c>
      <c r="N324" t="s">
        <v>20</v>
      </c>
    </row>
    <row r="325" spans="1:14">
      <c r="A325" t="s">
        <v>357</v>
      </c>
      <c r="B325">
        <v>52</v>
      </c>
      <c r="C325" t="s">
        <v>22</v>
      </c>
      <c r="D325" t="s">
        <v>23</v>
      </c>
      <c r="E325" t="s">
        <v>27</v>
      </c>
      <c r="F325" t="s">
        <v>18</v>
      </c>
      <c r="G325">
        <v>21006.23</v>
      </c>
      <c r="H325">
        <v>121987.5</v>
      </c>
      <c r="I325">
        <v>638</v>
      </c>
      <c r="J325">
        <v>167588.56</v>
      </c>
      <c r="K325" t="s">
        <v>19</v>
      </c>
      <c r="L325">
        <v>40</v>
      </c>
      <c r="M325" s="1">
        <v>44153</v>
      </c>
      <c r="N325" t="s">
        <v>35</v>
      </c>
    </row>
    <row r="326" spans="1:14">
      <c r="A326" t="s">
        <v>358</v>
      </c>
      <c r="B326">
        <v>42</v>
      </c>
      <c r="C326" t="s">
        <v>22</v>
      </c>
      <c r="D326" t="s">
        <v>23</v>
      </c>
      <c r="E326" t="s">
        <v>27</v>
      </c>
      <c r="F326" t="s">
        <v>45</v>
      </c>
      <c r="G326">
        <v>478688.96</v>
      </c>
      <c r="H326">
        <v>188544.89</v>
      </c>
      <c r="I326">
        <v>792</v>
      </c>
      <c r="J326">
        <v>377068.39</v>
      </c>
      <c r="K326" t="s">
        <v>25</v>
      </c>
      <c r="L326">
        <v>47</v>
      </c>
      <c r="M326" s="1">
        <v>43588</v>
      </c>
      <c r="N326" t="s">
        <v>20</v>
      </c>
    </row>
    <row r="327" spans="1:14">
      <c r="A327" t="s">
        <v>359</v>
      </c>
      <c r="B327">
        <v>46</v>
      </c>
      <c r="C327" t="s">
        <v>22</v>
      </c>
      <c r="D327" t="s">
        <v>23</v>
      </c>
      <c r="E327" t="s">
        <v>27</v>
      </c>
      <c r="F327" t="s">
        <v>31</v>
      </c>
      <c r="G327">
        <v>91577.7</v>
      </c>
      <c r="H327">
        <v>111334.26</v>
      </c>
      <c r="I327">
        <v>810</v>
      </c>
      <c r="J327">
        <v>351942.05</v>
      </c>
      <c r="K327" t="s">
        <v>25</v>
      </c>
      <c r="L327">
        <v>44</v>
      </c>
      <c r="M327" s="1">
        <v>43671</v>
      </c>
      <c r="N327" t="s">
        <v>20</v>
      </c>
    </row>
    <row r="328" spans="1:14">
      <c r="A328" t="s">
        <v>360</v>
      </c>
      <c r="B328">
        <v>35</v>
      </c>
      <c r="C328" t="s">
        <v>15</v>
      </c>
      <c r="D328" t="s">
        <v>23</v>
      </c>
      <c r="E328" t="s">
        <v>27</v>
      </c>
      <c r="F328" t="s">
        <v>31</v>
      </c>
      <c r="G328">
        <v>39068.18</v>
      </c>
      <c r="H328">
        <v>125404.96</v>
      </c>
      <c r="I328">
        <v>665</v>
      </c>
      <c r="J328">
        <v>136798.74</v>
      </c>
      <c r="K328" t="s">
        <v>25</v>
      </c>
      <c r="L328">
        <v>35</v>
      </c>
      <c r="M328" s="1">
        <v>44471</v>
      </c>
      <c r="N328" t="s">
        <v>20</v>
      </c>
    </row>
    <row r="329" spans="1:14">
      <c r="A329" t="s">
        <v>361</v>
      </c>
      <c r="B329">
        <v>63</v>
      </c>
      <c r="C329" t="s">
        <v>15</v>
      </c>
      <c r="D329" t="s">
        <v>29</v>
      </c>
      <c r="E329" t="s">
        <v>47</v>
      </c>
      <c r="F329" t="s">
        <v>18</v>
      </c>
      <c r="G329">
        <v>20666.41</v>
      </c>
      <c r="H329">
        <v>19902.46</v>
      </c>
      <c r="I329">
        <v>671</v>
      </c>
      <c r="J329">
        <v>79035.97</v>
      </c>
      <c r="K329" t="s">
        <v>25</v>
      </c>
      <c r="L329">
        <v>21</v>
      </c>
      <c r="M329" s="1">
        <v>44095</v>
      </c>
      <c r="N329" t="s">
        <v>20</v>
      </c>
    </row>
    <row r="330" spans="1:14">
      <c r="A330" t="s">
        <v>362</v>
      </c>
      <c r="B330">
        <v>35</v>
      </c>
      <c r="C330" t="s">
        <v>22</v>
      </c>
      <c r="D330" t="s">
        <v>37</v>
      </c>
      <c r="E330" t="s">
        <v>27</v>
      </c>
      <c r="F330" t="s">
        <v>31</v>
      </c>
      <c r="G330">
        <v>59738.400000000001</v>
      </c>
      <c r="H330">
        <v>99696.55</v>
      </c>
      <c r="I330">
        <v>518</v>
      </c>
      <c r="J330">
        <v>66742.740000000005</v>
      </c>
      <c r="K330" t="s">
        <v>25</v>
      </c>
      <c r="L330">
        <v>55</v>
      </c>
      <c r="M330" s="1">
        <v>43539</v>
      </c>
      <c r="N330" t="s">
        <v>20</v>
      </c>
    </row>
    <row r="331" spans="1:14">
      <c r="A331" t="s">
        <v>363</v>
      </c>
      <c r="B331">
        <v>19</v>
      </c>
      <c r="C331" t="s">
        <v>22</v>
      </c>
      <c r="D331" t="s">
        <v>29</v>
      </c>
      <c r="E331" t="s">
        <v>17</v>
      </c>
      <c r="F331" t="s">
        <v>33</v>
      </c>
      <c r="G331">
        <v>149904.28</v>
      </c>
      <c r="H331">
        <v>254775.15</v>
      </c>
      <c r="I331">
        <v>774</v>
      </c>
      <c r="J331">
        <v>245010.03</v>
      </c>
      <c r="K331" t="s">
        <v>38</v>
      </c>
      <c r="L331">
        <v>5</v>
      </c>
      <c r="M331" s="1">
        <v>44205</v>
      </c>
      <c r="N331" t="s">
        <v>20</v>
      </c>
    </row>
    <row r="332" spans="1:14">
      <c r="A332" t="s">
        <v>364</v>
      </c>
      <c r="B332">
        <v>52</v>
      </c>
      <c r="C332" t="s">
        <v>15</v>
      </c>
      <c r="D332" t="s">
        <v>23</v>
      </c>
      <c r="E332" t="s">
        <v>17</v>
      </c>
      <c r="F332" t="s">
        <v>33</v>
      </c>
      <c r="G332">
        <v>47521.61</v>
      </c>
      <c r="H332">
        <v>71849.259999999995</v>
      </c>
      <c r="I332">
        <v>722</v>
      </c>
      <c r="J332">
        <v>488610.46</v>
      </c>
      <c r="K332" t="s">
        <v>38</v>
      </c>
      <c r="L332">
        <v>38</v>
      </c>
      <c r="M332" s="1">
        <v>43371</v>
      </c>
      <c r="N332" t="s">
        <v>20</v>
      </c>
    </row>
    <row r="333" spans="1:14">
      <c r="A333" t="s">
        <v>365</v>
      </c>
      <c r="B333">
        <v>33</v>
      </c>
      <c r="C333" t="s">
        <v>15</v>
      </c>
      <c r="D333" t="s">
        <v>23</v>
      </c>
      <c r="E333" t="s">
        <v>47</v>
      </c>
      <c r="F333" t="s">
        <v>18</v>
      </c>
      <c r="G333">
        <v>33551.379999999997</v>
      </c>
      <c r="H333">
        <v>18871.05</v>
      </c>
      <c r="I333">
        <v>655</v>
      </c>
      <c r="J333">
        <v>68765.679999999993</v>
      </c>
      <c r="K333" t="s">
        <v>38</v>
      </c>
      <c r="L333">
        <v>2</v>
      </c>
      <c r="M333" s="1">
        <v>44582</v>
      </c>
      <c r="N333" t="s">
        <v>20</v>
      </c>
    </row>
    <row r="334" spans="1:14">
      <c r="A334" t="s">
        <v>366</v>
      </c>
      <c r="B334">
        <v>58</v>
      </c>
      <c r="C334" t="s">
        <v>22</v>
      </c>
      <c r="D334" t="s">
        <v>23</v>
      </c>
      <c r="E334" t="s">
        <v>17</v>
      </c>
      <c r="F334" t="s">
        <v>31</v>
      </c>
      <c r="G334">
        <v>133568.98000000001</v>
      </c>
      <c r="H334">
        <v>222225.31</v>
      </c>
      <c r="I334">
        <v>759</v>
      </c>
      <c r="J334">
        <v>420341.28</v>
      </c>
      <c r="K334" t="s">
        <v>38</v>
      </c>
      <c r="L334">
        <v>40</v>
      </c>
      <c r="M334" s="1">
        <v>45016</v>
      </c>
      <c r="N334" t="s">
        <v>20</v>
      </c>
    </row>
    <row r="335" spans="1:14">
      <c r="A335" t="s">
        <v>367</v>
      </c>
      <c r="B335">
        <v>53</v>
      </c>
      <c r="C335" t="s">
        <v>22</v>
      </c>
      <c r="D335" t="s">
        <v>29</v>
      </c>
      <c r="E335" t="s">
        <v>24</v>
      </c>
      <c r="F335" t="s">
        <v>33</v>
      </c>
      <c r="G335">
        <v>51154.59</v>
      </c>
      <c r="H335">
        <v>18079.52</v>
      </c>
      <c r="I335">
        <v>802</v>
      </c>
      <c r="J335">
        <v>325867.67</v>
      </c>
      <c r="K335" t="s">
        <v>25</v>
      </c>
      <c r="L335">
        <v>37</v>
      </c>
      <c r="M335" s="1">
        <v>44908</v>
      </c>
      <c r="N335" t="s">
        <v>20</v>
      </c>
    </row>
    <row r="336" spans="1:14">
      <c r="A336" t="s">
        <v>368</v>
      </c>
      <c r="B336">
        <v>50</v>
      </c>
      <c r="C336" t="s">
        <v>22</v>
      </c>
      <c r="D336" t="s">
        <v>37</v>
      </c>
      <c r="E336" t="s">
        <v>27</v>
      </c>
      <c r="F336" t="s">
        <v>31</v>
      </c>
      <c r="G336">
        <v>47081.83</v>
      </c>
      <c r="H336">
        <v>180266.13</v>
      </c>
      <c r="I336">
        <v>326</v>
      </c>
      <c r="J336">
        <v>20431.38</v>
      </c>
      <c r="K336" t="s">
        <v>25</v>
      </c>
      <c r="L336">
        <v>54</v>
      </c>
      <c r="M336" s="1">
        <v>44270</v>
      </c>
      <c r="N336" t="s">
        <v>20</v>
      </c>
    </row>
    <row r="337" spans="1:14">
      <c r="A337" t="s">
        <v>369</v>
      </c>
      <c r="B337">
        <v>21</v>
      </c>
      <c r="C337" t="s">
        <v>22</v>
      </c>
      <c r="D337" t="s">
        <v>23</v>
      </c>
      <c r="E337" t="s">
        <v>27</v>
      </c>
      <c r="F337" t="s">
        <v>45</v>
      </c>
      <c r="G337">
        <v>121386.73</v>
      </c>
      <c r="H337">
        <v>116485.85</v>
      </c>
      <c r="I337">
        <v>522</v>
      </c>
      <c r="J337">
        <v>47697.02</v>
      </c>
      <c r="K337" t="s">
        <v>25</v>
      </c>
      <c r="L337">
        <v>49</v>
      </c>
      <c r="M337" s="1">
        <v>44281</v>
      </c>
      <c r="N337" t="s">
        <v>20</v>
      </c>
    </row>
    <row r="338" spans="1:14">
      <c r="A338" t="s">
        <v>370</v>
      </c>
      <c r="B338">
        <v>50</v>
      </c>
      <c r="C338" t="s">
        <v>15</v>
      </c>
      <c r="D338" t="s">
        <v>16</v>
      </c>
      <c r="E338" t="s">
        <v>27</v>
      </c>
      <c r="F338" t="s">
        <v>33</v>
      </c>
      <c r="G338">
        <v>53775.57</v>
      </c>
      <c r="H338">
        <v>139337.45000000001</v>
      </c>
      <c r="I338">
        <v>447</v>
      </c>
      <c r="J338">
        <v>32635.18</v>
      </c>
      <c r="K338" t="s">
        <v>25</v>
      </c>
      <c r="L338">
        <v>58</v>
      </c>
      <c r="M338" s="1">
        <v>44069</v>
      </c>
      <c r="N338" t="s">
        <v>20</v>
      </c>
    </row>
    <row r="339" spans="1:14">
      <c r="A339" t="s">
        <v>371</v>
      </c>
      <c r="B339">
        <v>31</v>
      </c>
      <c r="C339" t="s">
        <v>15</v>
      </c>
      <c r="D339" t="s">
        <v>37</v>
      </c>
      <c r="E339" t="s">
        <v>24</v>
      </c>
      <c r="F339" t="s">
        <v>33</v>
      </c>
      <c r="G339">
        <v>24828.2</v>
      </c>
      <c r="H339">
        <v>7884.75</v>
      </c>
      <c r="I339">
        <v>723</v>
      </c>
      <c r="J339">
        <v>115279.43</v>
      </c>
      <c r="K339" t="s">
        <v>38</v>
      </c>
      <c r="L339">
        <v>34</v>
      </c>
      <c r="M339" s="1">
        <v>43598</v>
      </c>
      <c r="N339" t="s">
        <v>20</v>
      </c>
    </row>
    <row r="340" spans="1:14">
      <c r="A340" t="s">
        <v>372</v>
      </c>
      <c r="B340">
        <v>38</v>
      </c>
      <c r="C340" t="s">
        <v>15</v>
      </c>
      <c r="D340" t="s">
        <v>29</v>
      </c>
      <c r="E340" t="s">
        <v>27</v>
      </c>
      <c r="F340" t="s">
        <v>31</v>
      </c>
      <c r="G340">
        <v>8636.08</v>
      </c>
      <c r="H340">
        <v>109590.22</v>
      </c>
      <c r="I340">
        <v>650</v>
      </c>
      <c r="J340">
        <v>129281.74</v>
      </c>
      <c r="K340" t="s">
        <v>38</v>
      </c>
      <c r="L340">
        <v>11</v>
      </c>
      <c r="M340" s="1">
        <v>44707</v>
      </c>
      <c r="N340" t="s">
        <v>20</v>
      </c>
    </row>
    <row r="341" spans="1:14">
      <c r="A341" t="s">
        <v>373</v>
      </c>
      <c r="B341">
        <v>65</v>
      </c>
      <c r="C341" t="s">
        <v>22</v>
      </c>
      <c r="D341" t="s">
        <v>37</v>
      </c>
      <c r="E341" t="s">
        <v>27</v>
      </c>
      <c r="F341" t="s">
        <v>31</v>
      </c>
      <c r="G341">
        <v>161905.13</v>
      </c>
      <c r="H341">
        <v>184065.18</v>
      </c>
      <c r="I341">
        <v>485</v>
      </c>
      <c r="J341">
        <v>5824.37</v>
      </c>
      <c r="K341" t="s">
        <v>19</v>
      </c>
      <c r="L341">
        <v>36</v>
      </c>
      <c r="M341" s="1">
        <v>44069</v>
      </c>
      <c r="N341" t="s">
        <v>20</v>
      </c>
    </row>
    <row r="342" spans="1:14">
      <c r="A342" t="s">
        <v>374</v>
      </c>
      <c r="B342">
        <v>37</v>
      </c>
      <c r="C342" t="s">
        <v>22</v>
      </c>
      <c r="D342" t="s">
        <v>29</v>
      </c>
      <c r="E342" t="s">
        <v>27</v>
      </c>
      <c r="F342" t="s">
        <v>18</v>
      </c>
      <c r="G342">
        <v>14651.6</v>
      </c>
      <c r="H342">
        <v>188219.68</v>
      </c>
      <c r="I342">
        <v>714</v>
      </c>
      <c r="J342">
        <v>361107.44</v>
      </c>
      <c r="K342" t="s">
        <v>25</v>
      </c>
      <c r="L342">
        <v>11</v>
      </c>
      <c r="M342" s="1">
        <v>44754</v>
      </c>
      <c r="N342" t="s">
        <v>35</v>
      </c>
    </row>
    <row r="343" spans="1:14">
      <c r="A343" t="s">
        <v>375</v>
      </c>
      <c r="B343">
        <v>25</v>
      </c>
      <c r="C343" t="s">
        <v>15</v>
      </c>
      <c r="D343" t="s">
        <v>16</v>
      </c>
      <c r="E343" t="s">
        <v>27</v>
      </c>
      <c r="F343" t="s">
        <v>45</v>
      </c>
      <c r="G343">
        <v>399189.58</v>
      </c>
      <c r="H343">
        <v>182220.39</v>
      </c>
      <c r="I343">
        <v>728</v>
      </c>
      <c r="J343">
        <v>243553.22</v>
      </c>
      <c r="K343" t="s">
        <v>25</v>
      </c>
      <c r="L343">
        <v>9</v>
      </c>
      <c r="M343" s="1">
        <v>43934</v>
      </c>
      <c r="N343" t="s">
        <v>20</v>
      </c>
    </row>
    <row r="344" spans="1:14">
      <c r="A344" t="s">
        <v>376</v>
      </c>
      <c r="B344">
        <v>24</v>
      </c>
      <c r="C344" t="s">
        <v>15</v>
      </c>
      <c r="D344" t="s">
        <v>29</v>
      </c>
      <c r="E344" t="s">
        <v>27</v>
      </c>
      <c r="F344" t="s">
        <v>18</v>
      </c>
      <c r="G344">
        <v>79956.710000000006</v>
      </c>
      <c r="H344">
        <v>53523.05</v>
      </c>
      <c r="I344">
        <v>340</v>
      </c>
      <c r="J344">
        <v>28449.33</v>
      </c>
      <c r="K344" t="s">
        <v>19</v>
      </c>
      <c r="L344">
        <v>6</v>
      </c>
      <c r="M344" s="1">
        <v>43490</v>
      </c>
      <c r="N344" t="s">
        <v>20</v>
      </c>
    </row>
    <row r="345" spans="1:14">
      <c r="A345" t="s">
        <v>377</v>
      </c>
      <c r="B345">
        <v>20</v>
      </c>
      <c r="C345" t="s">
        <v>15</v>
      </c>
      <c r="D345" t="s">
        <v>29</v>
      </c>
      <c r="E345" t="s">
        <v>47</v>
      </c>
      <c r="F345" t="s">
        <v>18</v>
      </c>
      <c r="G345">
        <v>54254.03</v>
      </c>
      <c r="H345">
        <v>26252.1</v>
      </c>
      <c r="I345">
        <v>692</v>
      </c>
      <c r="J345">
        <v>40867.440000000002</v>
      </c>
      <c r="K345" t="s">
        <v>25</v>
      </c>
      <c r="L345">
        <v>56</v>
      </c>
      <c r="M345" s="1">
        <v>43294</v>
      </c>
      <c r="N345" t="s">
        <v>20</v>
      </c>
    </row>
    <row r="346" spans="1:14">
      <c r="A346" t="s">
        <v>378</v>
      </c>
      <c r="B346">
        <v>34</v>
      </c>
      <c r="C346" t="s">
        <v>15</v>
      </c>
      <c r="D346" t="s">
        <v>23</v>
      </c>
      <c r="E346" t="s">
        <v>27</v>
      </c>
      <c r="F346" t="s">
        <v>31</v>
      </c>
      <c r="G346">
        <v>65387.98</v>
      </c>
      <c r="H346">
        <v>191221.83</v>
      </c>
      <c r="I346">
        <v>378</v>
      </c>
      <c r="J346">
        <v>27105.74</v>
      </c>
      <c r="K346" t="s">
        <v>25</v>
      </c>
      <c r="L346">
        <v>34</v>
      </c>
      <c r="M346" s="1">
        <v>43299</v>
      </c>
      <c r="N346" t="s">
        <v>35</v>
      </c>
    </row>
    <row r="347" spans="1:14">
      <c r="A347" t="s">
        <v>379</v>
      </c>
      <c r="B347">
        <v>50</v>
      </c>
      <c r="C347" t="s">
        <v>22</v>
      </c>
      <c r="D347" t="s">
        <v>23</v>
      </c>
      <c r="E347" t="s">
        <v>17</v>
      </c>
      <c r="F347" t="s">
        <v>18</v>
      </c>
      <c r="G347">
        <v>15358.24</v>
      </c>
      <c r="H347">
        <v>121149.91</v>
      </c>
      <c r="I347">
        <v>843</v>
      </c>
      <c r="J347">
        <v>387495.69</v>
      </c>
      <c r="K347" t="s">
        <v>38</v>
      </c>
      <c r="L347">
        <v>58</v>
      </c>
      <c r="M347" s="1">
        <v>44450</v>
      </c>
      <c r="N347" t="s">
        <v>20</v>
      </c>
    </row>
    <row r="348" spans="1:14">
      <c r="A348" t="s">
        <v>380</v>
      </c>
      <c r="B348">
        <v>65</v>
      </c>
      <c r="C348" t="s">
        <v>15</v>
      </c>
      <c r="D348" t="s">
        <v>23</v>
      </c>
      <c r="E348" t="s">
        <v>17</v>
      </c>
      <c r="F348" t="s">
        <v>45</v>
      </c>
      <c r="G348">
        <v>381562.3</v>
      </c>
      <c r="H348">
        <v>165220.96</v>
      </c>
      <c r="I348">
        <v>749</v>
      </c>
      <c r="J348">
        <v>221769.42</v>
      </c>
      <c r="K348" t="s">
        <v>38</v>
      </c>
      <c r="L348">
        <v>47</v>
      </c>
      <c r="M348" s="1">
        <v>43983</v>
      </c>
      <c r="N348" t="s">
        <v>20</v>
      </c>
    </row>
    <row r="349" spans="1:14">
      <c r="A349" t="s">
        <v>381</v>
      </c>
      <c r="B349">
        <v>29</v>
      </c>
      <c r="C349" t="s">
        <v>15</v>
      </c>
      <c r="D349" t="s">
        <v>29</v>
      </c>
      <c r="E349" t="s">
        <v>27</v>
      </c>
      <c r="F349" t="s">
        <v>31</v>
      </c>
      <c r="G349">
        <v>122270.46</v>
      </c>
      <c r="H349">
        <v>162446.19</v>
      </c>
      <c r="I349">
        <v>773</v>
      </c>
      <c r="J349">
        <v>159892.01</v>
      </c>
      <c r="K349" t="s">
        <v>38</v>
      </c>
      <c r="L349">
        <v>37</v>
      </c>
      <c r="M349" s="1">
        <v>43826</v>
      </c>
      <c r="N349" t="s">
        <v>20</v>
      </c>
    </row>
    <row r="350" spans="1:14">
      <c r="A350" t="s">
        <v>382</v>
      </c>
      <c r="B350">
        <v>68</v>
      </c>
      <c r="C350" t="s">
        <v>15</v>
      </c>
      <c r="D350" t="s">
        <v>23</v>
      </c>
      <c r="E350" t="s">
        <v>27</v>
      </c>
      <c r="F350" t="s">
        <v>31</v>
      </c>
      <c r="G350">
        <v>132813.42000000001</v>
      </c>
      <c r="H350">
        <v>125553.28</v>
      </c>
      <c r="I350">
        <v>441</v>
      </c>
      <c r="J350">
        <v>26300.560000000001</v>
      </c>
      <c r="K350" t="s">
        <v>19</v>
      </c>
      <c r="L350">
        <v>32</v>
      </c>
      <c r="M350" s="1">
        <v>43968</v>
      </c>
      <c r="N350" t="s">
        <v>20</v>
      </c>
    </row>
    <row r="351" spans="1:14">
      <c r="A351" t="s">
        <v>383</v>
      </c>
      <c r="B351">
        <v>39</v>
      </c>
      <c r="C351" t="s">
        <v>15</v>
      </c>
      <c r="D351" t="s">
        <v>41</v>
      </c>
      <c r="E351" t="s">
        <v>27</v>
      </c>
      <c r="F351" t="s">
        <v>31</v>
      </c>
      <c r="G351">
        <v>6690.47</v>
      </c>
      <c r="H351">
        <v>198892.2</v>
      </c>
      <c r="I351">
        <v>550</v>
      </c>
      <c r="J351">
        <v>155363.03</v>
      </c>
      <c r="K351" t="s">
        <v>38</v>
      </c>
      <c r="L351">
        <v>12</v>
      </c>
      <c r="M351" s="1">
        <v>43942</v>
      </c>
      <c r="N351" t="s">
        <v>20</v>
      </c>
    </row>
    <row r="352" spans="1:14">
      <c r="A352" t="s">
        <v>384</v>
      </c>
      <c r="B352">
        <v>39</v>
      </c>
      <c r="C352" t="s">
        <v>15</v>
      </c>
      <c r="D352" t="s">
        <v>16</v>
      </c>
      <c r="E352" t="s">
        <v>27</v>
      </c>
      <c r="F352" t="s">
        <v>33</v>
      </c>
      <c r="G352">
        <v>139852.38</v>
      </c>
      <c r="H352">
        <v>107471.27</v>
      </c>
      <c r="I352">
        <v>593</v>
      </c>
      <c r="J352">
        <v>122626.74</v>
      </c>
      <c r="K352" t="s">
        <v>19</v>
      </c>
      <c r="L352">
        <v>45</v>
      </c>
      <c r="M352" s="1">
        <v>44057</v>
      </c>
      <c r="N352" t="s">
        <v>20</v>
      </c>
    </row>
    <row r="353" spans="1:14">
      <c r="A353" t="s">
        <v>385</v>
      </c>
      <c r="B353">
        <v>63</v>
      </c>
      <c r="C353" t="s">
        <v>15</v>
      </c>
      <c r="D353" t="s">
        <v>29</v>
      </c>
      <c r="E353" t="s">
        <v>17</v>
      </c>
      <c r="F353" t="s">
        <v>18</v>
      </c>
      <c r="G353">
        <v>7562.73</v>
      </c>
      <c r="H353">
        <v>219903.96</v>
      </c>
      <c r="I353">
        <v>435</v>
      </c>
      <c r="J353">
        <v>9895.4</v>
      </c>
      <c r="K353" t="s">
        <v>19</v>
      </c>
      <c r="L353">
        <v>32</v>
      </c>
      <c r="M353" s="1">
        <v>44870</v>
      </c>
      <c r="N353" t="s">
        <v>20</v>
      </c>
    </row>
    <row r="354" spans="1:14">
      <c r="A354" t="s">
        <v>386</v>
      </c>
      <c r="B354">
        <v>47</v>
      </c>
      <c r="C354" t="s">
        <v>15</v>
      </c>
      <c r="D354" t="s">
        <v>23</v>
      </c>
      <c r="E354" t="s">
        <v>27</v>
      </c>
      <c r="F354" t="s">
        <v>45</v>
      </c>
      <c r="G354">
        <v>215062.65</v>
      </c>
      <c r="H354">
        <v>164740.49</v>
      </c>
      <c r="I354">
        <v>783</v>
      </c>
      <c r="J354">
        <v>387658.91</v>
      </c>
      <c r="K354" t="s">
        <v>25</v>
      </c>
      <c r="L354">
        <v>17</v>
      </c>
      <c r="M354" s="1">
        <v>44594</v>
      </c>
      <c r="N354" t="s">
        <v>20</v>
      </c>
    </row>
    <row r="355" spans="1:14">
      <c r="A355" t="s">
        <v>387</v>
      </c>
      <c r="B355">
        <v>55</v>
      </c>
      <c r="C355" t="s">
        <v>22</v>
      </c>
      <c r="D355" t="s">
        <v>37</v>
      </c>
      <c r="E355" t="s">
        <v>27</v>
      </c>
      <c r="F355" t="s">
        <v>33</v>
      </c>
      <c r="G355">
        <v>66379.63</v>
      </c>
      <c r="H355">
        <v>113997.07</v>
      </c>
      <c r="I355">
        <v>611</v>
      </c>
      <c r="J355">
        <v>29111.27</v>
      </c>
      <c r="K355" t="s">
        <v>38</v>
      </c>
      <c r="L355">
        <v>4</v>
      </c>
      <c r="M355" s="1">
        <v>43211</v>
      </c>
      <c r="N355" t="s">
        <v>20</v>
      </c>
    </row>
    <row r="356" spans="1:14">
      <c r="A356" t="s">
        <v>388</v>
      </c>
      <c r="B356">
        <v>55</v>
      </c>
      <c r="C356" t="s">
        <v>22</v>
      </c>
      <c r="D356" t="s">
        <v>37</v>
      </c>
      <c r="E356" t="s">
        <v>17</v>
      </c>
      <c r="F356" t="s">
        <v>31</v>
      </c>
      <c r="G356">
        <v>5264.33</v>
      </c>
      <c r="H356">
        <v>259955.47</v>
      </c>
      <c r="I356">
        <v>345</v>
      </c>
      <c r="J356">
        <v>27825.78</v>
      </c>
      <c r="K356" t="s">
        <v>19</v>
      </c>
      <c r="L356">
        <v>42</v>
      </c>
      <c r="M356" s="1">
        <v>44480</v>
      </c>
      <c r="N356" t="s">
        <v>20</v>
      </c>
    </row>
    <row r="357" spans="1:14">
      <c r="A357" t="s">
        <v>389</v>
      </c>
      <c r="B357">
        <v>62</v>
      </c>
      <c r="C357" t="s">
        <v>22</v>
      </c>
      <c r="D357" t="s">
        <v>16</v>
      </c>
      <c r="E357" t="s">
        <v>47</v>
      </c>
      <c r="F357" t="s">
        <v>31</v>
      </c>
      <c r="G357">
        <v>101932.42</v>
      </c>
      <c r="H357">
        <v>18653.86</v>
      </c>
      <c r="I357">
        <v>535</v>
      </c>
      <c r="J357">
        <v>43935.5</v>
      </c>
      <c r="K357" t="s">
        <v>19</v>
      </c>
      <c r="L357">
        <v>33</v>
      </c>
      <c r="M357" s="1">
        <v>44439</v>
      </c>
      <c r="N357" t="s">
        <v>20</v>
      </c>
    </row>
    <row r="358" spans="1:14">
      <c r="A358" t="s">
        <v>390</v>
      </c>
      <c r="B358">
        <v>68</v>
      </c>
      <c r="C358" t="s">
        <v>22</v>
      </c>
      <c r="D358" t="s">
        <v>23</v>
      </c>
      <c r="E358" t="s">
        <v>24</v>
      </c>
      <c r="F358" t="s">
        <v>33</v>
      </c>
      <c r="G358">
        <v>115393.26</v>
      </c>
      <c r="H358">
        <v>8233.02</v>
      </c>
      <c r="I358">
        <v>347</v>
      </c>
      <c r="J358">
        <v>21926.74</v>
      </c>
      <c r="K358" t="s">
        <v>25</v>
      </c>
      <c r="L358">
        <v>43</v>
      </c>
      <c r="M358" s="1">
        <v>44424</v>
      </c>
      <c r="N358" t="s">
        <v>20</v>
      </c>
    </row>
    <row r="359" spans="1:14">
      <c r="A359" t="s">
        <v>391</v>
      </c>
      <c r="B359">
        <v>25</v>
      </c>
      <c r="C359" t="s">
        <v>15</v>
      </c>
      <c r="D359" t="s">
        <v>29</v>
      </c>
      <c r="E359" t="s">
        <v>24</v>
      </c>
      <c r="F359" t="s">
        <v>18</v>
      </c>
      <c r="G359">
        <v>82503.600000000006</v>
      </c>
      <c r="H359">
        <v>2156.4699999999998</v>
      </c>
      <c r="I359">
        <v>497</v>
      </c>
      <c r="J359">
        <v>23634.91</v>
      </c>
      <c r="K359" t="s">
        <v>19</v>
      </c>
      <c r="L359">
        <v>48</v>
      </c>
      <c r="M359" s="1">
        <v>43302</v>
      </c>
      <c r="N359" t="s">
        <v>35</v>
      </c>
    </row>
    <row r="360" spans="1:14">
      <c r="A360" t="s">
        <v>392</v>
      </c>
      <c r="B360">
        <v>44</v>
      </c>
      <c r="C360" t="s">
        <v>22</v>
      </c>
      <c r="D360" t="s">
        <v>23</v>
      </c>
      <c r="E360" t="s">
        <v>24</v>
      </c>
      <c r="F360" t="s">
        <v>31</v>
      </c>
      <c r="G360">
        <v>176482.41</v>
      </c>
      <c r="H360">
        <v>7868.27</v>
      </c>
      <c r="I360">
        <v>383</v>
      </c>
      <c r="J360">
        <v>14607.38</v>
      </c>
      <c r="K360" t="s">
        <v>25</v>
      </c>
      <c r="L360">
        <v>43</v>
      </c>
      <c r="M360" s="1">
        <v>43225</v>
      </c>
      <c r="N360" t="s">
        <v>20</v>
      </c>
    </row>
    <row r="361" spans="1:14">
      <c r="A361" t="s">
        <v>393</v>
      </c>
      <c r="B361">
        <v>44</v>
      </c>
      <c r="C361" t="s">
        <v>22</v>
      </c>
      <c r="D361" t="s">
        <v>23</v>
      </c>
      <c r="E361" t="s">
        <v>27</v>
      </c>
      <c r="F361" t="s">
        <v>31</v>
      </c>
      <c r="G361">
        <v>100105.18</v>
      </c>
      <c r="H361">
        <v>154769.20000000001</v>
      </c>
      <c r="I361">
        <v>842</v>
      </c>
      <c r="J361">
        <v>434545.93</v>
      </c>
      <c r="K361" t="s">
        <v>25</v>
      </c>
      <c r="L361">
        <v>9</v>
      </c>
      <c r="M361" s="1">
        <v>43925</v>
      </c>
      <c r="N361" t="s">
        <v>20</v>
      </c>
    </row>
    <row r="362" spans="1:14">
      <c r="A362" t="s">
        <v>394</v>
      </c>
      <c r="B362">
        <v>51</v>
      </c>
      <c r="C362" t="s">
        <v>15</v>
      </c>
      <c r="D362" t="s">
        <v>37</v>
      </c>
      <c r="E362" t="s">
        <v>24</v>
      </c>
      <c r="F362" t="s">
        <v>18</v>
      </c>
      <c r="G362">
        <v>63432.98</v>
      </c>
      <c r="H362">
        <v>18425.73</v>
      </c>
      <c r="I362">
        <v>460</v>
      </c>
      <c r="J362">
        <v>19317.77</v>
      </c>
      <c r="K362" t="s">
        <v>25</v>
      </c>
      <c r="L362">
        <v>34</v>
      </c>
      <c r="M362" s="1">
        <v>44592</v>
      </c>
      <c r="N362" t="s">
        <v>20</v>
      </c>
    </row>
    <row r="363" spans="1:14">
      <c r="A363" t="s">
        <v>395</v>
      </c>
      <c r="B363">
        <v>38</v>
      </c>
      <c r="C363" t="s">
        <v>15</v>
      </c>
      <c r="D363" t="s">
        <v>16</v>
      </c>
      <c r="E363" t="s">
        <v>27</v>
      </c>
      <c r="F363" t="s">
        <v>33</v>
      </c>
      <c r="G363">
        <v>21132.76</v>
      </c>
      <c r="H363">
        <v>72785.5</v>
      </c>
      <c r="I363">
        <v>727</v>
      </c>
      <c r="J363">
        <v>406926.87</v>
      </c>
      <c r="K363" t="s">
        <v>25</v>
      </c>
      <c r="L363">
        <v>39</v>
      </c>
      <c r="M363" s="1">
        <v>43795</v>
      </c>
      <c r="N363" t="s">
        <v>20</v>
      </c>
    </row>
    <row r="364" spans="1:14">
      <c r="A364" t="s">
        <v>396</v>
      </c>
      <c r="B364">
        <v>47</v>
      </c>
      <c r="C364" t="s">
        <v>22</v>
      </c>
      <c r="D364" t="s">
        <v>29</v>
      </c>
      <c r="E364" t="s">
        <v>17</v>
      </c>
      <c r="F364" t="s">
        <v>33</v>
      </c>
      <c r="G364">
        <v>78325.350000000006</v>
      </c>
      <c r="H364">
        <v>119465.94</v>
      </c>
      <c r="I364">
        <v>370</v>
      </c>
      <c r="J364">
        <v>9518.0499999999993</v>
      </c>
      <c r="K364" t="s">
        <v>19</v>
      </c>
      <c r="L364">
        <v>51</v>
      </c>
      <c r="M364" s="1">
        <v>44740</v>
      </c>
      <c r="N364" t="s">
        <v>20</v>
      </c>
    </row>
    <row r="365" spans="1:14">
      <c r="A365" t="s">
        <v>397</v>
      </c>
      <c r="B365">
        <v>50</v>
      </c>
      <c r="C365" t="s">
        <v>22</v>
      </c>
      <c r="D365" t="s">
        <v>37</v>
      </c>
      <c r="E365" t="s">
        <v>17</v>
      </c>
      <c r="F365" t="s">
        <v>45</v>
      </c>
      <c r="G365">
        <v>119667.09</v>
      </c>
      <c r="H365">
        <v>63109.08</v>
      </c>
      <c r="I365">
        <v>819</v>
      </c>
      <c r="J365">
        <v>85122.29</v>
      </c>
      <c r="K365" t="s">
        <v>25</v>
      </c>
      <c r="L365">
        <v>30</v>
      </c>
      <c r="M365" s="1">
        <v>44865</v>
      </c>
      <c r="N365" t="s">
        <v>35</v>
      </c>
    </row>
    <row r="366" spans="1:14">
      <c r="A366" t="s">
        <v>398</v>
      </c>
      <c r="B366">
        <v>45</v>
      </c>
      <c r="C366" t="s">
        <v>15</v>
      </c>
      <c r="D366" t="s">
        <v>29</v>
      </c>
      <c r="E366" t="s">
        <v>27</v>
      </c>
      <c r="F366" t="s">
        <v>18</v>
      </c>
      <c r="G366">
        <v>37594.67</v>
      </c>
      <c r="H366">
        <v>147422.89000000001</v>
      </c>
      <c r="I366">
        <v>351</v>
      </c>
      <c r="J366">
        <v>24077.18</v>
      </c>
      <c r="K366" t="s">
        <v>19</v>
      </c>
      <c r="L366">
        <v>50</v>
      </c>
      <c r="M366" s="1">
        <v>43324</v>
      </c>
      <c r="N366" t="s">
        <v>20</v>
      </c>
    </row>
    <row r="367" spans="1:14">
      <c r="A367" t="s">
        <v>399</v>
      </c>
      <c r="B367">
        <v>64</v>
      </c>
      <c r="C367" t="s">
        <v>22</v>
      </c>
      <c r="D367" t="s">
        <v>29</v>
      </c>
      <c r="E367" t="s">
        <v>24</v>
      </c>
      <c r="F367" t="s">
        <v>18</v>
      </c>
      <c r="G367">
        <v>33601.230000000003</v>
      </c>
      <c r="H367">
        <v>19203.77</v>
      </c>
      <c r="I367">
        <v>344</v>
      </c>
      <c r="J367">
        <v>14594.64</v>
      </c>
      <c r="K367" t="s">
        <v>19</v>
      </c>
      <c r="L367">
        <v>20</v>
      </c>
      <c r="M367" s="1">
        <v>43610</v>
      </c>
      <c r="N367" t="s">
        <v>35</v>
      </c>
    </row>
    <row r="368" spans="1:14">
      <c r="A368" t="s">
        <v>400</v>
      </c>
      <c r="B368">
        <v>50</v>
      </c>
      <c r="C368" t="s">
        <v>15</v>
      </c>
      <c r="D368" t="s">
        <v>23</v>
      </c>
      <c r="E368" t="s">
        <v>47</v>
      </c>
      <c r="F368" t="s">
        <v>31</v>
      </c>
      <c r="G368">
        <v>87590.41</v>
      </c>
      <c r="H368">
        <v>21023.81</v>
      </c>
      <c r="I368">
        <v>592</v>
      </c>
      <c r="J368">
        <v>192346.74</v>
      </c>
      <c r="K368" t="s">
        <v>25</v>
      </c>
      <c r="L368">
        <v>39</v>
      </c>
      <c r="M368" s="1">
        <v>43493</v>
      </c>
      <c r="N368" t="s">
        <v>20</v>
      </c>
    </row>
    <row r="369" spans="1:14">
      <c r="A369" t="s">
        <v>401</v>
      </c>
      <c r="B369">
        <v>22</v>
      </c>
      <c r="C369" t="s">
        <v>15</v>
      </c>
      <c r="D369" t="s">
        <v>41</v>
      </c>
      <c r="E369" t="s">
        <v>27</v>
      </c>
      <c r="F369" t="s">
        <v>18</v>
      </c>
      <c r="G369">
        <v>57592.03</v>
      </c>
      <c r="H369">
        <v>134903.01</v>
      </c>
      <c r="I369">
        <v>764</v>
      </c>
      <c r="J369">
        <v>285331.21999999997</v>
      </c>
      <c r="K369" t="s">
        <v>38</v>
      </c>
      <c r="L369">
        <v>23</v>
      </c>
      <c r="M369" s="1">
        <v>43490</v>
      </c>
      <c r="N369" t="s">
        <v>20</v>
      </c>
    </row>
    <row r="370" spans="1:14">
      <c r="A370" t="s">
        <v>402</v>
      </c>
      <c r="B370">
        <v>65</v>
      </c>
      <c r="C370" t="s">
        <v>15</v>
      </c>
      <c r="D370" t="s">
        <v>23</v>
      </c>
      <c r="E370" t="s">
        <v>24</v>
      </c>
      <c r="F370" t="s">
        <v>45</v>
      </c>
      <c r="G370">
        <v>456294.49</v>
      </c>
      <c r="H370">
        <v>11069.8</v>
      </c>
      <c r="I370">
        <v>849</v>
      </c>
      <c r="J370">
        <v>451340.59</v>
      </c>
      <c r="K370" t="s">
        <v>25</v>
      </c>
      <c r="L370">
        <v>41</v>
      </c>
      <c r="M370" s="1">
        <v>44199</v>
      </c>
      <c r="N370" t="s">
        <v>20</v>
      </c>
    </row>
    <row r="371" spans="1:14">
      <c r="A371" t="s">
        <v>403</v>
      </c>
      <c r="B371">
        <v>36</v>
      </c>
      <c r="C371" t="s">
        <v>15</v>
      </c>
      <c r="D371" t="s">
        <v>41</v>
      </c>
      <c r="E371" t="s">
        <v>27</v>
      </c>
      <c r="F371" t="s">
        <v>31</v>
      </c>
      <c r="G371">
        <v>81924.5</v>
      </c>
      <c r="H371">
        <v>45037.48</v>
      </c>
      <c r="I371">
        <v>679</v>
      </c>
      <c r="J371">
        <v>159396.41</v>
      </c>
      <c r="K371" t="s">
        <v>25</v>
      </c>
      <c r="L371">
        <v>44</v>
      </c>
      <c r="M371" s="1">
        <v>44019</v>
      </c>
      <c r="N371" t="s">
        <v>20</v>
      </c>
    </row>
    <row r="372" spans="1:14">
      <c r="A372" t="s">
        <v>404</v>
      </c>
      <c r="B372">
        <v>21</v>
      </c>
      <c r="C372" t="s">
        <v>22</v>
      </c>
      <c r="D372" t="s">
        <v>37</v>
      </c>
      <c r="E372" t="s">
        <v>17</v>
      </c>
      <c r="F372" t="s">
        <v>45</v>
      </c>
      <c r="G372">
        <v>491509.04</v>
      </c>
      <c r="H372">
        <v>224261.07</v>
      </c>
      <c r="I372">
        <v>777</v>
      </c>
      <c r="J372">
        <v>480558.57</v>
      </c>
      <c r="K372" t="s">
        <v>38</v>
      </c>
      <c r="L372">
        <v>35</v>
      </c>
      <c r="M372" s="1">
        <v>43388</v>
      </c>
      <c r="N372" t="s">
        <v>20</v>
      </c>
    </row>
    <row r="373" spans="1:14">
      <c r="A373" t="s">
        <v>405</v>
      </c>
      <c r="B373">
        <v>52</v>
      </c>
      <c r="C373" t="s">
        <v>15</v>
      </c>
      <c r="D373" t="s">
        <v>23</v>
      </c>
      <c r="E373" t="s">
        <v>17</v>
      </c>
      <c r="F373" t="s">
        <v>31</v>
      </c>
      <c r="G373">
        <v>153010.47</v>
      </c>
      <c r="H373">
        <v>188573.87</v>
      </c>
      <c r="I373">
        <v>561</v>
      </c>
      <c r="J373">
        <v>100913.26</v>
      </c>
      <c r="K373" t="s">
        <v>25</v>
      </c>
      <c r="L373">
        <v>23</v>
      </c>
      <c r="M373" s="1">
        <v>43965</v>
      </c>
      <c r="N373" t="s">
        <v>20</v>
      </c>
    </row>
    <row r="374" spans="1:14">
      <c r="A374" t="s">
        <v>406</v>
      </c>
      <c r="B374">
        <v>66</v>
      </c>
      <c r="C374" t="s">
        <v>15</v>
      </c>
      <c r="D374" t="s">
        <v>29</v>
      </c>
      <c r="E374" t="s">
        <v>17</v>
      </c>
      <c r="F374" t="s">
        <v>31</v>
      </c>
      <c r="G374">
        <v>104738.8</v>
      </c>
      <c r="H374">
        <v>205213.5</v>
      </c>
      <c r="I374">
        <v>478</v>
      </c>
      <c r="J374">
        <v>27136.240000000002</v>
      </c>
      <c r="K374" t="s">
        <v>19</v>
      </c>
      <c r="L374">
        <v>54</v>
      </c>
      <c r="M374" s="1">
        <v>43476</v>
      </c>
      <c r="N374" t="s">
        <v>20</v>
      </c>
    </row>
    <row r="375" spans="1:14">
      <c r="A375" t="s">
        <v>407</v>
      </c>
      <c r="B375">
        <v>34</v>
      </c>
      <c r="C375" t="s">
        <v>22</v>
      </c>
      <c r="D375" t="s">
        <v>37</v>
      </c>
      <c r="E375" t="s">
        <v>47</v>
      </c>
      <c r="F375" t="s">
        <v>18</v>
      </c>
      <c r="G375">
        <v>64758.62</v>
      </c>
      <c r="H375">
        <v>27470.28</v>
      </c>
      <c r="I375">
        <v>656</v>
      </c>
      <c r="J375">
        <v>137376.54999999999</v>
      </c>
      <c r="K375" t="s">
        <v>38</v>
      </c>
      <c r="L375">
        <v>58</v>
      </c>
      <c r="M375" s="1">
        <v>43671</v>
      </c>
      <c r="N375" t="s">
        <v>20</v>
      </c>
    </row>
    <row r="376" spans="1:14">
      <c r="A376" t="s">
        <v>408</v>
      </c>
      <c r="B376">
        <v>61</v>
      </c>
      <c r="C376" t="s">
        <v>15</v>
      </c>
      <c r="D376" t="s">
        <v>29</v>
      </c>
      <c r="E376" t="s">
        <v>24</v>
      </c>
      <c r="F376" t="s">
        <v>18</v>
      </c>
      <c r="G376">
        <v>11120.19</v>
      </c>
      <c r="H376">
        <v>15679.22</v>
      </c>
      <c r="I376">
        <v>718</v>
      </c>
      <c r="J376">
        <v>205903.09</v>
      </c>
      <c r="K376" t="s">
        <v>38</v>
      </c>
      <c r="L376">
        <v>48</v>
      </c>
      <c r="M376" s="1">
        <v>44048</v>
      </c>
      <c r="N376" t="s">
        <v>35</v>
      </c>
    </row>
    <row r="377" spans="1:14">
      <c r="A377" t="s">
        <v>409</v>
      </c>
      <c r="B377">
        <v>45</v>
      </c>
      <c r="C377" t="s">
        <v>22</v>
      </c>
      <c r="D377" t="s">
        <v>41</v>
      </c>
      <c r="E377" t="s">
        <v>24</v>
      </c>
      <c r="F377" t="s">
        <v>31</v>
      </c>
      <c r="G377">
        <v>169681.7</v>
      </c>
      <c r="H377">
        <v>15618.31</v>
      </c>
      <c r="I377">
        <v>500</v>
      </c>
      <c r="J377">
        <v>117470.12</v>
      </c>
      <c r="K377" t="s">
        <v>38</v>
      </c>
      <c r="L377">
        <v>39</v>
      </c>
      <c r="M377" s="1">
        <v>43612</v>
      </c>
      <c r="N377" t="s">
        <v>20</v>
      </c>
    </row>
    <row r="378" spans="1:14">
      <c r="A378" t="s">
        <v>410</v>
      </c>
      <c r="B378">
        <v>47</v>
      </c>
      <c r="C378" t="s">
        <v>22</v>
      </c>
      <c r="D378" t="s">
        <v>41</v>
      </c>
      <c r="E378" t="s">
        <v>27</v>
      </c>
      <c r="F378" t="s">
        <v>45</v>
      </c>
      <c r="G378">
        <v>312060.84999999998</v>
      </c>
      <c r="H378">
        <v>187621.24</v>
      </c>
      <c r="I378">
        <v>312</v>
      </c>
      <c r="J378">
        <v>10277.23</v>
      </c>
      <c r="K378" t="s">
        <v>19</v>
      </c>
      <c r="L378">
        <v>23</v>
      </c>
      <c r="M378" s="1">
        <v>44891</v>
      </c>
      <c r="N378" t="s">
        <v>20</v>
      </c>
    </row>
    <row r="379" spans="1:14">
      <c r="A379" t="s">
        <v>411</v>
      </c>
      <c r="B379">
        <v>46</v>
      </c>
      <c r="C379" t="s">
        <v>22</v>
      </c>
      <c r="D379" t="s">
        <v>29</v>
      </c>
      <c r="E379" t="s">
        <v>47</v>
      </c>
      <c r="F379" t="s">
        <v>45</v>
      </c>
      <c r="G379">
        <v>493730.37</v>
      </c>
      <c r="H379">
        <v>29748.37</v>
      </c>
      <c r="I379">
        <v>742</v>
      </c>
      <c r="J379">
        <v>432966.62</v>
      </c>
      <c r="K379" t="s">
        <v>25</v>
      </c>
      <c r="L379">
        <v>58</v>
      </c>
      <c r="M379" s="1">
        <v>44991</v>
      </c>
      <c r="N379" t="s">
        <v>20</v>
      </c>
    </row>
    <row r="380" spans="1:14">
      <c r="A380" t="s">
        <v>412</v>
      </c>
      <c r="B380">
        <v>63</v>
      </c>
      <c r="C380" t="s">
        <v>15</v>
      </c>
      <c r="D380" t="s">
        <v>23</v>
      </c>
      <c r="E380" t="s">
        <v>27</v>
      </c>
      <c r="F380" t="s">
        <v>45</v>
      </c>
      <c r="G380">
        <v>336392.93</v>
      </c>
      <c r="H380">
        <v>128818.06</v>
      </c>
      <c r="I380">
        <v>585</v>
      </c>
      <c r="J380">
        <v>194789.9</v>
      </c>
      <c r="K380" t="s">
        <v>25</v>
      </c>
      <c r="L380">
        <v>37</v>
      </c>
      <c r="M380" s="1">
        <v>43255</v>
      </c>
      <c r="N380" t="s">
        <v>20</v>
      </c>
    </row>
    <row r="381" spans="1:14">
      <c r="A381" t="s">
        <v>413</v>
      </c>
      <c r="B381">
        <v>23</v>
      </c>
      <c r="C381" t="s">
        <v>22</v>
      </c>
      <c r="D381" t="s">
        <v>41</v>
      </c>
      <c r="E381" t="s">
        <v>24</v>
      </c>
      <c r="F381" t="s">
        <v>33</v>
      </c>
      <c r="G381">
        <v>126775.62</v>
      </c>
      <c r="H381">
        <v>2177.63</v>
      </c>
      <c r="I381">
        <v>557</v>
      </c>
      <c r="J381">
        <v>36543.46</v>
      </c>
      <c r="K381" t="s">
        <v>19</v>
      </c>
      <c r="L381">
        <v>57</v>
      </c>
      <c r="M381" s="1">
        <v>44008</v>
      </c>
      <c r="N381" t="s">
        <v>20</v>
      </c>
    </row>
    <row r="382" spans="1:14">
      <c r="A382" t="s">
        <v>414</v>
      </c>
      <c r="B382">
        <v>52</v>
      </c>
      <c r="C382" t="s">
        <v>22</v>
      </c>
      <c r="D382" t="s">
        <v>16</v>
      </c>
      <c r="E382" t="s">
        <v>27</v>
      </c>
      <c r="F382" t="s">
        <v>18</v>
      </c>
      <c r="G382">
        <v>80176.509999999995</v>
      </c>
      <c r="H382">
        <v>108052.08</v>
      </c>
      <c r="I382">
        <v>847</v>
      </c>
      <c r="J382">
        <v>229982.03</v>
      </c>
      <c r="K382" t="s">
        <v>25</v>
      </c>
      <c r="L382">
        <v>23</v>
      </c>
      <c r="M382" s="1">
        <v>44755</v>
      </c>
      <c r="N382" t="s">
        <v>20</v>
      </c>
    </row>
    <row r="383" spans="1:14">
      <c r="A383" t="s">
        <v>415</v>
      </c>
      <c r="B383">
        <v>58</v>
      </c>
      <c r="C383" t="s">
        <v>15</v>
      </c>
      <c r="D383" t="s">
        <v>23</v>
      </c>
      <c r="E383" t="s">
        <v>27</v>
      </c>
      <c r="F383" t="s">
        <v>18</v>
      </c>
      <c r="G383">
        <v>35200.65</v>
      </c>
      <c r="H383">
        <v>163892.19</v>
      </c>
      <c r="I383">
        <v>789</v>
      </c>
      <c r="J383">
        <v>289070.59999999998</v>
      </c>
      <c r="K383" t="s">
        <v>25</v>
      </c>
      <c r="L383">
        <v>39</v>
      </c>
      <c r="M383" s="1">
        <v>44865</v>
      </c>
      <c r="N383" t="s">
        <v>20</v>
      </c>
    </row>
    <row r="384" spans="1:14">
      <c r="A384" t="s">
        <v>416</v>
      </c>
      <c r="B384">
        <v>54</v>
      </c>
      <c r="C384" t="s">
        <v>22</v>
      </c>
      <c r="D384" t="s">
        <v>23</v>
      </c>
      <c r="E384" t="s">
        <v>17</v>
      </c>
      <c r="F384" t="s">
        <v>18</v>
      </c>
      <c r="G384">
        <v>26701.45</v>
      </c>
      <c r="H384">
        <v>27763.09</v>
      </c>
      <c r="I384">
        <v>797</v>
      </c>
      <c r="J384">
        <v>241477.58</v>
      </c>
      <c r="K384" t="s">
        <v>38</v>
      </c>
      <c r="L384">
        <v>28</v>
      </c>
      <c r="M384" s="1">
        <v>44854</v>
      </c>
      <c r="N384" t="s">
        <v>20</v>
      </c>
    </row>
    <row r="385" spans="1:14">
      <c r="A385" t="s">
        <v>417</v>
      </c>
      <c r="B385">
        <v>41</v>
      </c>
      <c r="C385" t="s">
        <v>22</v>
      </c>
      <c r="D385" t="s">
        <v>29</v>
      </c>
      <c r="E385" t="s">
        <v>27</v>
      </c>
      <c r="F385" t="s">
        <v>45</v>
      </c>
      <c r="G385">
        <v>243722.11</v>
      </c>
      <c r="H385">
        <v>39670.86</v>
      </c>
      <c r="I385">
        <v>632</v>
      </c>
      <c r="J385">
        <v>115796.51</v>
      </c>
      <c r="K385" t="s">
        <v>38</v>
      </c>
      <c r="L385">
        <v>19</v>
      </c>
      <c r="M385" s="1">
        <v>44228</v>
      </c>
      <c r="N385" t="s">
        <v>35</v>
      </c>
    </row>
    <row r="386" spans="1:14">
      <c r="A386" t="s">
        <v>418</v>
      </c>
      <c r="B386">
        <v>46</v>
      </c>
      <c r="C386" t="s">
        <v>22</v>
      </c>
      <c r="D386" t="s">
        <v>41</v>
      </c>
      <c r="E386" t="s">
        <v>27</v>
      </c>
      <c r="F386" t="s">
        <v>31</v>
      </c>
      <c r="G386">
        <v>96112.06</v>
      </c>
      <c r="H386">
        <v>41416.82</v>
      </c>
      <c r="I386">
        <v>331</v>
      </c>
      <c r="J386">
        <v>48448.29</v>
      </c>
      <c r="K386" t="s">
        <v>19</v>
      </c>
      <c r="L386">
        <v>49</v>
      </c>
      <c r="M386" s="1">
        <v>43301</v>
      </c>
      <c r="N386" t="s">
        <v>35</v>
      </c>
    </row>
    <row r="387" spans="1:14">
      <c r="A387" t="s">
        <v>419</v>
      </c>
      <c r="B387">
        <v>66</v>
      </c>
      <c r="C387" t="s">
        <v>22</v>
      </c>
      <c r="D387" t="s">
        <v>37</v>
      </c>
      <c r="E387" t="s">
        <v>27</v>
      </c>
      <c r="F387" t="s">
        <v>33</v>
      </c>
      <c r="G387">
        <v>43611.86</v>
      </c>
      <c r="H387">
        <v>154276.07999999999</v>
      </c>
      <c r="I387">
        <v>342</v>
      </c>
      <c r="J387">
        <v>29910.15</v>
      </c>
      <c r="K387" t="s">
        <v>19</v>
      </c>
      <c r="L387">
        <v>48</v>
      </c>
      <c r="M387" s="1">
        <v>43204</v>
      </c>
      <c r="N387" t="s">
        <v>35</v>
      </c>
    </row>
    <row r="388" spans="1:14">
      <c r="A388" t="s">
        <v>420</v>
      </c>
      <c r="B388">
        <v>63</v>
      </c>
      <c r="C388" t="s">
        <v>22</v>
      </c>
      <c r="D388" t="s">
        <v>16</v>
      </c>
      <c r="E388" t="s">
        <v>27</v>
      </c>
      <c r="F388" t="s">
        <v>31</v>
      </c>
      <c r="G388">
        <v>179446.59</v>
      </c>
      <c r="H388">
        <v>115198.33</v>
      </c>
      <c r="I388">
        <v>650</v>
      </c>
      <c r="J388">
        <v>128671.2</v>
      </c>
      <c r="K388" t="s">
        <v>38</v>
      </c>
      <c r="L388">
        <v>30</v>
      </c>
      <c r="M388" s="1">
        <v>44436</v>
      </c>
      <c r="N388" t="s">
        <v>20</v>
      </c>
    </row>
    <row r="389" spans="1:14">
      <c r="A389" t="s">
        <v>421</v>
      </c>
      <c r="B389">
        <v>48</v>
      </c>
      <c r="C389" t="s">
        <v>15</v>
      </c>
      <c r="D389" t="s">
        <v>23</v>
      </c>
      <c r="E389" t="s">
        <v>27</v>
      </c>
      <c r="F389" t="s">
        <v>33</v>
      </c>
      <c r="G389">
        <v>85956.7</v>
      </c>
      <c r="H389">
        <v>92712.65</v>
      </c>
      <c r="I389">
        <v>633</v>
      </c>
      <c r="J389">
        <v>66257.98</v>
      </c>
      <c r="K389" t="s">
        <v>25</v>
      </c>
      <c r="L389">
        <v>21</v>
      </c>
      <c r="M389" s="1">
        <v>44208</v>
      </c>
      <c r="N389" t="s">
        <v>20</v>
      </c>
    </row>
    <row r="390" spans="1:14">
      <c r="A390" t="s">
        <v>422</v>
      </c>
      <c r="B390">
        <v>52</v>
      </c>
      <c r="C390" t="s">
        <v>22</v>
      </c>
      <c r="D390" t="s">
        <v>23</v>
      </c>
      <c r="E390" t="s">
        <v>27</v>
      </c>
      <c r="F390" t="s">
        <v>33</v>
      </c>
      <c r="G390">
        <v>146982.21</v>
      </c>
      <c r="H390">
        <v>47954.9</v>
      </c>
      <c r="I390">
        <v>569</v>
      </c>
      <c r="J390">
        <v>174655.56</v>
      </c>
      <c r="K390" t="s">
        <v>25</v>
      </c>
      <c r="L390">
        <v>24</v>
      </c>
      <c r="M390" s="1">
        <v>44813</v>
      </c>
      <c r="N390" t="s">
        <v>20</v>
      </c>
    </row>
    <row r="391" spans="1:14">
      <c r="A391" t="s">
        <v>423</v>
      </c>
      <c r="B391">
        <v>50</v>
      </c>
      <c r="C391" t="s">
        <v>22</v>
      </c>
      <c r="D391" t="s">
        <v>37</v>
      </c>
      <c r="E391" t="s">
        <v>27</v>
      </c>
      <c r="F391" t="s">
        <v>18</v>
      </c>
      <c r="G391">
        <v>81191.759999999995</v>
      </c>
      <c r="H391">
        <v>154480.84</v>
      </c>
      <c r="I391">
        <v>712</v>
      </c>
      <c r="J391">
        <v>483233.26</v>
      </c>
      <c r="K391" t="s">
        <v>38</v>
      </c>
      <c r="L391">
        <v>21</v>
      </c>
      <c r="M391" s="1">
        <v>43131</v>
      </c>
      <c r="N391" t="s">
        <v>20</v>
      </c>
    </row>
    <row r="392" spans="1:14">
      <c r="A392" t="s">
        <v>424</v>
      </c>
      <c r="B392">
        <v>69</v>
      </c>
      <c r="C392" t="s">
        <v>15</v>
      </c>
      <c r="D392" t="s">
        <v>23</v>
      </c>
      <c r="E392" t="s">
        <v>27</v>
      </c>
      <c r="F392" t="s">
        <v>31</v>
      </c>
      <c r="G392">
        <v>113362.45</v>
      </c>
      <c r="H392">
        <v>84573.37</v>
      </c>
      <c r="I392">
        <v>318</v>
      </c>
      <c r="J392">
        <v>17074.669999999998</v>
      </c>
      <c r="K392" t="s">
        <v>25</v>
      </c>
      <c r="L392">
        <v>26</v>
      </c>
      <c r="M392" s="1">
        <v>45085</v>
      </c>
      <c r="N392" t="s">
        <v>35</v>
      </c>
    </row>
    <row r="393" spans="1:14">
      <c r="A393" t="s">
        <v>425</v>
      </c>
      <c r="B393">
        <v>38</v>
      </c>
      <c r="C393" t="s">
        <v>15</v>
      </c>
      <c r="D393" t="s">
        <v>23</v>
      </c>
      <c r="E393" t="s">
        <v>17</v>
      </c>
      <c r="F393" t="s">
        <v>31</v>
      </c>
      <c r="G393">
        <v>189672.85</v>
      </c>
      <c r="H393">
        <v>94290.74</v>
      </c>
      <c r="I393">
        <v>646</v>
      </c>
      <c r="J393">
        <v>152705.04999999999</v>
      </c>
      <c r="K393" t="s">
        <v>38</v>
      </c>
      <c r="L393">
        <v>51</v>
      </c>
      <c r="M393" s="1">
        <v>43292</v>
      </c>
      <c r="N393" t="s">
        <v>20</v>
      </c>
    </row>
    <row r="394" spans="1:14">
      <c r="A394" t="s">
        <v>426</v>
      </c>
      <c r="B394">
        <v>49</v>
      </c>
      <c r="C394" t="s">
        <v>15</v>
      </c>
      <c r="D394" t="s">
        <v>23</v>
      </c>
      <c r="E394" t="s">
        <v>27</v>
      </c>
      <c r="F394" t="s">
        <v>18</v>
      </c>
      <c r="G394">
        <v>50982.61</v>
      </c>
      <c r="H394">
        <v>140894.26</v>
      </c>
      <c r="I394">
        <v>336</v>
      </c>
      <c r="J394">
        <v>9494.8799999999992</v>
      </c>
      <c r="K394" t="s">
        <v>19</v>
      </c>
      <c r="L394">
        <v>57</v>
      </c>
      <c r="M394" s="1">
        <v>44998</v>
      </c>
      <c r="N394" t="s">
        <v>20</v>
      </c>
    </row>
    <row r="395" spans="1:14">
      <c r="A395" t="s">
        <v>427</v>
      </c>
      <c r="B395">
        <v>40</v>
      </c>
      <c r="C395" t="s">
        <v>22</v>
      </c>
      <c r="D395" t="s">
        <v>16</v>
      </c>
      <c r="E395" t="s">
        <v>47</v>
      </c>
      <c r="F395" t="s">
        <v>31</v>
      </c>
      <c r="G395">
        <v>177985.77</v>
      </c>
      <c r="H395">
        <v>18975.27</v>
      </c>
      <c r="I395">
        <v>391</v>
      </c>
      <c r="J395">
        <v>23516.81</v>
      </c>
      <c r="K395" t="s">
        <v>19</v>
      </c>
      <c r="L395">
        <v>50</v>
      </c>
      <c r="M395" s="1">
        <v>44644</v>
      </c>
      <c r="N395" t="s">
        <v>20</v>
      </c>
    </row>
    <row r="396" spans="1:14">
      <c r="A396" t="s">
        <v>428</v>
      </c>
      <c r="B396">
        <v>50</v>
      </c>
      <c r="C396" t="s">
        <v>15</v>
      </c>
      <c r="D396" t="s">
        <v>41</v>
      </c>
      <c r="E396" t="s">
        <v>24</v>
      </c>
      <c r="F396" t="s">
        <v>45</v>
      </c>
      <c r="G396">
        <v>211165.15</v>
      </c>
      <c r="H396">
        <v>7248.21</v>
      </c>
      <c r="I396">
        <v>484</v>
      </c>
      <c r="J396">
        <v>26915.69</v>
      </c>
      <c r="K396" t="s">
        <v>19</v>
      </c>
      <c r="L396">
        <v>51</v>
      </c>
      <c r="M396" s="1">
        <v>44839</v>
      </c>
      <c r="N396" t="s">
        <v>20</v>
      </c>
    </row>
    <row r="397" spans="1:14">
      <c r="A397" t="s">
        <v>429</v>
      </c>
      <c r="B397">
        <v>20</v>
      </c>
      <c r="C397" t="s">
        <v>22</v>
      </c>
      <c r="D397" t="s">
        <v>23</v>
      </c>
      <c r="E397" t="s">
        <v>27</v>
      </c>
      <c r="F397" t="s">
        <v>18</v>
      </c>
      <c r="G397">
        <v>38485.599999999999</v>
      </c>
      <c r="H397">
        <v>139052.87</v>
      </c>
      <c r="I397">
        <v>327</v>
      </c>
      <c r="J397">
        <v>24147.52</v>
      </c>
      <c r="K397" t="s">
        <v>19</v>
      </c>
      <c r="L397">
        <v>36</v>
      </c>
      <c r="M397" s="1">
        <v>43585</v>
      </c>
      <c r="N397" t="s">
        <v>20</v>
      </c>
    </row>
    <row r="398" spans="1:14">
      <c r="A398" t="s">
        <v>430</v>
      </c>
      <c r="B398">
        <v>35</v>
      </c>
      <c r="C398" t="s">
        <v>22</v>
      </c>
      <c r="D398" t="s">
        <v>29</v>
      </c>
      <c r="E398" t="s">
        <v>24</v>
      </c>
      <c r="F398" t="s">
        <v>31</v>
      </c>
      <c r="G398">
        <v>86535.48</v>
      </c>
      <c r="H398">
        <v>5424.43</v>
      </c>
      <c r="I398">
        <v>847</v>
      </c>
      <c r="J398">
        <v>227851.54</v>
      </c>
      <c r="K398" t="s">
        <v>38</v>
      </c>
      <c r="L398">
        <v>26</v>
      </c>
      <c r="M398" s="1">
        <v>43441</v>
      </c>
      <c r="N398" t="s">
        <v>20</v>
      </c>
    </row>
    <row r="399" spans="1:14">
      <c r="A399" t="s">
        <v>431</v>
      </c>
      <c r="B399">
        <v>42</v>
      </c>
      <c r="C399" t="s">
        <v>15</v>
      </c>
      <c r="D399" t="s">
        <v>16</v>
      </c>
      <c r="E399" t="s">
        <v>24</v>
      </c>
      <c r="F399" t="s">
        <v>45</v>
      </c>
      <c r="G399">
        <v>295981.53999999998</v>
      </c>
      <c r="H399">
        <v>15896.61</v>
      </c>
      <c r="I399">
        <v>671</v>
      </c>
      <c r="J399">
        <v>74321.66</v>
      </c>
      <c r="K399" t="s">
        <v>38</v>
      </c>
      <c r="L399">
        <v>33</v>
      </c>
      <c r="M399" s="1">
        <v>43933</v>
      </c>
      <c r="N399" t="s">
        <v>20</v>
      </c>
    </row>
    <row r="400" spans="1:14">
      <c r="A400" t="s">
        <v>432</v>
      </c>
      <c r="B400">
        <v>59</v>
      </c>
      <c r="C400" t="s">
        <v>15</v>
      </c>
      <c r="D400" t="s">
        <v>41</v>
      </c>
      <c r="E400" t="s">
        <v>47</v>
      </c>
      <c r="F400" t="s">
        <v>18</v>
      </c>
      <c r="G400">
        <v>55795.54</v>
      </c>
      <c r="H400">
        <v>10732.97</v>
      </c>
      <c r="I400">
        <v>829</v>
      </c>
      <c r="J400">
        <v>437309.98</v>
      </c>
      <c r="K400" t="s">
        <v>38</v>
      </c>
      <c r="L400">
        <v>59</v>
      </c>
      <c r="M400" s="1">
        <v>44095</v>
      </c>
      <c r="N400" t="s">
        <v>20</v>
      </c>
    </row>
    <row r="401" spans="1:14">
      <c r="A401" t="s">
        <v>433</v>
      </c>
      <c r="B401">
        <v>48</v>
      </c>
      <c r="C401" t="s">
        <v>22</v>
      </c>
      <c r="D401" t="s">
        <v>23</v>
      </c>
      <c r="E401" t="s">
        <v>17</v>
      </c>
      <c r="F401" t="s">
        <v>31</v>
      </c>
      <c r="G401">
        <v>101797.79</v>
      </c>
      <c r="H401">
        <v>64474.55</v>
      </c>
      <c r="I401">
        <v>644</v>
      </c>
      <c r="J401">
        <v>182636.04</v>
      </c>
      <c r="K401" t="s">
        <v>38</v>
      </c>
      <c r="L401">
        <v>36</v>
      </c>
      <c r="M401" s="1">
        <v>44086</v>
      </c>
      <c r="N401" t="s">
        <v>35</v>
      </c>
    </row>
    <row r="402" spans="1:14">
      <c r="A402" t="s">
        <v>434</v>
      </c>
      <c r="B402">
        <v>20</v>
      </c>
      <c r="C402" t="s">
        <v>15</v>
      </c>
      <c r="D402" t="s">
        <v>29</v>
      </c>
      <c r="E402" t="s">
        <v>27</v>
      </c>
      <c r="F402" t="s">
        <v>18</v>
      </c>
      <c r="G402">
        <v>31294.1</v>
      </c>
      <c r="H402">
        <v>163014.70000000001</v>
      </c>
      <c r="I402">
        <v>718</v>
      </c>
      <c r="J402">
        <v>454742.07</v>
      </c>
      <c r="K402" t="s">
        <v>25</v>
      </c>
      <c r="L402">
        <v>4</v>
      </c>
      <c r="M402" s="1">
        <v>43538</v>
      </c>
      <c r="N402" t="s">
        <v>20</v>
      </c>
    </row>
    <row r="403" spans="1:14">
      <c r="A403" t="s">
        <v>435</v>
      </c>
      <c r="B403">
        <v>57</v>
      </c>
      <c r="C403" t="s">
        <v>22</v>
      </c>
      <c r="D403" t="s">
        <v>23</v>
      </c>
      <c r="E403" t="s">
        <v>17</v>
      </c>
      <c r="F403" t="s">
        <v>45</v>
      </c>
      <c r="G403">
        <v>467242.91</v>
      </c>
      <c r="H403">
        <v>218209.77</v>
      </c>
      <c r="I403">
        <v>495</v>
      </c>
      <c r="J403">
        <v>31189.439999999999</v>
      </c>
      <c r="K403" t="s">
        <v>19</v>
      </c>
      <c r="L403">
        <v>9</v>
      </c>
      <c r="M403" s="1">
        <v>44871</v>
      </c>
      <c r="N403" t="s">
        <v>20</v>
      </c>
    </row>
    <row r="404" spans="1:14">
      <c r="A404" t="s">
        <v>436</v>
      </c>
      <c r="B404">
        <v>63</v>
      </c>
      <c r="C404" t="s">
        <v>15</v>
      </c>
      <c r="D404" t="s">
        <v>37</v>
      </c>
      <c r="E404" t="s">
        <v>17</v>
      </c>
      <c r="F404" t="s">
        <v>18</v>
      </c>
      <c r="G404">
        <v>59270.02</v>
      </c>
      <c r="H404">
        <v>71138.91</v>
      </c>
      <c r="I404">
        <v>377</v>
      </c>
      <c r="J404">
        <v>19662.98</v>
      </c>
      <c r="K404" t="s">
        <v>19</v>
      </c>
      <c r="L404">
        <v>8</v>
      </c>
      <c r="M404" s="1">
        <v>43922</v>
      </c>
      <c r="N404" t="s">
        <v>20</v>
      </c>
    </row>
    <row r="405" spans="1:14">
      <c r="A405" t="s">
        <v>437</v>
      </c>
      <c r="B405">
        <v>41</v>
      </c>
      <c r="C405" t="s">
        <v>15</v>
      </c>
      <c r="D405" t="s">
        <v>29</v>
      </c>
      <c r="E405" t="s">
        <v>17</v>
      </c>
      <c r="F405" t="s">
        <v>33</v>
      </c>
      <c r="G405">
        <v>67083.490000000005</v>
      </c>
      <c r="H405">
        <v>52548.81</v>
      </c>
      <c r="I405">
        <v>466</v>
      </c>
      <c r="J405">
        <v>18158.13</v>
      </c>
      <c r="K405" t="s">
        <v>19</v>
      </c>
      <c r="L405">
        <v>2</v>
      </c>
      <c r="M405" s="1">
        <v>44949</v>
      </c>
      <c r="N405" t="s">
        <v>20</v>
      </c>
    </row>
    <row r="406" spans="1:14">
      <c r="A406" t="s">
        <v>438</v>
      </c>
      <c r="B406">
        <v>67</v>
      </c>
      <c r="C406" t="s">
        <v>15</v>
      </c>
      <c r="D406" t="s">
        <v>23</v>
      </c>
      <c r="E406" t="s">
        <v>27</v>
      </c>
      <c r="F406" t="s">
        <v>31</v>
      </c>
      <c r="G406">
        <v>131979.51</v>
      </c>
      <c r="H406">
        <v>172527.85</v>
      </c>
      <c r="I406">
        <v>389</v>
      </c>
      <c r="J406">
        <v>39409.81</v>
      </c>
      <c r="K406" t="s">
        <v>25</v>
      </c>
      <c r="L406">
        <v>29</v>
      </c>
      <c r="M406" s="1">
        <v>43221</v>
      </c>
      <c r="N406" t="s">
        <v>20</v>
      </c>
    </row>
    <row r="407" spans="1:14">
      <c r="A407" t="s">
        <v>439</v>
      </c>
      <c r="B407">
        <v>49</v>
      </c>
      <c r="C407" t="s">
        <v>22</v>
      </c>
      <c r="D407" t="s">
        <v>16</v>
      </c>
      <c r="E407" t="s">
        <v>24</v>
      </c>
      <c r="F407" t="s">
        <v>18</v>
      </c>
      <c r="G407">
        <v>77028.710000000006</v>
      </c>
      <c r="H407">
        <v>15531.97</v>
      </c>
      <c r="I407">
        <v>563</v>
      </c>
      <c r="J407">
        <v>169380.74</v>
      </c>
      <c r="K407" t="s">
        <v>38</v>
      </c>
      <c r="L407">
        <v>23</v>
      </c>
      <c r="M407" s="1">
        <v>43438</v>
      </c>
      <c r="N407" t="s">
        <v>20</v>
      </c>
    </row>
    <row r="408" spans="1:14">
      <c r="A408" t="s">
        <v>440</v>
      </c>
      <c r="B408">
        <v>64</v>
      </c>
      <c r="C408" t="s">
        <v>15</v>
      </c>
      <c r="D408" t="s">
        <v>37</v>
      </c>
      <c r="E408" t="s">
        <v>47</v>
      </c>
      <c r="F408" t="s">
        <v>31</v>
      </c>
      <c r="G408">
        <v>192341.98</v>
      </c>
      <c r="H408">
        <v>13181.43</v>
      </c>
      <c r="I408">
        <v>771</v>
      </c>
      <c r="J408">
        <v>289476.47999999998</v>
      </c>
      <c r="K408" t="s">
        <v>25</v>
      </c>
      <c r="L408">
        <v>6</v>
      </c>
      <c r="M408" s="1">
        <v>43877</v>
      </c>
      <c r="N408" t="s">
        <v>20</v>
      </c>
    </row>
    <row r="409" spans="1:14">
      <c r="A409" t="s">
        <v>441</v>
      </c>
      <c r="B409">
        <v>39</v>
      </c>
      <c r="C409" t="s">
        <v>22</v>
      </c>
      <c r="D409" t="s">
        <v>23</v>
      </c>
      <c r="E409" t="s">
        <v>27</v>
      </c>
      <c r="F409" t="s">
        <v>31</v>
      </c>
      <c r="G409">
        <v>102412.09</v>
      </c>
      <c r="H409">
        <v>141893.56</v>
      </c>
      <c r="I409">
        <v>507</v>
      </c>
      <c r="J409">
        <v>139438.57</v>
      </c>
      <c r="K409" t="s">
        <v>25</v>
      </c>
      <c r="L409">
        <v>55</v>
      </c>
      <c r="M409" s="1">
        <v>43105</v>
      </c>
      <c r="N409" t="s">
        <v>35</v>
      </c>
    </row>
    <row r="410" spans="1:14">
      <c r="A410" t="s">
        <v>442</v>
      </c>
      <c r="B410">
        <v>40</v>
      </c>
      <c r="C410" t="s">
        <v>22</v>
      </c>
      <c r="D410" t="s">
        <v>37</v>
      </c>
      <c r="E410" t="s">
        <v>27</v>
      </c>
      <c r="F410" t="s">
        <v>31</v>
      </c>
      <c r="G410">
        <v>26859.21</v>
      </c>
      <c r="H410">
        <v>51107.23</v>
      </c>
      <c r="I410">
        <v>570</v>
      </c>
      <c r="J410">
        <v>145205.47</v>
      </c>
      <c r="K410" t="s">
        <v>19</v>
      </c>
      <c r="L410">
        <v>43</v>
      </c>
      <c r="M410" s="1">
        <v>43900</v>
      </c>
      <c r="N410" t="s">
        <v>20</v>
      </c>
    </row>
    <row r="411" spans="1:14">
      <c r="A411" t="s">
        <v>443</v>
      </c>
      <c r="B411">
        <v>19</v>
      </c>
      <c r="C411" t="s">
        <v>22</v>
      </c>
      <c r="D411" t="s">
        <v>23</v>
      </c>
      <c r="E411" t="s">
        <v>27</v>
      </c>
      <c r="F411" t="s">
        <v>31</v>
      </c>
      <c r="G411">
        <v>90949.33</v>
      </c>
      <c r="H411">
        <v>116198.1</v>
      </c>
      <c r="I411">
        <v>562</v>
      </c>
      <c r="J411">
        <v>57217.599999999999</v>
      </c>
      <c r="K411" t="s">
        <v>25</v>
      </c>
      <c r="L411">
        <v>36</v>
      </c>
      <c r="M411" s="1">
        <v>43644</v>
      </c>
      <c r="N411" t="s">
        <v>20</v>
      </c>
    </row>
    <row r="412" spans="1:14">
      <c r="A412" t="s">
        <v>444</v>
      </c>
      <c r="B412">
        <v>44</v>
      </c>
      <c r="C412" t="s">
        <v>22</v>
      </c>
      <c r="D412" t="s">
        <v>29</v>
      </c>
      <c r="E412" t="s">
        <v>24</v>
      </c>
      <c r="F412" t="s">
        <v>31</v>
      </c>
      <c r="G412">
        <v>98399.26</v>
      </c>
      <c r="H412">
        <v>374.61</v>
      </c>
      <c r="I412">
        <v>805</v>
      </c>
      <c r="J412">
        <v>230177.23</v>
      </c>
      <c r="K412" t="s">
        <v>38</v>
      </c>
      <c r="L412">
        <v>46</v>
      </c>
      <c r="M412" s="1">
        <v>44998</v>
      </c>
      <c r="N412" t="s">
        <v>20</v>
      </c>
    </row>
    <row r="413" spans="1:14">
      <c r="A413" t="s">
        <v>445</v>
      </c>
      <c r="B413">
        <v>59</v>
      </c>
      <c r="C413" t="s">
        <v>15</v>
      </c>
      <c r="D413" t="s">
        <v>29</v>
      </c>
      <c r="E413" t="s">
        <v>17</v>
      </c>
      <c r="F413" t="s">
        <v>18</v>
      </c>
      <c r="G413">
        <v>89802.41</v>
      </c>
      <c r="H413">
        <v>129648.53</v>
      </c>
      <c r="I413">
        <v>811</v>
      </c>
      <c r="J413">
        <v>106385.4</v>
      </c>
      <c r="K413" t="s">
        <v>38</v>
      </c>
      <c r="L413">
        <v>21</v>
      </c>
      <c r="M413" s="1">
        <v>44706</v>
      </c>
      <c r="N413" t="s">
        <v>20</v>
      </c>
    </row>
    <row r="414" spans="1:14">
      <c r="A414" t="s">
        <v>446</v>
      </c>
      <c r="B414">
        <v>19</v>
      </c>
      <c r="C414" t="s">
        <v>22</v>
      </c>
      <c r="D414" t="s">
        <v>16</v>
      </c>
      <c r="E414" t="s">
        <v>17</v>
      </c>
      <c r="F414" t="s">
        <v>18</v>
      </c>
      <c r="G414">
        <v>40085.279999999999</v>
      </c>
      <c r="H414">
        <v>40955.99</v>
      </c>
      <c r="I414">
        <v>823</v>
      </c>
      <c r="J414">
        <v>304249.99</v>
      </c>
      <c r="K414" t="s">
        <v>25</v>
      </c>
      <c r="L414">
        <v>22</v>
      </c>
      <c r="M414" s="1">
        <v>44708</v>
      </c>
      <c r="N414" t="s">
        <v>20</v>
      </c>
    </row>
    <row r="415" spans="1:14">
      <c r="A415" t="s">
        <v>447</v>
      </c>
      <c r="B415">
        <v>43</v>
      </c>
      <c r="C415" t="s">
        <v>22</v>
      </c>
      <c r="D415" t="s">
        <v>23</v>
      </c>
      <c r="E415" t="s">
        <v>27</v>
      </c>
      <c r="F415" t="s">
        <v>45</v>
      </c>
      <c r="G415">
        <v>478995.92</v>
      </c>
      <c r="H415">
        <v>110775.02</v>
      </c>
      <c r="I415">
        <v>611</v>
      </c>
      <c r="J415">
        <v>160311.67999999999</v>
      </c>
      <c r="K415" t="s">
        <v>25</v>
      </c>
      <c r="L415">
        <v>9</v>
      </c>
      <c r="M415" s="1">
        <v>44032</v>
      </c>
      <c r="N415" t="s">
        <v>20</v>
      </c>
    </row>
    <row r="416" spans="1:14">
      <c r="A416" t="s">
        <v>448</v>
      </c>
      <c r="B416">
        <v>34</v>
      </c>
      <c r="C416" t="s">
        <v>15</v>
      </c>
      <c r="D416" t="s">
        <v>37</v>
      </c>
      <c r="E416" t="s">
        <v>17</v>
      </c>
      <c r="F416" t="s">
        <v>31</v>
      </c>
      <c r="G416">
        <v>99600.72</v>
      </c>
      <c r="H416">
        <v>138070.85999999999</v>
      </c>
      <c r="I416">
        <v>473</v>
      </c>
      <c r="J416">
        <v>8324.17</v>
      </c>
      <c r="K416" t="s">
        <v>25</v>
      </c>
      <c r="L416">
        <v>34</v>
      </c>
      <c r="M416" s="1">
        <v>43685</v>
      </c>
      <c r="N416" t="s">
        <v>20</v>
      </c>
    </row>
    <row r="417" spans="1:14">
      <c r="A417" t="s">
        <v>449</v>
      </c>
      <c r="B417">
        <v>57</v>
      </c>
      <c r="C417" t="s">
        <v>22</v>
      </c>
      <c r="D417" t="s">
        <v>16</v>
      </c>
      <c r="E417" t="s">
        <v>27</v>
      </c>
      <c r="F417" t="s">
        <v>31</v>
      </c>
      <c r="G417">
        <v>194887.2</v>
      </c>
      <c r="H417">
        <v>105545.45</v>
      </c>
      <c r="I417">
        <v>730</v>
      </c>
      <c r="J417">
        <v>215018.89</v>
      </c>
      <c r="K417" t="s">
        <v>25</v>
      </c>
      <c r="L417">
        <v>59</v>
      </c>
      <c r="M417" s="1">
        <v>43967</v>
      </c>
      <c r="N417" t="s">
        <v>20</v>
      </c>
    </row>
    <row r="418" spans="1:14">
      <c r="A418" t="s">
        <v>450</v>
      </c>
      <c r="B418">
        <v>50</v>
      </c>
      <c r="C418" t="s">
        <v>15</v>
      </c>
      <c r="D418" t="s">
        <v>16</v>
      </c>
      <c r="E418" t="s">
        <v>17</v>
      </c>
      <c r="F418" t="s">
        <v>33</v>
      </c>
      <c r="G418">
        <v>11147.76</v>
      </c>
      <c r="H418">
        <v>32692.76</v>
      </c>
      <c r="I418">
        <v>762</v>
      </c>
      <c r="J418">
        <v>79215.63</v>
      </c>
      <c r="K418" t="s">
        <v>38</v>
      </c>
      <c r="L418">
        <v>57</v>
      </c>
      <c r="M418" s="1">
        <v>44527</v>
      </c>
      <c r="N418" t="s">
        <v>35</v>
      </c>
    </row>
    <row r="419" spans="1:14">
      <c r="A419" t="s">
        <v>451</v>
      </c>
      <c r="B419">
        <v>26</v>
      </c>
      <c r="C419" t="s">
        <v>22</v>
      </c>
      <c r="D419" t="s">
        <v>37</v>
      </c>
      <c r="E419" t="s">
        <v>24</v>
      </c>
      <c r="F419" t="s">
        <v>31</v>
      </c>
      <c r="G419">
        <v>180269</v>
      </c>
      <c r="H419">
        <v>7232.33</v>
      </c>
      <c r="I419">
        <v>400</v>
      </c>
      <c r="J419">
        <v>45565.91</v>
      </c>
      <c r="K419" t="s">
        <v>19</v>
      </c>
      <c r="L419">
        <v>26</v>
      </c>
      <c r="M419" s="1">
        <v>45061</v>
      </c>
      <c r="N419" t="s">
        <v>35</v>
      </c>
    </row>
    <row r="420" spans="1:14">
      <c r="A420" t="s">
        <v>452</v>
      </c>
      <c r="B420">
        <v>60</v>
      </c>
      <c r="C420" t="s">
        <v>15</v>
      </c>
      <c r="D420" t="s">
        <v>37</v>
      </c>
      <c r="E420" t="s">
        <v>47</v>
      </c>
      <c r="F420" t="s">
        <v>45</v>
      </c>
      <c r="G420">
        <v>469004.2</v>
      </c>
      <c r="H420">
        <v>23912.1</v>
      </c>
      <c r="I420">
        <v>315</v>
      </c>
      <c r="J420">
        <v>40868.46</v>
      </c>
      <c r="K420" t="s">
        <v>19</v>
      </c>
      <c r="L420">
        <v>1</v>
      </c>
      <c r="M420" s="1">
        <v>44597</v>
      </c>
      <c r="N420" t="s">
        <v>35</v>
      </c>
    </row>
    <row r="421" spans="1:14">
      <c r="A421" t="s">
        <v>453</v>
      </c>
      <c r="B421">
        <v>65</v>
      </c>
      <c r="C421" t="s">
        <v>22</v>
      </c>
      <c r="D421" t="s">
        <v>23</v>
      </c>
      <c r="E421" t="s">
        <v>47</v>
      </c>
      <c r="F421" t="s">
        <v>18</v>
      </c>
      <c r="G421">
        <v>96141.07</v>
      </c>
      <c r="H421">
        <v>14222.86</v>
      </c>
      <c r="I421">
        <v>557</v>
      </c>
      <c r="J421">
        <v>49251.93</v>
      </c>
      <c r="K421" t="s">
        <v>38</v>
      </c>
      <c r="L421">
        <v>36</v>
      </c>
      <c r="M421" s="1">
        <v>44705</v>
      </c>
      <c r="N421" t="s">
        <v>20</v>
      </c>
    </row>
    <row r="422" spans="1:14">
      <c r="A422" t="s">
        <v>454</v>
      </c>
      <c r="B422">
        <v>56</v>
      </c>
      <c r="C422" t="s">
        <v>15</v>
      </c>
      <c r="D422" t="s">
        <v>23</v>
      </c>
      <c r="E422" t="s">
        <v>47</v>
      </c>
      <c r="F422" t="s">
        <v>18</v>
      </c>
      <c r="G422">
        <v>2294.58</v>
      </c>
      <c r="H422">
        <v>22879.3</v>
      </c>
      <c r="I422">
        <v>543</v>
      </c>
      <c r="J422">
        <v>167603.23000000001</v>
      </c>
      <c r="K422" t="s">
        <v>25</v>
      </c>
      <c r="L422">
        <v>44</v>
      </c>
      <c r="M422" s="1">
        <v>44239</v>
      </c>
      <c r="N422" t="s">
        <v>20</v>
      </c>
    </row>
    <row r="423" spans="1:14">
      <c r="A423" t="s">
        <v>455</v>
      </c>
      <c r="B423">
        <v>46</v>
      </c>
      <c r="C423" t="s">
        <v>22</v>
      </c>
      <c r="D423" t="s">
        <v>41</v>
      </c>
      <c r="E423" t="s">
        <v>27</v>
      </c>
      <c r="F423" t="s">
        <v>33</v>
      </c>
      <c r="G423">
        <v>34038.120000000003</v>
      </c>
      <c r="H423">
        <v>92811.38</v>
      </c>
      <c r="I423">
        <v>647</v>
      </c>
      <c r="J423">
        <v>119261.7</v>
      </c>
      <c r="K423" t="s">
        <v>38</v>
      </c>
      <c r="L423">
        <v>5</v>
      </c>
      <c r="M423" s="1">
        <v>44456</v>
      </c>
      <c r="N423" t="s">
        <v>20</v>
      </c>
    </row>
    <row r="424" spans="1:14">
      <c r="A424" t="s">
        <v>456</v>
      </c>
      <c r="B424">
        <v>59</v>
      </c>
      <c r="C424" t="s">
        <v>22</v>
      </c>
      <c r="D424" t="s">
        <v>23</v>
      </c>
      <c r="E424" t="s">
        <v>17</v>
      </c>
      <c r="F424" t="s">
        <v>31</v>
      </c>
      <c r="G424">
        <v>132484.07999999999</v>
      </c>
      <c r="H424">
        <v>138507.04</v>
      </c>
      <c r="I424">
        <v>548</v>
      </c>
      <c r="J424">
        <v>124635.54</v>
      </c>
      <c r="K424" t="s">
        <v>38</v>
      </c>
      <c r="L424">
        <v>41</v>
      </c>
      <c r="M424" s="1">
        <v>44572</v>
      </c>
      <c r="N424" t="s">
        <v>20</v>
      </c>
    </row>
    <row r="425" spans="1:14">
      <c r="A425" t="s">
        <v>457</v>
      </c>
      <c r="B425">
        <v>43</v>
      </c>
      <c r="C425" t="s">
        <v>15</v>
      </c>
      <c r="D425" t="s">
        <v>16</v>
      </c>
      <c r="E425" t="s">
        <v>17</v>
      </c>
      <c r="F425" t="s">
        <v>45</v>
      </c>
      <c r="G425">
        <v>61462.71</v>
      </c>
      <c r="H425">
        <v>177889.79</v>
      </c>
      <c r="I425">
        <v>404</v>
      </c>
      <c r="J425">
        <v>10347.76</v>
      </c>
      <c r="K425" t="s">
        <v>19</v>
      </c>
      <c r="L425">
        <v>22</v>
      </c>
      <c r="M425" s="1">
        <v>44097</v>
      </c>
      <c r="N425" t="s">
        <v>20</v>
      </c>
    </row>
    <row r="426" spans="1:14">
      <c r="A426" t="s">
        <v>458</v>
      </c>
      <c r="B426">
        <v>52</v>
      </c>
      <c r="C426" t="s">
        <v>15</v>
      </c>
      <c r="D426" t="s">
        <v>41</v>
      </c>
      <c r="E426" t="s">
        <v>47</v>
      </c>
      <c r="F426" t="s">
        <v>18</v>
      </c>
      <c r="G426">
        <v>7297.29</v>
      </c>
      <c r="H426">
        <v>28767.05</v>
      </c>
      <c r="I426">
        <v>586</v>
      </c>
      <c r="J426">
        <v>94310.27</v>
      </c>
      <c r="K426" t="s">
        <v>38</v>
      </c>
      <c r="L426">
        <v>4</v>
      </c>
      <c r="M426" s="1">
        <v>43418</v>
      </c>
      <c r="N426" t="s">
        <v>20</v>
      </c>
    </row>
    <row r="427" spans="1:14">
      <c r="A427" t="s">
        <v>459</v>
      </c>
      <c r="B427">
        <v>67</v>
      </c>
      <c r="C427" t="s">
        <v>15</v>
      </c>
      <c r="D427" t="s">
        <v>23</v>
      </c>
      <c r="E427" t="s">
        <v>27</v>
      </c>
      <c r="F427" t="s">
        <v>31</v>
      </c>
      <c r="G427">
        <v>48110.38</v>
      </c>
      <c r="H427">
        <v>48506.28</v>
      </c>
      <c r="I427">
        <v>468</v>
      </c>
      <c r="J427">
        <v>10397.31</v>
      </c>
      <c r="K427" t="s">
        <v>19</v>
      </c>
      <c r="L427">
        <v>48</v>
      </c>
      <c r="M427" s="1">
        <v>43489</v>
      </c>
      <c r="N427" t="s">
        <v>20</v>
      </c>
    </row>
    <row r="428" spans="1:14">
      <c r="A428" t="s">
        <v>460</v>
      </c>
      <c r="B428">
        <v>42</v>
      </c>
      <c r="C428" t="s">
        <v>15</v>
      </c>
      <c r="D428" t="s">
        <v>16</v>
      </c>
      <c r="E428" t="s">
        <v>27</v>
      </c>
      <c r="F428" t="s">
        <v>33</v>
      </c>
      <c r="G428">
        <v>81741.570000000007</v>
      </c>
      <c r="H428">
        <v>35595.339999999997</v>
      </c>
      <c r="I428">
        <v>719</v>
      </c>
      <c r="J428">
        <v>306373.73</v>
      </c>
      <c r="K428" t="s">
        <v>38</v>
      </c>
      <c r="L428">
        <v>2</v>
      </c>
      <c r="M428" s="1">
        <v>43708</v>
      </c>
      <c r="N428" t="s">
        <v>20</v>
      </c>
    </row>
    <row r="429" spans="1:14">
      <c r="A429" t="s">
        <v>461</v>
      </c>
      <c r="B429">
        <v>41</v>
      </c>
      <c r="C429" t="s">
        <v>22</v>
      </c>
      <c r="D429" t="s">
        <v>29</v>
      </c>
      <c r="E429" t="s">
        <v>27</v>
      </c>
      <c r="F429" t="s">
        <v>18</v>
      </c>
      <c r="G429">
        <v>55044.35</v>
      </c>
      <c r="H429">
        <v>133352.72</v>
      </c>
      <c r="I429">
        <v>346</v>
      </c>
      <c r="J429">
        <v>25359.55</v>
      </c>
      <c r="K429" t="s">
        <v>19</v>
      </c>
      <c r="L429">
        <v>16</v>
      </c>
      <c r="M429" s="1">
        <v>43546</v>
      </c>
      <c r="N429" t="s">
        <v>20</v>
      </c>
    </row>
    <row r="430" spans="1:14">
      <c r="A430" t="s">
        <v>462</v>
      </c>
      <c r="B430">
        <v>30</v>
      </c>
      <c r="C430" t="s">
        <v>22</v>
      </c>
      <c r="D430" t="s">
        <v>29</v>
      </c>
      <c r="E430" t="s">
        <v>17</v>
      </c>
      <c r="F430" t="s">
        <v>33</v>
      </c>
      <c r="G430">
        <v>14796.56</v>
      </c>
      <c r="H430">
        <v>285747.18</v>
      </c>
      <c r="I430">
        <v>342</v>
      </c>
      <c r="J430">
        <v>7241.01</v>
      </c>
      <c r="K430" t="s">
        <v>25</v>
      </c>
      <c r="L430">
        <v>16</v>
      </c>
      <c r="M430" s="1">
        <v>45084</v>
      </c>
      <c r="N430" t="s">
        <v>35</v>
      </c>
    </row>
    <row r="431" spans="1:14">
      <c r="A431" t="s">
        <v>463</v>
      </c>
      <c r="B431">
        <v>24</v>
      </c>
      <c r="C431" t="s">
        <v>15</v>
      </c>
      <c r="D431" t="s">
        <v>23</v>
      </c>
      <c r="E431" t="s">
        <v>27</v>
      </c>
      <c r="F431" t="s">
        <v>31</v>
      </c>
      <c r="G431">
        <v>38221.61</v>
      </c>
      <c r="H431">
        <v>198252.93</v>
      </c>
      <c r="I431">
        <v>620</v>
      </c>
      <c r="J431">
        <v>133026.47</v>
      </c>
      <c r="K431" t="s">
        <v>38</v>
      </c>
      <c r="L431">
        <v>53</v>
      </c>
      <c r="M431" s="1">
        <v>43220</v>
      </c>
      <c r="N431" t="s">
        <v>20</v>
      </c>
    </row>
    <row r="432" spans="1:14">
      <c r="A432" t="s">
        <v>464</v>
      </c>
      <c r="B432">
        <v>53</v>
      </c>
      <c r="C432" t="s">
        <v>22</v>
      </c>
      <c r="D432" t="s">
        <v>23</v>
      </c>
      <c r="E432" t="s">
        <v>27</v>
      </c>
      <c r="F432" t="s">
        <v>31</v>
      </c>
      <c r="G432">
        <v>102442.61</v>
      </c>
      <c r="H432">
        <v>112307.92</v>
      </c>
      <c r="I432">
        <v>520</v>
      </c>
      <c r="J432">
        <v>121982.38</v>
      </c>
      <c r="K432" t="s">
        <v>25</v>
      </c>
      <c r="L432">
        <v>56</v>
      </c>
      <c r="M432" s="1">
        <v>44287</v>
      </c>
      <c r="N432" t="s">
        <v>20</v>
      </c>
    </row>
    <row r="433" spans="1:14">
      <c r="A433" t="s">
        <v>465</v>
      </c>
      <c r="B433">
        <v>62</v>
      </c>
      <c r="C433" t="s">
        <v>15</v>
      </c>
      <c r="D433" t="s">
        <v>16</v>
      </c>
      <c r="E433" t="s">
        <v>27</v>
      </c>
      <c r="F433" t="s">
        <v>31</v>
      </c>
      <c r="G433">
        <v>120818.42</v>
      </c>
      <c r="H433">
        <v>109573.88</v>
      </c>
      <c r="I433">
        <v>812</v>
      </c>
      <c r="J433">
        <v>486952.33</v>
      </c>
      <c r="K433" t="s">
        <v>25</v>
      </c>
      <c r="L433">
        <v>56</v>
      </c>
      <c r="M433" s="1">
        <v>44607</v>
      </c>
      <c r="N433" t="s">
        <v>20</v>
      </c>
    </row>
    <row r="434" spans="1:14">
      <c r="A434" t="s">
        <v>466</v>
      </c>
      <c r="B434">
        <v>37</v>
      </c>
      <c r="C434" t="s">
        <v>15</v>
      </c>
      <c r="D434" t="s">
        <v>37</v>
      </c>
      <c r="E434" t="s">
        <v>27</v>
      </c>
      <c r="F434" t="s">
        <v>33</v>
      </c>
      <c r="G434">
        <v>30776.240000000002</v>
      </c>
      <c r="H434">
        <v>139643.84</v>
      </c>
      <c r="I434">
        <v>740</v>
      </c>
      <c r="J434">
        <v>475499</v>
      </c>
      <c r="K434" t="s">
        <v>38</v>
      </c>
      <c r="L434">
        <v>22</v>
      </c>
      <c r="M434" s="1">
        <v>44211</v>
      </c>
      <c r="N434" t="s">
        <v>20</v>
      </c>
    </row>
    <row r="435" spans="1:14">
      <c r="A435" t="s">
        <v>467</v>
      </c>
      <c r="B435">
        <v>18</v>
      </c>
      <c r="C435" t="s">
        <v>22</v>
      </c>
      <c r="D435" t="s">
        <v>37</v>
      </c>
      <c r="E435" t="s">
        <v>24</v>
      </c>
      <c r="F435" t="s">
        <v>18</v>
      </c>
      <c r="G435">
        <v>40485.300000000003</v>
      </c>
      <c r="H435">
        <v>11112.7</v>
      </c>
      <c r="I435">
        <v>443</v>
      </c>
      <c r="J435">
        <v>44066.68</v>
      </c>
      <c r="K435" t="s">
        <v>25</v>
      </c>
      <c r="L435">
        <v>43</v>
      </c>
      <c r="M435" s="1">
        <v>43225</v>
      </c>
      <c r="N435" t="s">
        <v>20</v>
      </c>
    </row>
    <row r="436" spans="1:14">
      <c r="A436" t="s">
        <v>468</v>
      </c>
      <c r="B436">
        <v>25</v>
      </c>
      <c r="C436" t="s">
        <v>22</v>
      </c>
      <c r="D436" t="s">
        <v>29</v>
      </c>
      <c r="E436" t="s">
        <v>27</v>
      </c>
      <c r="F436" t="s">
        <v>18</v>
      </c>
      <c r="G436">
        <v>90535.74</v>
      </c>
      <c r="H436">
        <v>137794.97</v>
      </c>
      <c r="I436">
        <v>327</v>
      </c>
      <c r="J436">
        <v>33481.949999999997</v>
      </c>
      <c r="K436" t="s">
        <v>19</v>
      </c>
      <c r="L436">
        <v>1</v>
      </c>
      <c r="M436" s="1">
        <v>44632</v>
      </c>
      <c r="N436" t="s">
        <v>20</v>
      </c>
    </row>
    <row r="437" spans="1:14">
      <c r="A437" t="s">
        <v>469</v>
      </c>
      <c r="B437">
        <v>63</v>
      </c>
      <c r="C437" t="s">
        <v>22</v>
      </c>
      <c r="D437" t="s">
        <v>23</v>
      </c>
      <c r="E437" t="s">
        <v>17</v>
      </c>
      <c r="F437" t="s">
        <v>33</v>
      </c>
      <c r="G437">
        <v>149845.9</v>
      </c>
      <c r="H437">
        <v>264719.84000000003</v>
      </c>
      <c r="I437">
        <v>466</v>
      </c>
      <c r="J437">
        <v>12238.41</v>
      </c>
      <c r="K437" t="s">
        <v>19</v>
      </c>
      <c r="L437">
        <v>15</v>
      </c>
      <c r="M437" s="1">
        <v>43743</v>
      </c>
      <c r="N437" t="s">
        <v>20</v>
      </c>
    </row>
    <row r="438" spans="1:14">
      <c r="A438" t="s">
        <v>470</v>
      </c>
      <c r="B438">
        <v>33</v>
      </c>
      <c r="C438" t="s">
        <v>22</v>
      </c>
      <c r="D438" t="s">
        <v>16</v>
      </c>
      <c r="E438" t="s">
        <v>17</v>
      </c>
      <c r="F438" t="s">
        <v>45</v>
      </c>
      <c r="G438">
        <v>494246.5</v>
      </c>
      <c r="H438">
        <v>228965.73</v>
      </c>
      <c r="I438">
        <v>548</v>
      </c>
      <c r="J438">
        <v>19967.490000000002</v>
      </c>
      <c r="K438" t="s">
        <v>38</v>
      </c>
      <c r="L438">
        <v>24</v>
      </c>
      <c r="M438" s="1">
        <v>43218</v>
      </c>
      <c r="N438" t="s">
        <v>20</v>
      </c>
    </row>
    <row r="439" spans="1:14">
      <c r="A439" t="s">
        <v>471</v>
      </c>
      <c r="B439">
        <v>31</v>
      </c>
      <c r="C439" t="s">
        <v>22</v>
      </c>
      <c r="D439" t="s">
        <v>23</v>
      </c>
      <c r="E439" t="s">
        <v>24</v>
      </c>
      <c r="F439" t="s">
        <v>18</v>
      </c>
      <c r="G439">
        <v>88285.78</v>
      </c>
      <c r="H439">
        <v>9937.5499999999993</v>
      </c>
      <c r="I439">
        <v>656</v>
      </c>
      <c r="J439">
        <v>185020.11</v>
      </c>
      <c r="K439" t="s">
        <v>38</v>
      </c>
      <c r="L439">
        <v>4</v>
      </c>
      <c r="M439" s="1">
        <v>43203</v>
      </c>
      <c r="N439" t="s">
        <v>20</v>
      </c>
    </row>
    <row r="440" spans="1:14">
      <c r="A440" t="s">
        <v>472</v>
      </c>
      <c r="B440">
        <v>29</v>
      </c>
      <c r="C440" t="s">
        <v>22</v>
      </c>
      <c r="D440" t="s">
        <v>41</v>
      </c>
      <c r="E440" t="s">
        <v>27</v>
      </c>
      <c r="F440" t="s">
        <v>31</v>
      </c>
      <c r="G440">
        <v>81958.720000000001</v>
      </c>
      <c r="H440">
        <v>108516.96</v>
      </c>
      <c r="I440">
        <v>410</v>
      </c>
      <c r="J440">
        <v>7937.15</v>
      </c>
      <c r="K440" t="s">
        <v>19</v>
      </c>
      <c r="L440">
        <v>18</v>
      </c>
      <c r="M440" s="1">
        <v>44297</v>
      </c>
      <c r="N440" t="s">
        <v>20</v>
      </c>
    </row>
    <row r="441" spans="1:14">
      <c r="A441" t="s">
        <v>473</v>
      </c>
      <c r="B441">
        <v>68</v>
      </c>
      <c r="C441" t="s">
        <v>22</v>
      </c>
      <c r="D441" t="s">
        <v>37</v>
      </c>
      <c r="E441" t="s">
        <v>47</v>
      </c>
      <c r="F441" t="s">
        <v>31</v>
      </c>
      <c r="G441">
        <v>138881.99</v>
      </c>
      <c r="H441">
        <v>20990.04</v>
      </c>
      <c r="I441">
        <v>533</v>
      </c>
      <c r="J441">
        <v>171617.46</v>
      </c>
      <c r="K441" t="s">
        <v>38</v>
      </c>
      <c r="L441">
        <v>17</v>
      </c>
      <c r="M441" s="1">
        <v>44077</v>
      </c>
      <c r="N441" t="s">
        <v>20</v>
      </c>
    </row>
    <row r="442" spans="1:14">
      <c r="A442" t="s">
        <v>474</v>
      </c>
      <c r="B442">
        <v>40</v>
      </c>
      <c r="C442" t="s">
        <v>15</v>
      </c>
      <c r="D442" t="s">
        <v>16</v>
      </c>
      <c r="E442" t="s">
        <v>17</v>
      </c>
      <c r="F442" t="s">
        <v>31</v>
      </c>
      <c r="G442">
        <v>86235.48</v>
      </c>
      <c r="H442">
        <v>147597.76000000001</v>
      </c>
      <c r="I442">
        <v>323</v>
      </c>
      <c r="J442">
        <v>20999.09</v>
      </c>
      <c r="K442" t="s">
        <v>19</v>
      </c>
      <c r="L442">
        <v>7</v>
      </c>
      <c r="M442" s="1">
        <v>44130</v>
      </c>
      <c r="N442" t="s">
        <v>20</v>
      </c>
    </row>
    <row r="443" spans="1:14">
      <c r="A443" t="s">
        <v>475</v>
      </c>
      <c r="B443">
        <v>32</v>
      </c>
      <c r="C443" t="s">
        <v>15</v>
      </c>
      <c r="D443" t="s">
        <v>41</v>
      </c>
      <c r="E443" t="s">
        <v>47</v>
      </c>
      <c r="F443" t="s">
        <v>18</v>
      </c>
      <c r="G443">
        <v>65204.18</v>
      </c>
      <c r="H443">
        <v>16444.48</v>
      </c>
      <c r="I443">
        <v>325</v>
      </c>
      <c r="J443">
        <v>10317</v>
      </c>
      <c r="K443" t="s">
        <v>19</v>
      </c>
      <c r="L443">
        <v>50</v>
      </c>
      <c r="M443" s="1">
        <v>44983</v>
      </c>
      <c r="N443" t="s">
        <v>20</v>
      </c>
    </row>
    <row r="444" spans="1:14">
      <c r="A444" t="s">
        <v>476</v>
      </c>
      <c r="B444">
        <v>45</v>
      </c>
      <c r="C444" t="s">
        <v>15</v>
      </c>
      <c r="D444" t="s">
        <v>23</v>
      </c>
      <c r="E444" t="s">
        <v>47</v>
      </c>
      <c r="F444" t="s">
        <v>45</v>
      </c>
      <c r="G444">
        <v>189244.61</v>
      </c>
      <c r="H444">
        <v>5407.65</v>
      </c>
      <c r="I444">
        <v>680</v>
      </c>
      <c r="J444">
        <v>157899.92000000001</v>
      </c>
      <c r="K444" t="s">
        <v>25</v>
      </c>
      <c r="L444">
        <v>45</v>
      </c>
      <c r="M444" s="1">
        <v>44847</v>
      </c>
      <c r="N444" t="s">
        <v>20</v>
      </c>
    </row>
    <row r="445" spans="1:14">
      <c r="A445" t="s">
        <v>477</v>
      </c>
      <c r="B445">
        <v>51</v>
      </c>
      <c r="C445" t="s">
        <v>15</v>
      </c>
      <c r="D445" t="s">
        <v>16</v>
      </c>
      <c r="E445" t="s">
        <v>27</v>
      </c>
      <c r="F445" t="s">
        <v>18</v>
      </c>
      <c r="G445">
        <v>61014.02</v>
      </c>
      <c r="H445">
        <v>59590.9</v>
      </c>
      <c r="I445">
        <v>645</v>
      </c>
      <c r="J445">
        <v>168143.3</v>
      </c>
      <c r="K445" t="s">
        <v>38</v>
      </c>
      <c r="L445">
        <v>52</v>
      </c>
      <c r="M445" s="1">
        <v>44188</v>
      </c>
      <c r="N445" t="s">
        <v>20</v>
      </c>
    </row>
    <row r="446" spans="1:14">
      <c r="A446" t="s">
        <v>478</v>
      </c>
      <c r="B446">
        <v>19</v>
      </c>
      <c r="C446" t="s">
        <v>15</v>
      </c>
      <c r="D446" t="s">
        <v>23</v>
      </c>
      <c r="E446" t="s">
        <v>27</v>
      </c>
      <c r="F446" t="s">
        <v>45</v>
      </c>
      <c r="G446">
        <v>285691.32</v>
      </c>
      <c r="H446">
        <v>113047.32</v>
      </c>
      <c r="I446">
        <v>677</v>
      </c>
      <c r="J446">
        <v>184905.29</v>
      </c>
      <c r="K446" t="s">
        <v>19</v>
      </c>
      <c r="L446">
        <v>52</v>
      </c>
      <c r="M446" s="1">
        <v>43423</v>
      </c>
      <c r="N446" t="s">
        <v>20</v>
      </c>
    </row>
    <row r="447" spans="1:14">
      <c r="A447" t="s">
        <v>479</v>
      </c>
      <c r="B447">
        <v>49</v>
      </c>
      <c r="C447" t="s">
        <v>22</v>
      </c>
      <c r="D447" t="s">
        <v>41</v>
      </c>
      <c r="E447" t="s">
        <v>27</v>
      </c>
      <c r="F447" t="s">
        <v>33</v>
      </c>
      <c r="G447">
        <v>13427.24</v>
      </c>
      <c r="H447">
        <v>169851.09</v>
      </c>
      <c r="I447">
        <v>821</v>
      </c>
      <c r="J447">
        <v>119890.86</v>
      </c>
      <c r="K447" t="s">
        <v>38</v>
      </c>
      <c r="L447">
        <v>10</v>
      </c>
      <c r="M447" s="1">
        <v>43217</v>
      </c>
      <c r="N447" t="s">
        <v>20</v>
      </c>
    </row>
    <row r="448" spans="1:14">
      <c r="A448" t="s">
        <v>480</v>
      </c>
      <c r="B448">
        <v>40</v>
      </c>
      <c r="C448" t="s">
        <v>15</v>
      </c>
      <c r="D448" t="s">
        <v>23</v>
      </c>
      <c r="E448" t="s">
        <v>17</v>
      </c>
      <c r="F448" t="s">
        <v>31</v>
      </c>
      <c r="G448">
        <v>159187.07</v>
      </c>
      <c r="H448">
        <v>98043.56</v>
      </c>
      <c r="I448">
        <v>316</v>
      </c>
      <c r="J448">
        <v>49542.86</v>
      </c>
      <c r="K448" t="s">
        <v>19</v>
      </c>
      <c r="L448">
        <v>1</v>
      </c>
      <c r="M448" s="1">
        <v>45068</v>
      </c>
      <c r="N448" t="s">
        <v>35</v>
      </c>
    </row>
    <row r="449" spans="1:14">
      <c r="A449" t="s">
        <v>481</v>
      </c>
      <c r="B449">
        <v>39</v>
      </c>
      <c r="C449" t="s">
        <v>15</v>
      </c>
      <c r="D449" t="s">
        <v>16</v>
      </c>
      <c r="E449" t="s">
        <v>27</v>
      </c>
      <c r="F449" t="s">
        <v>18</v>
      </c>
      <c r="G449">
        <v>2177.89</v>
      </c>
      <c r="H449">
        <v>118849.38</v>
      </c>
      <c r="I449">
        <v>544</v>
      </c>
      <c r="J449">
        <v>118694.33</v>
      </c>
      <c r="K449" t="s">
        <v>25</v>
      </c>
      <c r="L449">
        <v>2</v>
      </c>
      <c r="M449" s="1">
        <v>44141</v>
      </c>
      <c r="N449" t="s">
        <v>20</v>
      </c>
    </row>
    <row r="450" spans="1:14">
      <c r="A450" t="s">
        <v>482</v>
      </c>
      <c r="B450">
        <v>68</v>
      </c>
      <c r="C450" t="s">
        <v>15</v>
      </c>
      <c r="D450" t="s">
        <v>37</v>
      </c>
      <c r="E450" t="s">
        <v>27</v>
      </c>
      <c r="F450" t="s">
        <v>18</v>
      </c>
      <c r="G450">
        <v>30022.44</v>
      </c>
      <c r="H450">
        <v>88643.55</v>
      </c>
      <c r="I450">
        <v>838</v>
      </c>
      <c r="J450">
        <v>405350.81</v>
      </c>
      <c r="K450" t="s">
        <v>25</v>
      </c>
      <c r="L450">
        <v>49</v>
      </c>
      <c r="M450" s="1">
        <v>43265</v>
      </c>
      <c r="N450" t="s">
        <v>20</v>
      </c>
    </row>
    <row r="451" spans="1:14">
      <c r="A451" t="s">
        <v>483</v>
      </c>
      <c r="B451">
        <v>42</v>
      </c>
      <c r="C451" t="s">
        <v>15</v>
      </c>
      <c r="D451" t="s">
        <v>23</v>
      </c>
      <c r="E451" t="s">
        <v>17</v>
      </c>
      <c r="F451" t="s">
        <v>31</v>
      </c>
      <c r="G451">
        <v>6155.19</v>
      </c>
      <c r="H451">
        <v>49345.120000000003</v>
      </c>
      <c r="I451">
        <v>501</v>
      </c>
      <c r="J451">
        <v>46845.79</v>
      </c>
      <c r="K451" t="s">
        <v>38</v>
      </c>
      <c r="L451">
        <v>22</v>
      </c>
      <c r="M451" s="1">
        <v>44844</v>
      </c>
      <c r="N451" t="s">
        <v>20</v>
      </c>
    </row>
    <row r="452" spans="1:14">
      <c r="A452" t="s">
        <v>484</v>
      </c>
      <c r="B452">
        <v>39</v>
      </c>
      <c r="C452" t="s">
        <v>15</v>
      </c>
      <c r="D452" t="s">
        <v>23</v>
      </c>
      <c r="E452" t="s">
        <v>27</v>
      </c>
      <c r="F452" t="s">
        <v>45</v>
      </c>
      <c r="G452">
        <v>219290.64</v>
      </c>
      <c r="H452">
        <v>192910.74</v>
      </c>
      <c r="I452">
        <v>547</v>
      </c>
      <c r="J452">
        <v>176598.28</v>
      </c>
      <c r="K452" t="s">
        <v>19</v>
      </c>
      <c r="L452">
        <v>32</v>
      </c>
      <c r="M452" s="1">
        <v>43481</v>
      </c>
      <c r="N452" t="s">
        <v>20</v>
      </c>
    </row>
    <row r="453" spans="1:14">
      <c r="A453" t="s">
        <v>485</v>
      </c>
      <c r="B453">
        <v>39</v>
      </c>
      <c r="C453" t="s">
        <v>15</v>
      </c>
      <c r="D453" t="s">
        <v>37</v>
      </c>
      <c r="E453" t="s">
        <v>27</v>
      </c>
      <c r="F453" t="s">
        <v>31</v>
      </c>
      <c r="G453">
        <v>17316.3</v>
      </c>
      <c r="H453">
        <v>175294.56</v>
      </c>
      <c r="I453">
        <v>417</v>
      </c>
      <c r="J453">
        <v>32792.870000000003</v>
      </c>
      <c r="K453" t="s">
        <v>19</v>
      </c>
      <c r="L453">
        <v>29</v>
      </c>
      <c r="M453" s="1">
        <v>43241</v>
      </c>
      <c r="N453" t="s">
        <v>20</v>
      </c>
    </row>
    <row r="454" spans="1:14">
      <c r="A454" t="s">
        <v>486</v>
      </c>
      <c r="B454">
        <v>66</v>
      </c>
      <c r="C454" t="s">
        <v>15</v>
      </c>
      <c r="D454" t="s">
        <v>29</v>
      </c>
      <c r="E454" t="s">
        <v>27</v>
      </c>
      <c r="F454" t="s">
        <v>31</v>
      </c>
      <c r="G454">
        <v>183134.64</v>
      </c>
      <c r="H454">
        <v>43343.71</v>
      </c>
      <c r="I454">
        <v>308</v>
      </c>
      <c r="J454">
        <v>38083.279999999999</v>
      </c>
      <c r="K454" t="s">
        <v>25</v>
      </c>
      <c r="L454">
        <v>35</v>
      </c>
      <c r="M454" s="1">
        <v>44319</v>
      </c>
      <c r="N454" t="s">
        <v>35</v>
      </c>
    </row>
    <row r="455" spans="1:14">
      <c r="A455" t="s">
        <v>487</v>
      </c>
      <c r="B455">
        <v>69</v>
      </c>
      <c r="C455" t="s">
        <v>22</v>
      </c>
      <c r="D455" t="s">
        <v>23</v>
      </c>
      <c r="E455" t="s">
        <v>27</v>
      </c>
      <c r="F455" t="s">
        <v>31</v>
      </c>
      <c r="G455">
        <v>86057.46</v>
      </c>
      <c r="H455">
        <v>152363.82999999999</v>
      </c>
      <c r="I455">
        <v>322</v>
      </c>
      <c r="J455">
        <v>43098.98</v>
      </c>
      <c r="K455" t="s">
        <v>19</v>
      </c>
      <c r="L455">
        <v>17</v>
      </c>
      <c r="M455" s="1">
        <v>43240</v>
      </c>
      <c r="N455" t="s">
        <v>20</v>
      </c>
    </row>
    <row r="456" spans="1:14">
      <c r="A456" t="s">
        <v>488</v>
      </c>
      <c r="B456">
        <v>59</v>
      </c>
      <c r="C456" t="s">
        <v>22</v>
      </c>
      <c r="D456" t="s">
        <v>23</v>
      </c>
      <c r="E456" t="s">
        <v>27</v>
      </c>
      <c r="F456" t="s">
        <v>18</v>
      </c>
      <c r="G456">
        <v>46490.080000000002</v>
      </c>
      <c r="H456">
        <v>89088.58</v>
      </c>
      <c r="I456">
        <v>539</v>
      </c>
      <c r="J456">
        <v>16869.009999999998</v>
      </c>
      <c r="K456" t="s">
        <v>38</v>
      </c>
      <c r="L456">
        <v>12</v>
      </c>
      <c r="M456" s="1">
        <v>44483</v>
      </c>
      <c r="N456" t="s">
        <v>20</v>
      </c>
    </row>
    <row r="457" spans="1:14">
      <c r="A457" t="s">
        <v>489</v>
      </c>
      <c r="B457">
        <v>23</v>
      </c>
      <c r="C457" t="s">
        <v>15</v>
      </c>
      <c r="D457" t="s">
        <v>23</v>
      </c>
      <c r="E457" t="s">
        <v>17</v>
      </c>
      <c r="F457" t="s">
        <v>18</v>
      </c>
      <c r="G457">
        <v>35635.17</v>
      </c>
      <c r="H457">
        <v>298557.95</v>
      </c>
      <c r="I457">
        <v>326</v>
      </c>
      <c r="J457">
        <v>39359.81</v>
      </c>
      <c r="K457" t="s">
        <v>19</v>
      </c>
      <c r="L457">
        <v>24</v>
      </c>
      <c r="M457" s="1">
        <v>44866</v>
      </c>
      <c r="N457" t="s">
        <v>35</v>
      </c>
    </row>
    <row r="458" spans="1:14">
      <c r="A458" t="s">
        <v>490</v>
      </c>
      <c r="B458">
        <v>32</v>
      </c>
      <c r="C458" t="s">
        <v>22</v>
      </c>
      <c r="D458" t="s">
        <v>37</v>
      </c>
      <c r="E458" t="s">
        <v>17</v>
      </c>
      <c r="F458" t="s">
        <v>18</v>
      </c>
      <c r="G458">
        <v>63123.11</v>
      </c>
      <c r="H458">
        <v>104671.59</v>
      </c>
      <c r="I458">
        <v>380</v>
      </c>
      <c r="J458">
        <v>17426.14</v>
      </c>
      <c r="K458" t="s">
        <v>25</v>
      </c>
      <c r="L458">
        <v>30</v>
      </c>
      <c r="M458" s="1">
        <v>43582</v>
      </c>
      <c r="N458" t="s">
        <v>35</v>
      </c>
    </row>
    <row r="459" spans="1:14">
      <c r="A459" t="s">
        <v>491</v>
      </c>
      <c r="B459">
        <v>60</v>
      </c>
      <c r="C459" t="s">
        <v>22</v>
      </c>
      <c r="D459" t="s">
        <v>29</v>
      </c>
      <c r="E459" t="s">
        <v>24</v>
      </c>
      <c r="F459" t="s">
        <v>18</v>
      </c>
      <c r="G459">
        <v>78656.399999999994</v>
      </c>
      <c r="H459">
        <v>4774.7700000000004</v>
      </c>
      <c r="I459">
        <v>498</v>
      </c>
      <c r="J459">
        <v>30362.75</v>
      </c>
      <c r="K459" t="s">
        <v>19</v>
      </c>
      <c r="L459">
        <v>44</v>
      </c>
      <c r="M459" s="1">
        <v>43927</v>
      </c>
      <c r="N459" t="s">
        <v>20</v>
      </c>
    </row>
    <row r="460" spans="1:14">
      <c r="A460" t="s">
        <v>492</v>
      </c>
      <c r="B460">
        <v>54</v>
      </c>
      <c r="C460" t="s">
        <v>22</v>
      </c>
      <c r="D460" t="s">
        <v>23</v>
      </c>
      <c r="E460" t="s">
        <v>17</v>
      </c>
      <c r="F460" t="s">
        <v>31</v>
      </c>
      <c r="G460">
        <v>131388.60999999999</v>
      </c>
      <c r="H460">
        <v>179009.35</v>
      </c>
      <c r="I460">
        <v>391</v>
      </c>
      <c r="J460">
        <v>38593.660000000003</v>
      </c>
      <c r="K460" t="s">
        <v>19</v>
      </c>
      <c r="L460">
        <v>30</v>
      </c>
      <c r="M460" s="1">
        <v>43346</v>
      </c>
      <c r="N460" t="s">
        <v>20</v>
      </c>
    </row>
    <row r="461" spans="1:14">
      <c r="A461" t="s">
        <v>493</v>
      </c>
      <c r="B461">
        <v>50</v>
      </c>
      <c r="C461" t="s">
        <v>22</v>
      </c>
      <c r="D461" t="s">
        <v>23</v>
      </c>
      <c r="E461" t="s">
        <v>17</v>
      </c>
      <c r="F461" t="s">
        <v>33</v>
      </c>
      <c r="G461">
        <v>114749</v>
      </c>
      <c r="H461">
        <v>253835.33</v>
      </c>
      <c r="I461">
        <v>383</v>
      </c>
      <c r="J461">
        <v>33412.54</v>
      </c>
      <c r="K461" t="s">
        <v>25</v>
      </c>
      <c r="L461">
        <v>20</v>
      </c>
      <c r="M461" s="1">
        <v>45029</v>
      </c>
      <c r="N461" t="s">
        <v>35</v>
      </c>
    </row>
    <row r="462" spans="1:14">
      <c r="A462" t="s">
        <v>494</v>
      </c>
      <c r="B462">
        <v>25</v>
      </c>
      <c r="C462" t="s">
        <v>15</v>
      </c>
      <c r="D462" t="s">
        <v>23</v>
      </c>
      <c r="E462" t="s">
        <v>27</v>
      </c>
      <c r="F462" t="s">
        <v>45</v>
      </c>
      <c r="G462">
        <v>457688.15</v>
      </c>
      <c r="H462">
        <v>62728.21</v>
      </c>
      <c r="I462">
        <v>599</v>
      </c>
      <c r="J462">
        <v>92189.11</v>
      </c>
      <c r="K462" t="s">
        <v>38</v>
      </c>
      <c r="L462">
        <v>42</v>
      </c>
      <c r="M462" s="1">
        <v>44924</v>
      </c>
      <c r="N462" t="s">
        <v>20</v>
      </c>
    </row>
    <row r="463" spans="1:14">
      <c r="A463" t="s">
        <v>495</v>
      </c>
      <c r="B463">
        <v>61</v>
      </c>
      <c r="C463" t="s">
        <v>22</v>
      </c>
      <c r="D463" t="s">
        <v>23</v>
      </c>
      <c r="E463" t="s">
        <v>24</v>
      </c>
      <c r="F463" t="s">
        <v>18</v>
      </c>
      <c r="G463">
        <v>86491.11</v>
      </c>
      <c r="H463">
        <v>14188.06</v>
      </c>
      <c r="I463">
        <v>595</v>
      </c>
      <c r="J463">
        <v>178039.42</v>
      </c>
      <c r="K463" t="s">
        <v>38</v>
      </c>
      <c r="L463">
        <v>7</v>
      </c>
      <c r="M463" s="1">
        <v>44267</v>
      </c>
      <c r="N463" t="s">
        <v>20</v>
      </c>
    </row>
    <row r="464" spans="1:14">
      <c r="A464" t="s">
        <v>496</v>
      </c>
      <c r="B464">
        <v>61</v>
      </c>
      <c r="C464" t="s">
        <v>22</v>
      </c>
      <c r="D464" t="s">
        <v>29</v>
      </c>
      <c r="E464" t="s">
        <v>24</v>
      </c>
      <c r="F464" t="s">
        <v>18</v>
      </c>
      <c r="G464">
        <v>67731.789999999994</v>
      </c>
      <c r="H464">
        <v>1228.1300000000001</v>
      </c>
      <c r="I464">
        <v>753</v>
      </c>
      <c r="J464">
        <v>355883.25</v>
      </c>
      <c r="K464" t="s">
        <v>38</v>
      </c>
      <c r="L464">
        <v>42</v>
      </c>
      <c r="M464" s="1">
        <v>43605</v>
      </c>
      <c r="N464" t="s">
        <v>20</v>
      </c>
    </row>
    <row r="465" spans="1:14">
      <c r="A465" t="s">
        <v>497</v>
      </c>
      <c r="B465">
        <v>22</v>
      </c>
      <c r="C465" t="s">
        <v>22</v>
      </c>
      <c r="D465" t="s">
        <v>23</v>
      </c>
      <c r="E465" t="s">
        <v>24</v>
      </c>
      <c r="F465" t="s">
        <v>18</v>
      </c>
      <c r="G465">
        <v>22249.16</v>
      </c>
      <c r="H465">
        <v>18378.689999999999</v>
      </c>
      <c r="I465">
        <v>580</v>
      </c>
      <c r="J465">
        <v>100359.71</v>
      </c>
      <c r="K465" t="s">
        <v>38</v>
      </c>
      <c r="L465">
        <v>50</v>
      </c>
      <c r="M465" s="1">
        <v>44286</v>
      </c>
      <c r="N465" t="s">
        <v>20</v>
      </c>
    </row>
    <row r="466" spans="1:14">
      <c r="A466" t="s">
        <v>498</v>
      </c>
      <c r="B466">
        <v>56</v>
      </c>
      <c r="C466" t="s">
        <v>15</v>
      </c>
      <c r="D466" t="s">
        <v>23</v>
      </c>
      <c r="E466" t="s">
        <v>17</v>
      </c>
      <c r="F466" t="s">
        <v>18</v>
      </c>
      <c r="G466">
        <v>64132.58</v>
      </c>
      <c r="H466">
        <v>42700.98</v>
      </c>
      <c r="I466">
        <v>358</v>
      </c>
      <c r="J466">
        <v>19546.04</v>
      </c>
      <c r="K466" t="s">
        <v>25</v>
      </c>
      <c r="L466">
        <v>54</v>
      </c>
      <c r="M466" s="1">
        <v>44318</v>
      </c>
      <c r="N466" t="s">
        <v>20</v>
      </c>
    </row>
    <row r="467" spans="1:14">
      <c r="A467" t="s">
        <v>499</v>
      </c>
      <c r="B467">
        <v>21</v>
      </c>
      <c r="C467" t="s">
        <v>15</v>
      </c>
      <c r="D467" t="s">
        <v>16</v>
      </c>
      <c r="E467" t="s">
        <v>27</v>
      </c>
      <c r="F467" t="s">
        <v>31</v>
      </c>
      <c r="G467">
        <v>103686.2</v>
      </c>
      <c r="H467">
        <v>185419.33</v>
      </c>
      <c r="I467">
        <v>641</v>
      </c>
      <c r="J467">
        <v>153030.66</v>
      </c>
      <c r="K467" t="s">
        <v>38</v>
      </c>
      <c r="L467">
        <v>38</v>
      </c>
      <c r="M467" s="1">
        <v>43182</v>
      </c>
      <c r="N467" t="s">
        <v>20</v>
      </c>
    </row>
    <row r="468" spans="1:14">
      <c r="A468" t="s">
        <v>500</v>
      </c>
      <c r="B468">
        <v>23</v>
      </c>
      <c r="C468" t="s">
        <v>15</v>
      </c>
      <c r="D468" t="s">
        <v>23</v>
      </c>
      <c r="E468" t="s">
        <v>27</v>
      </c>
      <c r="F468" t="s">
        <v>31</v>
      </c>
      <c r="G468">
        <v>144857.75</v>
      </c>
      <c r="H468">
        <v>113437.23</v>
      </c>
      <c r="I468">
        <v>764</v>
      </c>
      <c r="J468">
        <v>376860.66</v>
      </c>
      <c r="K468" t="s">
        <v>38</v>
      </c>
      <c r="L468">
        <v>7</v>
      </c>
      <c r="M468" s="1">
        <v>44369</v>
      </c>
      <c r="N468" t="s">
        <v>20</v>
      </c>
    </row>
    <row r="469" spans="1:14">
      <c r="A469" t="s">
        <v>501</v>
      </c>
      <c r="B469">
        <v>62</v>
      </c>
      <c r="C469" t="s">
        <v>15</v>
      </c>
      <c r="D469" t="s">
        <v>16</v>
      </c>
      <c r="E469" t="s">
        <v>27</v>
      </c>
      <c r="F469" t="s">
        <v>18</v>
      </c>
      <c r="G469">
        <v>83460.23</v>
      </c>
      <c r="H469">
        <v>106175.49</v>
      </c>
      <c r="I469">
        <v>641</v>
      </c>
      <c r="J469">
        <v>113976.75</v>
      </c>
      <c r="K469" t="s">
        <v>25</v>
      </c>
      <c r="L469">
        <v>49</v>
      </c>
      <c r="M469" s="1">
        <v>43268</v>
      </c>
      <c r="N469" t="s">
        <v>35</v>
      </c>
    </row>
    <row r="470" spans="1:14">
      <c r="A470" t="s">
        <v>502</v>
      </c>
      <c r="B470">
        <v>49</v>
      </c>
      <c r="C470" t="s">
        <v>15</v>
      </c>
      <c r="D470" t="s">
        <v>29</v>
      </c>
      <c r="E470" t="s">
        <v>47</v>
      </c>
      <c r="F470" t="s">
        <v>18</v>
      </c>
      <c r="G470">
        <v>74529.429999999993</v>
      </c>
      <c r="H470">
        <v>29332.68</v>
      </c>
      <c r="I470">
        <v>361</v>
      </c>
      <c r="J470">
        <v>48913.34</v>
      </c>
      <c r="K470" t="s">
        <v>19</v>
      </c>
      <c r="L470">
        <v>30</v>
      </c>
      <c r="M470" s="1">
        <v>43959</v>
      </c>
      <c r="N470" t="s">
        <v>35</v>
      </c>
    </row>
    <row r="471" spans="1:14">
      <c r="A471" t="s">
        <v>503</v>
      </c>
      <c r="B471">
        <v>69</v>
      </c>
      <c r="C471" t="s">
        <v>15</v>
      </c>
      <c r="D471" t="s">
        <v>29</v>
      </c>
      <c r="E471" t="s">
        <v>17</v>
      </c>
      <c r="F471" t="s">
        <v>18</v>
      </c>
      <c r="G471">
        <v>84809.56</v>
      </c>
      <c r="H471">
        <v>297307.57</v>
      </c>
      <c r="I471">
        <v>728</v>
      </c>
      <c r="J471">
        <v>143457.84</v>
      </c>
      <c r="K471" t="s">
        <v>25</v>
      </c>
      <c r="L471">
        <v>12</v>
      </c>
      <c r="M471" s="1">
        <v>44447</v>
      </c>
      <c r="N471" t="s">
        <v>20</v>
      </c>
    </row>
    <row r="472" spans="1:14">
      <c r="A472" t="s">
        <v>504</v>
      </c>
      <c r="B472">
        <v>47</v>
      </c>
      <c r="C472" t="s">
        <v>15</v>
      </c>
      <c r="D472" t="s">
        <v>16</v>
      </c>
      <c r="E472" t="s">
        <v>17</v>
      </c>
      <c r="F472" t="s">
        <v>18</v>
      </c>
      <c r="G472">
        <v>7322.77</v>
      </c>
      <c r="H472">
        <v>202049.88</v>
      </c>
      <c r="I472">
        <v>555</v>
      </c>
      <c r="J472">
        <v>43219.46</v>
      </c>
      <c r="K472" t="s">
        <v>19</v>
      </c>
      <c r="L472">
        <v>49</v>
      </c>
      <c r="M472" s="1">
        <v>44296</v>
      </c>
      <c r="N472" t="s">
        <v>20</v>
      </c>
    </row>
    <row r="473" spans="1:14">
      <c r="A473" t="s">
        <v>505</v>
      </c>
      <c r="B473">
        <v>64</v>
      </c>
      <c r="C473" t="s">
        <v>22</v>
      </c>
      <c r="D473" t="s">
        <v>29</v>
      </c>
      <c r="E473" t="s">
        <v>27</v>
      </c>
      <c r="F473" t="s">
        <v>45</v>
      </c>
      <c r="G473">
        <v>64229.02</v>
      </c>
      <c r="H473">
        <v>51610.28</v>
      </c>
      <c r="I473">
        <v>646</v>
      </c>
      <c r="J473">
        <v>38540.83</v>
      </c>
      <c r="K473" t="s">
        <v>25</v>
      </c>
      <c r="L473">
        <v>31</v>
      </c>
      <c r="M473" s="1">
        <v>44258</v>
      </c>
      <c r="N473" t="s">
        <v>20</v>
      </c>
    </row>
    <row r="474" spans="1:14">
      <c r="A474" t="s">
        <v>506</v>
      </c>
      <c r="B474">
        <v>52</v>
      </c>
      <c r="C474" t="s">
        <v>22</v>
      </c>
      <c r="D474" t="s">
        <v>37</v>
      </c>
      <c r="E474" t="s">
        <v>24</v>
      </c>
      <c r="F474" t="s">
        <v>18</v>
      </c>
      <c r="G474">
        <v>26591.56</v>
      </c>
      <c r="H474">
        <v>10123.4</v>
      </c>
      <c r="I474">
        <v>825</v>
      </c>
      <c r="J474">
        <v>117743.37</v>
      </c>
      <c r="K474" t="s">
        <v>25</v>
      </c>
      <c r="L474">
        <v>18</v>
      </c>
      <c r="M474" s="1">
        <v>44171</v>
      </c>
      <c r="N474" t="s">
        <v>20</v>
      </c>
    </row>
    <row r="475" spans="1:14">
      <c r="A475" t="s">
        <v>507</v>
      </c>
      <c r="B475">
        <v>57</v>
      </c>
      <c r="C475" t="s">
        <v>22</v>
      </c>
      <c r="D475" t="s">
        <v>16</v>
      </c>
      <c r="E475" t="s">
        <v>27</v>
      </c>
      <c r="F475" t="s">
        <v>31</v>
      </c>
      <c r="G475">
        <v>180629.89</v>
      </c>
      <c r="H475">
        <v>119957.73</v>
      </c>
      <c r="I475">
        <v>603</v>
      </c>
      <c r="J475">
        <v>117351.57</v>
      </c>
      <c r="K475" t="s">
        <v>38</v>
      </c>
      <c r="L475">
        <v>46</v>
      </c>
      <c r="M475" s="1">
        <v>43748</v>
      </c>
      <c r="N475" t="s">
        <v>20</v>
      </c>
    </row>
    <row r="476" spans="1:14">
      <c r="A476" t="s">
        <v>508</v>
      </c>
      <c r="B476">
        <v>69</v>
      </c>
      <c r="C476" t="s">
        <v>15</v>
      </c>
      <c r="D476" t="s">
        <v>29</v>
      </c>
      <c r="E476" t="s">
        <v>27</v>
      </c>
      <c r="F476" t="s">
        <v>31</v>
      </c>
      <c r="G476">
        <v>165613.54999999999</v>
      </c>
      <c r="H476">
        <v>117455.89</v>
      </c>
      <c r="I476">
        <v>544</v>
      </c>
      <c r="J476">
        <v>36661.33</v>
      </c>
      <c r="K476" t="s">
        <v>38</v>
      </c>
      <c r="L476">
        <v>43</v>
      </c>
      <c r="M476" s="1">
        <v>45015</v>
      </c>
      <c r="N476" t="s">
        <v>20</v>
      </c>
    </row>
    <row r="477" spans="1:14">
      <c r="A477" t="s">
        <v>509</v>
      </c>
      <c r="B477">
        <v>33</v>
      </c>
      <c r="C477" t="s">
        <v>15</v>
      </c>
      <c r="D477" t="s">
        <v>37</v>
      </c>
      <c r="E477" t="s">
        <v>27</v>
      </c>
      <c r="F477" t="s">
        <v>33</v>
      </c>
      <c r="G477">
        <v>105581.82</v>
      </c>
      <c r="H477">
        <v>126813.61</v>
      </c>
      <c r="I477">
        <v>711</v>
      </c>
      <c r="J477">
        <v>367259.02</v>
      </c>
      <c r="K477" t="s">
        <v>38</v>
      </c>
      <c r="L477">
        <v>2</v>
      </c>
      <c r="M477" s="1">
        <v>43635</v>
      </c>
      <c r="N477" t="s">
        <v>20</v>
      </c>
    </row>
    <row r="478" spans="1:14">
      <c r="A478" t="s">
        <v>510</v>
      </c>
      <c r="B478">
        <v>30</v>
      </c>
      <c r="C478" t="s">
        <v>15</v>
      </c>
      <c r="D478" t="s">
        <v>16</v>
      </c>
      <c r="E478" t="s">
        <v>17</v>
      </c>
      <c r="F478" t="s">
        <v>33</v>
      </c>
      <c r="G478">
        <v>108106.21</v>
      </c>
      <c r="H478">
        <v>25242.92</v>
      </c>
      <c r="I478">
        <v>516</v>
      </c>
      <c r="J478">
        <v>56757.89</v>
      </c>
      <c r="K478" t="s">
        <v>25</v>
      </c>
      <c r="L478">
        <v>53</v>
      </c>
      <c r="M478" s="1">
        <v>43519</v>
      </c>
      <c r="N478" t="s">
        <v>20</v>
      </c>
    </row>
    <row r="479" spans="1:14">
      <c r="A479" t="s">
        <v>511</v>
      </c>
      <c r="B479">
        <v>67</v>
      </c>
      <c r="C479" t="s">
        <v>15</v>
      </c>
      <c r="D479" t="s">
        <v>23</v>
      </c>
      <c r="E479" t="s">
        <v>17</v>
      </c>
      <c r="F479" t="s">
        <v>45</v>
      </c>
      <c r="G479">
        <v>377001.71</v>
      </c>
      <c r="H479">
        <v>219143.64</v>
      </c>
      <c r="I479">
        <v>815</v>
      </c>
      <c r="J479">
        <v>238019.83</v>
      </c>
      <c r="K479" t="s">
        <v>38</v>
      </c>
      <c r="L479">
        <v>33</v>
      </c>
      <c r="M479" s="1">
        <v>44472</v>
      </c>
      <c r="N479" t="s">
        <v>20</v>
      </c>
    </row>
    <row r="480" spans="1:14">
      <c r="A480" t="s">
        <v>512</v>
      </c>
      <c r="B480">
        <v>59</v>
      </c>
      <c r="C480" t="s">
        <v>15</v>
      </c>
      <c r="D480" t="s">
        <v>23</v>
      </c>
      <c r="E480" t="s">
        <v>24</v>
      </c>
      <c r="F480" t="s">
        <v>18</v>
      </c>
      <c r="G480">
        <v>94317.67</v>
      </c>
      <c r="H480">
        <v>14247.89</v>
      </c>
      <c r="I480">
        <v>773</v>
      </c>
      <c r="J480">
        <v>119294.6</v>
      </c>
      <c r="K480" t="s">
        <v>25</v>
      </c>
      <c r="L480">
        <v>11</v>
      </c>
      <c r="M480" s="1">
        <v>44567</v>
      </c>
      <c r="N480" t="s">
        <v>20</v>
      </c>
    </row>
    <row r="481" spans="1:14">
      <c r="A481" t="s">
        <v>513</v>
      </c>
      <c r="B481">
        <v>47</v>
      </c>
      <c r="C481" t="s">
        <v>22</v>
      </c>
      <c r="D481" t="s">
        <v>23</v>
      </c>
      <c r="E481" t="s">
        <v>27</v>
      </c>
      <c r="F481" t="s">
        <v>31</v>
      </c>
      <c r="G481">
        <v>167277.26999999999</v>
      </c>
      <c r="H481">
        <v>49629.86</v>
      </c>
      <c r="I481">
        <v>335</v>
      </c>
      <c r="J481">
        <v>48860.24</v>
      </c>
      <c r="K481" t="s">
        <v>25</v>
      </c>
      <c r="L481">
        <v>34</v>
      </c>
      <c r="M481" s="1">
        <v>43744</v>
      </c>
      <c r="N481" t="s">
        <v>20</v>
      </c>
    </row>
    <row r="482" spans="1:14">
      <c r="A482" t="s">
        <v>514</v>
      </c>
      <c r="B482">
        <v>36</v>
      </c>
      <c r="C482" t="s">
        <v>22</v>
      </c>
      <c r="D482" t="s">
        <v>37</v>
      </c>
      <c r="E482" t="s">
        <v>17</v>
      </c>
      <c r="F482" t="s">
        <v>45</v>
      </c>
      <c r="G482">
        <v>330525.67</v>
      </c>
      <c r="H482">
        <v>179667.04</v>
      </c>
      <c r="I482">
        <v>477</v>
      </c>
      <c r="J482">
        <v>39791.69</v>
      </c>
      <c r="K482" t="s">
        <v>25</v>
      </c>
      <c r="L482">
        <v>16</v>
      </c>
      <c r="M482" s="1">
        <v>43589</v>
      </c>
      <c r="N482" t="s">
        <v>20</v>
      </c>
    </row>
    <row r="483" spans="1:14">
      <c r="A483" t="s">
        <v>515</v>
      </c>
      <c r="B483">
        <v>34</v>
      </c>
      <c r="C483" t="s">
        <v>15</v>
      </c>
      <c r="D483" t="s">
        <v>16</v>
      </c>
      <c r="E483" t="s">
        <v>17</v>
      </c>
      <c r="F483" t="s">
        <v>18</v>
      </c>
      <c r="G483">
        <v>66905.83</v>
      </c>
      <c r="H483">
        <v>179141.13</v>
      </c>
      <c r="I483">
        <v>686</v>
      </c>
      <c r="J483">
        <v>82499.42</v>
      </c>
      <c r="K483" t="s">
        <v>25</v>
      </c>
      <c r="L483">
        <v>54</v>
      </c>
      <c r="M483" s="1">
        <v>43644</v>
      </c>
      <c r="N483" t="s">
        <v>20</v>
      </c>
    </row>
    <row r="484" spans="1:14">
      <c r="A484" t="s">
        <v>516</v>
      </c>
      <c r="B484">
        <v>36</v>
      </c>
      <c r="C484" t="s">
        <v>15</v>
      </c>
      <c r="D484" t="s">
        <v>41</v>
      </c>
      <c r="E484" t="s">
        <v>27</v>
      </c>
      <c r="F484" t="s">
        <v>31</v>
      </c>
      <c r="G484">
        <v>46679.35</v>
      </c>
      <c r="H484">
        <v>146016.57</v>
      </c>
      <c r="I484">
        <v>316</v>
      </c>
      <c r="J484">
        <v>17093.61</v>
      </c>
      <c r="K484" t="s">
        <v>19</v>
      </c>
      <c r="L484">
        <v>35</v>
      </c>
      <c r="M484" s="1">
        <v>43911</v>
      </c>
      <c r="N484" t="s">
        <v>20</v>
      </c>
    </row>
    <row r="485" spans="1:14">
      <c r="A485" t="s">
        <v>517</v>
      </c>
      <c r="B485">
        <v>45</v>
      </c>
      <c r="C485" t="s">
        <v>15</v>
      </c>
      <c r="D485" t="s">
        <v>16</v>
      </c>
      <c r="E485" t="s">
        <v>24</v>
      </c>
      <c r="F485" t="s">
        <v>33</v>
      </c>
      <c r="G485">
        <v>102024.64</v>
      </c>
      <c r="H485">
        <v>1707.95</v>
      </c>
      <c r="I485">
        <v>347</v>
      </c>
      <c r="J485">
        <v>44717.65</v>
      </c>
      <c r="K485" t="s">
        <v>19</v>
      </c>
      <c r="L485">
        <v>52</v>
      </c>
      <c r="M485" s="1">
        <v>43369</v>
      </c>
      <c r="N485" t="s">
        <v>20</v>
      </c>
    </row>
    <row r="486" spans="1:14">
      <c r="A486" t="s">
        <v>518</v>
      </c>
      <c r="B486">
        <v>43</v>
      </c>
      <c r="C486" t="s">
        <v>15</v>
      </c>
      <c r="D486" t="s">
        <v>29</v>
      </c>
      <c r="E486" t="s">
        <v>24</v>
      </c>
      <c r="F486" t="s">
        <v>31</v>
      </c>
      <c r="G486">
        <v>87812.41</v>
      </c>
      <c r="H486">
        <v>12530.07</v>
      </c>
      <c r="I486">
        <v>361</v>
      </c>
      <c r="J486">
        <v>9525.06</v>
      </c>
      <c r="K486" t="s">
        <v>25</v>
      </c>
      <c r="L486">
        <v>33</v>
      </c>
      <c r="M486" s="1">
        <v>44476</v>
      </c>
      <c r="N486" t="s">
        <v>35</v>
      </c>
    </row>
    <row r="487" spans="1:14">
      <c r="A487" t="s">
        <v>519</v>
      </c>
      <c r="B487">
        <v>54</v>
      </c>
      <c r="C487" t="s">
        <v>22</v>
      </c>
      <c r="D487" t="s">
        <v>23</v>
      </c>
      <c r="E487" t="s">
        <v>17</v>
      </c>
      <c r="F487" t="s">
        <v>18</v>
      </c>
      <c r="G487">
        <v>16143.23</v>
      </c>
      <c r="H487">
        <v>98610.55</v>
      </c>
      <c r="I487">
        <v>368</v>
      </c>
      <c r="J487">
        <v>49061.03</v>
      </c>
      <c r="K487" t="s">
        <v>25</v>
      </c>
      <c r="L487">
        <v>21</v>
      </c>
      <c r="M487" s="1">
        <v>44422</v>
      </c>
      <c r="N487" t="s">
        <v>20</v>
      </c>
    </row>
    <row r="488" spans="1:14">
      <c r="A488" t="s">
        <v>520</v>
      </c>
      <c r="B488">
        <v>43</v>
      </c>
      <c r="C488" t="s">
        <v>15</v>
      </c>
      <c r="D488" t="s">
        <v>16</v>
      </c>
      <c r="E488" t="s">
        <v>24</v>
      </c>
      <c r="F488" t="s">
        <v>18</v>
      </c>
      <c r="G488">
        <v>80833.88</v>
      </c>
      <c r="H488">
        <v>10140.06</v>
      </c>
      <c r="I488">
        <v>665</v>
      </c>
      <c r="J488">
        <v>141614.39999999999</v>
      </c>
      <c r="K488" t="s">
        <v>38</v>
      </c>
      <c r="L488">
        <v>20</v>
      </c>
      <c r="M488" s="1">
        <v>43715</v>
      </c>
      <c r="N488" t="s">
        <v>20</v>
      </c>
    </row>
    <row r="489" spans="1:14">
      <c r="A489" t="s">
        <v>521</v>
      </c>
      <c r="B489">
        <v>40</v>
      </c>
      <c r="C489" t="s">
        <v>15</v>
      </c>
      <c r="D489" t="s">
        <v>29</v>
      </c>
      <c r="E489" t="s">
        <v>17</v>
      </c>
      <c r="F489" t="s">
        <v>31</v>
      </c>
      <c r="G489">
        <v>104498.18</v>
      </c>
      <c r="H489">
        <v>236530.59</v>
      </c>
      <c r="I489">
        <v>461</v>
      </c>
      <c r="J489">
        <v>21036.45</v>
      </c>
      <c r="K489" t="s">
        <v>25</v>
      </c>
      <c r="L489">
        <v>8</v>
      </c>
      <c r="M489" s="1">
        <v>44037</v>
      </c>
      <c r="N489" t="s">
        <v>20</v>
      </c>
    </row>
    <row r="490" spans="1:14">
      <c r="A490" t="s">
        <v>522</v>
      </c>
      <c r="B490">
        <v>26</v>
      </c>
      <c r="C490" t="s">
        <v>15</v>
      </c>
      <c r="D490" t="s">
        <v>41</v>
      </c>
      <c r="E490" t="s">
        <v>27</v>
      </c>
      <c r="F490" t="s">
        <v>18</v>
      </c>
      <c r="G490">
        <v>97765.08</v>
      </c>
      <c r="H490">
        <v>149959.81</v>
      </c>
      <c r="I490">
        <v>787</v>
      </c>
      <c r="J490">
        <v>435335.09</v>
      </c>
      <c r="K490" t="s">
        <v>25</v>
      </c>
      <c r="L490">
        <v>51</v>
      </c>
      <c r="M490" s="1">
        <v>43748</v>
      </c>
      <c r="N490" t="s">
        <v>20</v>
      </c>
    </row>
    <row r="491" spans="1:14">
      <c r="A491" t="s">
        <v>523</v>
      </c>
      <c r="B491">
        <v>29</v>
      </c>
      <c r="C491" t="s">
        <v>15</v>
      </c>
      <c r="D491" t="s">
        <v>23</v>
      </c>
      <c r="E491" t="s">
        <v>17</v>
      </c>
      <c r="F491" t="s">
        <v>45</v>
      </c>
      <c r="G491">
        <v>176755.71</v>
      </c>
      <c r="H491">
        <v>53292.84</v>
      </c>
      <c r="I491">
        <v>730</v>
      </c>
      <c r="J491">
        <v>183610.63</v>
      </c>
      <c r="K491" t="s">
        <v>25</v>
      </c>
      <c r="L491">
        <v>26</v>
      </c>
      <c r="M491" s="1">
        <v>45003</v>
      </c>
      <c r="N491" t="s">
        <v>20</v>
      </c>
    </row>
    <row r="492" spans="1:14">
      <c r="A492" t="s">
        <v>524</v>
      </c>
      <c r="B492">
        <v>18</v>
      </c>
      <c r="C492" t="s">
        <v>22</v>
      </c>
      <c r="D492" t="s">
        <v>29</v>
      </c>
      <c r="E492" t="s">
        <v>27</v>
      </c>
      <c r="F492" t="s">
        <v>45</v>
      </c>
      <c r="G492">
        <v>266301.55</v>
      </c>
      <c r="H492">
        <v>130501.41</v>
      </c>
      <c r="I492">
        <v>788</v>
      </c>
      <c r="J492">
        <v>211208.74</v>
      </c>
      <c r="K492" t="s">
        <v>38</v>
      </c>
      <c r="L492">
        <v>33</v>
      </c>
      <c r="M492" s="1">
        <v>44640</v>
      </c>
      <c r="N492" t="s">
        <v>35</v>
      </c>
    </row>
    <row r="493" spans="1:14">
      <c r="A493" t="s">
        <v>525</v>
      </c>
      <c r="B493">
        <v>18</v>
      </c>
      <c r="C493" t="s">
        <v>15</v>
      </c>
      <c r="D493" t="s">
        <v>16</v>
      </c>
      <c r="E493" t="s">
        <v>27</v>
      </c>
      <c r="F493" t="s">
        <v>18</v>
      </c>
      <c r="G493">
        <v>45351.55</v>
      </c>
      <c r="H493">
        <v>194749.81</v>
      </c>
      <c r="I493">
        <v>529</v>
      </c>
      <c r="J493">
        <v>154034.51999999999</v>
      </c>
      <c r="K493" t="s">
        <v>25</v>
      </c>
      <c r="L493">
        <v>26</v>
      </c>
      <c r="M493" s="1">
        <v>45017</v>
      </c>
      <c r="N493" t="s">
        <v>20</v>
      </c>
    </row>
    <row r="494" spans="1:14">
      <c r="A494" t="s">
        <v>526</v>
      </c>
      <c r="B494">
        <v>64</v>
      </c>
      <c r="C494" t="s">
        <v>15</v>
      </c>
      <c r="D494" t="s">
        <v>16</v>
      </c>
      <c r="E494" t="s">
        <v>27</v>
      </c>
      <c r="F494" t="s">
        <v>33</v>
      </c>
      <c r="G494">
        <v>26909.13</v>
      </c>
      <c r="H494">
        <v>56650.8</v>
      </c>
      <c r="I494">
        <v>669</v>
      </c>
      <c r="J494">
        <v>62132.66</v>
      </c>
      <c r="K494" t="s">
        <v>38</v>
      </c>
      <c r="L494">
        <v>37</v>
      </c>
      <c r="M494" s="1">
        <v>43249</v>
      </c>
      <c r="N494" t="s">
        <v>20</v>
      </c>
    </row>
    <row r="495" spans="1:14">
      <c r="A495" t="s">
        <v>527</v>
      </c>
      <c r="B495">
        <v>51</v>
      </c>
      <c r="C495" t="s">
        <v>22</v>
      </c>
      <c r="D495" t="s">
        <v>29</v>
      </c>
      <c r="E495" t="s">
        <v>17</v>
      </c>
      <c r="F495" t="s">
        <v>31</v>
      </c>
      <c r="G495">
        <v>88092.479999999996</v>
      </c>
      <c r="H495">
        <v>258813.98</v>
      </c>
      <c r="I495">
        <v>477</v>
      </c>
      <c r="J495">
        <v>48903.05</v>
      </c>
      <c r="K495" t="s">
        <v>19</v>
      </c>
      <c r="L495">
        <v>30</v>
      </c>
      <c r="M495" s="1">
        <v>43120</v>
      </c>
      <c r="N495" t="s">
        <v>20</v>
      </c>
    </row>
    <row r="496" spans="1:14">
      <c r="A496" t="s">
        <v>528</v>
      </c>
      <c r="B496">
        <v>49</v>
      </c>
      <c r="C496" t="s">
        <v>22</v>
      </c>
      <c r="D496" t="s">
        <v>37</v>
      </c>
      <c r="E496" t="s">
        <v>17</v>
      </c>
      <c r="F496" t="s">
        <v>18</v>
      </c>
      <c r="G496">
        <v>29467.79</v>
      </c>
      <c r="H496">
        <v>216713.46</v>
      </c>
      <c r="I496">
        <v>709</v>
      </c>
      <c r="J496">
        <v>414409.25</v>
      </c>
      <c r="K496" t="s">
        <v>38</v>
      </c>
      <c r="L496">
        <v>31</v>
      </c>
      <c r="M496" s="1">
        <v>44039</v>
      </c>
      <c r="N496" t="s">
        <v>20</v>
      </c>
    </row>
    <row r="497" spans="1:14">
      <c r="A497" t="s">
        <v>529</v>
      </c>
      <c r="B497">
        <v>65</v>
      </c>
      <c r="C497" t="s">
        <v>22</v>
      </c>
      <c r="D497" t="s">
        <v>23</v>
      </c>
      <c r="E497" t="s">
        <v>27</v>
      </c>
      <c r="F497" t="s">
        <v>45</v>
      </c>
      <c r="G497">
        <v>122144.21</v>
      </c>
      <c r="H497">
        <v>161580.56</v>
      </c>
      <c r="I497">
        <v>569</v>
      </c>
      <c r="J497">
        <v>153485.57999999999</v>
      </c>
      <c r="K497" t="s">
        <v>38</v>
      </c>
      <c r="L497">
        <v>33</v>
      </c>
      <c r="M497" s="1">
        <v>44373</v>
      </c>
      <c r="N497" t="s">
        <v>20</v>
      </c>
    </row>
    <row r="498" spans="1:14">
      <c r="A498" t="s">
        <v>530</v>
      </c>
      <c r="B498">
        <v>42</v>
      </c>
      <c r="C498" t="s">
        <v>15</v>
      </c>
      <c r="D498" t="s">
        <v>16</v>
      </c>
      <c r="E498" t="s">
        <v>17</v>
      </c>
      <c r="F498" t="s">
        <v>45</v>
      </c>
      <c r="G498">
        <v>176970.01</v>
      </c>
      <c r="H498">
        <v>98948.33</v>
      </c>
      <c r="I498">
        <v>505</v>
      </c>
      <c r="J498">
        <v>195703.9</v>
      </c>
      <c r="K498" t="s">
        <v>38</v>
      </c>
      <c r="L498">
        <v>11</v>
      </c>
      <c r="M498" s="1">
        <v>44254</v>
      </c>
      <c r="N498" t="s">
        <v>35</v>
      </c>
    </row>
    <row r="499" spans="1:14">
      <c r="A499" t="s">
        <v>531</v>
      </c>
      <c r="B499">
        <v>57</v>
      </c>
      <c r="C499" t="s">
        <v>15</v>
      </c>
      <c r="D499" t="s">
        <v>16</v>
      </c>
      <c r="E499" t="s">
        <v>47</v>
      </c>
      <c r="F499" t="s">
        <v>31</v>
      </c>
      <c r="G499">
        <v>50484.08</v>
      </c>
      <c r="H499">
        <v>12197.22</v>
      </c>
      <c r="I499">
        <v>381</v>
      </c>
      <c r="J499">
        <v>20846.23</v>
      </c>
      <c r="K499" t="s">
        <v>19</v>
      </c>
      <c r="L499">
        <v>53</v>
      </c>
      <c r="M499" s="1">
        <v>43305</v>
      </c>
      <c r="N499" t="s">
        <v>35</v>
      </c>
    </row>
    <row r="500" spans="1:14">
      <c r="A500" t="s">
        <v>532</v>
      </c>
      <c r="B500">
        <v>62</v>
      </c>
      <c r="C500" t="s">
        <v>22</v>
      </c>
      <c r="D500" t="s">
        <v>37</v>
      </c>
      <c r="E500" t="s">
        <v>27</v>
      </c>
      <c r="F500" t="s">
        <v>33</v>
      </c>
      <c r="G500">
        <v>112770.29</v>
      </c>
      <c r="H500">
        <v>184023.31</v>
      </c>
      <c r="I500">
        <v>492</v>
      </c>
      <c r="J500">
        <v>42089.13</v>
      </c>
      <c r="K500" t="s">
        <v>19</v>
      </c>
      <c r="L500">
        <v>41</v>
      </c>
      <c r="M500" s="1">
        <v>43251</v>
      </c>
      <c r="N500" t="s">
        <v>35</v>
      </c>
    </row>
    <row r="501" spans="1:14">
      <c r="A501" t="s">
        <v>533</v>
      </c>
      <c r="B501">
        <v>18</v>
      </c>
      <c r="C501" t="s">
        <v>22</v>
      </c>
      <c r="D501" t="s">
        <v>37</v>
      </c>
      <c r="E501" t="s">
        <v>27</v>
      </c>
      <c r="F501" t="s">
        <v>45</v>
      </c>
      <c r="G501">
        <v>63848.83</v>
      </c>
      <c r="H501">
        <v>91171.45</v>
      </c>
      <c r="I501">
        <v>488</v>
      </c>
      <c r="J501">
        <v>21874.65</v>
      </c>
      <c r="K501" t="s">
        <v>19</v>
      </c>
      <c r="L501">
        <v>5</v>
      </c>
      <c r="M501" s="1">
        <v>44202</v>
      </c>
      <c r="N501" t="s">
        <v>20</v>
      </c>
    </row>
    <row r="502" spans="1:14">
      <c r="A502" t="s">
        <v>534</v>
      </c>
      <c r="B502">
        <v>33</v>
      </c>
      <c r="C502" t="s">
        <v>22</v>
      </c>
      <c r="D502" t="s">
        <v>23</v>
      </c>
      <c r="E502" t="s">
        <v>24</v>
      </c>
      <c r="F502" t="s">
        <v>33</v>
      </c>
      <c r="G502">
        <v>96444.78</v>
      </c>
      <c r="H502">
        <v>1260.31</v>
      </c>
      <c r="I502">
        <v>575</v>
      </c>
      <c r="J502">
        <v>168763.08</v>
      </c>
      <c r="K502" t="s">
        <v>38</v>
      </c>
      <c r="L502">
        <v>2</v>
      </c>
      <c r="M502" s="1">
        <v>43537</v>
      </c>
      <c r="N502" t="s">
        <v>20</v>
      </c>
    </row>
    <row r="503" spans="1:14">
      <c r="A503" t="s">
        <v>535</v>
      </c>
      <c r="B503">
        <v>56</v>
      </c>
      <c r="C503" t="s">
        <v>22</v>
      </c>
      <c r="D503" t="s">
        <v>23</v>
      </c>
      <c r="E503" t="s">
        <v>27</v>
      </c>
      <c r="F503" t="s">
        <v>31</v>
      </c>
      <c r="G503">
        <v>153328.95999999999</v>
      </c>
      <c r="H503">
        <v>132101.44</v>
      </c>
      <c r="I503">
        <v>373</v>
      </c>
      <c r="J503">
        <v>41098.01</v>
      </c>
      <c r="K503" t="s">
        <v>19</v>
      </c>
      <c r="L503">
        <v>13</v>
      </c>
      <c r="M503" s="1">
        <v>44137</v>
      </c>
      <c r="N503" t="s">
        <v>35</v>
      </c>
    </row>
    <row r="504" spans="1:14">
      <c r="A504" t="s">
        <v>536</v>
      </c>
      <c r="B504">
        <v>22</v>
      </c>
      <c r="C504" t="s">
        <v>22</v>
      </c>
      <c r="D504" t="s">
        <v>41</v>
      </c>
      <c r="E504" t="s">
        <v>17</v>
      </c>
      <c r="F504" t="s">
        <v>45</v>
      </c>
      <c r="G504">
        <v>266325.56</v>
      </c>
      <c r="H504">
        <v>54948.95</v>
      </c>
      <c r="I504">
        <v>309</v>
      </c>
      <c r="J504">
        <v>6442.9</v>
      </c>
      <c r="K504" t="s">
        <v>25</v>
      </c>
      <c r="L504">
        <v>18</v>
      </c>
      <c r="M504" s="1">
        <v>43644</v>
      </c>
      <c r="N504" t="s">
        <v>20</v>
      </c>
    </row>
    <row r="505" spans="1:14">
      <c r="A505" t="s">
        <v>537</v>
      </c>
      <c r="B505">
        <v>39</v>
      </c>
      <c r="C505" t="s">
        <v>22</v>
      </c>
      <c r="D505" t="s">
        <v>29</v>
      </c>
      <c r="E505" t="s">
        <v>27</v>
      </c>
      <c r="F505" t="s">
        <v>33</v>
      </c>
      <c r="G505">
        <v>140419.1</v>
      </c>
      <c r="H505">
        <v>165421.35999999999</v>
      </c>
      <c r="I505">
        <v>515</v>
      </c>
      <c r="J505">
        <v>75457.66</v>
      </c>
      <c r="K505" t="s">
        <v>38</v>
      </c>
      <c r="L505">
        <v>26</v>
      </c>
      <c r="M505" s="1">
        <v>43372</v>
      </c>
      <c r="N505" t="s">
        <v>20</v>
      </c>
    </row>
    <row r="506" spans="1:14">
      <c r="A506" t="s">
        <v>538</v>
      </c>
      <c r="B506">
        <v>46</v>
      </c>
      <c r="C506" t="s">
        <v>15</v>
      </c>
      <c r="D506" t="s">
        <v>41</v>
      </c>
      <c r="E506" t="s">
        <v>17</v>
      </c>
      <c r="F506" t="s">
        <v>45</v>
      </c>
      <c r="G506">
        <v>368546.31</v>
      </c>
      <c r="H506">
        <v>199689</v>
      </c>
      <c r="I506">
        <v>589</v>
      </c>
      <c r="J506">
        <v>101062.46</v>
      </c>
      <c r="K506" t="s">
        <v>25</v>
      </c>
      <c r="L506">
        <v>25</v>
      </c>
      <c r="M506" s="1">
        <v>45012</v>
      </c>
      <c r="N506" t="s">
        <v>20</v>
      </c>
    </row>
    <row r="507" spans="1:14">
      <c r="A507" t="s">
        <v>539</v>
      </c>
      <c r="B507">
        <v>20</v>
      </c>
      <c r="C507" t="s">
        <v>15</v>
      </c>
      <c r="D507" t="s">
        <v>23</v>
      </c>
      <c r="E507" t="s">
        <v>17</v>
      </c>
      <c r="F507" t="s">
        <v>18</v>
      </c>
      <c r="G507">
        <v>75044.44</v>
      </c>
      <c r="H507">
        <v>264923.42</v>
      </c>
      <c r="I507">
        <v>744</v>
      </c>
      <c r="J507">
        <v>305104.65999999997</v>
      </c>
      <c r="K507" t="s">
        <v>38</v>
      </c>
      <c r="L507">
        <v>44</v>
      </c>
      <c r="M507" s="1">
        <v>43815</v>
      </c>
      <c r="N507" t="s">
        <v>20</v>
      </c>
    </row>
    <row r="508" spans="1:14">
      <c r="A508" t="s">
        <v>540</v>
      </c>
      <c r="B508">
        <v>29</v>
      </c>
      <c r="C508" t="s">
        <v>15</v>
      </c>
      <c r="D508" t="s">
        <v>16</v>
      </c>
      <c r="E508" t="s">
        <v>17</v>
      </c>
      <c r="F508" t="s">
        <v>31</v>
      </c>
      <c r="G508">
        <v>43402.03</v>
      </c>
      <c r="H508">
        <v>239754.43</v>
      </c>
      <c r="I508">
        <v>492</v>
      </c>
      <c r="J508">
        <v>34466.51</v>
      </c>
      <c r="K508" t="s">
        <v>19</v>
      </c>
      <c r="L508">
        <v>14</v>
      </c>
      <c r="M508" s="1">
        <v>44905</v>
      </c>
      <c r="N508" t="s">
        <v>20</v>
      </c>
    </row>
    <row r="509" spans="1:14">
      <c r="A509" t="s">
        <v>541</v>
      </c>
      <c r="B509">
        <v>43</v>
      </c>
      <c r="C509" t="s">
        <v>22</v>
      </c>
      <c r="D509" t="s">
        <v>37</v>
      </c>
      <c r="E509" t="s">
        <v>24</v>
      </c>
      <c r="F509" t="s">
        <v>31</v>
      </c>
      <c r="G509">
        <v>156572.64000000001</v>
      </c>
      <c r="H509">
        <v>2242.27</v>
      </c>
      <c r="I509">
        <v>588</v>
      </c>
      <c r="J509">
        <v>187164.73</v>
      </c>
      <c r="K509" t="s">
        <v>38</v>
      </c>
      <c r="L509">
        <v>5</v>
      </c>
      <c r="M509" s="1">
        <v>43241</v>
      </c>
      <c r="N509" t="s">
        <v>20</v>
      </c>
    </row>
    <row r="510" spans="1:14">
      <c r="A510" t="s">
        <v>542</v>
      </c>
      <c r="B510">
        <v>33</v>
      </c>
      <c r="C510" t="s">
        <v>22</v>
      </c>
      <c r="D510" t="s">
        <v>41</v>
      </c>
      <c r="E510" t="s">
        <v>24</v>
      </c>
      <c r="F510" t="s">
        <v>18</v>
      </c>
      <c r="G510">
        <v>83377.38</v>
      </c>
      <c r="H510">
        <v>7621.41</v>
      </c>
      <c r="I510">
        <v>443</v>
      </c>
      <c r="J510">
        <v>36155.129999999997</v>
      </c>
      <c r="K510" t="s">
        <v>19</v>
      </c>
      <c r="L510">
        <v>59</v>
      </c>
      <c r="M510" s="1">
        <v>44901</v>
      </c>
      <c r="N510" t="s">
        <v>20</v>
      </c>
    </row>
    <row r="511" spans="1:14">
      <c r="A511" t="s">
        <v>543</v>
      </c>
      <c r="B511">
        <v>68</v>
      </c>
      <c r="C511" t="s">
        <v>22</v>
      </c>
      <c r="D511" t="s">
        <v>23</v>
      </c>
      <c r="E511" t="s">
        <v>24</v>
      </c>
      <c r="F511" t="s">
        <v>33</v>
      </c>
      <c r="G511">
        <v>60577.29</v>
      </c>
      <c r="H511">
        <v>15491.2</v>
      </c>
      <c r="I511">
        <v>688</v>
      </c>
      <c r="J511">
        <v>105297.19</v>
      </c>
      <c r="K511" t="s">
        <v>38</v>
      </c>
      <c r="L511">
        <v>56</v>
      </c>
      <c r="M511" s="1">
        <v>43601</v>
      </c>
      <c r="N511" t="s">
        <v>20</v>
      </c>
    </row>
    <row r="512" spans="1:14">
      <c r="A512" t="s">
        <v>544</v>
      </c>
      <c r="B512">
        <v>54</v>
      </c>
      <c r="C512" t="s">
        <v>22</v>
      </c>
      <c r="D512" t="s">
        <v>16</v>
      </c>
      <c r="E512" t="s">
        <v>17</v>
      </c>
      <c r="F512" t="s">
        <v>18</v>
      </c>
      <c r="G512">
        <v>22122.94</v>
      </c>
      <c r="H512">
        <v>136855.60999999999</v>
      </c>
      <c r="I512">
        <v>706</v>
      </c>
      <c r="J512">
        <v>126837.27</v>
      </c>
      <c r="K512" t="s">
        <v>25</v>
      </c>
      <c r="L512">
        <v>42</v>
      </c>
      <c r="M512" s="1">
        <v>43857</v>
      </c>
      <c r="N512" t="s">
        <v>20</v>
      </c>
    </row>
    <row r="513" spans="1:14">
      <c r="A513" t="s">
        <v>545</v>
      </c>
      <c r="B513">
        <v>39</v>
      </c>
      <c r="C513" t="s">
        <v>22</v>
      </c>
      <c r="D513" t="s">
        <v>29</v>
      </c>
      <c r="E513" t="s">
        <v>27</v>
      </c>
      <c r="F513" t="s">
        <v>18</v>
      </c>
      <c r="G513">
        <v>39120.019999999997</v>
      </c>
      <c r="H513">
        <v>195302.13</v>
      </c>
      <c r="I513">
        <v>669</v>
      </c>
      <c r="J513">
        <v>84906.81</v>
      </c>
      <c r="K513" t="s">
        <v>19</v>
      </c>
      <c r="L513">
        <v>52</v>
      </c>
      <c r="M513" s="1">
        <v>43684</v>
      </c>
      <c r="N513" t="s">
        <v>20</v>
      </c>
    </row>
    <row r="514" spans="1:14">
      <c r="A514" t="s">
        <v>546</v>
      </c>
      <c r="B514">
        <v>46</v>
      </c>
      <c r="C514" t="s">
        <v>22</v>
      </c>
      <c r="D514" t="s">
        <v>23</v>
      </c>
      <c r="E514" t="s">
        <v>17</v>
      </c>
      <c r="F514" t="s">
        <v>33</v>
      </c>
      <c r="G514">
        <v>113545.12</v>
      </c>
      <c r="H514">
        <v>226007.33</v>
      </c>
      <c r="I514">
        <v>740</v>
      </c>
      <c r="J514">
        <v>431491.23</v>
      </c>
      <c r="K514" t="s">
        <v>38</v>
      </c>
      <c r="L514">
        <v>2</v>
      </c>
      <c r="M514" s="1">
        <v>43424</v>
      </c>
      <c r="N514" t="s">
        <v>20</v>
      </c>
    </row>
    <row r="515" spans="1:14">
      <c r="A515" t="s">
        <v>547</v>
      </c>
      <c r="B515">
        <v>31</v>
      </c>
      <c r="C515" t="s">
        <v>15</v>
      </c>
      <c r="D515" t="s">
        <v>16</v>
      </c>
      <c r="E515" t="s">
        <v>27</v>
      </c>
      <c r="F515" t="s">
        <v>31</v>
      </c>
      <c r="G515">
        <v>86439.61</v>
      </c>
      <c r="H515">
        <v>32634.99</v>
      </c>
      <c r="I515">
        <v>828</v>
      </c>
      <c r="J515">
        <v>308261.44</v>
      </c>
      <c r="K515" t="s">
        <v>38</v>
      </c>
      <c r="L515">
        <v>4</v>
      </c>
      <c r="M515" s="1">
        <v>43998</v>
      </c>
      <c r="N515" t="s">
        <v>20</v>
      </c>
    </row>
    <row r="516" spans="1:14">
      <c r="A516" t="s">
        <v>548</v>
      </c>
      <c r="B516">
        <v>45</v>
      </c>
      <c r="C516" t="s">
        <v>15</v>
      </c>
      <c r="D516" t="s">
        <v>16</v>
      </c>
      <c r="E516" t="s">
        <v>24</v>
      </c>
      <c r="F516" t="s">
        <v>18</v>
      </c>
      <c r="G516">
        <v>73928.539999999994</v>
      </c>
      <c r="H516">
        <v>17599.71</v>
      </c>
      <c r="I516">
        <v>312</v>
      </c>
      <c r="J516">
        <v>16844.96</v>
      </c>
      <c r="K516" t="s">
        <v>19</v>
      </c>
      <c r="L516">
        <v>12</v>
      </c>
      <c r="M516" s="1">
        <v>44808</v>
      </c>
      <c r="N516" t="s">
        <v>35</v>
      </c>
    </row>
    <row r="517" spans="1:14">
      <c r="A517" t="s">
        <v>549</v>
      </c>
      <c r="B517">
        <v>22</v>
      </c>
      <c r="C517" t="s">
        <v>22</v>
      </c>
      <c r="D517" t="s">
        <v>41</v>
      </c>
      <c r="E517" t="s">
        <v>27</v>
      </c>
      <c r="F517" t="s">
        <v>31</v>
      </c>
      <c r="G517">
        <v>27145.09</v>
      </c>
      <c r="H517">
        <v>47136.81</v>
      </c>
      <c r="I517">
        <v>639</v>
      </c>
      <c r="J517">
        <v>138803.07999999999</v>
      </c>
      <c r="K517" t="s">
        <v>38</v>
      </c>
      <c r="L517">
        <v>11</v>
      </c>
      <c r="M517" s="1">
        <v>44213</v>
      </c>
      <c r="N517" t="s">
        <v>20</v>
      </c>
    </row>
    <row r="518" spans="1:14">
      <c r="A518" t="s">
        <v>550</v>
      </c>
      <c r="B518">
        <v>64</v>
      </c>
      <c r="C518" t="s">
        <v>15</v>
      </c>
      <c r="D518" t="s">
        <v>29</v>
      </c>
      <c r="E518" t="s">
        <v>17</v>
      </c>
      <c r="F518" t="s">
        <v>31</v>
      </c>
      <c r="G518">
        <v>162172.28</v>
      </c>
      <c r="H518">
        <v>59346.64</v>
      </c>
      <c r="I518">
        <v>611</v>
      </c>
      <c r="J518">
        <v>163635.53</v>
      </c>
      <c r="K518" t="s">
        <v>38</v>
      </c>
      <c r="L518">
        <v>4</v>
      </c>
      <c r="M518" s="1">
        <v>44541</v>
      </c>
      <c r="N518" t="s">
        <v>20</v>
      </c>
    </row>
    <row r="519" spans="1:14">
      <c r="A519" t="s">
        <v>551</v>
      </c>
      <c r="B519">
        <v>66</v>
      </c>
      <c r="C519" t="s">
        <v>22</v>
      </c>
      <c r="D519" t="s">
        <v>23</v>
      </c>
      <c r="E519" t="s">
        <v>27</v>
      </c>
      <c r="F519" t="s">
        <v>18</v>
      </c>
      <c r="G519">
        <v>26067.54</v>
      </c>
      <c r="H519">
        <v>154863.71</v>
      </c>
      <c r="I519">
        <v>403</v>
      </c>
      <c r="J519">
        <v>25757.17</v>
      </c>
      <c r="K519" t="s">
        <v>19</v>
      </c>
      <c r="L519">
        <v>43</v>
      </c>
      <c r="M519" s="1">
        <v>43720</v>
      </c>
      <c r="N519" t="s">
        <v>20</v>
      </c>
    </row>
    <row r="520" spans="1:14">
      <c r="A520" t="s">
        <v>552</v>
      </c>
      <c r="B520">
        <v>47</v>
      </c>
      <c r="C520" t="s">
        <v>15</v>
      </c>
      <c r="D520" t="s">
        <v>23</v>
      </c>
      <c r="E520" t="s">
        <v>24</v>
      </c>
      <c r="F520" t="s">
        <v>33</v>
      </c>
      <c r="G520">
        <v>44850.06</v>
      </c>
      <c r="H520">
        <v>17299.37</v>
      </c>
      <c r="I520">
        <v>638</v>
      </c>
      <c r="J520">
        <v>74755.19</v>
      </c>
      <c r="K520" t="s">
        <v>19</v>
      </c>
      <c r="L520">
        <v>9</v>
      </c>
      <c r="M520" s="1">
        <v>44353</v>
      </c>
      <c r="N520" t="s">
        <v>20</v>
      </c>
    </row>
    <row r="521" spans="1:14">
      <c r="A521" t="s">
        <v>553</v>
      </c>
      <c r="B521">
        <v>63</v>
      </c>
      <c r="C521" t="s">
        <v>22</v>
      </c>
      <c r="D521" t="s">
        <v>29</v>
      </c>
      <c r="E521" t="s">
        <v>24</v>
      </c>
      <c r="F521" t="s">
        <v>31</v>
      </c>
      <c r="G521">
        <v>120124.29</v>
      </c>
      <c r="H521">
        <v>10726.99</v>
      </c>
      <c r="I521">
        <v>497</v>
      </c>
      <c r="J521">
        <v>36350.78</v>
      </c>
      <c r="K521" t="s">
        <v>19</v>
      </c>
      <c r="L521">
        <v>10</v>
      </c>
      <c r="M521" s="1">
        <v>44753</v>
      </c>
      <c r="N521" t="s">
        <v>35</v>
      </c>
    </row>
    <row r="522" spans="1:14">
      <c r="A522" t="s">
        <v>554</v>
      </c>
      <c r="B522">
        <v>69</v>
      </c>
      <c r="C522" t="s">
        <v>22</v>
      </c>
      <c r="D522" t="s">
        <v>23</v>
      </c>
      <c r="E522" t="s">
        <v>27</v>
      </c>
      <c r="F522" t="s">
        <v>31</v>
      </c>
      <c r="G522">
        <v>18673.02</v>
      </c>
      <c r="H522">
        <v>79138.45</v>
      </c>
      <c r="I522">
        <v>599</v>
      </c>
      <c r="J522">
        <v>106997.87</v>
      </c>
      <c r="K522" t="s">
        <v>38</v>
      </c>
      <c r="L522">
        <v>27</v>
      </c>
      <c r="M522" s="1">
        <v>44440</v>
      </c>
      <c r="N522" t="s">
        <v>20</v>
      </c>
    </row>
    <row r="523" spans="1:14">
      <c r="A523" t="s">
        <v>555</v>
      </c>
      <c r="B523">
        <v>22</v>
      </c>
      <c r="C523" t="s">
        <v>15</v>
      </c>
      <c r="D523" t="s">
        <v>37</v>
      </c>
      <c r="E523" t="s">
        <v>24</v>
      </c>
      <c r="F523" t="s">
        <v>31</v>
      </c>
      <c r="G523">
        <v>10128.06</v>
      </c>
      <c r="H523">
        <v>7026.31</v>
      </c>
      <c r="I523">
        <v>743</v>
      </c>
      <c r="J523">
        <v>217484.1</v>
      </c>
      <c r="K523" t="s">
        <v>25</v>
      </c>
      <c r="L523">
        <v>6</v>
      </c>
      <c r="M523" s="1">
        <v>44184</v>
      </c>
      <c r="N523" t="s">
        <v>20</v>
      </c>
    </row>
    <row r="524" spans="1:14">
      <c r="A524" t="s">
        <v>556</v>
      </c>
      <c r="B524">
        <v>29</v>
      </c>
      <c r="C524" t="s">
        <v>15</v>
      </c>
      <c r="D524" t="s">
        <v>23</v>
      </c>
      <c r="E524" t="s">
        <v>27</v>
      </c>
      <c r="F524" t="s">
        <v>31</v>
      </c>
      <c r="G524">
        <v>55900.59</v>
      </c>
      <c r="H524">
        <v>88291.19</v>
      </c>
      <c r="I524">
        <v>658</v>
      </c>
      <c r="J524">
        <v>185668.34</v>
      </c>
      <c r="K524" t="s">
        <v>19</v>
      </c>
      <c r="L524">
        <v>15</v>
      </c>
      <c r="M524" s="1">
        <v>43117</v>
      </c>
      <c r="N524" t="s">
        <v>35</v>
      </c>
    </row>
    <row r="525" spans="1:14">
      <c r="A525" t="s">
        <v>557</v>
      </c>
      <c r="B525">
        <v>33</v>
      </c>
      <c r="C525" t="s">
        <v>22</v>
      </c>
      <c r="D525" t="s">
        <v>41</v>
      </c>
      <c r="E525" t="s">
        <v>17</v>
      </c>
      <c r="F525" t="s">
        <v>18</v>
      </c>
      <c r="G525">
        <v>54268.69</v>
      </c>
      <c r="H525">
        <v>111469.87</v>
      </c>
      <c r="I525">
        <v>667</v>
      </c>
      <c r="J525">
        <v>67074.06</v>
      </c>
      <c r="K525" t="s">
        <v>25</v>
      </c>
      <c r="L525">
        <v>42</v>
      </c>
      <c r="M525" s="1">
        <v>44468</v>
      </c>
      <c r="N525" t="s">
        <v>20</v>
      </c>
    </row>
    <row r="526" spans="1:14">
      <c r="A526" t="s">
        <v>558</v>
      </c>
      <c r="B526">
        <v>43</v>
      </c>
      <c r="C526" t="s">
        <v>22</v>
      </c>
      <c r="D526" t="s">
        <v>41</v>
      </c>
      <c r="E526" t="s">
        <v>24</v>
      </c>
      <c r="F526" t="s">
        <v>18</v>
      </c>
      <c r="G526">
        <v>90854.02</v>
      </c>
      <c r="H526">
        <v>4858.1899999999996</v>
      </c>
      <c r="I526">
        <v>468</v>
      </c>
      <c r="J526">
        <v>8731.2900000000009</v>
      </c>
      <c r="K526" t="s">
        <v>25</v>
      </c>
      <c r="L526">
        <v>31</v>
      </c>
      <c r="M526" s="1">
        <v>44774</v>
      </c>
      <c r="N526" t="s">
        <v>20</v>
      </c>
    </row>
    <row r="527" spans="1:14">
      <c r="A527" t="s">
        <v>559</v>
      </c>
      <c r="B527">
        <v>43</v>
      </c>
      <c r="C527" t="s">
        <v>15</v>
      </c>
      <c r="D527" t="s">
        <v>16</v>
      </c>
      <c r="E527" t="s">
        <v>27</v>
      </c>
      <c r="F527" t="s">
        <v>31</v>
      </c>
      <c r="G527">
        <v>170054.86</v>
      </c>
      <c r="H527">
        <v>133507.41</v>
      </c>
      <c r="I527">
        <v>448</v>
      </c>
      <c r="J527">
        <v>26160.37</v>
      </c>
      <c r="K527" t="s">
        <v>19</v>
      </c>
      <c r="L527">
        <v>22</v>
      </c>
      <c r="M527" s="1">
        <v>44236</v>
      </c>
      <c r="N527" t="s">
        <v>20</v>
      </c>
    </row>
    <row r="528" spans="1:14">
      <c r="A528" t="s">
        <v>560</v>
      </c>
      <c r="B528">
        <v>65</v>
      </c>
      <c r="C528" t="s">
        <v>15</v>
      </c>
      <c r="D528" t="s">
        <v>41</v>
      </c>
      <c r="E528" t="s">
        <v>47</v>
      </c>
      <c r="F528" t="s">
        <v>33</v>
      </c>
      <c r="G528">
        <v>78662.5</v>
      </c>
      <c r="H528">
        <v>27510.13</v>
      </c>
      <c r="I528">
        <v>341</v>
      </c>
      <c r="J528">
        <v>16881.22</v>
      </c>
      <c r="K528" t="s">
        <v>19</v>
      </c>
      <c r="L528">
        <v>53</v>
      </c>
      <c r="M528" s="1">
        <v>43714</v>
      </c>
      <c r="N528" t="s">
        <v>20</v>
      </c>
    </row>
    <row r="529" spans="1:14">
      <c r="A529" t="s">
        <v>561</v>
      </c>
      <c r="B529">
        <v>38</v>
      </c>
      <c r="C529" t="s">
        <v>22</v>
      </c>
      <c r="D529" t="s">
        <v>37</v>
      </c>
      <c r="E529" t="s">
        <v>27</v>
      </c>
      <c r="F529" t="s">
        <v>18</v>
      </c>
      <c r="G529">
        <v>4668.1499999999996</v>
      </c>
      <c r="H529">
        <v>82204.009999999995</v>
      </c>
      <c r="I529">
        <v>501</v>
      </c>
      <c r="J529">
        <v>143642.32999999999</v>
      </c>
      <c r="K529" t="s">
        <v>38</v>
      </c>
      <c r="L529">
        <v>6</v>
      </c>
      <c r="M529" s="1">
        <v>45009</v>
      </c>
      <c r="N529" t="s">
        <v>20</v>
      </c>
    </row>
    <row r="530" spans="1:14">
      <c r="A530" t="s">
        <v>562</v>
      </c>
      <c r="B530">
        <v>56</v>
      </c>
      <c r="C530" t="s">
        <v>15</v>
      </c>
      <c r="D530" t="s">
        <v>29</v>
      </c>
      <c r="E530" t="s">
        <v>27</v>
      </c>
      <c r="F530" t="s">
        <v>31</v>
      </c>
      <c r="G530">
        <v>109374.28</v>
      </c>
      <c r="H530">
        <v>61738.03</v>
      </c>
      <c r="I530">
        <v>543</v>
      </c>
      <c r="J530">
        <v>154100.70000000001</v>
      </c>
      <c r="K530" t="s">
        <v>38</v>
      </c>
      <c r="L530">
        <v>33</v>
      </c>
      <c r="M530" s="1">
        <v>44459</v>
      </c>
      <c r="N530" t="s">
        <v>20</v>
      </c>
    </row>
    <row r="531" spans="1:14">
      <c r="A531" t="s">
        <v>563</v>
      </c>
      <c r="B531">
        <v>53</v>
      </c>
      <c r="C531" t="s">
        <v>22</v>
      </c>
      <c r="D531" t="s">
        <v>23</v>
      </c>
      <c r="E531" t="s">
        <v>47</v>
      </c>
      <c r="F531" t="s">
        <v>33</v>
      </c>
      <c r="G531">
        <v>108671.38</v>
      </c>
      <c r="H531">
        <v>25964.44</v>
      </c>
      <c r="I531">
        <v>763</v>
      </c>
      <c r="J531">
        <v>294913.12</v>
      </c>
      <c r="K531" t="s">
        <v>25</v>
      </c>
      <c r="L531">
        <v>29</v>
      </c>
      <c r="M531" s="1">
        <v>43313</v>
      </c>
      <c r="N531" t="s">
        <v>20</v>
      </c>
    </row>
    <row r="532" spans="1:14">
      <c r="A532" t="s">
        <v>564</v>
      </c>
      <c r="B532">
        <v>50</v>
      </c>
      <c r="C532" t="s">
        <v>22</v>
      </c>
      <c r="D532" t="s">
        <v>29</v>
      </c>
      <c r="E532" t="s">
        <v>27</v>
      </c>
      <c r="F532" t="s">
        <v>18</v>
      </c>
      <c r="G532">
        <v>34577.29</v>
      </c>
      <c r="H532">
        <v>156103.17000000001</v>
      </c>
      <c r="I532">
        <v>748</v>
      </c>
      <c r="J532">
        <v>291654.09000000003</v>
      </c>
      <c r="K532" t="s">
        <v>25</v>
      </c>
      <c r="L532">
        <v>21</v>
      </c>
      <c r="M532" s="1">
        <v>45023</v>
      </c>
      <c r="N532" t="s">
        <v>20</v>
      </c>
    </row>
    <row r="533" spans="1:14">
      <c r="A533" t="s">
        <v>565</v>
      </c>
      <c r="B533">
        <v>47</v>
      </c>
      <c r="C533" t="s">
        <v>22</v>
      </c>
      <c r="D533" t="s">
        <v>29</v>
      </c>
      <c r="E533" t="s">
        <v>47</v>
      </c>
      <c r="F533" t="s">
        <v>18</v>
      </c>
      <c r="G533">
        <v>11995.27</v>
      </c>
      <c r="H533">
        <v>28270.93</v>
      </c>
      <c r="I533">
        <v>736</v>
      </c>
      <c r="J533">
        <v>76325.55</v>
      </c>
      <c r="K533" t="s">
        <v>38</v>
      </c>
      <c r="L533">
        <v>54</v>
      </c>
      <c r="M533" s="1">
        <v>44899</v>
      </c>
      <c r="N533" t="s">
        <v>20</v>
      </c>
    </row>
    <row r="534" spans="1:14">
      <c r="A534" t="s">
        <v>566</v>
      </c>
      <c r="B534">
        <v>54</v>
      </c>
      <c r="C534" t="s">
        <v>22</v>
      </c>
      <c r="D534" t="s">
        <v>37</v>
      </c>
      <c r="E534" t="s">
        <v>47</v>
      </c>
      <c r="F534" t="s">
        <v>18</v>
      </c>
      <c r="G534">
        <v>28578.23</v>
      </c>
      <c r="H534">
        <v>9137.99</v>
      </c>
      <c r="I534">
        <v>830</v>
      </c>
      <c r="J534">
        <v>302789.95</v>
      </c>
      <c r="K534" t="s">
        <v>25</v>
      </c>
      <c r="L534">
        <v>56</v>
      </c>
      <c r="M534" s="1">
        <v>43376</v>
      </c>
      <c r="N534" t="s">
        <v>20</v>
      </c>
    </row>
    <row r="535" spans="1:14">
      <c r="A535" t="s">
        <v>567</v>
      </c>
      <c r="B535">
        <v>40</v>
      </c>
      <c r="C535" t="s">
        <v>15</v>
      </c>
      <c r="D535" t="s">
        <v>29</v>
      </c>
      <c r="E535" t="s">
        <v>27</v>
      </c>
      <c r="F535" t="s">
        <v>31</v>
      </c>
      <c r="G535">
        <v>155459.82999999999</v>
      </c>
      <c r="H535">
        <v>54522.720000000001</v>
      </c>
      <c r="I535">
        <v>572</v>
      </c>
      <c r="J535">
        <v>168347.3</v>
      </c>
      <c r="K535" t="s">
        <v>25</v>
      </c>
      <c r="L535">
        <v>52</v>
      </c>
      <c r="M535" s="1">
        <v>43642</v>
      </c>
      <c r="N535" t="s">
        <v>35</v>
      </c>
    </row>
    <row r="536" spans="1:14">
      <c r="A536" t="s">
        <v>568</v>
      </c>
      <c r="B536">
        <v>27</v>
      </c>
      <c r="C536" t="s">
        <v>15</v>
      </c>
      <c r="D536" t="s">
        <v>37</v>
      </c>
      <c r="E536" t="s">
        <v>17</v>
      </c>
      <c r="F536" t="s">
        <v>18</v>
      </c>
      <c r="G536">
        <v>35773.14</v>
      </c>
      <c r="H536">
        <v>171600.23</v>
      </c>
      <c r="I536">
        <v>729</v>
      </c>
      <c r="J536">
        <v>405627.23</v>
      </c>
      <c r="K536" t="s">
        <v>38</v>
      </c>
      <c r="L536">
        <v>30</v>
      </c>
      <c r="M536" s="1">
        <v>43337</v>
      </c>
      <c r="N536" t="s">
        <v>20</v>
      </c>
    </row>
    <row r="537" spans="1:14">
      <c r="A537" t="s">
        <v>569</v>
      </c>
      <c r="B537">
        <v>22</v>
      </c>
      <c r="C537" t="s">
        <v>15</v>
      </c>
      <c r="D537" t="s">
        <v>16</v>
      </c>
      <c r="E537" t="s">
        <v>27</v>
      </c>
      <c r="F537" t="s">
        <v>31</v>
      </c>
      <c r="G537">
        <v>163336.39000000001</v>
      </c>
      <c r="H537">
        <v>134453.72</v>
      </c>
      <c r="I537">
        <v>512</v>
      </c>
      <c r="J537">
        <v>83624.5</v>
      </c>
      <c r="K537" t="s">
        <v>25</v>
      </c>
      <c r="L537">
        <v>21</v>
      </c>
      <c r="M537" s="1">
        <v>44923</v>
      </c>
      <c r="N537" t="s">
        <v>20</v>
      </c>
    </row>
    <row r="538" spans="1:14">
      <c r="A538" t="s">
        <v>570</v>
      </c>
      <c r="B538">
        <v>53</v>
      </c>
      <c r="C538" t="s">
        <v>15</v>
      </c>
      <c r="D538" t="s">
        <v>23</v>
      </c>
      <c r="E538" t="s">
        <v>27</v>
      </c>
      <c r="F538" t="s">
        <v>31</v>
      </c>
      <c r="G538">
        <v>67306.679999999993</v>
      </c>
      <c r="H538">
        <v>111629.49</v>
      </c>
      <c r="I538">
        <v>403</v>
      </c>
      <c r="J538">
        <v>29905.77</v>
      </c>
      <c r="K538" t="s">
        <v>19</v>
      </c>
      <c r="L538">
        <v>36</v>
      </c>
      <c r="M538" s="1">
        <v>43320</v>
      </c>
      <c r="N538" t="s">
        <v>20</v>
      </c>
    </row>
    <row r="539" spans="1:14">
      <c r="A539" t="s">
        <v>571</v>
      </c>
      <c r="B539">
        <v>51</v>
      </c>
      <c r="C539" t="s">
        <v>15</v>
      </c>
      <c r="D539" t="s">
        <v>41</v>
      </c>
      <c r="E539" t="s">
        <v>27</v>
      </c>
      <c r="F539" t="s">
        <v>31</v>
      </c>
      <c r="G539">
        <v>36893.230000000003</v>
      </c>
      <c r="H539">
        <v>131824.32999999999</v>
      </c>
      <c r="I539">
        <v>491</v>
      </c>
      <c r="J539">
        <v>13407.55</v>
      </c>
      <c r="K539" t="s">
        <v>19</v>
      </c>
      <c r="L539">
        <v>55</v>
      </c>
      <c r="M539" s="1">
        <v>44621</v>
      </c>
      <c r="N539" t="s">
        <v>20</v>
      </c>
    </row>
    <row r="540" spans="1:14">
      <c r="A540" t="s">
        <v>572</v>
      </c>
      <c r="B540">
        <v>69</v>
      </c>
      <c r="C540" t="s">
        <v>15</v>
      </c>
      <c r="D540" t="s">
        <v>29</v>
      </c>
      <c r="E540" t="s">
        <v>27</v>
      </c>
      <c r="F540" t="s">
        <v>18</v>
      </c>
      <c r="G540">
        <v>44148.99</v>
      </c>
      <c r="H540">
        <v>60664.56</v>
      </c>
      <c r="I540">
        <v>679</v>
      </c>
      <c r="J540">
        <v>118823.49</v>
      </c>
      <c r="K540" t="s">
        <v>19</v>
      </c>
      <c r="L540">
        <v>58</v>
      </c>
      <c r="M540" s="1">
        <v>44234</v>
      </c>
      <c r="N540" t="s">
        <v>20</v>
      </c>
    </row>
    <row r="541" spans="1:14">
      <c r="A541" t="s">
        <v>573</v>
      </c>
      <c r="B541">
        <v>48</v>
      </c>
      <c r="C541" t="s">
        <v>15</v>
      </c>
      <c r="D541" t="s">
        <v>23</v>
      </c>
      <c r="E541" t="s">
        <v>27</v>
      </c>
      <c r="F541" t="s">
        <v>31</v>
      </c>
      <c r="G541">
        <v>93193.53</v>
      </c>
      <c r="H541">
        <v>111534.34</v>
      </c>
      <c r="I541">
        <v>380</v>
      </c>
      <c r="J541">
        <v>46820.68</v>
      </c>
      <c r="K541" t="s">
        <v>19</v>
      </c>
      <c r="L541">
        <v>22</v>
      </c>
      <c r="M541" s="1">
        <v>43419</v>
      </c>
      <c r="N541" t="s">
        <v>20</v>
      </c>
    </row>
    <row r="542" spans="1:14">
      <c r="A542" t="s">
        <v>574</v>
      </c>
      <c r="B542">
        <v>27</v>
      </c>
      <c r="C542" t="s">
        <v>22</v>
      </c>
      <c r="D542" t="s">
        <v>16</v>
      </c>
      <c r="E542" t="s">
        <v>27</v>
      </c>
      <c r="F542" t="s">
        <v>45</v>
      </c>
      <c r="G542">
        <v>57248.7</v>
      </c>
      <c r="H542">
        <v>141875.74</v>
      </c>
      <c r="I542">
        <v>848</v>
      </c>
      <c r="J542">
        <v>80198.81</v>
      </c>
      <c r="K542" t="s">
        <v>38</v>
      </c>
      <c r="L542">
        <v>46</v>
      </c>
      <c r="M542" s="1">
        <v>43658</v>
      </c>
      <c r="N542" t="s">
        <v>20</v>
      </c>
    </row>
    <row r="543" spans="1:14">
      <c r="A543" t="s">
        <v>575</v>
      </c>
      <c r="B543">
        <v>36</v>
      </c>
      <c r="C543" t="s">
        <v>15</v>
      </c>
      <c r="D543" t="s">
        <v>23</v>
      </c>
      <c r="E543" t="s">
        <v>47</v>
      </c>
      <c r="F543" t="s">
        <v>33</v>
      </c>
      <c r="G543">
        <v>26386.31</v>
      </c>
      <c r="H543">
        <v>15817.66</v>
      </c>
      <c r="I543">
        <v>676</v>
      </c>
      <c r="J543">
        <v>84925.39</v>
      </c>
      <c r="K543" t="s">
        <v>19</v>
      </c>
      <c r="L543">
        <v>20</v>
      </c>
      <c r="M543" s="1">
        <v>43678</v>
      </c>
      <c r="N543" t="s">
        <v>20</v>
      </c>
    </row>
    <row r="544" spans="1:14">
      <c r="A544" t="s">
        <v>576</v>
      </c>
      <c r="B544">
        <v>49</v>
      </c>
      <c r="C544" t="s">
        <v>15</v>
      </c>
      <c r="D544" t="s">
        <v>16</v>
      </c>
      <c r="E544" t="s">
        <v>24</v>
      </c>
      <c r="F544" t="s">
        <v>33</v>
      </c>
      <c r="G544">
        <v>35889.64</v>
      </c>
      <c r="H544">
        <v>13588.95</v>
      </c>
      <c r="I544">
        <v>453</v>
      </c>
      <c r="J544">
        <v>24397.759999999998</v>
      </c>
      <c r="K544" t="s">
        <v>19</v>
      </c>
      <c r="L544">
        <v>22</v>
      </c>
      <c r="M544" s="1">
        <v>44339</v>
      </c>
      <c r="N544" t="s">
        <v>20</v>
      </c>
    </row>
    <row r="545" spans="1:14">
      <c r="A545" t="s">
        <v>577</v>
      </c>
      <c r="B545">
        <v>18</v>
      </c>
      <c r="C545" t="s">
        <v>22</v>
      </c>
      <c r="D545" t="s">
        <v>29</v>
      </c>
      <c r="E545" t="s">
        <v>17</v>
      </c>
      <c r="F545" t="s">
        <v>31</v>
      </c>
      <c r="G545">
        <v>27149.53</v>
      </c>
      <c r="H545">
        <v>146333.56</v>
      </c>
      <c r="I545">
        <v>539</v>
      </c>
      <c r="J545">
        <v>79421.7</v>
      </c>
      <c r="K545" t="s">
        <v>38</v>
      </c>
      <c r="L545">
        <v>52</v>
      </c>
      <c r="M545" s="1">
        <v>43532</v>
      </c>
      <c r="N545" t="s">
        <v>20</v>
      </c>
    </row>
    <row r="546" spans="1:14">
      <c r="A546" t="s">
        <v>578</v>
      </c>
      <c r="B546">
        <v>22</v>
      </c>
      <c r="C546" t="s">
        <v>15</v>
      </c>
      <c r="D546" t="s">
        <v>29</v>
      </c>
      <c r="E546" t="s">
        <v>17</v>
      </c>
      <c r="F546" t="s">
        <v>31</v>
      </c>
      <c r="G546">
        <v>71597.58</v>
      </c>
      <c r="H546">
        <v>113407.88</v>
      </c>
      <c r="I546">
        <v>673</v>
      </c>
      <c r="J546">
        <v>166092.67000000001</v>
      </c>
      <c r="K546" t="s">
        <v>38</v>
      </c>
      <c r="L546">
        <v>40</v>
      </c>
      <c r="M546" s="1">
        <v>44570</v>
      </c>
      <c r="N546" t="s">
        <v>20</v>
      </c>
    </row>
    <row r="547" spans="1:14">
      <c r="A547" t="s">
        <v>579</v>
      </c>
      <c r="B547">
        <v>62</v>
      </c>
      <c r="C547" t="s">
        <v>15</v>
      </c>
      <c r="D547" t="s">
        <v>41</v>
      </c>
      <c r="E547" t="s">
        <v>24</v>
      </c>
      <c r="F547" t="s">
        <v>18</v>
      </c>
      <c r="G547">
        <v>96497.66</v>
      </c>
      <c r="H547">
        <v>6072.1</v>
      </c>
      <c r="I547">
        <v>503</v>
      </c>
      <c r="J547">
        <v>70136.34</v>
      </c>
      <c r="K547" t="s">
        <v>19</v>
      </c>
      <c r="L547">
        <v>11</v>
      </c>
      <c r="M547" s="1">
        <v>43803</v>
      </c>
      <c r="N547" t="s">
        <v>20</v>
      </c>
    </row>
    <row r="548" spans="1:14">
      <c r="A548" t="s">
        <v>580</v>
      </c>
      <c r="B548">
        <v>21</v>
      </c>
      <c r="C548" t="s">
        <v>22</v>
      </c>
      <c r="D548" t="s">
        <v>29</v>
      </c>
      <c r="E548" t="s">
        <v>27</v>
      </c>
      <c r="F548" t="s">
        <v>18</v>
      </c>
      <c r="G548">
        <v>51413.03</v>
      </c>
      <c r="H548">
        <v>99853.35</v>
      </c>
      <c r="I548">
        <v>649</v>
      </c>
      <c r="J548">
        <v>39089.480000000003</v>
      </c>
      <c r="K548" t="s">
        <v>25</v>
      </c>
      <c r="L548">
        <v>47</v>
      </c>
      <c r="M548" s="1">
        <v>43517</v>
      </c>
      <c r="N548" t="s">
        <v>20</v>
      </c>
    </row>
    <row r="549" spans="1:14">
      <c r="A549" t="s">
        <v>581</v>
      </c>
      <c r="B549">
        <v>33</v>
      </c>
      <c r="C549" t="s">
        <v>15</v>
      </c>
      <c r="D549" t="s">
        <v>23</v>
      </c>
      <c r="E549" t="s">
        <v>17</v>
      </c>
      <c r="F549" t="s">
        <v>18</v>
      </c>
      <c r="G549">
        <v>63128.05</v>
      </c>
      <c r="H549">
        <v>26465.09</v>
      </c>
      <c r="I549">
        <v>442</v>
      </c>
      <c r="J549">
        <v>21037.71</v>
      </c>
      <c r="K549" t="s">
        <v>19</v>
      </c>
      <c r="L549">
        <v>31</v>
      </c>
      <c r="M549" s="1">
        <v>44508</v>
      </c>
      <c r="N549" t="s">
        <v>20</v>
      </c>
    </row>
    <row r="550" spans="1:14">
      <c r="A550" t="s">
        <v>582</v>
      </c>
      <c r="B550">
        <v>41</v>
      </c>
      <c r="C550" t="s">
        <v>15</v>
      </c>
      <c r="D550" t="s">
        <v>29</v>
      </c>
      <c r="E550" t="s">
        <v>47</v>
      </c>
      <c r="F550" t="s">
        <v>45</v>
      </c>
      <c r="G550">
        <v>210373.92</v>
      </c>
      <c r="H550">
        <v>21713.13</v>
      </c>
      <c r="I550">
        <v>488</v>
      </c>
      <c r="J550">
        <v>9479.66</v>
      </c>
      <c r="K550" t="s">
        <v>19</v>
      </c>
      <c r="L550">
        <v>51</v>
      </c>
      <c r="M550" s="1">
        <v>44399</v>
      </c>
      <c r="N550" t="s">
        <v>20</v>
      </c>
    </row>
    <row r="551" spans="1:14">
      <c r="A551" t="s">
        <v>583</v>
      </c>
      <c r="B551">
        <v>33</v>
      </c>
      <c r="C551" t="s">
        <v>15</v>
      </c>
      <c r="D551" t="s">
        <v>41</v>
      </c>
      <c r="E551" t="s">
        <v>27</v>
      </c>
      <c r="F551" t="s">
        <v>18</v>
      </c>
      <c r="G551">
        <v>33025.29</v>
      </c>
      <c r="H551">
        <v>173667.96</v>
      </c>
      <c r="I551">
        <v>571</v>
      </c>
      <c r="J551">
        <v>105164.34</v>
      </c>
      <c r="K551" t="s">
        <v>38</v>
      </c>
      <c r="L551">
        <v>40</v>
      </c>
      <c r="M551" s="1">
        <v>44847</v>
      </c>
      <c r="N551" t="s">
        <v>20</v>
      </c>
    </row>
    <row r="552" spans="1:14">
      <c r="A552" t="s">
        <v>584</v>
      </c>
      <c r="B552">
        <v>19</v>
      </c>
      <c r="C552" t="s">
        <v>22</v>
      </c>
      <c r="D552" t="s">
        <v>23</v>
      </c>
      <c r="E552" t="s">
        <v>17</v>
      </c>
      <c r="F552" t="s">
        <v>18</v>
      </c>
      <c r="G552">
        <v>3291.53</v>
      </c>
      <c r="H552">
        <v>119295.59</v>
      </c>
      <c r="I552">
        <v>831</v>
      </c>
      <c r="J552">
        <v>293841.46999999997</v>
      </c>
      <c r="K552" t="s">
        <v>38</v>
      </c>
      <c r="L552">
        <v>13</v>
      </c>
      <c r="M552" s="1">
        <v>43641</v>
      </c>
      <c r="N552" t="s">
        <v>20</v>
      </c>
    </row>
    <row r="553" spans="1:14">
      <c r="A553" t="s">
        <v>585</v>
      </c>
      <c r="B553">
        <v>66</v>
      </c>
      <c r="C553" t="s">
        <v>15</v>
      </c>
      <c r="D553" t="s">
        <v>23</v>
      </c>
      <c r="E553" t="s">
        <v>24</v>
      </c>
      <c r="F553" t="s">
        <v>33</v>
      </c>
      <c r="G553">
        <v>80046.710000000006</v>
      </c>
      <c r="H553">
        <v>920.66</v>
      </c>
      <c r="I553">
        <v>599</v>
      </c>
      <c r="J553">
        <v>133519.10999999999</v>
      </c>
      <c r="K553" t="s">
        <v>19</v>
      </c>
      <c r="L553">
        <v>18</v>
      </c>
      <c r="M553" s="1">
        <v>44136</v>
      </c>
      <c r="N553" t="s">
        <v>20</v>
      </c>
    </row>
    <row r="554" spans="1:14">
      <c r="A554" t="s">
        <v>586</v>
      </c>
      <c r="B554">
        <v>45</v>
      </c>
      <c r="C554" t="s">
        <v>15</v>
      </c>
      <c r="D554" t="s">
        <v>23</v>
      </c>
      <c r="E554" t="s">
        <v>47</v>
      </c>
      <c r="F554" t="s">
        <v>18</v>
      </c>
      <c r="G554">
        <v>48877.29</v>
      </c>
      <c r="H554">
        <v>29669.39</v>
      </c>
      <c r="I554">
        <v>725</v>
      </c>
      <c r="J554">
        <v>88469.89</v>
      </c>
      <c r="K554" t="s">
        <v>38</v>
      </c>
      <c r="L554">
        <v>22</v>
      </c>
      <c r="M554" s="1">
        <v>44101</v>
      </c>
      <c r="N554" t="s">
        <v>20</v>
      </c>
    </row>
    <row r="555" spans="1:14">
      <c r="A555" t="s">
        <v>587</v>
      </c>
      <c r="B555">
        <v>49</v>
      </c>
      <c r="C555" t="s">
        <v>22</v>
      </c>
      <c r="D555" t="s">
        <v>23</v>
      </c>
      <c r="E555" t="s">
        <v>17</v>
      </c>
      <c r="F555" t="s">
        <v>18</v>
      </c>
      <c r="G555">
        <v>16625.240000000002</v>
      </c>
      <c r="H555">
        <v>93835.51</v>
      </c>
      <c r="I555">
        <v>345</v>
      </c>
      <c r="J555">
        <v>42999.040000000001</v>
      </c>
      <c r="K555" t="s">
        <v>19</v>
      </c>
      <c r="L555">
        <v>56</v>
      </c>
      <c r="M555" s="1">
        <v>43615</v>
      </c>
      <c r="N555" t="s">
        <v>20</v>
      </c>
    </row>
    <row r="556" spans="1:14">
      <c r="A556" t="s">
        <v>588</v>
      </c>
      <c r="B556">
        <v>44</v>
      </c>
      <c r="C556" t="s">
        <v>15</v>
      </c>
      <c r="D556" t="s">
        <v>37</v>
      </c>
      <c r="E556" t="s">
        <v>27</v>
      </c>
      <c r="F556" t="s">
        <v>18</v>
      </c>
      <c r="G556">
        <v>76668.08</v>
      </c>
      <c r="H556">
        <v>51525.59</v>
      </c>
      <c r="I556">
        <v>394</v>
      </c>
      <c r="J556">
        <v>8541.9</v>
      </c>
      <c r="K556" t="s">
        <v>19</v>
      </c>
      <c r="L556">
        <v>17</v>
      </c>
      <c r="M556" s="1">
        <v>44955</v>
      </c>
      <c r="N556" t="s">
        <v>20</v>
      </c>
    </row>
    <row r="557" spans="1:14">
      <c r="A557" t="s">
        <v>589</v>
      </c>
      <c r="B557">
        <v>37</v>
      </c>
      <c r="C557" t="s">
        <v>22</v>
      </c>
      <c r="D557" t="s">
        <v>16</v>
      </c>
      <c r="E557" t="s">
        <v>27</v>
      </c>
      <c r="F557" t="s">
        <v>31</v>
      </c>
      <c r="G557">
        <v>101071.49</v>
      </c>
      <c r="H557">
        <v>92857.93</v>
      </c>
      <c r="I557">
        <v>363</v>
      </c>
      <c r="J557">
        <v>14439.13</v>
      </c>
      <c r="K557" t="s">
        <v>25</v>
      </c>
      <c r="L557">
        <v>38</v>
      </c>
      <c r="M557" s="1">
        <v>44960</v>
      </c>
      <c r="N557" t="s">
        <v>20</v>
      </c>
    </row>
    <row r="558" spans="1:14">
      <c r="A558" t="s">
        <v>590</v>
      </c>
      <c r="B558">
        <v>41</v>
      </c>
      <c r="C558" t="s">
        <v>22</v>
      </c>
      <c r="D558" t="s">
        <v>23</v>
      </c>
      <c r="E558" t="s">
        <v>27</v>
      </c>
      <c r="F558" t="s">
        <v>31</v>
      </c>
      <c r="G558">
        <v>71103.820000000007</v>
      </c>
      <c r="H558">
        <v>155554.70000000001</v>
      </c>
      <c r="I558">
        <v>712</v>
      </c>
      <c r="J558">
        <v>473290.4</v>
      </c>
      <c r="K558" t="s">
        <v>25</v>
      </c>
      <c r="L558">
        <v>25</v>
      </c>
      <c r="M558" s="1">
        <v>44833</v>
      </c>
      <c r="N558" t="s">
        <v>20</v>
      </c>
    </row>
    <row r="559" spans="1:14">
      <c r="A559" t="s">
        <v>591</v>
      </c>
      <c r="B559">
        <v>29</v>
      </c>
      <c r="C559" t="s">
        <v>15</v>
      </c>
      <c r="D559" t="s">
        <v>16</v>
      </c>
      <c r="E559" t="s">
        <v>24</v>
      </c>
      <c r="F559" t="s">
        <v>31</v>
      </c>
      <c r="G559">
        <v>33647.24</v>
      </c>
      <c r="H559">
        <v>5878.33</v>
      </c>
      <c r="I559">
        <v>308</v>
      </c>
      <c r="J559">
        <v>36330.379999999997</v>
      </c>
      <c r="K559" t="s">
        <v>25</v>
      </c>
      <c r="L559">
        <v>32</v>
      </c>
      <c r="M559" s="1">
        <v>43205</v>
      </c>
      <c r="N559" t="s">
        <v>35</v>
      </c>
    </row>
    <row r="560" spans="1:14">
      <c r="A560" t="s">
        <v>592</v>
      </c>
      <c r="B560">
        <v>67</v>
      </c>
      <c r="C560" t="s">
        <v>22</v>
      </c>
      <c r="D560" t="s">
        <v>23</v>
      </c>
      <c r="E560" t="s">
        <v>27</v>
      </c>
      <c r="F560" t="s">
        <v>31</v>
      </c>
      <c r="G560">
        <v>112671.36</v>
      </c>
      <c r="H560">
        <v>127699.54</v>
      </c>
      <c r="I560">
        <v>758</v>
      </c>
      <c r="J560">
        <v>103358.04</v>
      </c>
      <c r="K560" t="s">
        <v>25</v>
      </c>
      <c r="L560">
        <v>15</v>
      </c>
      <c r="M560" s="1">
        <v>43290</v>
      </c>
      <c r="N560" t="s">
        <v>35</v>
      </c>
    </row>
    <row r="561" spans="1:14">
      <c r="A561" t="s">
        <v>593</v>
      </c>
      <c r="B561">
        <v>52</v>
      </c>
      <c r="C561" t="s">
        <v>22</v>
      </c>
      <c r="D561" t="s">
        <v>41</v>
      </c>
      <c r="E561" t="s">
        <v>24</v>
      </c>
      <c r="F561" t="s">
        <v>45</v>
      </c>
      <c r="G561">
        <v>388767.66</v>
      </c>
      <c r="H561">
        <v>8311.2000000000007</v>
      </c>
      <c r="I561">
        <v>708</v>
      </c>
      <c r="J561">
        <v>52645.81</v>
      </c>
      <c r="K561" t="s">
        <v>38</v>
      </c>
      <c r="L561">
        <v>13</v>
      </c>
      <c r="M561" s="1">
        <v>44400</v>
      </c>
      <c r="N561" t="s">
        <v>20</v>
      </c>
    </row>
    <row r="562" spans="1:14">
      <c r="A562" t="s">
        <v>594</v>
      </c>
      <c r="B562">
        <v>50</v>
      </c>
      <c r="C562" t="s">
        <v>15</v>
      </c>
      <c r="D562" t="s">
        <v>41</v>
      </c>
      <c r="E562" t="s">
        <v>27</v>
      </c>
      <c r="F562" t="s">
        <v>33</v>
      </c>
      <c r="G562">
        <v>49479.91</v>
      </c>
      <c r="H562">
        <v>50019.88</v>
      </c>
      <c r="I562">
        <v>769</v>
      </c>
      <c r="J562">
        <v>174925.63</v>
      </c>
      <c r="K562" t="s">
        <v>38</v>
      </c>
      <c r="L562">
        <v>58</v>
      </c>
      <c r="M562" s="1">
        <v>43968</v>
      </c>
      <c r="N562" t="s">
        <v>20</v>
      </c>
    </row>
    <row r="563" spans="1:14">
      <c r="A563" t="s">
        <v>595</v>
      </c>
      <c r="B563">
        <v>50</v>
      </c>
      <c r="C563" t="s">
        <v>22</v>
      </c>
      <c r="D563" t="s">
        <v>23</v>
      </c>
      <c r="E563" t="s">
        <v>27</v>
      </c>
      <c r="F563" t="s">
        <v>33</v>
      </c>
      <c r="G563">
        <v>40631.21</v>
      </c>
      <c r="H563">
        <v>86148.79</v>
      </c>
      <c r="I563">
        <v>805</v>
      </c>
      <c r="J563">
        <v>162728.79999999999</v>
      </c>
      <c r="K563" t="s">
        <v>38</v>
      </c>
      <c r="L563">
        <v>26</v>
      </c>
      <c r="M563" s="1">
        <v>44799</v>
      </c>
      <c r="N563" t="s">
        <v>20</v>
      </c>
    </row>
    <row r="564" spans="1:14">
      <c r="A564" t="s">
        <v>596</v>
      </c>
      <c r="B564">
        <v>68</v>
      </c>
      <c r="C564" t="s">
        <v>22</v>
      </c>
      <c r="D564" t="s">
        <v>37</v>
      </c>
      <c r="E564" t="s">
        <v>17</v>
      </c>
      <c r="F564" t="s">
        <v>33</v>
      </c>
      <c r="G564">
        <v>83070.89</v>
      </c>
      <c r="H564">
        <v>222963.74</v>
      </c>
      <c r="I564">
        <v>372</v>
      </c>
      <c r="J564">
        <v>43251.79</v>
      </c>
      <c r="K564" t="s">
        <v>19</v>
      </c>
      <c r="L564">
        <v>50</v>
      </c>
      <c r="M564" s="1">
        <v>43667</v>
      </c>
      <c r="N564" t="s">
        <v>35</v>
      </c>
    </row>
    <row r="565" spans="1:14">
      <c r="A565" t="s">
        <v>597</v>
      </c>
      <c r="B565">
        <v>60</v>
      </c>
      <c r="C565" t="s">
        <v>15</v>
      </c>
      <c r="D565" t="s">
        <v>37</v>
      </c>
      <c r="E565" t="s">
        <v>17</v>
      </c>
      <c r="F565" t="s">
        <v>31</v>
      </c>
      <c r="G565">
        <v>35291.94</v>
      </c>
      <c r="H565">
        <v>191361.09</v>
      </c>
      <c r="I565">
        <v>383</v>
      </c>
      <c r="J565">
        <v>11555.71</v>
      </c>
      <c r="K565" t="s">
        <v>19</v>
      </c>
      <c r="L565">
        <v>11</v>
      </c>
      <c r="M565" s="1">
        <v>43191</v>
      </c>
      <c r="N565" t="s">
        <v>20</v>
      </c>
    </row>
    <row r="566" spans="1:14">
      <c r="A566" t="s">
        <v>598</v>
      </c>
      <c r="B566">
        <v>54</v>
      </c>
      <c r="C566" t="s">
        <v>15</v>
      </c>
      <c r="D566" t="s">
        <v>23</v>
      </c>
      <c r="E566" t="s">
        <v>27</v>
      </c>
      <c r="F566" t="s">
        <v>18</v>
      </c>
      <c r="G566">
        <v>66994.73</v>
      </c>
      <c r="H566">
        <v>50362.32</v>
      </c>
      <c r="I566">
        <v>358</v>
      </c>
      <c r="J566">
        <v>14335.66</v>
      </c>
      <c r="K566" t="s">
        <v>19</v>
      </c>
      <c r="L566">
        <v>13</v>
      </c>
      <c r="M566" s="1">
        <v>43108</v>
      </c>
      <c r="N566" t="s">
        <v>20</v>
      </c>
    </row>
    <row r="567" spans="1:14">
      <c r="A567" t="s">
        <v>599</v>
      </c>
      <c r="B567">
        <v>29</v>
      </c>
      <c r="C567" t="s">
        <v>15</v>
      </c>
      <c r="D567" t="s">
        <v>23</v>
      </c>
      <c r="E567" t="s">
        <v>27</v>
      </c>
      <c r="F567" t="s">
        <v>18</v>
      </c>
      <c r="G567">
        <v>60929.02</v>
      </c>
      <c r="H567">
        <v>57764.81</v>
      </c>
      <c r="I567">
        <v>320</v>
      </c>
      <c r="J567">
        <v>34097.33</v>
      </c>
      <c r="K567" t="s">
        <v>25</v>
      </c>
      <c r="L567">
        <v>33</v>
      </c>
      <c r="M567" s="1">
        <v>43784</v>
      </c>
      <c r="N567" t="s">
        <v>35</v>
      </c>
    </row>
    <row r="568" spans="1:14">
      <c r="A568" t="s">
        <v>600</v>
      </c>
      <c r="B568">
        <v>20</v>
      </c>
      <c r="C568" t="s">
        <v>22</v>
      </c>
      <c r="D568" t="s">
        <v>29</v>
      </c>
      <c r="E568" t="s">
        <v>17</v>
      </c>
      <c r="F568" t="s">
        <v>18</v>
      </c>
      <c r="G568">
        <v>9621.1200000000008</v>
      </c>
      <c r="H568">
        <v>199405.34</v>
      </c>
      <c r="I568">
        <v>757</v>
      </c>
      <c r="J568">
        <v>222848.07</v>
      </c>
      <c r="K568" t="s">
        <v>25</v>
      </c>
      <c r="L568">
        <v>50</v>
      </c>
      <c r="M568" s="1">
        <v>44680</v>
      </c>
      <c r="N568" t="s">
        <v>20</v>
      </c>
    </row>
    <row r="569" spans="1:14">
      <c r="A569" t="s">
        <v>601</v>
      </c>
      <c r="B569">
        <v>18</v>
      </c>
      <c r="C569" t="s">
        <v>15</v>
      </c>
      <c r="D569" t="s">
        <v>37</v>
      </c>
      <c r="E569" t="s">
        <v>27</v>
      </c>
      <c r="F569" t="s">
        <v>45</v>
      </c>
      <c r="G569">
        <v>66434.17</v>
      </c>
      <c r="H569">
        <v>168280.62</v>
      </c>
      <c r="I569">
        <v>456</v>
      </c>
      <c r="J569">
        <v>47205.99</v>
      </c>
      <c r="K569" t="s">
        <v>19</v>
      </c>
      <c r="L569">
        <v>37</v>
      </c>
      <c r="M569" s="1">
        <v>43368</v>
      </c>
      <c r="N569" t="s">
        <v>20</v>
      </c>
    </row>
    <row r="570" spans="1:14">
      <c r="A570" t="s">
        <v>602</v>
      </c>
      <c r="B570">
        <v>50</v>
      </c>
      <c r="C570" t="s">
        <v>22</v>
      </c>
      <c r="D570" t="s">
        <v>41</v>
      </c>
      <c r="E570" t="s">
        <v>27</v>
      </c>
      <c r="F570" t="s">
        <v>33</v>
      </c>
      <c r="G570">
        <v>96840.41</v>
      </c>
      <c r="H570">
        <v>89410.66</v>
      </c>
      <c r="I570">
        <v>628</v>
      </c>
      <c r="J570">
        <v>11894.48</v>
      </c>
      <c r="K570" t="s">
        <v>38</v>
      </c>
      <c r="L570">
        <v>38</v>
      </c>
      <c r="M570" s="1">
        <v>44405</v>
      </c>
      <c r="N570" t="s">
        <v>20</v>
      </c>
    </row>
    <row r="571" spans="1:14">
      <c r="A571" t="s">
        <v>603</v>
      </c>
      <c r="B571">
        <v>57</v>
      </c>
      <c r="C571" t="s">
        <v>22</v>
      </c>
      <c r="D571" t="s">
        <v>37</v>
      </c>
      <c r="E571" t="s">
        <v>24</v>
      </c>
      <c r="F571" t="s">
        <v>31</v>
      </c>
      <c r="G571">
        <v>62387.29</v>
      </c>
      <c r="H571">
        <v>11906.22</v>
      </c>
      <c r="I571">
        <v>502</v>
      </c>
      <c r="J571">
        <v>85740.52</v>
      </c>
      <c r="K571" t="s">
        <v>38</v>
      </c>
      <c r="L571">
        <v>1</v>
      </c>
      <c r="M571" s="1">
        <v>43637</v>
      </c>
      <c r="N571" t="s">
        <v>20</v>
      </c>
    </row>
    <row r="572" spans="1:14">
      <c r="A572" t="s">
        <v>604</v>
      </c>
      <c r="B572">
        <v>27</v>
      </c>
      <c r="C572" t="s">
        <v>22</v>
      </c>
      <c r="D572" t="s">
        <v>37</v>
      </c>
      <c r="E572" t="s">
        <v>17</v>
      </c>
      <c r="F572" t="s">
        <v>18</v>
      </c>
      <c r="G572">
        <v>9558.1299999999992</v>
      </c>
      <c r="H572">
        <v>67780.2</v>
      </c>
      <c r="I572">
        <v>405</v>
      </c>
      <c r="J572">
        <v>24632.1</v>
      </c>
      <c r="K572" t="s">
        <v>19</v>
      </c>
      <c r="L572">
        <v>39</v>
      </c>
      <c r="M572" s="1">
        <v>43431</v>
      </c>
      <c r="N572" t="s">
        <v>20</v>
      </c>
    </row>
    <row r="573" spans="1:14">
      <c r="A573" t="s">
        <v>605</v>
      </c>
      <c r="B573">
        <v>60</v>
      </c>
      <c r="C573" t="s">
        <v>22</v>
      </c>
      <c r="D573" t="s">
        <v>16</v>
      </c>
      <c r="E573" t="s">
        <v>27</v>
      </c>
      <c r="F573" t="s">
        <v>31</v>
      </c>
      <c r="G573">
        <v>153088.6</v>
      </c>
      <c r="H573">
        <v>82933.98</v>
      </c>
      <c r="I573">
        <v>421</v>
      </c>
      <c r="J573">
        <v>10450.76</v>
      </c>
      <c r="K573" t="s">
        <v>25</v>
      </c>
      <c r="L573">
        <v>27</v>
      </c>
      <c r="M573" s="1">
        <v>44619</v>
      </c>
      <c r="N573" t="s">
        <v>20</v>
      </c>
    </row>
    <row r="574" spans="1:14">
      <c r="A574" t="s">
        <v>606</v>
      </c>
      <c r="B574">
        <v>61</v>
      </c>
      <c r="C574" t="s">
        <v>22</v>
      </c>
      <c r="D574" t="s">
        <v>37</v>
      </c>
      <c r="E574" t="s">
        <v>24</v>
      </c>
      <c r="F574" t="s">
        <v>33</v>
      </c>
      <c r="G574">
        <v>53966.16</v>
      </c>
      <c r="H574">
        <v>405.4</v>
      </c>
      <c r="I574">
        <v>617</v>
      </c>
      <c r="J574">
        <v>106453.14</v>
      </c>
      <c r="K574" t="s">
        <v>38</v>
      </c>
      <c r="L574">
        <v>36</v>
      </c>
      <c r="M574" s="1">
        <v>44005</v>
      </c>
      <c r="N574" t="s">
        <v>20</v>
      </c>
    </row>
    <row r="575" spans="1:14">
      <c r="A575" t="s">
        <v>607</v>
      </c>
      <c r="B575">
        <v>46</v>
      </c>
      <c r="C575" t="s">
        <v>22</v>
      </c>
      <c r="D575" t="s">
        <v>37</v>
      </c>
      <c r="E575" t="s">
        <v>47</v>
      </c>
      <c r="F575" t="s">
        <v>31</v>
      </c>
      <c r="G575">
        <v>94621.91</v>
      </c>
      <c r="H575">
        <v>24206.9</v>
      </c>
      <c r="I575">
        <v>481</v>
      </c>
      <c r="J575">
        <v>49598.84</v>
      </c>
      <c r="K575" t="s">
        <v>19</v>
      </c>
      <c r="L575">
        <v>32</v>
      </c>
      <c r="M575" s="1">
        <v>44230</v>
      </c>
      <c r="N575" t="s">
        <v>20</v>
      </c>
    </row>
    <row r="576" spans="1:14">
      <c r="A576" t="s">
        <v>608</v>
      </c>
      <c r="B576">
        <v>30</v>
      </c>
      <c r="C576" t="s">
        <v>22</v>
      </c>
      <c r="D576" t="s">
        <v>23</v>
      </c>
      <c r="E576" t="s">
        <v>17</v>
      </c>
      <c r="F576" t="s">
        <v>33</v>
      </c>
      <c r="G576">
        <v>43153.81</v>
      </c>
      <c r="H576">
        <v>132282.75</v>
      </c>
      <c r="I576">
        <v>615</v>
      </c>
      <c r="J576">
        <v>175261.84</v>
      </c>
      <c r="K576" t="s">
        <v>19</v>
      </c>
      <c r="L576">
        <v>41</v>
      </c>
      <c r="M576" s="1">
        <v>44546</v>
      </c>
      <c r="N576" t="s">
        <v>20</v>
      </c>
    </row>
    <row r="577" spans="1:14">
      <c r="A577" t="s">
        <v>609</v>
      </c>
      <c r="B577">
        <v>29</v>
      </c>
      <c r="C577" t="s">
        <v>15</v>
      </c>
      <c r="D577" t="s">
        <v>29</v>
      </c>
      <c r="E577" t="s">
        <v>17</v>
      </c>
      <c r="F577" t="s">
        <v>33</v>
      </c>
      <c r="G577">
        <v>97824.39</v>
      </c>
      <c r="H577">
        <v>248515.16</v>
      </c>
      <c r="I577">
        <v>705</v>
      </c>
      <c r="J577">
        <v>426203.15</v>
      </c>
      <c r="K577" t="s">
        <v>38</v>
      </c>
      <c r="L577">
        <v>15</v>
      </c>
      <c r="M577" s="1">
        <v>43976</v>
      </c>
      <c r="N577" t="s">
        <v>20</v>
      </c>
    </row>
    <row r="578" spans="1:14">
      <c r="A578" t="s">
        <v>610</v>
      </c>
      <c r="B578">
        <v>48</v>
      </c>
      <c r="C578" t="s">
        <v>15</v>
      </c>
      <c r="D578" t="s">
        <v>37</v>
      </c>
      <c r="E578" t="s">
        <v>24</v>
      </c>
      <c r="F578" t="s">
        <v>33</v>
      </c>
      <c r="G578">
        <v>52208.38</v>
      </c>
      <c r="H578">
        <v>14167.46</v>
      </c>
      <c r="I578">
        <v>369</v>
      </c>
      <c r="J578">
        <v>47648.6</v>
      </c>
      <c r="K578" t="s">
        <v>25</v>
      </c>
      <c r="L578">
        <v>31</v>
      </c>
      <c r="M578" s="1">
        <v>44249</v>
      </c>
      <c r="N578" t="s">
        <v>20</v>
      </c>
    </row>
    <row r="579" spans="1:14">
      <c r="A579" t="s">
        <v>611</v>
      </c>
      <c r="B579">
        <v>63</v>
      </c>
      <c r="C579" t="s">
        <v>22</v>
      </c>
      <c r="D579" t="s">
        <v>23</v>
      </c>
      <c r="E579" t="s">
        <v>47</v>
      </c>
      <c r="F579" t="s">
        <v>45</v>
      </c>
      <c r="G579">
        <v>485609.43</v>
      </c>
      <c r="H579">
        <v>25718.61</v>
      </c>
      <c r="I579">
        <v>459</v>
      </c>
      <c r="J579">
        <v>6548.16</v>
      </c>
      <c r="K579" t="s">
        <v>19</v>
      </c>
      <c r="L579">
        <v>6</v>
      </c>
      <c r="M579" s="1">
        <v>43120</v>
      </c>
      <c r="N579" t="s">
        <v>20</v>
      </c>
    </row>
    <row r="580" spans="1:14">
      <c r="A580" t="s">
        <v>612</v>
      </c>
      <c r="B580">
        <v>19</v>
      </c>
      <c r="C580" t="s">
        <v>22</v>
      </c>
      <c r="D580" t="s">
        <v>37</v>
      </c>
      <c r="E580" t="s">
        <v>24</v>
      </c>
      <c r="F580" t="s">
        <v>45</v>
      </c>
      <c r="G580">
        <v>366326.4</v>
      </c>
      <c r="H580">
        <v>5713.17</v>
      </c>
      <c r="I580">
        <v>539</v>
      </c>
      <c r="J580">
        <v>46980.47</v>
      </c>
      <c r="K580" t="s">
        <v>38</v>
      </c>
      <c r="L580">
        <v>25</v>
      </c>
      <c r="M580" s="1">
        <v>43330</v>
      </c>
      <c r="N580" t="s">
        <v>35</v>
      </c>
    </row>
    <row r="581" spans="1:14">
      <c r="A581" t="s">
        <v>613</v>
      </c>
      <c r="B581">
        <v>68</v>
      </c>
      <c r="C581" t="s">
        <v>15</v>
      </c>
      <c r="D581" t="s">
        <v>23</v>
      </c>
      <c r="E581" t="s">
        <v>27</v>
      </c>
      <c r="F581" t="s">
        <v>18</v>
      </c>
      <c r="G581">
        <v>14535.51</v>
      </c>
      <c r="H581">
        <v>61468.480000000003</v>
      </c>
      <c r="I581">
        <v>822</v>
      </c>
      <c r="J581">
        <v>179518.83</v>
      </c>
      <c r="K581" t="s">
        <v>38</v>
      </c>
      <c r="L581">
        <v>49</v>
      </c>
      <c r="M581" s="1">
        <v>43255</v>
      </c>
      <c r="N581" t="s">
        <v>20</v>
      </c>
    </row>
    <row r="582" spans="1:14">
      <c r="A582" t="s">
        <v>614</v>
      </c>
      <c r="B582">
        <v>67</v>
      </c>
      <c r="C582" t="s">
        <v>22</v>
      </c>
      <c r="D582" t="s">
        <v>29</v>
      </c>
      <c r="E582" t="s">
        <v>17</v>
      </c>
      <c r="F582" t="s">
        <v>18</v>
      </c>
      <c r="G582">
        <v>42252.79</v>
      </c>
      <c r="H582">
        <v>292133.59000000003</v>
      </c>
      <c r="I582">
        <v>437</v>
      </c>
      <c r="J582">
        <v>35815.79</v>
      </c>
      <c r="K582" t="s">
        <v>25</v>
      </c>
      <c r="L582">
        <v>52</v>
      </c>
      <c r="M582" s="1">
        <v>45036</v>
      </c>
      <c r="N582" t="s">
        <v>20</v>
      </c>
    </row>
    <row r="583" spans="1:14">
      <c r="A583" t="s">
        <v>615</v>
      </c>
      <c r="B583">
        <v>52</v>
      </c>
      <c r="C583" t="s">
        <v>15</v>
      </c>
      <c r="D583" t="s">
        <v>37</v>
      </c>
      <c r="E583" t="s">
        <v>17</v>
      </c>
      <c r="F583" t="s">
        <v>31</v>
      </c>
      <c r="G583">
        <v>80157.11</v>
      </c>
      <c r="H583">
        <v>220851.78</v>
      </c>
      <c r="I583">
        <v>794</v>
      </c>
      <c r="J583">
        <v>294403.24</v>
      </c>
      <c r="K583" t="s">
        <v>25</v>
      </c>
      <c r="L583">
        <v>18</v>
      </c>
      <c r="M583" s="1">
        <v>44909</v>
      </c>
      <c r="N583" t="s">
        <v>20</v>
      </c>
    </row>
    <row r="584" spans="1:14">
      <c r="A584" t="s">
        <v>616</v>
      </c>
      <c r="B584">
        <v>40</v>
      </c>
      <c r="C584" t="s">
        <v>15</v>
      </c>
      <c r="D584" t="s">
        <v>23</v>
      </c>
      <c r="E584" t="s">
        <v>27</v>
      </c>
      <c r="F584" t="s">
        <v>18</v>
      </c>
      <c r="G584">
        <v>53890.46</v>
      </c>
      <c r="H584">
        <v>171787.19</v>
      </c>
      <c r="I584">
        <v>546</v>
      </c>
      <c r="J584">
        <v>92152.66</v>
      </c>
      <c r="K584" t="s">
        <v>25</v>
      </c>
      <c r="L584">
        <v>22</v>
      </c>
      <c r="M584" s="1">
        <v>44516</v>
      </c>
      <c r="N584" t="s">
        <v>20</v>
      </c>
    </row>
    <row r="585" spans="1:14">
      <c r="A585" t="s">
        <v>617</v>
      </c>
      <c r="B585">
        <v>34</v>
      </c>
      <c r="C585" t="s">
        <v>15</v>
      </c>
      <c r="D585" t="s">
        <v>23</v>
      </c>
      <c r="E585" t="s">
        <v>27</v>
      </c>
      <c r="F585" t="s">
        <v>33</v>
      </c>
      <c r="G585">
        <v>127870.29</v>
      </c>
      <c r="H585">
        <v>32232.67</v>
      </c>
      <c r="I585">
        <v>842</v>
      </c>
      <c r="J585">
        <v>486217.25</v>
      </c>
      <c r="K585" t="s">
        <v>38</v>
      </c>
      <c r="L585">
        <v>31</v>
      </c>
      <c r="M585" s="1">
        <v>44952</v>
      </c>
      <c r="N585" t="s">
        <v>20</v>
      </c>
    </row>
    <row r="586" spans="1:14">
      <c r="A586" t="s">
        <v>618</v>
      </c>
      <c r="B586">
        <v>43</v>
      </c>
      <c r="C586" t="s">
        <v>22</v>
      </c>
      <c r="D586" t="s">
        <v>29</v>
      </c>
      <c r="E586" t="s">
        <v>24</v>
      </c>
      <c r="F586" t="s">
        <v>18</v>
      </c>
      <c r="G586">
        <v>58758.78</v>
      </c>
      <c r="H586">
        <v>7089.23</v>
      </c>
      <c r="I586">
        <v>823</v>
      </c>
      <c r="J586">
        <v>238373.15</v>
      </c>
      <c r="K586" t="s">
        <v>25</v>
      </c>
      <c r="L586">
        <v>36</v>
      </c>
      <c r="M586" s="1">
        <v>43406</v>
      </c>
      <c r="N586" t="s">
        <v>20</v>
      </c>
    </row>
    <row r="587" spans="1:14">
      <c r="A587" t="s">
        <v>619</v>
      </c>
      <c r="B587">
        <v>25</v>
      </c>
      <c r="C587" t="s">
        <v>22</v>
      </c>
      <c r="D587" t="s">
        <v>37</v>
      </c>
      <c r="E587" t="s">
        <v>17</v>
      </c>
      <c r="F587" t="s">
        <v>33</v>
      </c>
      <c r="G587">
        <v>18617.93</v>
      </c>
      <c r="H587">
        <v>227988.67</v>
      </c>
      <c r="I587">
        <v>542</v>
      </c>
      <c r="J587">
        <v>187138.08</v>
      </c>
      <c r="K587" t="s">
        <v>25</v>
      </c>
      <c r="L587">
        <v>9</v>
      </c>
      <c r="M587" s="1">
        <v>44218</v>
      </c>
      <c r="N587" t="s">
        <v>20</v>
      </c>
    </row>
    <row r="588" spans="1:14">
      <c r="A588" t="s">
        <v>620</v>
      </c>
      <c r="B588">
        <v>46</v>
      </c>
      <c r="C588" t="s">
        <v>15</v>
      </c>
      <c r="D588" t="s">
        <v>23</v>
      </c>
      <c r="E588" t="s">
        <v>27</v>
      </c>
      <c r="F588" t="s">
        <v>31</v>
      </c>
      <c r="G588">
        <v>132806.06</v>
      </c>
      <c r="H588">
        <v>43257.08</v>
      </c>
      <c r="I588">
        <v>635</v>
      </c>
      <c r="J588">
        <v>37249.910000000003</v>
      </c>
      <c r="K588" t="s">
        <v>19</v>
      </c>
      <c r="L588">
        <v>46</v>
      </c>
      <c r="M588" s="1">
        <v>43174</v>
      </c>
      <c r="N588" t="s">
        <v>35</v>
      </c>
    </row>
    <row r="589" spans="1:14">
      <c r="A589" t="s">
        <v>621</v>
      </c>
      <c r="B589">
        <v>43</v>
      </c>
      <c r="C589" t="s">
        <v>15</v>
      </c>
      <c r="D589" t="s">
        <v>41</v>
      </c>
      <c r="E589" t="s">
        <v>17</v>
      </c>
      <c r="F589" t="s">
        <v>18</v>
      </c>
      <c r="G589">
        <v>1818.26</v>
      </c>
      <c r="H589">
        <v>178855.18</v>
      </c>
      <c r="I589">
        <v>721</v>
      </c>
      <c r="J589">
        <v>128500.95</v>
      </c>
      <c r="K589" t="s">
        <v>38</v>
      </c>
      <c r="L589">
        <v>3</v>
      </c>
      <c r="M589" s="1">
        <v>44810</v>
      </c>
      <c r="N589" t="s">
        <v>20</v>
      </c>
    </row>
    <row r="590" spans="1:14">
      <c r="A590" t="s">
        <v>622</v>
      </c>
      <c r="B590">
        <v>27</v>
      </c>
      <c r="C590" t="s">
        <v>15</v>
      </c>
      <c r="D590" t="s">
        <v>23</v>
      </c>
      <c r="E590" t="s">
        <v>27</v>
      </c>
      <c r="F590" t="s">
        <v>33</v>
      </c>
      <c r="G590">
        <v>119194.46</v>
      </c>
      <c r="H590">
        <v>102942.37</v>
      </c>
      <c r="I590">
        <v>493</v>
      </c>
      <c r="J590">
        <v>21897.86</v>
      </c>
      <c r="K590" t="s">
        <v>19</v>
      </c>
      <c r="L590">
        <v>33</v>
      </c>
      <c r="M590" s="1">
        <v>43857</v>
      </c>
      <c r="N590" t="s">
        <v>20</v>
      </c>
    </row>
    <row r="591" spans="1:14">
      <c r="A591" t="s">
        <v>623</v>
      </c>
      <c r="B591">
        <v>43</v>
      </c>
      <c r="C591" t="s">
        <v>15</v>
      </c>
      <c r="D591" t="s">
        <v>41</v>
      </c>
      <c r="E591" t="s">
        <v>27</v>
      </c>
      <c r="F591" t="s">
        <v>31</v>
      </c>
      <c r="G591">
        <v>134994.03</v>
      </c>
      <c r="H591">
        <v>32994.81</v>
      </c>
      <c r="I591">
        <v>607</v>
      </c>
      <c r="J591">
        <v>160131.51</v>
      </c>
      <c r="K591" t="s">
        <v>19</v>
      </c>
      <c r="L591">
        <v>27</v>
      </c>
      <c r="M591" s="1">
        <v>44293</v>
      </c>
      <c r="N591" t="s">
        <v>35</v>
      </c>
    </row>
    <row r="592" spans="1:14">
      <c r="A592" t="s">
        <v>624</v>
      </c>
      <c r="B592">
        <v>51</v>
      </c>
      <c r="C592" t="s">
        <v>15</v>
      </c>
      <c r="D592" t="s">
        <v>41</v>
      </c>
      <c r="E592" t="s">
        <v>24</v>
      </c>
      <c r="F592" t="s">
        <v>31</v>
      </c>
      <c r="G592">
        <v>65213.2</v>
      </c>
      <c r="H592">
        <v>4719.51</v>
      </c>
      <c r="I592">
        <v>805</v>
      </c>
      <c r="J592">
        <v>373844.78</v>
      </c>
      <c r="K592" t="s">
        <v>38</v>
      </c>
      <c r="L592">
        <v>43</v>
      </c>
      <c r="M592" s="1">
        <v>44232</v>
      </c>
      <c r="N592" t="s">
        <v>20</v>
      </c>
    </row>
    <row r="593" spans="1:14">
      <c r="A593" t="s">
        <v>625</v>
      </c>
      <c r="B593">
        <v>68</v>
      </c>
      <c r="C593" t="s">
        <v>22</v>
      </c>
      <c r="D593" t="s">
        <v>29</v>
      </c>
      <c r="E593" t="s">
        <v>27</v>
      </c>
      <c r="F593" t="s">
        <v>18</v>
      </c>
      <c r="G593">
        <v>29951.74</v>
      </c>
      <c r="H593">
        <v>78414.64</v>
      </c>
      <c r="I593">
        <v>580</v>
      </c>
      <c r="J593">
        <v>117320.57</v>
      </c>
      <c r="K593" t="s">
        <v>25</v>
      </c>
      <c r="L593">
        <v>1</v>
      </c>
      <c r="M593" s="1">
        <v>43404</v>
      </c>
      <c r="N593" t="s">
        <v>20</v>
      </c>
    </row>
    <row r="594" spans="1:14">
      <c r="A594" t="s">
        <v>626</v>
      </c>
      <c r="B594">
        <v>58</v>
      </c>
      <c r="C594" t="s">
        <v>15</v>
      </c>
      <c r="D594" t="s">
        <v>29</v>
      </c>
      <c r="E594" t="s">
        <v>27</v>
      </c>
      <c r="F594" t="s">
        <v>45</v>
      </c>
      <c r="G594">
        <v>409222.85</v>
      </c>
      <c r="H594">
        <v>49016.19</v>
      </c>
      <c r="I594">
        <v>738</v>
      </c>
      <c r="J594">
        <v>250081.36</v>
      </c>
      <c r="K594" t="s">
        <v>25</v>
      </c>
      <c r="L594">
        <v>44</v>
      </c>
      <c r="M594" s="1">
        <v>43981</v>
      </c>
      <c r="N594" t="s">
        <v>20</v>
      </c>
    </row>
    <row r="595" spans="1:14">
      <c r="A595" t="s">
        <v>627</v>
      </c>
      <c r="B595">
        <v>24</v>
      </c>
      <c r="C595" t="s">
        <v>22</v>
      </c>
      <c r="D595" t="s">
        <v>29</v>
      </c>
      <c r="E595" t="s">
        <v>47</v>
      </c>
      <c r="F595" t="s">
        <v>18</v>
      </c>
      <c r="G595">
        <v>78550.33</v>
      </c>
      <c r="H595">
        <v>20788.419999999998</v>
      </c>
      <c r="I595">
        <v>782</v>
      </c>
      <c r="J595">
        <v>420714.73</v>
      </c>
      <c r="K595" t="s">
        <v>25</v>
      </c>
      <c r="L595">
        <v>57</v>
      </c>
      <c r="M595" s="1">
        <v>43362</v>
      </c>
      <c r="N595" t="s">
        <v>35</v>
      </c>
    </row>
    <row r="596" spans="1:14">
      <c r="A596" t="s">
        <v>628</v>
      </c>
      <c r="B596">
        <v>21</v>
      </c>
      <c r="C596" t="s">
        <v>15</v>
      </c>
      <c r="D596" t="s">
        <v>16</v>
      </c>
      <c r="E596" t="s">
        <v>27</v>
      </c>
      <c r="F596" t="s">
        <v>31</v>
      </c>
      <c r="G596">
        <v>73698.960000000006</v>
      </c>
      <c r="H596">
        <v>71207.64</v>
      </c>
      <c r="I596">
        <v>522</v>
      </c>
      <c r="J596">
        <v>21860.78</v>
      </c>
      <c r="K596" t="s">
        <v>25</v>
      </c>
      <c r="L596">
        <v>9</v>
      </c>
      <c r="M596" s="1">
        <v>43186</v>
      </c>
      <c r="N596" t="s">
        <v>20</v>
      </c>
    </row>
    <row r="597" spans="1:14">
      <c r="A597" t="s">
        <v>629</v>
      </c>
      <c r="B597">
        <v>67</v>
      </c>
      <c r="C597" t="s">
        <v>22</v>
      </c>
      <c r="D597" t="s">
        <v>23</v>
      </c>
      <c r="E597" t="s">
        <v>27</v>
      </c>
      <c r="F597" t="s">
        <v>31</v>
      </c>
      <c r="G597">
        <v>63294.81</v>
      </c>
      <c r="H597">
        <v>77195.31</v>
      </c>
      <c r="I597">
        <v>416</v>
      </c>
      <c r="J597">
        <v>46021.08</v>
      </c>
      <c r="K597" t="s">
        <v>19</v>
      </c>
      <c r="L597">
        <v>5</v>
      </c>
      <c r="M597" s="1">
        <v>43732</v>
      </c>
      <c r="N597" t="s">
        <v>20</v>
      </c>
    </row>
    <row r="598" spans="1:14">
      <c r="A598" t="s">
        <v>630</v>
      </c>
      <c r="B598">
        <v>62</v>
      </c>
      <c r="C598" t="s">
        <v>22</v>
      </c>
      <c r="D598" t="s">
        <v>23</v>
      </c>
      <c r="E598" t="s">
        <v>47</v>
      </c>
      <c r="F598" t="s">
        <v>45</v>
      </c>
      <c r="G598">
        <v>301921.15000000002</v>
      </c>
      <c r="H598">
        <v>27455.96</v>
      </c>
      <c r="I598">
        <v>491</v>
      </c>
      <c r="J598">
        <v>42715.96</v>
      </c>
      <c r="K598" t="s">
        <v>19</v>
      </c>
      <c r="L598">
        <v>15</v>
      </c>
      <c r="M598" s="1">
        <v>43847</v>
      </c>
      <c r="N598" t="s">
        <v>20</v>
      </c>
    </row>
    <row r="599" spans="1:14">
      <c r="A599" t="s">
        <v>631</v>
      </c>
      <c r="B599">
        <v>28</v>
      </c>
      <c r="C599" t="s">
        <v>22</v>
      </c>
      <c r="D599" t="s">
        <v>23</v>
      </c>
      <c r="E599" t="s">
        <v>17</v>
      </c>
      <c r="F599" t="s">
        <v>45</v>
      </c>
      <c r="G599">
        <v>53764.55</v>
      </c>
      <c r="H599">
        <v>150794.47</v>
      </c>
      <c r="I599">
        <v>815</v>
      </c>
      <c r="J599">
        <v>306546.48</v>
      </c>
      <c r="K599" t="s">
        <v>25</v>
      </c>
      <c r="L599">
        <v>50</v>
      </c>
      <c r="M599" s="1">
        <v>44942</v>
      </c>
      <c r="N599" t="s">
        <v>20</v>
      </c>
    </row>
    <row r="600" spans="1:14">
      <c r="A600" t="s">
        <v>632</v>
      </c>
      <c r="B600">
        <v>46</v>
      </c>
      <c r="C600" t="s">
        <v>22</v>
      </c>
      <c r="D600" t="s">
        <v>29</v>
      </c>
      <c r="E600" t="s">
        <v>17</v>
      </c>
      <c r="F600" t="s">
        <v>31</v>
      </c>
      <c r="G600">
        <v>21120.07</v>
      </c>
      <c r="H600">
        <v>129795.88</v>
      </c>
      <c r="I600">
        <v>829</v>
      </c>
      <c r="J600">
        <v>355097.77</v>
      </c>
      <c r="K600" t="s">
        <v>25</v>
      </c>
      <c r="L600">
        <v>9</v>
      </c>
      <c r="M600" s="1">
        <v>45011</v>
      </c>
      <c r="N600" t="s">
        <v>20</v>
      </c>
    </row>
    <row r="601" spans="1:14">
      <c r="A601" t="s">
        <v>633</v>
      </c>
      <c r="B601">
        <v>53</v>
      </c>
      <c r="C601" t="s">
        <v>22</v>
      </c>
      <c r="D601" t="s">
        <v>23</v>
      </c>
      <c r="E601" t="s">
        <v>24</v>
      </c>
      <c r="F601" t="s">
        <v>18</v>
      </c>
      <c r="G601">
        <v>13490.79</v>
      </c>
      <c r="H601">
        <v>14477.42</v>
      </c>
      <c r="I601">
        <v>606</v>
      </c>
      <c r="J601">
        <v>54578.23</v>
      </c>
      <c r="K601" t="s">
        <v>38</v>
      </c>
      <c r="L601">
        <v>45</v>
      </c>
      <c r="M601" s="1">
        <v>44731</v>
      </c>
      <c r="N601" t="s">
        <v>35</v>
      </c>
    </row>
    <row r="602" spans="1:14">
      <c r="A602" t="s">
        <v>634</v>
      </c>
      <c r="B602">
        <v>42</v>
      </c>
      <c r="C602" t="s">
        <v>22</v>
      </c>
      <c r="D602" t="s">
        <v>16</v>
      </c>
      <c r="E602" t="s">
        <v>27</v>
      </c>
      <c r="F602" t="s">
        <v>33</v>
      </c>
      <c r="G602">
        <v>35957.65</v>
      </c>
      <c r="H602">
        <v>184634.35</v>
      </c>
      <c r="I602">
        <v>831</v>
      </c>
      <c r="J602">
        <v>366818.45</v>
      </c>
      <c r="K602" t="s">
        <v>38</v>
      </c>
      <c r="L602">
        <v>28</v>
      </c>
      <c r="M602" s="1">
        <v>45092</v>
      </c>
      <c r="N602" t="s">
        <v>20</v>
      </c>
    </row>
    <row r="603" spans="1:14">
      <c r="A603" t="s">
        <v>635</v>
      </c>
      <c r="B603">
        <v>38</v>
      </c>
      <c r="C603" t="s">
        <v>15</v>
      </c>
      <c r="D603" t="s">
        <v>41</v>
      </c>
      <c r="E603" t="s">
        <v>17</v>
      </c>
      <c r="F603" t="s">
        <v>18</v>
      </c>
      <c r="G603">
        <v>51689.79</v>
      </c>
      <c r="H603">
        <v>27010.17</v>
      </c>
      <c r="I603">
        <v>421</v>
      </c>
      <c r="J603">
        <v>25892.17</v>
      </c>
      <c r="K603" t="s">
        <v>25</v>
      </c>
      <c r="L603">
        <v>13</v>
      </c>
      <c r="M603" s="1">
        <v>44863</v>
      </c>
      <c r="N603" t="s">
        <v>20</v>
      </c>
    </row>
    <row r="604" spans="1:14">
      <c r="A604" t="s">
        <v>636</v>
      </c>
      <c r="B604">
        <v>53</v>
      </c>
      <c r="C604" t="s">
        <v>22</v>
      </c>
      <c r="D604" t="s">
        <v>23</v>
      </c>
      <c r="E604" t="s">
        <v>17</v>
      </c>
      <c r="F604" t="s">
        <v>31</v>
      </c>
      <c r="G604">
        <v>198487.17</v>
      </c>
      <c r="H604">
        <v>145506.88</v>
      </c>
      <c r="I604">
        <v>453</v>
      </c>
      <c r="J604">
        <v>11344.07</v>
      </c>
      <c r="K604" t="s">
        <v>19</v>
      </c>
      <c r="L604">
        <v>24</v>
      </c>
      <c r="M604" s="1">
        <v>43182</v>
      </c>
      <c r="N604" t="s">
        <v>20</v>
      </c>
    </row>
    <row r="605" spans="1:14">
      <c r="A605" t="s">
        <v>637</v>
      </c>
      <c r="B605">
        <v>27</v>
      </c>
      <c r="C605" t="s">
        <v>15</v>
      </c>
      <c r="D605" t="s">
        <v>29</v>
      </c>
      <c r="E605" t="s">
        <v>24</v>
      </c>
      <c r="F605" t="s">
        <v>31</v>
      </c>
      <c r="G605">
        <v>132259.60999999999</v>
      </c>
      <c r="H605">
        <v>12215.63</v>
      </c>
      <c r="I605">
        <v>836</v>
      </c>
      <c r="J605">
        <v>386357.72</v>
      </c>
      <c r="K605" t="s">
        <v>38</v>
      </c>
      <c r="L605">
        <v>45</v>
      </c>
      <c r="M605" s="1">
        <v>44941</v>
      </c>
      <c r="N605" t="s">
        <v>20</v>
      </c>
    </row>
    <row r="606" spans="1:14">
      <c r="A606" t="s">
        <v>638</v>
      </c>
      <c r="B606">
        <v>54</v>
      </c>
      <c r="C606" t="s">
        <v>22</v>
      </c>
      <c r="D606" t="s">
        <v>29</v>
      </c>
      <c r="E606" t="s">
        <v>17</v>
      </c>
      <c r="F606" t="s">
        <v>33</v>
      </c>
      <c r="G606">
        <v>18581.830000000002</v>
      </c>
      <c r="H606">
        <v>109197.67</v>
      </c>
      <c r="I606">
        <v>751</v>
      </c>
      <c r="J606">
        <v>152469.29999999999</v>
      </c>
      <c r="K606" t="s">
        <v>38</v>
      </c>
      <c r="L606">
        <v>59</v>
      </c>
      <c r="M606" s="1">
        <v>43833</v>
      </c>
      <c r="N606" t="s">
        <v>20</v>
      </c>
    </row>
    <row r="607" spans="1:14">
      <c r="A607" t="s">
        <v>639</v>
      </c>
      <c r="B607">
        <v>26</v>
      </c>
      <c r="C607" t="s">
        <v>22</v>
      </c>
      <c r="D607" t="s">
        <v>37</v>
      </c>
      <c r="E607" t="s">
        <v>17</v>
      </c>
      <c r="F607" t="s">
        <v>31</v>
      </c>
      <c r="G607">
        <v>107487.98</v>
      </c>
      <c r="H607">
        <v>236274.16</v>
      </c>
      <c r="I607">
        <v>468</v>
      </c>
      <c r="J607">
        <v>24503.58</v>
      </c>
      <c r="K607" t="s">
        <v>25</v>
      </c>
      <c r="L607">
        <v>10</v>
      </c>
      <c r="M607" s="1">
        <v>43531</v>
      </c>
      <c r="N607" t="s">
        <v>20</v>
      </c>
    </row>
    <row r="608" spans="1:14">
      <c r="A608" t="s">
        <v>640</v>
      </c>
      <c r="B608">
        <v>41</v>
      </c>
      <c r="C608" t="s">
        <v>15</v>
      </c>
      <c r="D608" t="s">
        <v>41</v>
      </c>
      <c r="E608" t="s">
        <v>17</v>
      </c>
      <c r="F608" t="s">
        <v>31</v>
      </c>
      <c r="G608">
        <v>101845.82</v>
      </c>
      <c r="H608">
        <v>292013.58</v>
      </c>
      <c r="I608">
        <v>358</v>
      </c>
      <c r="J608">
        <v>24678.32</v>
      </c>
      <c r="K608" t="s">
        <v>19</v>
      </c>
      <c r="L608">
        <v>42</v>
      </c>
      <c r="M608" s="1">
        <v>44497</v>
      </c>
      <c r="N608" t="s">
        <v>20</v>
      </c>
    </row>
    <row r="609" spans="1:14">
      <c r="A609" t="s">
        <v>641</v>
      </c>
      <c r="B609">
        <v>52</v>
      </c>
      <c r="C609" t="s">
        <v>22</v>
      </c>
      <c r="D609" t="s">
        <v>37</v>
      </c>
      <c r="E609" t="s">
        <v>17</v>
      </c>
      <c r="F609" t="s">
        <v>45</v>
      </c>
      <c r="G609">
        <v>114875.52</v>
      </c>
      <c r="H609">
        <v>284159.65999999997</v>
      </c>
      <c r="I609">
        <v>600</v>
      </c>
      <c r="J609">
        <v>139843.84</v>
      </c>
      <c r="K609" t="s">
        <v>38</v>
      </c>
      <c r="L609">
        <v>22</v>
      </c>
      <c r="M609" s="1">
        <v>43612</v>
      </c>
      <c r="N609" t="s">
        <v>35</v>
      </c>
    </row>
    <row r="610" spans="1:14">
      <c r="A610" t="s">
        <v>642</v>
      </c>
      <c r="B610">
        <v>66</v>
      </c>
      <c r="C610" t="s">
        <v>15</v>
      </c>
      <c r="D610" t="s">
        <v>41</v>
      </c>
      <c r="E610" t="s">
        <v>24</v>
      </c>
      <c r="F610" t="s">
        <v>31</v>
      </c>
      <c r="G610">
        <v>184453.11</v>
      </c>
      <c r="H610">
        <v>5319.65</v>
      </c>
      <c r="I610">
        <v>849</v>
      </c>
      <c r="J610">
        <v>353193.15</v>
      </c>
      <c r="K610" t="s">
        <v>25</v>
      </c>
      <c r="L610">
        <v>39</v>
      </c>
      <c r="M610" s="1">
        <v>44466</v>
      </c>
      <c r="N610" t="s">
        <v>20</v>
      </c>
    </row>
    <row r="611" spans="1:14">
      <c r="A611" t="s">
        <v>643</v>
      </c>
      <c r="B611">
        <v>52</v>
      </c>
      <c r="C611" t="s">
        <v>15</v>
      </c>
      <c r="D611" t="s">
        <v>23</v>
      </c>
      <c r="E611" t="s">
        <v>17</v>
      </c>
      <c r="F611" t="s">
        <v>18</v>
      </c>
      <c r="G611">
        <v>44635.76</v>
      </c>
      <c r="H611">
        <v>83374.720000000001</v>
      </c>
      <c r="I611">
        <v>416</v>
      </c>
      <c r="J611">
        <v>20638.599999999999</v>
      </c>
      <c r="K611" t="s">
        <v>19</v>
      </c>
      <c r="L611">
        <v>22</v>
      </c>
      <c r="M611" s="1">
        <v>43311</v>
      </c>
      <c r="N611" t="s">
        <v>20</v>
      </c>
    </row>
    <row r="612" spans="1:14">
      <c r="A612" t="s">
        <v>644</v>
      </c>
      <c r="B612">
        <v>65</v>
      </c>
      <c r="C612" t="s">
        <v>15</v>
      </c>
      <c r="D612" t="s">
        <v>37</v>
      </c>
      <c r="E612" t="s">
        <v>17</v>
      </c>
      <c r="F612" t="s">
        <v>31</v>
      </c>
      <c r="G612">
        <v>198939.03</v>
      </c>
      <c r="H612">
        <v>288097.34999999998</v>
      </c>
      <c r="I612">
        <v>426</v>
      </c>
      <c r="J612">
        <v>30714.74</v>
      </c>
      <c r="K612" t="s">
        <v>25</v>
      </c>
      <c r="L612">
        <v>37</v>
      </c>
      <c r="M612" s="1">
        <v>43825</v>
      </c>
      <c r="N612" t="s">
        <v>20</v>
      </c>
    </row>
    <row r="613" spans="1:14">
      <c r="A613" t="s">
        <v>645</v>
      </c>
      <c r="B613">
        <v>53</v>
      </c>
      <c r="C613" t="s">
        <v>15</v>
      </c>
      <c r="D613" t="s">
        <v>37</v>
      </c>
      <c r="E613" t="s">
        <v>17</v>
      </c>
      <c r="F613" t="s">
        <v>45</v>
      </c>
      <c r="G613">
        <v>239032.53</v>
      </c>
      <c r="H613">
        <v>148415.98000000001</v>
      </c>
      <c r="I613">
        <v>704</v>
      </c>
      <c r="J613">
        <v>343210.52</v>
      </c>
      <c r="K613" t="s">
        <v>25</v>
      </c>
      <c r="L613">
        <v>52</v>
      </c>
      <c r="M613" s="1">
        <v>44698</v>
      </c>
      <c r="N613" t="s">
        <v>20</v>
      </c>
    </row>
    <row r="614" spans="1:14">
      <c r="A614" t="s">
        <v>646</v>
      </c>
      <c r="B614">
        <v>35</v>
      </c>
      <c r="C614" t="s">
        <v>22</v>
      </c>
      <c r="D614" t="s">
        <v>23</v>
      </c>
      <c r="E614" t="s">
        <v>17</v>
      </c>
      <c r="F614" t="s">
        <v>33</v>
      </c>
      <c r="G614">
        <v>95114.08</v>
      </c>
      <c r="H614">
        <v>78323.360000000001</v>
      </c>
      <c r="I614">
        <v>698</v>
      </c>
      <c r="J614">
        <v>97270.52</v>
      </c>
      <c r="K614" t="s">
        <v>25</v>
      </c>
      <c r="L614">
        <v>39</v>
      </c>
      <c r="M614" s="1">
        <v>44247</v>
      </c>
      <c r="N614" t="s">
        <v>20</v>
      </c>
    </row>
    <row r="615" spans="1:14">
      <c r="A615" t="s">
        <v>647</v>
      </c>
      <c r="B615">
        <v>66</v>
      </c>
      <c r="C615" t="s">
        <v>22</v>
      </c>
      <c r="D615" t="s">
        <v>41</v>
      </c>
      <c r="E615" t="s">
        <v>17</v>
      </c>
      <c r="F615" t="s">
        <v>31</v>
      </c>
      <c r="G615">
        <v>25428.69</v>
      </c>
      <c r="H615">
        <v>217959.15</v>
      </c>
      <c r="I615">
        <v>814</v>
      </c>
      <c r="J615">
        <v>343348.44</v>
      </c>
      <c r="K615" t="s">
        <v>38</v>
      </c>
      <c r="L615">
        <v>20</v>
      </c>
      <c r="M615" s="1">
        <v>44911</v>
      </c>
      <c r="N615" t="s">
        <v>35</v>
      </c>
    </row>
    <row r="616" spans="1:14">
      <c r="A616" t="s">
        <v>648</v>
      </c>
      <c r="B616">
        <v>56</v>
      </c>
      <c r="C616" t="s">
        <v>15</v>
      </c>
      <c r="D616" t="s">
        <v>23</v>
      </c>
      <c r="E616" t="s">
        <v>24</v>
      </c>
      <c r="F616" t="s">
        <v>31</v>
      </c>
      <c r="G616">
        <v>93574.43</v>
      </c>
      <c r="H616">
        <v>5688.41</v>
      </c>
      <c r="I616">
        <v>797</v>
      </c>
      <c r="J616">
        <v>132537.32999999999</v>
      </c>
      <c r="K616" t="s">
        <v>25</v>
      </c>
      <c r="L616">
        <v>10</v>
      </c>
      <c r="M616" s="1">
        <v>44892</v>
      </c>
      <c r="N616" t="s">
        <v>20</v>
      </c>
    </row>
    <row r="617" spans="1:14">
      <c r="A617" t="s">
        <v>649</v>
      </c>
      <c r="B617">
        <v>49</v>
      </c>
      <c r="C617" t="s">
        <v>22</v>
      </c>
      <c r="D617" t="s">
        <v>16</v>
      </c>
      <c r="E617" t="s">
        <v>17</v>
      </c>
      <c r="F617" t="s">
        <v>18</v>
      </c>
      <c r="G617">
        <v>24637.82</v>
      </c>
      <c r="H617">
        <v>94829.15</v>
      </c>
      <c r="I617">
        <v>827</v>
      </c>
      <c r="J617">
        <v>472501.47</v>
      </c>
      <c r="K617" t="s">
        <v>25</v>
      </c>
      <c r="L617">
        <v>10</v>
      </c>
      <c r="M617" s="1">
        <v>43933</v>
      </c>
      <c r="N617" t="s">
        <v>20</v>
      </c>
    </row>
    <row r="618" spans="1:14">
      <c r="A618" t="s">
        <v>650</v>
      </c>
      <c r="B618">
        <v>41</v>
      </c>
      <c r="C618" t="s">
        <v>22</v>
      </c>
      <c r="D618" t="s">
        <v>23</v>
      </c>
      <c r="E618" t="s">
        <v>47</v>
      </c>
      <c r="F618" t="s">
        <v>33</v>
      </c>
      <c r="G618">
        <v>126979.07</v>
      </c>
      <c r="H618">
        <v>26981.23</v>
      </c>
      <c r="I618">
        <v>697</v>
      </c>
      <c r="J618">
        <v>185037.15</v>
      </c>
      <c r="K618" t="s">
        <v>38</v>
      </c>
      <c r="L618">
        <v>26</v>
      </c>
      <c r="M618" s="1">
        <v>45095</v>
      </c>
      <c r="N618" t="s">
        <v>20</v>
      </c>
    </row>
    <row r="619" spans="1:14">
      <c r="A619" t="s">
        <v>651</v>
      </c>
      <c r="B619">
        <v>40</v>
      </c>
      <c r="C619" t="s">
        <v>15</v>
      </c>
      <c r="D619" t="s">
        <v>29</v>
      </c>
      <c r="E619" t="s">
        <v>24</v>
      </c>
      <c r="F619" t="s">
        <v>33</v>
      </c>
      <c r="G619">
        <v>119748.74</v>
      </c>
      <c r="H619">
        <v>3249.58</v>
      </c>
      <c r="I619">
        <v>564</v>
      </c>
      <c r="J619">
        <v>57065.08</v>
      </c>
      <c r="K619" t="s">
        <v>38</v>
      </c>
      <c r="L619">
        <v>25</v>
      </c>
      <c r="M619" s="1">
        <v>44372</v>
      </c>
      <c r="N619" t="s">
        <v>20</v>
      </c>
    </row>
    <row r="620" spans="1:14">
      <c r="A620" t="s">
        <v>652</v>
      </c>
      <c r="B620">
        <v>49</v>
      </c>
      <c r="C620" t="s">
        <v>22</v>
      </c>
      <c r="D620" t="s">
        <v>16</v>
      </c>
      <c r="E620" t="s">
        <v>17</v>
      </c>
      <c r="F620" t="s">
        <v>18</v>
      </c>
      <c r="G620">
        <v>82593.820000000007</v>
      </c>
      <c r="H620">
        <v>38030.03</v>
      </c>
      <c r="I620">
        <v>562</v>
      </c>
      <c r="J620">
        <v>20514.98</v>
      </c>
      <c r="K620" t="s">
        <v>19</v>
      </c>
      <c r="L620">
        <v>53</v>
      </c>
      <c r="M620" s="1">
        <v>44635</v>
      </c>
      <c r="N620" t="s">
        <v>20</v>
      </c>
    </row>
    <row r="621" spans="1:14">
      <c r="A621" t="s">
        <v>653</v>
      </c>
      <c r="B621">
        <v>54</v>
      </c>
      <c r="C621" t="s">
        <v>15</v>
      </c>
      <c r="D621" t="s">
        <v>29</v>
      </c>
      <c r="E621" t="s">
        <v>17</v>
      </c>
      <c r="F621" t="s">
        <v>18</v>
      </c>
      <c r="G621">
        <v>72637.33</v>
      </c>
      <c r="H621">
        <v>95372.2</v>
      </c>
      <c r="I621">
        <v>697</v>
      </c>
      <c r="J621">
        <v>196993.34</v>
      </c>
      <c r="K621" t="s">
        <v>19</v>
      </c>
      <c r="L621">
        <v>56</v>
      </c>
      <c r="M621" s="1">
        <v>43417</v>
      </c>
      <c r="N621" t="s">
        <v>20</v>
      </c>
    </row>
    <row r="622" spans="1:14">
      <c r="A622" t="s">
        <v>654</v>
      </c>
      <c r="B622">
        <v>29</v>
      </c>
      <c r="C622" t="s">
        <v>15</v>
      </c>
      <c r="D622" t="s">
        <v>29</v>
      </c>
      <c r="E622" t="s">
        <v>47</v>
      </c>
      <c r="F622" t="s">
        <v>45</v>
      </c>
      <c r="G622">
        <v>424707.45</v>
      </c>
      <c r="H622">
        <v>20173.64</v>
      </c>
      <c r="I622">
        <v>826</v>
      </c>
      <c r="J622">
        <v>299738.90000000002</v>
      </c>
      <c r="K622" t="s">
        <v>38</v>
      </c>
      <c r="L622">
        <v>28</v>
      </c>
      <c r="M622" s="1">
        <v>44996</v>
      </c>
      <c r="N622" t="s">
        <v>20</v>
      </c>
    </row>
    <row r="623" spans="1:14">
      <c r="A623" t="s">
        <v>655</v>
      </c>
      <c r="B623">
        <v>66</v>
      </c>
      <c r="C623" t="s">
        <v>22</v>
      </c>
      <c r="D623" t="s">
        <v>23</v>
      </c>
      <c r="E623" t="s">
        <v>17</v>
      </c>
      <c r="F623" t="s">
        <v>18</v>
      </c>
      <c r="G623">
        <v>20882.05</v>
      </c>
      <c r="H623">
        <v>54464.6</v>
      </c>
      <c r="I623">
        <v>735</v>
      </c>
      <c r="J623">
        <v>138964.04999999999</v>
      </c>
      <c r="K623" t="s">
        <v>38</v>
      </c>
      <c r="L623">
        <v>13</v>
      </c>
      <c r="M623" s="1">
        <v>45005</v>
      </c>
      <c r="N623" t="s">
        <v>20</v>
      </c>
    </row>
    <row r="624" spans="1:14">
      <c r="A624" t="s">
        <v>656</v>
      </c>
      <c r="B624">
        <v>30</v>
      </c>
      <c r="C624" t="s">
        <v>22</v>
      </c>
      <c r="D624" t="s">
        <v>37</v>
      </c>
      <c r="E624" t="s">
        <v>24</v>
      </c>
      <c r="F624" t="s">
        <v>18</v>
      </c>
      <c r="G624">
        <v>45752.33</v>
      </c>
      <c r="H624">
        <v>9431.89</v>
      </c>
      <c r="I624">
        <v>659</v>
      </c>
      <c r="J624">
        <v>136724.21</v>
      </c>
      <c r="K624" t="s">
        <v>25</v>
      </c>
      <c r="L624">
        <v>15</v>
      </c>
      <c r="M624" s="1">
        <v>43585</v>
      </c>
      <c r="N624" t="s">
        <v>20</v>
      </c>
    </row>
    <row r="625" spans="1:14">
      <c r="A625" t="s">
        <v>657</v>
      </c>
      <c r="B625">
        <v>40</v>
      </c>
      <c r="C625" t="s">
        <v>22</v>
      </c>
      <c r="D625" t="s">
        <v>23</v>
      </c>
      <c r="E625" t="s">
        <v>17</v>
      </c>
      <c r="F625" t="s">
        <v>18</v>
      </c>
      <c r="G625">
        <v>69492.84</v>
      </c>
      <c r="H625">
        <v>195654.39</v>
      </c>
      <c r="I625">
        <v>428</v>
      </c>
      <c r="J625">
        <v>47032.69</v>
      </c>
      <c r="K625" t="s">
        <v>19</v>
      </c>
      <c r="L625">
        <v>6</v>
      </c>
      <c r="M625" s="1">
        <v>44871</v>
      </c>
      <c r="N625" t="s">
        <v>20</v>
      </c>
    </row>
    <row r="626" spans="1:14">
      <c r="A626" t="s">
        <v>658</v>
      </c>
      <c r="B626">
        <v>42</v>
      </c>
      <c r="C626" t="s">
        <v>15</v>
      </c>
      <c r="D626" t="s">
        <v>29</v>
      </c>
      <c r="E626" t="s">
        <v>17</v>
      </c>
      <c r="F626" t="s">
        <v>18</v>
      </c>
      <c r="G626">
        <v>64101.86</v>
      </c>
      <c r="H626">
        <v>257646.36</v>
      </c>
      <c r="I626">
        <v>540</v>
      </c>
      <c r="J626">
        <v>29456.12</v>
      </c>
      <c r="K626" t="s">
        <v>38</v>
      </c>
      <c r="L626">
        <v>52</v>
      </c>
      <c r="M626" s="1">
        <v>43433</v>
      </c>
      <c r="N626" t="s">
        <v>20</v>
      </c>
    </row>
    <row r="627" spans="1:14">
      <c r="A627" t="s">
        <v>659</v>
      </c>
      <c r="B627">
        <v>52</v>
      </c>
      <c r="C627" t="s">
        <v>15</v>
      </c>
      <c r="D627" t="s">
        <v>41</v>
      </c>
      <c r="E627" t="s">
        <v>27</v>
      </c>
      <c r="F627" t="s">
        <v>31</v>
      </c>
      <c r="G627">
        <v>144689.12</v>
      </c>
      <c r="H627">
        <v>69077.83</v>
      </c>
      <c r="I627">
        <v>521</v>
      </c>
      <c r="J627">
        <v>138485.45000000001</v>
      </c>
      <c r="K627" t="s">
        <v>38</v>
      </c>
      <c r="L627">
        <v>12</v>
      </c>
      <c r="M627" s="1">
        <v>45100</v>
      </c>
      <c r="N627" t="s">
        <v>20</v>
      </c>
    </row>
    <row r="628" spans="1:14">
      <c r="A628" t="s">
        <v>660</v>
      </c>
      <c r="B628">
        <v>58</v>
      </c>
      <c r="C628" t="s">
        <v>22</v>
      </c>
      <c r="D628" t="s">
        <v>37</v>
      </c>
      <c r="E628" t="s">
        <v>27</v>
      </c>
      <c r="F628" t="s">
        <v>45</v>
      </c>
      <c r="G628">
        <v>150916.26999999999</v>
      </c>
      <c r="H628">
        <v>168948.87</v>
      </c>
      <c r="I628">
        <v>513</v>
      </c>
      <c r="J628">
        <v>160295.67999999999</v>
      </c>
      <c r="K628" t="s">
        <v>25</v>
      </c>
      <c r="L628">
        <v>19</v>
      </c>
      <c r="M628" s="1">
        <v>44739</v>
      </c>
      <c r="N628" t="s">
        <v>20</v>
      </c>
    </row>
    <row r="629" spans="1:14">
      <c r="A629" t="s">
        <v>661</v>
      </c>
      <c r="B629">
        <v>47</v>
      </c>
      <c r="C629" t="s">
        <v>22</v>
      </c>
      <c r="D629" t="s">
        <v>29</v>
      </c>
      <c r="E629" t="s">
        <v>47</v>
      </c>
      <c r="F629" t="s">
        <v>18</v>
      </c>
      <c r="G629">
        <v>10745.04</v>
      </c>
      <c r="H629">
        <v>10872.66</v>
      </c>
      <c r="I629">
        <v>434</v>
      </c>
      <c r="J629">
        <v>15342.37</v>
      </c>
      <c r="K629" t="s">
        <v>19</v>
      </c>
      <c r="L629">
        <v>32</v>
      </c>
      <c r="M629" s="1">
        <v>44761</v>
      </c>
      <c r="N629" t="s">
        <v>20</v>
      </c>
    </row>
    <row r="630" spans="1:14">
      <c r="A630" t="s">
        <v>662</v>
      </c>
      <c r="B630">
        <v>34</v>
      </c>
      <c r="C630" t="s">
        <v>22</v>
      </c>
      <c r="D630" t="s">
        <v>37</v>
      </c>
      <c r="E630" t="s">
        <v>17</v>
      </c>
      <c r="F630" t="s">
        <v>18</v>
      </c>
      <c r="G630">
        <v>91763.85</v>
      </c>
      <c r="H630">
        <v>209494.63</v>
      </c>
      <c r="I630">
        <v>685</v>
      </c>
      <c r="J630">
        <v>87154.5</v>
      </c>
      <c r="K630" t="s">
        <v>19</v>
      </c>
      <c r="L630">
        <v>11</v>
      </c>
      <c r="M630" s="1">
        <v>43463</v>
      </c>
      <c r="N630" t="s">
        <v>20</v>
      </c>
    </row>
    <row r="631" spans="1:14">
      <c r="A631" t="s">
        <v>663</v>
      </c>
      <c r="B631">
        <v>66</v>
      </c>
      <c r="C631" t="s">
        <v>22</v>
      </c>
      <c r="D631" t="s">
        <v>37</v>
      </c>
      <c r="E631" t="s">
        <v>17</v>
      </c>
      <c r="F631" t="s">
        <v>18</v>
      </c>
      <c r="G631">
        <v>56457.02</v>
      </c>
      <c r="H631">
        <v>140588.6</v>
      </c>
      <c r="I631">
        <v>602</v>
      </c>
      <c r="J631">
        <v>16110.87</v>
      </c>
      <c r="K631" t="s">
        <v>19</v>
      </c>
      <c r="L631">
        <v>38</v>
      </c>
      <c r="M631" s="1">
        <v>44906</v>
      </c>
      <c r="N631" t="s">
        <v>20</v>
      </c>
    </row>
    <row r="632" spans="1:14">
      <c r="A632" t="s">
        <v>664</v>
      </c>
      <c r="B632">
        <v>37</v>
      </c>
      <c r="C632" t="s">
        <v>15</v>
      </c>
      <c r="D632" t="s">
        <v>37</v>
      </c>
      <c r="E632" t="s">
        <v>47</v>
      </c>
      <c r="F632" t="s">
        <v>31</v>
      </c>
      <c r="G632">
        <v>34996.06</v>
      </c>
      <c r="H632">
        <v>7867.03</v>
      </c>
      <c r="I632">
        <v>586</v>
      </c>
      <c r="J632">
        <v>133895.71</v>
      </c>
      <c r="K632" t="s">
        <v>25</v>
      </c>
      <c r="L632">
        <v>33</v>
      </c>
      <c r="M632" s="1">
        <v>43945</v>
      </c>
      <c r="N632" t="s">
        <v>20</v>
      </c>
    </row>
    <row r="633" spans="1:14">
      <c r="A633" t="s">
        <v>665</v>
      </c>
      <c r="B633">
        <v>65</v>
      </c>
      <c r="C633" t="s">
        <v>22</v>
      </c>
      <c r="D633" t="s">
        <v>29</v>
      </c>
      <c r="E633" t="s">
        <v>17</v>
      </c>
      <c r="F633" t="s">
        <v>18</v>
      </c>
      <c r="G633">
        <v>79550.22</v>
      </c>
      <c r="H633">
        <v>219993.77</v>
      </c>
      <c r="I633">
        <v>488</v>
      </c>
      <c r="J633">
        <v>5117.34</v>
      </c>
      <c r="K633" t="s">
        <v>19</v>
      </c>
      <c r="L633">
        <v>2</v>
      </c>
      <c r="M633" s="1">
        <v>43151</v>
      </c>
      <c r="N633" t="s">
        <v>20</v>
      </c>
    </row>
    <row r="634" spans="1:14">
      <c r="A634" t="s">
        <v>666</v>
      </c>
      <c r="B634">
        <v>42</v>
      </c>
      <c r="C634" t="s">
        <v>15</v>
      </c>
      <c r="D634" t="s">
        <v>23</v>
      </c>
      <c r="E634" t="s">
        <v>17</v>
      </c>
      <c r="F634" t="s">
        <v>31</v>
      </c>
      <c r="G634">
        <v>183411.34</v>
      </c>
      <c r="H634">
        <v>80973.53</v>
      </c>
      <c r="I634">
        <v>596</v>
      </c>
      <c r="J634">
        <v>121812.37</v>
      </c>
      <c r="K634" t="s">
        <v>25</v>
      </c>
      <c r="L634">
        <v>55</v>
      </c>
      <c r="M634" s="1">
        <v>43468</v>
      </c>
      <c r="N634" t="s">
        <v>20</v>
      </c>
    </row>
    <row r="635" spans="1:14">
      <c r="A635" t="s">
        <v>667</v>
      </c>
      <c r="B635">
        <v>39</v>
      </c>
      <c r="C635" t="s">
        <v>15</v>
      </c>
      <c r="D635" t="s">
        <v>23</v>
      </c>
      <c r="E635" t="s">
        <v>24</v>
      </c>
      <c r="F635" t="s">
        <v>45</v>
      </c>
      <c r="G635">
        <v>126303.58</v>
      </c>
      <c r="H635">
        <v>3532.47</v>
      </c>
      <c r="I635">
        <v>825</v>
      </c>
      <c r="J635">
        <v>403640.09</v>
      </c>
      <c r="K635" t="s">
        <v>38</v>
      </c>
      <c r="L635">
        <v>15</v>
      </c>
      <c r="M635" s="1">
        <v>44609</v>
      </c>
      <c r="N635" t="s">
        <v>20</v>
      </c>
    </row>
    <row r="636" spans="1:14">
      <c r="A636" t="s">
        <v>668</v>
      </c>
      <c r="B636">
        <v>30</v>
      </c>
      <c r="C636" t="s">
        <v>22</v>
      </c>
      <c r="D636" t="s">
        <v>23</v>
      </c>
      <c r="E636" t="s">
        <v>17</v>
      </c>
      <c r="F636" t="s">
        <v>18</v>
      </c>
      <c r="G636">
        <v>81923.83</v>
      </c>
      <c r="H636">
        <v>120330.42</v>
      </c>
      <c r="I636">
        <v>688</v>
      </c>
      <c r="J636">
        <v>172848.47</v>
      </c>
      <c r="K636" t="s">
        <v>38</v>
      </c>
      <c r="L636">
        <v>36</v>
      </c>
      <c r="M636" s="1">
        <v>44994</v>
      </c>
      <c r="N636" t="s">
        <v>20</v>
      </c>
    </row>
    <row r="637" spans="1:14">
      <c r="A637" t="s">
        <v>669</v>
      </c>
      <c r="B637">
        <v>36</v>
      </c>
      <c r="C637" t="s">
        <v>22</v>
      </c>
      <c r="D637" t="s">
        <v>29</v>
      </c>
      <c r="E637" t="s">
        <v>27</v>
      </c>
      <c r="F637" t="s">
        <v>18</v>
      </c>
      <c r="G637">
        <v>93389.28</v>
      </c>
      <c r="H637">
        <v>141059.34</v>
      </c>
      <c r="I637">
        <v>758</v>
      </c>
      <c r="J637">
        <v>412692.17</v>
      </c>
      <c r="K637" t="s">
        <v>38</v>
      </c>
      <c r="L637">
        <v>5</v>
      </c>
      <c r="M637" s="1">
        <v>43781</v>
      </c>
      <c r="N637" t="s">
        <v>20</v>
      </c>
    </row>
    <row r="638" spans="1:14">
      <c r="A638" t="s">
        <v>670</v>
      </c>
      <c r="B638">
        <v>66</v>
      </c>
      <c r="C638" t="s">
        <v>22</v>
      </c>
      <c r="D638" t="s">
        <v>23</v>
      </c>
      <c r="E638" t="s">
        <v>17</v>
      </c>
      <c r="F638" t="s">
        <v>18</v>
      </c>
      <c r="G638">
        <v>93897.8</v>
      </c>
      <c r="H638">
        <v>85519.01</v>
      </c>
      <c r="I638">
        <v>560</v>
      </c>
      <c r="J638">
        <v>164492.38</v>
      </c>
      <c r="K638" t="s">
        <v>19</v>
      </c>
      <c r="L638">
        <v>15</v>
      </c>
      <c r="M638" s="1">
        <v>44703</v>
      </c>
      <c r="N638" t="s">
        <v>20</v>
      </c>
    </row>
    <row r="639" spans="1:14">
      <c r="A639" t="s">
        <v>671</v>
      </c>
      <c r="B639">
        <v>53</v>
      </c>
      <c r="C639" t="s">
        <v>15</v>
      </c>
      <c r="D639" t="s">
        <v>16</v>
      </c>
      <c r="E639" t="s">
        <v>17</v>
      </c>
      <c r="F639" t="s">
        <v>31</v>
      </c>
      <c r="G639">
        <v>183260.51</v>
      </c>
      <c r="H639">
        <v>71425.23</v>
      </c>
      <c r="I639">
        <v>412</v>
      </c>
      <c r="J639">
        <v>20106.240000000002</v>
      </c>
      <c r="K639" t="s">
        <v>19</v>
      </c>
      <c r="L639">
        <v>43</v>
      </c>
      <c r="M639" s="1">
        <v>45007</v>
      </c>
      <c r="N639" t="s">
        <v>20</v>
      </c>
    </row>
    <row r="640" spans="1:14">
      <c r="A640" t="s">
        <v>672</v>
      </c>
      <c r="B640">
        <v>29</v>
      </c>
      <c r="C640" t="s">
        <v>22</v>
      </c>
      <c r="D640" t="s">
        <v>23</v>
      </c>
      <c r="E640" t="s">
        <v>27</v>
      </c>
      <c r="F640" t="s">
        <v>33</v>
      </c>
      <c r="G640">
        <v>86498.94</v>
      </c>
      <c r="H640">
        <v>31692.12</v>
      </c>
      <c r="I640">
        <v>335</v>
      </c>
      <c r="J640">
        <v>34624.81</v>
      </c>
      <c r="K640" t="s">
        <v>25</v>
      </c>
      <c r="L640">
        <v>10</v>
      </c>
      <c r="M640" s="1">
        <v>43944</v>
      </c>
      <c r="N640" t="s">
        <v>20</v>
      </c>
    </row>
    <row r="641" spans="1:14">
      <c r="A641" t="s">
        <v>673</v>
      </c>
      <c r="B641">
        <v>58</v>
      </c>
      <c r="C641" t="s">
        <v>22</v>
      </c>
      <c r="D641" t="s">
        <v>23</v>
      </c>
      <c r="E641" t="s">
        <v>17</v>
      </c>
      <c r="F641" t="s">
        <v>18</v>
      </c>
      <c r="G641">
        <v>36264.92</v>
      </c>
      <c r="H641">
        <v>152060.07</v>
      </c>
      <c r="I641">
        <v>378</v>
      </c>
      <c r="J641">
        <v>27233.63</v>
      </c>
      <c r="K641" t="s">
        <v>19</v>
      </c>
      <c r="L641">
        <v>17</v>
      </c>
      <c r="M641" s="1">
        <v>44743</v>
      </c>
      <c r="N641" t="s">
        <v>20</v>
      </c>
    </row>
    <row r="642" spans="1:14">
      <c r="A642" t="s">
        <v>674</v>
      </c>
      <c r="B642">
        <v>36</v>
      </c>
      <c r="C642" t="s">
        <v>15</v>
      </c>
      <c r="D642" t="s">
        <v>37</v>
      </c>
      <c r="E642" t="s">
        <v>27</v>
      </c>
      <c r="F642" t="s">
        <v>33</v>
      </c>
      <c r="G642">
        <v>11018.19</v>
      </c>
      <c r="H642">
        <v>102869.75</v>
      </c>
      <c r="I642">
        <v>574</v>
      </c>
      <c r="J642">
        <v>175766.57</v>
      </c>
      <c r="K642" t="s">
        <v>19</v>
      </c>
      <c r="L642">
        <v>34</v>
      </c>
      <c r="M642" s="1">
        <v>44472</v>
      </c>
      <c r="N642" t="s">
        <v>20</v>
      </c>
    </row>
    <row r="643" spans="1:14">
      <c r="A643" t="s">
        <v>675</v>
      </c>
      <c r="B643">
        <v>29</v>
      </c>
      <c r="C643" t="s">
        <v>22</v>
      </c>
      <c r="D643" t="s">
        <v>29</v>
      </c>
      <c r="E643" t="s">
        <v>27</v>
      </c>
      <c r="F643" t="s">
        <v>18</v>
      </c>
      <c r="G643">
        <v>7030.31</v>
      </c>
      <c r="H643">
        <v>69757.52</v>
      </c>
      <c r="I643">
        <v>577</v>
      </c>
      <c r="J643">
        <v>143148.10999999999</v>
      </c>
      <c r="K643" t="s">
        <v>25</v>
      </c>
      <c r="L643">
        <v>52</v>
      </c>
      <c r="M643" s="1">
        <v>44870</v>
      </c>
      <c r="N643" t="s">
        <v>20</v>
      </c>
    </row>
    <row r="644" spans="1:14">
      <c r="A644" t="s">
        <v>676</v>
      </c>
      <c r="B644">
        <v>26</v>
      </c>
      <c r="C644" t="s">
        <v>15</v>
      </c>
      <c r="D644" t="s">
        <v>23</v>
      </c>
      <c r="E644" t="s">
        <v>27</v>
      </c>
      <c r="F644" t="s">
        <v>33</v>
      </c>
      <c r="G644">
        <v>70037.460000000006</v>
      </c>
      <c r="H644">
        <v>39120.870000000003</v>
      </c>
      <c r="I644">
        <v>611</v>
      </c>
      <c r="J644">
        <v>149400.81</v>
      </c>
      <c r="K644" t="s">
        <v>38</v>
      </c>
      <c r="L644">
        <v>24</v>
      </c>
      <c r="M644" s="1">
        <v>44606</v>
      </c>
      <c r="N644" t="s">
        <v>20</v>
      </c>
    </row>
    <row r="645" spans="1:14">
      <c r="A645" t="s">
        <v>677</v>
      </c>
      <c r="B645">
        <v>24</v>
      </c>
      <c r="C645" t="s">
        <v>22</v>
      </c>
      <c r="D645" t="s">
        <v>37</v>
      </c>
      <c r="E645" t="s">
        <v>27</v>
      </c>
      <c r="F645" t="s">
        <v>31</v>
      </c>
      <c r="G645">
        <v>82868.600000000006</v>
      </c>
      <c r="H645">
        <v>102973.5</v>
      </c>
      <c r="I645">
        <v>828</v>
      </c>
      <c r="J645">
        <v>232033.66</v>
      </c>
      <c r="K645" t="s">
        <v>38</v>
      </c>
      <c r="L645">
        <v>10</v>
      </c>
      <c r="M645" s="1">
        <v>44761</v>
      </c>
      <c r="N645" t="s">
        <v>20</v>
      </c>
    </row>
    <row r="646" spans="1:14">
      <c r="A646" t="s">
        <v>678</v>
      </c>
      <c r="B646">
        <v>45</v>
      </c>
      <c r="C646" t="s">
        <v>15</v>
      </c>
      <c r="D646" t="s">
        <v>23</v>
      </c>
      <c r="E646" t="s">
        <v>17</v>
      </c>
      <c r="F646" t="s">
        <v>45</v>
      </c>
      <c r="G646">
        <v>133121.26</v>
      </c>
      <c r="H646">
        <v>240697.43</v>
      </c>
      <c r="I646">
        <v>503</v>
      </c>
      <c r="J646">
        <v>188225.34</v>
      </c>
      <c r="K646" t="s">
        <v>25</v>
      </c>
      <c r="L646">
        <v>52</v>
      </c>
      <c r="M646" s="1">
        <v>43609</v>
      </c>
      <c r="N646" t="s">
        <v>20</v>
      </c>
    </row>
    <row r="647" spans="1:14">
      <c r="A647" t="s">
        <v>679</v>
      </c>
      <c r="B647">
        <v>31</v>
      </c>
      <c r="C647" t="s">
        <v>22</v>
      </c>
      <c r="D647" t="s">
        <v>16</v>
      </c>
      <c r="E647" t="s">
        <v>24</v>
      </c>
      <c r="F647" t="s">
        <v>31</v>
      </c>
      <c r="G647">
        <v>82118.61</v>
      </c>
      <c r="H647">
        <v>14305.64</v>
      </c>
      <c r="I647">
        <v>316</v>
      </c>
      <c r="J647">
        <v>29794.52</v>
      </c>
      <c r="K647" t="s">
        <v>19</v>
      </c>
      <c r="L647">
        <v>30</v>
      </c>
      <c r="M647" s="1">
        <v>43647</v>
      </c>
      <c r="N647" t="s">
        <v>20</v>
      </c>
    </row>
    <row r="648" spans="1:14">
      <c r="A648" t="s">
        <v>680</v>
      </c>
      <c r="B648">
        <v>48</v>
      </c>
      <c r="C648" t="s">
        <v>22</v>
      </c>
      <c r="D648" t="s">
        <v>37</v>
      </c>
      <c r="E648" t="s">
        <v>17</v>
      </c>
      <c r="F648" t="s">
        <v>31</v>
      </c>
      <c r="G648">
        <v>39056.76</v>
      </c>
      <c r="H648">
        <v>261022.57</v>
      </c>
      <c r="I648">
        <v>775</v>
      </c>
      <c r="J648">
        <v>216900.64</v>
      </c>
      <c r="K648" t="s">
        <v>25</v>
      </c>
      <c r="L648">
        <v>3</v>
      </c>
      <c r="M648" s="1">
        <v>43427</v>
      </c>
      <c r="N648" t="s">
        <v>20</v>
      </c>
    </row>
    <row r="649" spans="1:14">
      <c r="A649" t="s">
        <v>681</v>
      </c>
      <c r="B649">
        <v>69</v>
      </c>
      <c r="C649" t="s">
        <v>15</v>
      </c>
      <c r="D649" t="s">
        <v>23</v>
      </c>
      <c r="E649" t="s">
        <v>27</v>
      </c>
      <c r="F649" t="s">
        <v>33</v>
      </c>
      <c r="G649">
        <v>128830.78</v>
      </c>
      <c r="H649">
        <v>31629.06</v>
      </c>
      <c r="I649">
        <v>810</v>
      </c>
      <c r="J649">
        <v>234804.31</v>
      </c>
      <c r="K649" t="s">
        <v>38</v>
      </c>
      <c r="L649">
        <v>51</v>
      </c>
      <c r="M649" s="1">
        <v>44713</v>
      </c>
      <c r="N649" t="s">
        <v>20</v>
      </c>
    </row>
    <row r="650" spans="1:14">
      <c r="A650" t="s">
        <v>682</v>
      </c>
      <c r="B650">
        <v>36</v>
      </c>
      <c r="C650" t="s">
        <v>15</v>
      </c>
      <c r="D650" t="s">
        <v>37</v>
      </c>
      <c r="E650" t="s">
        <v>27</v>
      </c>
      <c r="F650" t="s">
        <v>45</v>
      </c>
      <c r="G650">
        <v>184187.7</v>
      </c>
      <c r="H650">
        <v>194291.28</v>
      </c>
      <c r="I650">
        <v>509</v>
      </c>
      <c r="J650">
        <v>125847.57</v>
      </c>
      <c r="K650" t="s">
        <v>25</v>
      </c>
      <c r="L650">
        <v>37</v>
      </c>
      <c r="M650" s="1">
        <v>44537</v>
      </c>
      <c r="N650" t="s">
        <v>20</v>
      </c>
    </row>
    <row r="651" spans="1:14">
      <c r="A651" t="s">
        <v>683</v>
      </c>
      <c r="B651">
        <v>64</v>
      </c>
      <c r="C651" t="s">
        <v>22</v>
      </c>
      <c r="D651" t="s">
        <v>29</v>
      </c>
      <c r="E651" t="s">
        <v>27</v>
      </c>
      <c r="F651" t="s">
        <v>31</v>
      </c>
      <c r="G651">
        <v>121720.05</v>
      </c>
      <c r="H651">
        <v>88040.08</v>
      </c>
      <c r="I651">
        <v>798</v>
      </c>
      <c r="J651">
        <v>256682.1</v>
      </c>
      <c r="K651" t="s">
        <v>38</v>
      </c>
      <c r="L651">
        <v>3</v>
      </c>
      <c r="M651" s="1">
        <v>43322</v>
      </c>
      <c r="N651" t="s">
        <v>20</v>
      </c>
    </row>
    <row r="652" spans="1:14">
      <c r="A652" t="s">
        <v>684</v>
      </c>
      <c r="B652">
        <v>33</v>
      </c>
      <c r="C652" t="s">
        <v>15</v>
      </c>
      <c r="D652" t="s">
        <v>29</v>
      </c>
      <c r="E652" t="s">
        <v>17</v>
      </c>
      <c r="F652" t="s">
        <v>18</v>
      </c>
      <c r="G652">
        <v>50781.46</v>
      </c>
      <c r="H652">
        <v>297311.38</v>
      </c>
      <c r="I652">
        <v>701</v>
      </c>
      <c r="J652">
        <v>362329.73</v>
      </c>
      <c r="K652" t="s">
        <v>25</v>
      </c>
      <c r="L652">
        <v>40</v>
      </c>
      <c r="M652" s="1">
        <v>43884</v>
      </c>
      <c r="N652" t="s">
        <v>20</v>
      </c>
    </row>
    <row r="653" spans="1:14">
      <c r="A653" t="s">
        <v>685</v>
      </c>
      <c r="B653">
        <v>22</v>
      </c>
      <c r="C653" t="s">
        <v>15</v>
      </c>
      <c r="D653" t="s">
        <v>23</v>
      </c>
      <c r="E653" t="s">
        <v>27</v>
      </c>
      <c r="F653" t="s">
        <v>18</v>
      </c>
      <c r="G653">
        <v>6136.33</v>
      </c>
      <c r="H653">
        <v>72945.31</v>
      </c>
      <c r="I653">
        <v>728</v>
      </c>
      <c r="J653">
        <v>453007.17</v>
      </c>
      <c r="K653" t="s">
        <v>38</v>
      </c>
      <c r="L653">
        <v>5</v>
      </c>
      <c r="M653" s="1">
        <v>44887</v>
      </c>
      <c r="N653" t="s">
        <v>35</v>
      </c>
    </row>
    <row r="654" spans="1:14">
      <c r="A654" t="s">
        <v>686</v>
      </c>
      <c r="B654">
        <v>52</v>
      </c>
      <c r="C654" t="s">
        <v>15</v>
      </c>
      <c r="D654" t="s">
        <v>23</v>
      </c>
      <c r="E654" t="s">
        <v>17</v>
      </c>
      <c r="F654" t="s">
        <v>33</v>
      </c>
      <c r="G654">
        <v>141912.72</v>
      </c>
      <c r="H654">
        <v>152030.19</v>
      </c>
      <c r="I654">
        <v>377</v>
      </c>
      <c r="J654">
        <v>47816.480000000003</v>
      </c>
      <c r="K654" t="s">
        <v>19</v>
      </c>
      <c r="L654">
        <v>28</v>
      </c>
      <c r="M654" s="1">
        <v>43180</v>
      </c>
      <c r="N654" t="s">
        <v>35</v>
      </c>
    </row>
    <row r="655" spans="1:14">
      <c r="A655" t="s">
        <v>687</v>
      </c>
      <c r="B655">
        <v>29</v>
      </c>
      <c r="C655" t="s">
        <v>15</v>
      </c>
      <c r="D655" t="s">
        <v>41</v>
      </c>
      <c r="E655" t="s">
        <v>27</v>
      </c>
      <c r="F655" t="s">
        <v>31</v>
      </c>
      <c r="G655">
        <v>107809.07</v>
      </c>
      <c r="H655">
        <v>90167.71</v>
      </c>
      <c r="I655">
        <v>379</v>
      </c>
      <c r="J655">
        <v>40446.58</v>
      </c>
      <c r="K655" t="s">
        <v>19</v>
      </c>
      <c r="L655">
        <v>44</v>
      </c>
      <c r="M655" s="1">
        <v>44859</v>
      </c>
      <c r="N655" t="s">
        <v>35</v>
      </c>
    </row>
    <row r="656" spans="1:14">
      <c r="A656" t="s">
        <v>688</v>
      </c>
      <c r="B656">
        <v>42</v>
      </c>
      <c r="C656" t="s">
        <v>22</v>
      </c>
      <c r="D656" t="s">
        <v>23</v>
      </c>
      <c r="E656" t="s">
        <v>24</v>
      </c>
      <c r="F656" t="s">
        <v>31</v>
      </c>
      <c r="G656">
        <v>68386.240000000005</v>
      </c>
      <c r="H656">
        <v>7115.21</v>
      </c>
      <c r="I656">
        <v>605</v>
      </c>
      <c r="J656">
        <v>49058.63</v>
      </c>
      <c r="K656" t="s">
        <v>38</v>
      </c>
      <c r="L656">
        <v>14</v>
      </c>
      <c r="M656" s="1">
        <v>44064</v>
      </c>
      <c r="N656" t="s">
        <v>35</v>
      </c>
    </row>
    <row r="657" spans="1:14">
      <c r="A657" t="s">
        <v>689</v>
      </c>
      <c r="B657">
        <v>69</v>
      </c>
      <c r="C657" t="s">
        <v>22</v>
      </c>
      <c r="D657" t="s">
        <v>29</v>
      </c>
      <c r="E657" t="s">
        <v>27</v>
      </c>
      <c r="F657" t="s">
        <v>45</v>
      </c>
      <c r="G657">
        <v>121156.96</v>
      </c>
      <c r="H657">
        <v>173187.96</v>
      </c>
      <c r="I657">
        <v>357</v>
      </c>
      <c r="J657">
        <v>37682.89</v>
      </c>
      <c r="K657" t="s">
        <v>19</v>
      </c>
      <c r="L657">
        <v>39</v>
      </c>
      <c r="M657" s="1">
        <v>43556</v>
      </c>
      <c r="N657" t="s">
        <v>35</v>
      </c>
    </row>
    <row r="658" spans="1:14">
      <c r="A658" t="s">
        <v>690</v>
      </c>
      <c r="B658">
        <v>38</v>
      </c>
      <c r="C658" t="s">
        <v>15</v>
      </c>
      <c r="D658" t="s">
        <v>29</v>
      </c>
      <c r="E658" t="s">
        <v>27</v>
      </c>
      <c r="F658" t="s">
        <v>33</v>
      </c>
      <c r="G658">
        <v>57393.73</v>
      </c>
      <c r="H658">
        <v>156891.22</v>
      </c>
      <c r="I658">
        <v>829</v>
      </c>
      <c r="J658">
        <v>365996.02</v>
      </c>
      <c r="K658" t="s">
        <v>38</v>
      </c>
      <c r="L658">
        <v>11</v>
      </c>
      <c r="M658" s="1">
        <v>43509</v>
      </c>
      <c r="N658" t="s">
        <v>20</v>
      </c>
    </row>
    <row r="659" spans="1:14">
      <c r="A659" t="s">
        <v>691</v>
      </c>
      <c r="B659">
        <v>53</v>
      </c>
      <c r="C659" t="s">
        <v>15</v>
      </c>
      <c r="D659" t="s">
        <v>29</v>
      </c>
      <c r="E659" t="s">
        <v>24</v>
      </c>
      <c r="F659" t="s">
        <v>31</v>
      </c>
      <c r="G659">
        <v>8999.76</v>
      </c>
      <c r="H659">
        <v>19843.03</v>
      </c>
      <c r="I659">
        <v>507</v>
      </c>
      <c r="J659">
        <v>69324.56</v>
      </c>
      <c r="K659" t="s">
        <v>38</v>
      </c>
      <c r="L659">
        <v>8</v>
      </c>
      <c r="M659" s="1">
        <v>44773</v>
      </c>
      <c r="N659" t="s">
        <v>20</v>
      </c>
    </row>
    <row r="660" spans="1:14">
      <c r="A660" t="s">
        <v>692</v>
      </c>
      <c r="B660">
        <v>40</v>
      </c>
      <c r="C660" t="s">
        <v>15</v>
      </c>
      <c r="D660" t="s">
        <v>23</v>
      </c>
      <c r="E660" t="s">
        <v>27</v>
      </c>
      <c r="F660" t="s">
        <v>45</v>
      </c>
      <c r="G660">
        <v>213601.17</v>
      </c>
      <c r="H660">
        <v>134297.5</v>
      </c>
      <c r="I660">
        <v>810</v>
      </c>
      <c r="J660">
        <v>378739.46</v>
      </c>
      <c r="K660" t="s">
        <v>38</v>
      </c>
      <c r="L660">
        <v>37</v>
      </c>
      <c r="M660" s="1">
        <v>44981</v>
      </c>
      <c r="N660" t="s">
        <v>35</v>
      </c>
    </row>
    <row r="661" spans="1:14">
      <c r="A661" t="s">
        <v>693</v>
      </c>
      <c r="B661">
        <v>33</v>
      </c>
      <c r="C661" t="s">
        <v>15</v>
      </c>
      <c r="D661" t="s">
        <v>23</v>
      </c>
      <c r="E661" t="s">
        <v>27</v>
      </c>
      <c r="F661" t="s">
        <v>45</v>
      </c>
      <c r="G661">
        <v>289168.67</v>
      </c>
      <c r="H661">
        <v>108753.62</v>
      </c>
      <c r="I661">
        <v>434</v>
      </c>
      <c r="J661">
        <v>37160.46</v>
      </c>
      <c r="K661" t="s">
        <v>19</v>
      </c>
      <c r="L661">
        <v>8</v>
      </c>
      <c r="M661" s="1">
        <v>44043</v>
      </c>
      <c r="N661" t="s">
        <v>20</v>
      </c>
    </row>
    <row r="662" spans="1:14">
      <c r="A662" t="s">
        <v>694</v>
      </c>
      <c r="B662">
        <v>56</v>
      </c>
      <c r="C662" t="s">
        <v>22</v>
      </c>
      <c r="D662" t="s">
        <v>16</v>
      </c>
      <c r="E662" t="s">
        <v>17</v>
      </c>
      <c r="F662" t="s">
        <v>31</v>
      </c>
      <c r="G662">
        <v>175013.92</v>
      </c>
      <c r="H662">
        <v>45220.68</v>
      </c>
      <c r="I662">
        <v>821</v>
      </c>
      <c r="J662">
        <v>396904.28</v>
      </c>
      <c r="K662" t="s">
        <v>38</v>
      </c>
      <c r="L662">
        <v>12</v>
      </c>
      <c r="M662" s="1">
        <v>43817</v>
      </c>
      <c r="N662" t="s">
        <v>20</v>
      </c>
    </row>
    <row r="663" spans="1:14">
      <c r="A663" t="s">
        <v>695</v>
      </c>
      <c r="B663">
        <v>62</v>
      </c>
      <c r="C663" t="s">
        <v>22</v>
      </c>
      <c r="D663" t="s">
        <v>23</v>
      </c>
      <c r="E663" t="s">
        <v>17</v>
      </c>
      <c r="F663" t="s">
        <v>18</v>
      </c>
      <c r="G663">
        <v>69050.070000000007</v>
      </c>
      <c r="H663">
        <v>299037.2</v>
      </c>
      <c r="I663">
        <v>382</v>
      </c>
      <c r="J663">
        <v>14224.1</v>
      </c>
      <c r="K663" t="s">
        <v>19</v>
      </c>
      <c r="L663">
        <v>15</v>
      </c>
      <c r="M663" s="1">
        <v>43726</v>
      </c>
      <c r="N663" t="s">
        <v>20</v>
      </c>
    </row>
    <row r="664" spans="1:14">
      <c r="A664" t="s">
        <v>696</v>
      </c>
      <c r="B664">
        <v>59</v>
      </c>
      <c r="C664" t="s">
        <v>15</v>
      </c>
      <c r="D664" t="s">
        <v>23</v>
      </c>
      <c r="E664" t="s">
        <v>17</v>
      </c>
      <c r="F664" t="s">
        <v>33</v>
      </c>
      <c r="G664">
        <v>25621.52</v>
      </c>
      <c r="H664">
        <v>174428.58</v>
      </c>
      <c r="I664">
        <v>343</v>
      </c>
      <c r="J664">
        <v>30210.400000000001</v>
      </c>
      <c r="K664" t="s">
        <v>25</v>
      </c>
      <c r="L664">
        <v>19</v>
      </c>
      <c r="M664" s="1">
        <v>44781</v>
      </c>
      <c r="N664" t="s">
        <v>35</v>
      </c>
    </row>
    <row r="665" spans="1:14">
      <c r="A665" t="s">
        <v>697</v>
      </c>
      <c r="B665">
        <v>56</v>
      </c>
      <c r="C665" t="s">
        <v>15</v>
      </c>
      <c r="D665" t="s">
        <v>23</v>
      </c>
      <c r="E665" t="s">
        <v>27</v>
      </c>
      <c r="F665" t="s">
        <v>31</v>
      </c>
      <c r="G665">
        <v>33810.53</v>
      </c>
      <c r="H665">
        <v>149081.17000000001</v>
      </c>
      <c r="I665">
        <v>782</v>
      </c>
      <c r="J665">
        <v>456272.16</v>
      </c>
      <c r="K665" t="s">
        <v>38</v>
      </c>
      <c r="L665">
        <v>48</v>
      </c>
      <c r="M665" s="1">
        <v>44729</v>
      </c>
      <c r="N665" t="s">
        <v>20</v>
      </c>
    </row>
    <row r="666" spans="1:14">
      <c r="A666" t="s">
        <v>698</v>
      </c>
      <c r="B666">
        <v>31</v>
      </c>
      <c r="C666" t="s">
        <v>15</v>
      </c>
      <c r="D666" t="s">
        <v>29</v>
      </c>
      <c r="E666" t="s">
        <v>27</v>
      </c>
      <c r="F666" t="s">
        <v>33</v>
      </c>
      <c r="G666">
        <v>69937.27</v>
      </c>
      <c r="H666">
        <v>99146.21</v>
      </c>
      <c r="I666">
        <v>792</v>
      </c>
      <c r="J666">
        <v>239482.13</v>
      </c>
      <c r="K666" t="s">
        <v>38</v>
      </c>
      <c r="L666">
        <v>46</v>
      </c>
      <c r="M666" s="1">
        <v>44885</v>
      </c>
      <c r="N666" t="s">
        <v>20</v>
      </c>
    </row>
    <row r="667" spans="1:14">
      <c r="A667" t="s">
        <v>699</v>
      </c>
      <c r="B667">
        <v>48</v>
      </c>
      <c r="C667" t="s">
        <v>22</v>
      </c>
      <c r="D667" t="s">
        <v>37</v>
      </c>
      <c r="E667" t="s">
        <v>27</v>
      </c>
      <c r="F667" t="s">
        <v>18</v>
      </c>
      <c r="G667">
        <v>20375.07</v>
      </c>
      <c r="H667">
        <v>123111.67</v>
      </c>
      <c r="I667">
        <v>798</v>
      </c>
      <c r="J667">
        <v>224612.43</v>
      </c>
      <c r="K667" t="s">
        <v>38</v>
      </c>
      <c r="L667">
        <v>28</v>
      </c>
      <c r="M667" s="1">
        <v>43567</v>
      </c>
      <c r="N667" t="s">
        <v>20</v>
      </c>
    </row>
    <row r="668" spans="1:14">
      <c r="A668" t="s">
        <v>700</v>
      </c>
      <c r="B668">
        <v>22</v>
      </c>
      <c r="C668" t="s">
        <v>15</v>
      </c>
      <c r="D668" t="s">
        <v>23</v>
      </c>
      <c r="E668" t="s">
        <v>27</v>
      </c>
      <c r="F668" t="s">
        <v>18</v>
      </c>
      <c r="G668">
        <v>3757.13</v>
      </c>
      <c r="H668">
        <v>190238.21</v>
      </c>
      <c r="I668">
        <v>317</v>
      </c>
      <c r="J668">
        <v>18286.12</v>
      </c>
      <c r="K668" t="s">
        <v>19</v>
      </c>
      <c r="L668">
        <v>7</v>
      </c>
      <c r="M668" s="1">
        <v>43557</v>
      </c>
      <c r="N668" t="s">
        <v>20</v>
      </c>
    </row>
    <row r="669" spans="1:14">
      <c r="A669" t="s">
        <v>701</v>
      </c>
      <c r="B669">
        <v>52</v>
      </c>
      <c r="C669" t="s">
        <v>22</v>
      </c>
      <c r="D669" t="s">
        <v>23</v>
      </c>
      <c r="E669" t="s">
        <v>24</v>
      </c>
      <c r="F669" t="s">
        <v>33</v>
      </c>
      <c r="G669">
        <v>122702.08</v>
      </c>
      <c r="H669">
        <v>3328.39</v>
      </c>
      <c r="I669">
        <v>593</v>
      </c>
      <c r="J669">
        <v>84847.27</v>
      </c>
      <c r="K669" t="s">
        <v>25</v>
      </c>
      <c r="L669">
        <v>40</v>
      </c>
      <c r="M669" s="1">
        <v>43149</v>
      </c>
      <c r="N669" t="s">
        <v>20</v>
      </c>
    </row>
    <row r="670" spans="1:14">
      <c r="A670" t="s">
        <v>702</v>
      </c>
      <c r="B670">
        <v>40</v>
      </c>
      <c r="C670" t="s">
        <v>15</v>
      </c>
      <c r="D670" t="s">
        <v>23</v>
      </c>
      <c r="E670" t="s">
        <v>17</v>
      </c>
      <c r="F670" t="s">
        <v>31</v>
      </c>
      <c r="G670">
        <v>8806.9</v>
      </c>
      <c r="H670">
        <v>101864.32000000001</v>
      </c>
      <c r="I670">
        <v>447</v>
      </c>
      <c r="J670">
        <v>14318.25</v>
      </c>
      <c r="K670" t="s">
        <v>19</v>
      </c>
      <c r="L670">
        <v>7</v>
      </c>
      <c r="M670" s="1">
        <v>44452</v>
      </c>
      <c r="N670" t="s">
        <v>20</v>
      </c>
    </row>
    <row r="671" spans="1:14">
      <c r="A671" t="s">
        <v>703</v>
      </c>
      <c r="B671">
        <v>46</v>
      </c>
      <c r="C671" t="s">
        <v>22</v>
      </c>
      <c r="D671" t="s">
        <v>16</v>
      </c>
      <c r="E671" t="s">
        <v>27</v>
      </c>
      <c r="F671" t="s">
        <v>31</v>
      </c>
      <c r="G671">
        <v>166984.47</v>
      </c>
      <c r="H671">
        <v>55850.15</v>
      </c>
      <c r="I671">
        <v>771</v>
      </c>
      <c r="J671">
        <v>53626.23</v>
      </c>
      <c r="K671" t="s">
        <v>25</v>
      </c>
      <c r="L671">
        <v>30</v>
      </c>
      <c r="M671" s="1">
        <v>43496</v>
      </c>
      <c r="N671" t="s">
        <v>20</v>
      </c>
    </row>
    <row r="672" spans="1:14">
      <c r="A672" t="s">
        <v>704</v>
      </c>
      <c r="B672">
        <v>60</v>
      </c>
      <c r="C672" t="s">
        <v>15</v>
      </c>
      <c r="D672" t="s">
        <v>16</v>
      </c>
      <c r="E672" t="s">
        <v>17</v>
      </c>
      <c r="F672" t="s">
        <v>45</v>
      </c>
      <c r="G672">
        <v>114846.78</v>
      </c>
      <c r="H672">
        <v>241820.45</v>
      </c>
      <c r="I672">
        <v>471</v>
      </c>
      <c r="J672">
        <v>33164.9</v>
      </c>
      <c r="K672" t="s">
        <v>19</v>
      </c>
      <c r="L672">
        <v>18</v>
      </c>
      <c r="M672" s="1">
        <v>43917</v>
      </c>
      <c r="N672" t="s">
        <v>20</v>
      </c>
    </row>
    <row r="673" spans="1:14">
      <c r="A673" t="s">
        <v>705</v>
      </c>
      <c r="B673">
        <v>28</v>
      </c>
      <c r="C673" t="s">
        <v>22</v>
      </c>
      <c r="D673" t="s">
        <v>29</v>
      </c>
      <c r="E673" t="s">
        <v>27</v>
      </c>
      <c r="F673" t="s">
        <v>45</v>
      </c>
      <c r="G673">
        <v>488605.28</v>
      </c>
      <c r="H673">
        <v>40547.69</v>
      </c>
      <c r="I673">
        <v>830</v>
      </c>
      <c r="J673">
        <v>255024.85</v>
      </c>
      <c r="K673" t="s">
        <v>25</v>
      </c>
      <c r="L673">
        <v>24</v>
      </c>
      <c r="M673" s="1">
        <v>43773</v>
      </c>
      <c r="N673" t="s">
        <v>20</v>
      </c>
    </row>
    <row r="674" spans="1:14">
      <c r="A674" t="s">
        <v>706</v>
      </c>
      <c r="B674">
        <v>35</v>
      </c>
      <c r="C674" t="s">
        <v>15</v>
      </c>
      <c r="D674" t="s">
        <v>37</v>
      </c>
      <c r="E674" t="s">
        <v>24</v>
      </c>
      <c r="F674" t="s">
        <v>31</v>
      </c>
      <c r="G674">
        <v>122755.41</v>
      </c>
      <c r="H674">
        <v>1632.63</v>
      </c>
      <c r="I674">
        <v>419</v>
      </c>
      <c r="J674">
        <v>34141.21</v>
      </c>
      <c r="K674" t="s">
        <v>25</v>
      </c>
      <c r="L674">
        <v>6</v>
      </c>
      <c r="M674" s="1">
        <v>43671</v>
      </c>
      <c r="N674" t="s">
        <v>20</v>
      </c>
    </row>
    <row r="675" spans="1:14">
      <c r="A675" t="s">
        <v>707</v>
      </c>
      <c r="B675">
        <v>64</v>
      </c>
      <c r="C675" t="s">
        <v>15</v>
      </c>
      <c r="D675" t="s">
        <v>16</v>
      </c>
      <c r="E675" t="s">
        <v>27</v>
      </c>
      <c r="F675" t="s">
        <v>18</v>
      </c>
      <c r="G675">
        <v>73763.31</v>
      </c>
      <c r="H675">
        <v>80744</v>
      </c>
      <c r="I675">
        <v>365</v>
      </c>
      <c r="J675">
        <v>16416.240000000002</v>
      </c>
      <c r="K675" t="s">
        <v>19</v>
      </c>
      <c r="L675">
        <v>58</v>
      </c>
      <c r="M675" s="1">
        <v>44871</v>
      </c>
      <c r="N675" t="s">
        <v>20</v>
      </c>
    </row>
    <row r="676" spans="1:14">
      <c r="A676" t="s">
        <v>708</v>
      </c>
      <c r="B676">
        <v>29</v>
      </c>
      <c r="C676" t="s">
        <v>15</v>
      </c>
      <c r="D676" t="s">
        <v>37</v>
      </c>
      <c r="E676" t="s">
        <v>27</v>
      </c>
      <c r="F676" t="s">
        <v>33</v>
      </c>
      <c r="G676">
        <v>25467.71</v>
      </c>
      <c r="H676">
        <v>117411.99</v>
      </c>
      <c r="I676">
        <v>440</v>
      </c>
      <c r="J676">
        <v>32840.93</v>
      </c>
      <c r="K676" t="s">
        <v>25</v>
      </c>
      <c r="L676">
        <v>51</v>
      </c>
      <c r="M676" s="1">
        <v>43243</v>
      </c>
      <c r="N676" t="s">
        <v>20</v>
      </c>
    </row>
    <row r="677" spans="1:14">
      <c r="A677" t="s">
        <v>709</v>
      </c>
      <c r="B677">
        <v>26</v>
      </c>
      <c r="C677" t="s">
        <v>22</v>
      </c>
      <c r="D677" t="s">
        <v>37</v>
      </c>
      <c r="E677" t="s">
        <v>17</v>
      </c>
      <c r="F677" t="s">
        <v>33</v>
      </c>
      <c r="G677">
        <v>130694.57</v>
      </c>
      <c r="H677">
        <v>133756.94</v>
      </c>
      <c r="I677">
        <v>745</v>
      </c>
      <c r="J677">
        <v>367285.97</v>
      </c>
      <c r="K677" t="s">
        <v>38</v>
      </c>
      <c r="L677">
        <v>4</v>
      </c>
      <c r="M677" s="1">
        <v>45081</v>
      </c>
      <c r="N677" t="s">
        <v>20</v>
      </c>
    </row>
    <row r="678" spans="1:14">
      <c r="A678" t="s">
        <v>710</v>
      </c>
      <c r="B678">
        <v>27</v>
      </c>
      <c r="C678" t="s">
        <v>15</v>
      </c>
      <c r="D678" t="s">
        <v>23</v>
      </c>
      <c r="E678" t="s">
        <v>17</v>
      </c>
      <c r="F678" t="s">
        <v>18</v>
      </c>
      <c r="G678">
        <v>84080.04</v>
      </c>
      <c r="H678">
        <v>32548.57</v>
      </c>
      <c r="I678">
        <v>805</v>
      </c>
      <c r="J678">
        <v>286600.69</v>
      </c>
      <c r="K678" t="s">
        <v>38</v>
      </c>
      <c r="L678">
        <v>55</v>
      </c>
      <c r="M678" s="1">
        <v>44684</v>
      </c>
      <c r="N678" t="s">
        <v>20</v>
      </c>
    </row>
    <row r="679" spans="1:14">
      <c r="A679" t="s">
        <v>711</v>
      </c>
      <c r="B679">
        <v>61</v>
      </c>
      <c r="C679" t="s">
        <v>22</v>
      </c>
      <c r="D679" t="s">
        <v>23</v>
      </c>
      <c r="E679" t="s">
        <v>17</v>
      </c>
      <c r="F679" t="s">
        <v>33</v>
      </c>
      <c r="G679">
        <v>101418.98</v>
      </c>
      <c r="H679">
        <v>288097.64</v>
      </c>
      <c r="I679">
        <v>488</v>
      </c>
      <c r="J679">
        <v>31767.040000000001</v>
      </c>
      <c r="K679" t="s">
        <v>25</v>
      </c>
      <c r="L679">
        <v>3</v>
      </c>
      <c r="M679" s="1">
        <v>43672</v>
      </c>
      <c r="N679" t="s">
        <v>35</v>
      </c>
    </row>
    <row r="680" spans="1:14">
      <c r="A680" t="s">
        <v>712</v>
      </c>
      <c r="B680">
        <v>34</v>
      </c>
      <c r="C680" t="s">
        <v>22</v>
      </c>
      <c r="D680" t="s">
        <v>23</v>
      </c>
      <c r="E680" t="s">
        <v>27</v>
      </c>
      <c r="F680" t="s">
        <v>33</v>
      </c>
      <c r="G680">
        <v>80318.48</v>
      </c>
      <c r="H680">
        <v>191987.82</v>
      </c>
      <c r="I680">
        <v>457</v>
      </c>
      <c r="J680">
        <v>7911.51</v>
      </c>
      <c r="K680" t="s">
        <v>19</v>
      </c>
      <c r="L680">
        <v>49</v>
      </c>
      <c r="M680" s="1">
        <v>43820</v>
      </c>
      <c r="N680" t="s">
        <v>20</v>
      </c>
    </row>
    <row r="681" spans="1:14">
      <c r="A681" t="s">
        <v>713</v>
      </c>
      <c r="B681">
        <v>55</v>
      </c>
      <c r="C681" t="s">
        <v>15</v>
      </c>
      <c r="D681" t="s">
        <v>23</v>
      </c>
      <c r="E681" t="s">
        <v>27</v>
      </c>
      <c r="F681" t="s">
        <v>31</v>
      </c>
      <c r="G681">
        <v>145690.39000000001</v>
      </c>
      <c r="H681">
        <v>77490.570000000007</v>
      </c>
      <c r="I681">
        <v>545</v>
      </c>
      <c r="J681">
        <v>71159.360000000001</v>
      </c>
      <c r="K681" t="s">
        <v>38</v>
      </c>
      <c r="L681">
        <v>54</v>
      </c>
      <c r="M681" s="1">
        <v>44414</v>
      </c>
      <c r="N681" t="s">
        <v>20</v>
      </c>
    </row>
    <row r="682" spans="1:14">
      <c r="A682" t="s">
        <v>714</v>
      </c>
      <c r="B682">
        <v>24</v>
      </c>
      <c r="C682" t="s">
        <v>15</v>
      </c>
      <c r="D682" t="s">
        <v>41</v>
      </c>
      <c r="E682" t="s">
        <v>17</v>
      </c>
      <c r="F682" t="s">
        <v>45</v>
      </c>
      <c r="G682">
        <v>52667.7</v>
      </c>
      <c r="H682">
        <v>224827.17</v>
      </c>
      <c r="I682">
        <v>332</v>
      </c>
      <c r="J682">
        <v>14377.33</v>
      </c>
      <c r="K682" t="s">
        <v>19</v>
      </c>
      <c r="L682">
        <v>51</v>
      </c>
      <c r="M682" s="1">
        <v>44144</v>
      </c>
      <c r="N682" t="s">
        <v>35</v>
      </c>
    </row>
    <row r="683" spans="1:14">
      <c r="A683" t="s">
        <v>715</v>
      </c>
      <c r="B683">
        <v>63</v>
      </c>
      <c r="C683" t="s">
        <v>15</v>
      </c>
      <c r="D683" t="s">
        <v>29</v>
      </c>
      <c r="E683" t="s">
        <v>27</v>
      </c>
      <c r="F683" t="s">
        <v>31</v>
      </c>
      <c r="G683">
        <v>120525.95</v>
      </c>
      <c r="H683">
        <v>128357.82</v>
      </c>
      <c r="I683">
        <v>660</v>
      </c>
      <c r="J683">
        <v>19878.75</v>
      </c>
      <c r="K683" t="s">
        <v>38</v>
      </c>
      <c r="L683">
        <v>59</v>
      </c>
      <c r="M683" s="1">
        <v>43919</v>
      </c>
      <c r="N683" t="s">
        <v>20</v>
      </c>
    </row>
    <row r="684" spans="1:14">
      <c r="A684" t="s">
        <v>716</v>
      </c>
      <c r="B684">
        <v>30</v>
      </c>
      <c r="C684" t="s">
        <v>22</v>
      </c>
      <c r="D684" t="s">
        <v>23</v>
      </c>
      <c r="E684" t="s">
        <v>24</v>
      </c>
      <c r="F684" t="s">
        <v>18</v>
      </c>
      <c r="G684">
        <v>84893.21</v>
      </c>
      <c r="H684">
        <v>4749.53</v>
      </c>
      <c r="I684">
        <v>629</v>
      </c>
      <c r="J684">
        <v>110153.55</v>
      </c>
      <c r="K684" t="s">
        <v>25</v>
      </c>
      <c r="L684">
        <v>47</v>
      </c>
      <c r="M684" s="1">
        <v>44492</v>
      </c>
      <c r="N684" t="s">
        <v>20</v>
      </c>
    </row>
    <row r="685" spans="1:14">
      <c r="A685" t="s">
        <v>717</v>
      </c>
      <c r="B685">
        <v>57</v>
      </c>
      <c r="C685" t="s">
        <v>15</v>
      </c>
      <c r="D685" t="s">
        <v>37</v>
      </c>
      <c r="E685" t="s">
        <v>27</v>
      </c>
      <c r="F685" t="s">
        <v>45</v>
      </c>
      <c r="G685">
        <v>210604.95</v>
      </c>
      <c r="H685">
        <v>74569.16</v>
      </c>
      <c r="I685">
        <v>811</v>
      </c>
      <c r="J685">
        <v>499851.34</v>
      </c>
      <c r="K685" t="s">
        <v>38</v>
      </c>
      <c r="L685">
        <v>58</v>
      </c>
      <c r="M685" s="1">
        <v>44828</v>
      </c>
      <c r="N685" t="s">
        <v>20</v>
      </c>
    </row>
    <row r="686" spans="1:14">
      <c r="A686" t="s">
        <v>718</v>
      </c>
      <c r="B686">
        <v>59</v>
      </c>
      <c r="C686" t="s">
        <v>22</v>
      </c>
      <c r="D686" t="s">
        <v>29</v>
      </c>
      <c r="E686" t="s">
        <v>17</v>
      </c>
      <c r="F686" t="s">
        <v>33</v>
      </c>
      <c r="G686">
        <v>25160.51</v>
      </c>
      <c r="H686">
        <v>157522.89000000001</v>
      </c>
      <c r="I686">
        <v>370</v>
      </c>
      <c r="J686">
        <v>22414.959999999999</v>
      </c>
      <c r="K686" t="s">
        <v>19</v>
      </c>
      <c r="L686">
        <v>6</v>
      </c>
      <c r="M686" s="1">
        <v>44199</v>
      </c>
      <c r="N686" t="s">
        <v>20</v>
      </c>
    </row>
    <row r="687" spans="1:14">
      <c r="A687" t="s">
        <v>719</v>
      </c>
      <c r="B687">
        <v>26</v>
      </c>
      <c r="C687" t="s">
        <v>22</v>
      </c>
      <c r="D687" t="s">
        <v>23</v>
      </c>
      <c r="E687" t="s">
        <v>17</v>
      </c>
      <c r="F687" t="s">
        <v>45</v>
      </c>
      <c r="G687">
        <v>239394.76</v>
      </c>
      <c r="H687">
        <v>137386.34</v>
      </c>
      <c r="I687">
        <v>612</v>
      </c>
      <c r="J687">
        <v>46157.59</v>
      </c>
      <c r="K687" t="s">
        <v>19</v>
      </c>
      <c r="L687">
        <v>26</v>
      </c>
      <c r="M687" s="1">
        <v>43779</v>
      </c>
      <c r="N687" t="s">
        <v>35</v>
      </c>
    </row>
    <row r="688" spans="1:14">
      <c r="A688" t="s">
        <v>720</v>
      </c>
      <c r="B688">
        <v>67</v>
      </c>
      <c r="C688" t="s">
        <v>15</v>
      </c>
      <c r="D688" t="s">
        <v>23</v>
      </c>
      <c r="E688" t="s">
        <v>27</v>
      </c>
      <c r="F688" t="s">
        <v>31</v>
      </c>
      <c r="G688">
        <v>146785.37</v>
      </c>
      <c r="H688">
        <v>79508.990000000005</v>
      </c>
      <c r="I688">
        <v>378</v>
      </c>
      <c r="J688">
        <v>30752.05</v>
      </c>
      <c r="K688" t="s">
        <v>25</v>
      </c>
      <c r="L688">
        <v>44</v>
      </c>
      <c r="M688" s="1">
        <v>45024</v>
      </c>
      <c r="N688" t="s">
        <v>20</v>
      </c>
    </row>
    <row r="689" spans="1:14">
      <c r="A689" t="s">
        <v>721</v>
      </c>
      <c r="B689">
        <v>44</v>
      </c>
      <c r="C689" t="s">
        <v>15</v>
      </c>
      <c r="D689" t="s">
        <v>29</v>
      </c>
      <c r="E689" t="s">
        <v>17</v>
      </c>
      <c r="F689" t="s">
        <v>18</v>
      </c>
      <c r="G689">
        <v>11622.82</v>
      </c>
      <c r="H689">
        <v>246103.25</v>
      </c>
      <c r="I689">
        <v>468</v>
      </c>
      <c r="J689">
        <v>40704.870000000003</v>
      </c>
      <c r="K689" t="s">
        <v>25</v>
      </c>
      <c r="L689">
        <v>51</v>
      </c>
      <c r="M689" s="1">
        <v>43157</v>
      </c>
      <c r="N689" t="s">
        <v>20</v>
      </c>
    </row>
    <row r="690" spans="1:14">
      <c r="A690" t="s">
        <v>722</v>
      </c>
      <c r="B690">
        <v>19</v>
      </c>
      <c r="C690" t="s">
        <v>15</v>
      </c>
      <c r="D690" t="s">
        <v>37</v>
      </c>
      <c r="E690" t="s">
        <v>24</v>
      </c>
      <c r="F690" t="s">
        <v>18</v>
      </c>
      <c r="G690">
        <v>21398.81</v>
      </c>
      <c r="H690">
        <v>9629.26</v>
      </c>
      <c r="I690">
        <v>479</v>
      </c>
      <c r="J690">
        <v>49215.39</v>
      </c>
      <c r="K690" t="s">
        <v>19</v>
      </c>
      <c r="L690">
        <v>38</v>
      </c>
      <c r="M690" s="1">
        <v>43337</v>
      </c>
      <c r="N690" t="s">
        <v>20</v>
      </c>
    </row>
    <row r="691" spans="1:14">
      <c r="A691" t="s">
        <v>723</v>
      </c>
      <c r="B691">
        <v>22</v>
      </c>
      <c r="C691" t="s">
        <v>15</v>
      </c>
      <c r="D691" t="s">
        <v>23</v>
      </c>
      <c r="E691" t="s">
        <v>27</v>
      </c>
      <c r="F691" t="s">
        <v>31</v>
      </c>
      <c r="G691">
        <v>33772.61</v>
      </c>
      <c r="H691">
        <v>141324.17000000001</v>
      </c>
      <c r="I691">
        <v>559</v>
      </c>
      <c r="J691">
        <v>120131.5</v>
      </c>
      <c r="K691" t="s">
        <v>38</v>
      </c>
      <c r="L691">
        <v>11</v>
      </c>
      <c r="M691" s="1">
        <v>44897</v>
      </c>
      <c r="N691" t="s">
        <v>20</v>
      </c>
    </row>
    <row r="692" spans="1:14">
      <c r="A692" t="s">
        <v>724</v>
      </c>
      <c r="B692">
        <v>46</v>
      </c>
      <c r="C692" t="s">
        <v>15</v>
      </c>
      <c r="D692" t="s">
        <v>23</v>
      </c>
      <c r="E692" t="s">
        <v>47</v>
      </c>
      <c r="F692" t="s">
        <v>18</v>
      </c>
      <c r="G692">
        <v>79897.83</v>
      </c>
      <c r="H692">
        <v>9731.84</v>
      </c>
      <c r="I692">
        <v>785</v>
      </c>
      <c r="J692">
        <v>146872.75</v>
      </c>
      <c r="K692" t="s">
        <v>38</v>
      </c>
      <c r="L692">
        <v>52</v>
      </c>
      <c r="M692" s="1">
        <v>45088</v>
      </c>
      <c r="N692" t="s">
        <v>20</v>
      </c>
    </row>
    <row r="693" spans="1:14">
      <c r="A693" t="s">
        <v>725</v>
      </c>
      <c r="B693">
        <v>54</v>
      </c>
      <c r="C693" t="s">
        <v>15</v>
      </c>
      <c r="D693" t="s">
        <v>29</v>
      </c>
      <c r="E693" t="s">
        <v>17</v>
      </c>
      <c r="F693" t="s">
        <v>31</v>
      </c>
      <c r="G693">
        <v>17264.060000000001</v>
      </c>
      <c r="H693">
        <v>169382.15</v>
      </c>
      <c r="I693">
        <v>304</v>
      </c>
      <c r="J693">
        <v>15846.43</v>
      </c>
      <c r="K693" t="s">
        <v>19</v>
      </c>
      <c r="L693">
        <v>29</v>
      </c>
      <c r="M693" s="1">
        <v>43635</v>
      </c>
      <c r="N693" t="s">
        <v>20</v>
      </c>
    </row>
    <row r="694" spans="1:14">
      <c r="A694" t="s">
        <v>726</v>
      </c>
      <c r="B694">
        <v>55</v>
      </c>
      <c r="C694" t="s">
        <v>22</v>
      </c>
      <c r="D694" t="s">
        <v>23</v>
      </c>
      <c r="E694" t="s">
        <v>27</v>
      </c>
      <c r="F694" t="s">
        <v>31</v>
      </c>
      <c r="G694">
        <v>138884.37</v>
      </c>
      <c r="H694">
        <v>84055.93</v>
      </c>
      <c r="I694">
        <v>596</v>
      </c>
      <c r="J694">
        <v>189466.47</v>
      </c>
      <c r="K694" t="s">
        <v>25</v>
      </c>
      <c r="L694">
        <v>20</v>
      </c>
      <c r="M694" s="1">
        <v>43466</v>
      </c>
      <c r="N694" t="s">
        <v>20</v>
      </c>
    </row>
    <row r="695" spans="1:14">
      <c r="A695" t="s">
        <v>727</v>
      </c>
      <c r="B695">
        <v>36</v>
      </c>
      <c r="C695" t="s">
        <v>22</v>
      </c>
      <c r="D695" t="s">
        <v>16</v>
      </c>
      <c r="E695" t="s">
        <v>27</v>
      </c>
      <c r="F695" t="s">
        <v>45</v>
      </c>
      <c r="G695">
        <v>214905.61</v>
      </c>
      <c r="H695">
        <v>119490.31</v>
      </c>
      <c r="I695">
        <v>659</v>
      </c>
      <c r="J695">
        <v>135697.26999999999</v>
      </c>
      <c r="K695" t="s">
        <v>25</v>
      </c>
      <c r="L695">
        <v>10</v>
      </c>
      <c r="M695" s="1">
        <v>44290</v>
      </c>
      <c r="N695" t="s">
        <v>20</v>
      </c>
    </row>
    <row r="696" spans="1:14">
      <c r="A696" t="s">
        <v>728</v>
      </c>
      <c r="B696">
        <v>25</v>
      </c>
      <c r="C696" t="s">
        <v>22</v>
      </c>
      <c r="D696" t="s">
        <v>29</v>
      </c>
      <c r="E696" t="s">
        <v>27</v>
      </c>
      <c r="F696" t="s">
        <v>18</v>
      </c>
      <c r="G696">
        <v>75823.33</v>
      </c>
      <c r="H696">
        <v>162740.39000000001</v>
      </c>
      <c r="I696">
        <v>416</v>
      </c>
      <c r="J696">
        <v>44221.13</v>
      </c>
      <c r="K696" t="s">
        <v>25</v>
      </c>
      <c r="L696">
        <v>26</v>
      </c>
      <c r="M696" s="1">
        <v>45072</v>
      </c>
      <c r="N696" t="s">
        <v>20</v>
      </c>
    </row>
    <row r="697" spans="1:14">
      <c r="A697" t="s">
        <v>729</v>
      </c>
      <c r="B697">
        <v>65</v>
      </c>
      <c r="C697" t="s">
        <v>15</v>
      </c>
      <c r="D697" t="s">
        <v>23</v>
      </c>
      <c r="E697" t="s">
        <v>17</v>
      </c>
      <c r="F697" t="s">
        <v>31</v>
      </c>
      <c r="G697">
        <v>193054.77</v>
      </c>
      <c r="H697">
        <v>235295.7</v>
      </c>
      <c r="I697">
        <v>656</v>
      </c>
      <c r="J697">
        <v>86822.71</v>
      </c>
      <c r="K697" t="s">
        <v>25</v>
      </c>
      <c r="L697">
        <v>48</v>
      </c>
      <c r="M697" s="1">
        <v>43644</v>
      </c>
      <c r="N697" t="s">
        <v>20</v>
      </c>
    </row>
    <row r="698" spans="1:14">
      <c r="A698" t="s">
        <v>730</v>
      </c>
      <c r="B698">
        <v>62</v>
      </c>
      <c r="C698" t="s">
        <v>22</v>
      </c>
      <c r="D698" t="s">
        <v>41</v>
      </c>
      <c r="E698" t="s">
        <v>24</v>
      </c>
      <c r="F698" t="s">
        <v>31</v>
      </c>
      <c r="G698">
        <v>27336.33</v>
      </c>
      <c r="H698">
        <v>7084.41</v>
      </c>
      <c r="I698">
        <v>738</v>
      </c>
      <c r="J698">
        <v>416690.16</v>
      </c>
      <c r="K698" t="s">
        <v>25</v>
      </c>
      <c r="L698">
        <v>27</v>
      </c>
      <c r="M698" s="1">
        <v>43179</v>
      </c>
      <c r="N698" t="s">
        <v>20</v>
      </c>
    </row>
    <row r="699" spans="1:14">
      <c r="A699" t="s">
        <v>731</v>
      </c>
      <c r="B699">
        <v>18</v>
      </c>
      <c r="C699" t="s">
        <v>22</v>
      </c>
      <c r="D699" t="s">
        <v>16</v>
      </c>
      <c r="E699" t="s">
        <v>24</v>
      </c>
      <c r="F699" t="s">
        <v>18</v>
      </c>
      <c r="G699">
        <v>32124.12</v>
      </c>
      <c r="H699">
        <v>13885.54</v>
      </c>
      <c r="I699">
        <v>630</v>
      </c>
      <c r="J699">
        <v>143530.93</v>
      </c>
      <c r="K699" t="s">
        <v>38</v>
      </c>
      <c r="L699">
        <v>50</v>
      </c>
      <c r="M699" s="1">
        <v>43323</v>
      </c>
      <c r="N699" t="s">
        <v>35</v>
      </c>
    </row>
    <row r="700" spans="1:14">
      <c r="A700" t="s">
        <v>732</v>
      </c>
      <c r="B700">
        <v>39</v>
      </c>
      <c r="C700" t="s">
        <v>22</v>
      </c>
      <c r="D700" t="s">
        <v>23</v>
      </c>
      <c r="E700" t="s">
        <v>47</v>
      </c>
      <c r="F700" t="s">
        <v>18</v>
      </c>
      <c r="G700">
        <v>81202.42</v>
      </c>
      <c r="H700">
        <v>28532.25</v>
      </c>
      <c r="I700">
        <v>824</v>
      </c>
      <c r="J700">
        <v>277549.58</v>
      </c>
      <c r="K700" t="s">
        <v>38</v>
      </c>
      <c r="L700">
        <v>14</v>
      </c>
      <c r="M700" s="1">
        <v>44322</v>
      </c>
      <c r="N700" t="s">
        <v>20</v>
      </c>
    </row>
    <row r="701" spans="1:14">
      <c r="A701" t="s">
        <v>733</v>
      </c>
      <c r="B701">
        <v>69</v>
      </c>
      <c r="C701" t="s">
        <v>22</v>
      </c>
      <c r="D701" t="s">
        <v>29</v>
      </c>
      <c r="E701" t="s">
        <v>24</v>
      </c>
      <c r="F701" t="s">
        <v>18</v>
      </c>
      <c r="G701">
        <v>27349.68</v>
      </c>
      <c r="H701">
        <v>12513.39</v>
      </c>
      <c r="I701">
        <v>487</v>
      </c>
      <c r="J701">
        <v>34111.78</v>
      </c>
      <c r="K701" t="s">
        <v>19</v>
      </c>
      <c r="L701">
        <v>36</v>
      </c>
      <c r="M701" s="1">
        <v>43990</v>
      </c>
      <c r="N701" t="s">
        <v>35</v>
      </c>
    </row>
    <row r="702" spans="1:14">
      <c r="A702" t="s">
        <v>734</v>
      </c>
      <c r="B702">
        <v>34</v>
      </c>
      <c r="C702" t="s">
        <v>22</v>
      </c>
      <c r="D702" t="s">
        <v>37</v>
      </c>
      <c r="E702" t="s">
        <v>17</v>
      </c>
      <c r="F702" t="s">
        <v>33</v>
      </c>
      <c r="G702">
        <v>40116.879999999997</v>
      </c>
      <c r="H702">
        <v>61554.83</v>
      </c>
      <c r="I702">
        <v>580</v>
      </c>
      <c r="J702">
        <v>136698.89000000001</v>
      </c>
      <c r="K702" t="s">
        <v>19</v>
      </c>
      <c r="L702">
        <v>59</v>
      </c>
      <c r="M702" s="1">
        <v>43808</v>
      </c>
      <c r="N702" t="s">
        <v>20</v>
      </c>
    </row>
    <row r="703" spans="1:14">
      <c r="A703" t="s">
        <v>735</v>
      </c>
      <c r="B703">
        <v>24</v>
      </c>
      <c r="C703" t="s">
        <v>15</v>
      </c>
      <c r="D703" t="s">
        <v>16</v>
      </c>
      <c r="E703" t="s">
        <v>27</v>
      </c>
      <c r="F703" t="s">
        <v>18</v>
      </c>
      <c r="G703">
        <v>82712.42</v>
      </c>
      <c r="H703">
        <v>145550.47</v>
      </c>
      <c r="I703">
        <v>810</v>
      </c>
      <c r="J703">
        <v>359274.48</v>
      </c>
      <c r="K703" t="s">
        <v>38</v>
      </c>
      <c r="L703">
        <v>12</v>
      </c>
      <c r="M703" s="1">
        <v>44593</v>
      </c>
      <c r="N703" t="s">
        <v>20</v>
      </c>
    </row>
    <row r="704" spans="1:14">
      <c r="A704" t="s">
        <v>736</v>
      </c>
      <c r="B704">
        <v>42</v>
      </c>
      <c r="C704" t="s">
        <v>15</v>
      </c>
      <c r="D704" t="s">
        <v>23</v>
      </c>
      <c r="E704" t="s">
        <v>17</v>
      </c>
      <c r="F704" t="s">
        <v>45</v>
      </c>
      <c r="G704">
        <v>494187.06</v>
      </c>
      <c r="H704">
        <v>49373.23</v>
      </c>
      <c r="I704">
        <v>765</v>
      </c>
      <c r="J704">
        <v>139431.5</v>
      </c>
      <c r="K704" t="s">
        <v>25</v>
      </c>
      <c r="L704">
        <v>52</v>
      </c>
      <c r="M704" s="1">
        <v>44711</v>
      </c>
      <c r="N704" t="s">
        <v>20</v>
      </c>
    </row>
    <row r="705" spans="1:14">
      <c r="A705" t="s">
        <v>737</v>
      </c>
      <c r="B705">
        <v>62</v>
      </c>
      <c r="C705" t="s">
        <v>22</v>
      </c>
      <c r="D705" t="s">
        <v>41</v>
      </c>
      <c r="E705" t="s">
        <v>27</v>
      </c>
      <c r="F705" t="s">
        <v>33</v>
      </c>
      <c r="G705">
        <v>87963.28</v>
      </c>
      <c r="H705">
        <v>178258.77</v>
      </c>
      <c r="I705">
        <v>414</v>
      </c>
      <c r="J705">
        <v>13744.95</v>
      </c>
      <c r="K705" t="s">
        <v>25</v>
      </c>
      <c r="L705">
        <v>59</v>
      </c>
      <c r="M705" s="1">
        <v>43743</v>
      </c>
      <c r="N705" t="s">
        <v>20</v>
      </c>
    </row>
    <row r="706" spans="1:14">
      <c r="A706" t="s">
        <v>738</v>
      </c>
      <c r="B706">
        <v>21</v>
      </c>
      <c r="C706" t="s">
        <v>22</v>
      </c>
      <c r="D706" t="s">
        <v>29</v>
      </c>
      <c r="E706" t="s">
        <v>17</v>
      </c>
      <c r="F706" t="s">
        <v>45</v>
      </c>
      <c r="G706">
        <v>175121.94</v>
      </c>
      <c r="H706">
        <v>164664.94</v>
      </c>
      <c r="I706">
        <v>535</v>
      </c>
      <c r="J706">
        <v>49256.3</v>
      </c>
      <c r="K706" t="s">
        <v>25</v>
      </c>
      <c r="L706">
        <v>23</v>
      </c>
      <c r="M706" s="1">
        <v>43994</v>
      </c>
      <c r="N706" t="s">
        <v>20</v>
      </c>
    </row>
    <row r="707" spans="1:14">
      <c r="A707" t="s">
        <v>739</v>
      </c>
      <c r="B707">
        <v>53</v>
      </c>
      <c r="C707" t="s">
        <v>22</v>
      </c>
      <c r="D707" t="s">
        <v>23</v>
      </c>
      <c r="E707" t="s">
        <v>27</v>
      </c>
      <c r="F707" t="s">
        <v>18</v>
      </c>
      <c r="G707">
        <v>40458.03</v>
      </c>
      <c r="H707">
        <v>95473.93</v>
      </c>
      <c r="I707">
        <v>637</v>
      </c>
      <c r="J707">
        <v>33595.61</v>
      </c>
      <c r="K707" t="s">
        <v>19</v>
      </c>
      <c r="L707">
        <v>21</v>
      </c>
      <c r="M707" s="1">
        <v>44342</v>
      </c>
      <c r="N707" t="s">
        <v>20</v>
      </c>
    </row>
    <row r="708" spans="1:14">
      <c r="A708" t="s">
        <v>740</v>
      </c>
      <c r="B708">
        <v>23</v>
      </c>
      <c r="C708" t="s">
        <v>15</v>
      </c>
      <c r="D708" t="s">
        <v>23</v>
      </c>
      <c r="E708" t="s">
        <v>27</v>
      </c>
      <c r="F708" t="s">
        <v>33</v>
      </c>
      <c r="G708">
        <v>33818.25</v>
      </c>
      <c r="H708">
        <v>39691.120000000003</v>
      </c>
      <c r="I708">
        <v>821</v>
      </c>
      <c r="J708">
        <v>484814.17</v>
      </c>
      <c r="K708" t="s">
        <v>25</v>
      </c>
      <c r="L708">
        <v>8</v>
      </c>
      <c r="M708" s="1">
        <v>44148</v>
      </c>
      <c r="N708" t="s">
        <v>20</v>
      </c>
    </row>
    <row r="709" spans="1:14">
      <c r="A709" t="s">
        <v>741</v>
      </c>
      <c r="B709">
        <v>48</v>
      </c>
      <c r="C709" t="s">
        <v>15</v>
      </c>
      <c r="D709" t="s">
        <v>23</v>
      </c>
      <c r="E709" t="s">
        <v>27</v>
      </c>
      <c r="F709" t="s">
        <v>18</v>
      </c>
      <c r="G709">
        <v>76426.84</v>
      </c>
      <c r="H709">
        <v>94733.23</v>
      </c>
      <c r="I709">
        <v>498</v>
      </c>
      <c r="J709">
        <v>6760.62</v>
      </c>
      <c r="K709" t="s">
        <v>19</v>
      </c>
      <c r="L709">
        <v>39</v>
      </c>
      <c r="M709" s="1">
        <v>43337</v>
      </c>
      <c r="N709" t="s">
        <v>20</v>
      </c>
    </row>
    <row r="710" spans="1:14">
      <c r="A710" t="s">
        <v>742</v>
      </c>
      <c r="B710">
        <v>36</v>
      </c>
      <c r="C710" t="s">
        <v>22</v>
      </c>
      <c r="D710" t="s">
        <v>37</v>
      </c>
      <c r="E710" t="s">
        <v>27</v>
      </c>
      <c r="F710" t="s">
        <v>31</v>
      </c>
      <c r="G710">
        <v>155827.43</v>
      </c>
      <c r="H710">
        <v>183545.13</v>
      </c>
      <c r="I710">
        <v>349</v>
      </c>
      <c r="J710">
        <v>49883.67</v>
      </c>
      <c r="K710" t="s">
        <v>19</v>
      </c>
      <c r="L710">
        <v>58</v>
      </c>
      <c r="M710" s="1">
        <v>43889</v>
      </c>
      <c r="N710" t="s">
        <v>35</v>
      </c>
    </row>
    <row r="711" spans="1:14">
      <c r="A711" t="s">
        <v>743</v>
      </c>
      <c r="B711">
        <v>61</v>
      </c>
      <c r="C711" t="s">
        <v>15</v>
      </c>
      <c r="D711" t="s">
        <v>23</v>
      </c>
      <c r="E711" t="s">
        <v>17</v>
      </c>
      <c r="F711" t="s">
        <v>33</v>
      </c>
      <c r="G711">
        <v>132516.94</v>
      </c>
      <c r="H711">
        <v>25875.24</v>
      </c>
      <c r="I711">
        <v>441</v>
      </c>
      <c r="J711">
        <v>35192.25</v>
      </c>
      <c r="K711" t="s">
        <v>19</v>
      </c>
      <c r="L711">
        <v>9</v>
      </c>
      <c r="M711" s="1">
        <v>44943</v>
      </c>
      <c r="N711" t="s">
        <v>35</v>
      </c>
    </row>
    <row r="712" spans="1:14">
      <c r="A712" t="s">
        <v>744</v>
      </c>
      <c r="B712">
        <v>56</v>
      </c>
      <c r="C712" t="s">
        <v>15</v>
      </c>
      <c r="D712" t="s">
        <v>23</v>
      </c>
      <c r="E712" t="s">
        <v>17</v>
      </c>
      <c r="F712" t="s">
        <v>31</v>
      </c>
      <c r="G712">
        <v>10187.5</v>
      </c>
      <c r="H712">
        <v>152901.48000000001</v>
      </c>
      <c r="I712">
        <v>827</v>
      </c>
      <c r="J712">
        <v>105013.82</v>
      </c>
      <c r="K712" t="s">
        <v>25</v>
      </c>
      <c r="L712">
        <v>24</v>
      </c>
      <c r="M712" s="1">
        <v>44281</v>
      </c>
      <c r="N712" t="s">
        <v>35</v>
      </c>
    </row>
    <row r="713" spans="1:14">
      <c r="A713" t="s">
        <v>745</v>
      </c>
      <c r="B713">
        <v>44</v>
      </c>
      <c r="C713" t="s">
        <v>22</v>
      </c>
      <c r="D713" t="s">
        <v>37</v>
      </c>
      <c r="E713" t="s">
        <v>17</v>
      </c>
      <c r="F713" t="s">
        <v>31</v>
      </c>
      <c r="G713">
        <v>114586.36</v>
      </c>
      <c r="H713">
        <v>280724.27</v>
      </c>
      <c r="I713">
        <v>813</v>
      </c>
      <c r="J713">
        <v>76837.81</v>
      </c>
      <c r="K713" t="s">
        <v>38</v>
      </c>
      <c r="L713">
        <v>31</v>
      </c>
      <c r="M713" s="1">
        <v>43490</v>
      </c>
      <c r="N713" t="s">
        <v>20</v>
      </c>
    </row>
    <row r="714" spans="1:14">
      <c r="A714" t="s">
        <v>746</v>
      </c>
      <c r="B714">
        <v>27</v>
      </c>
      <c r="C714" t="s">
        <v>15</v>
      </c>
      <c r="D714" t="s">
        <v>23</v>
      </c>
      <c r="E714" t="s">
        <v>17</v>
      </c>
      <c r="F714" t="s">
        <v>18</v>
      </c>
      <c r="G714">
        <v>22211.29</v>
      </c>
      <c r="H714">
        <v>130555.48</v>
      </c>
      <c r="I714">
        <v>329</v>
      </c>
      <c r="J714">
        <v>49601.82</v>
      </c>
      <c r="K714" t="s">
        <v>19</v>
      </c>
      <c r="L714">
        <v>25</v>
      </c>
      <c r="M714" s="1">
        <v>43622</v>
      </c>
      <c r="N714" t="s">
        <v>35</v>
      </c>
    </row>
    <row r="715" spans="1:14">
      <c r="A715" t="s">
        <v>747</v>
      </c>
      <c r="B715">
        <v>43</v>
      </c>
      <c r="C715" t="s">
        <v>15</v>
      </c>
      <c r="D715" t="s">
        <v>23</v>
      </c>
      <c r="E715" t="s">
        <v>17</v>
      </c>
      <c r="F715" t="s">
        <v>31</v>
      </c>
      <c r="G715">
        <v>71472.19</v>
      </c>
      <c r="H715">
        <v>139889.19</v>
      </c>
      <c r="I715">
        <v>381</v>
      </c>
      <c r="J715">
        <v>10902.03</v>
      </c>
      <c r="K715" t="s">
        <v>19</v>
      </c>
      <c r="L715">
        <v>17</v>
      </c>
      <c r="M715" s="1">
        <v>43191</v>
      </c>
      <c r="N715" t="s">
        <v>20</v>
      </c>
    </row>
    <row r="716" spans="1:14">
      <c r="A716" t="s">
        <v>748</v>
      </c>
      <c r="B716">
        <v>36</v>
      </c>
      <c r="C716" t="s">
        <v>22</v>
      </c>
      <c r="D716" t="s">
        <v>23</v>
      </c>
      <c r="E716" t="s">
        <v>27</v>
      </c>
      <c r="F716" t="s">
        <v>31</v>
      </c>
      <c r="G716">
        <v>158066.34</v>
      </c>
      <c r="H716">
        <v>128355.21</v>
      </c>
      <c r="I716">
        <v>330</v>
      </c>
      <c r="J716">
        <v>49286.28</v>
      </c>
      <c r="K716" t="s">
        <v>25</v>
      </c>
      <c r="L716">
        <v>42</v>
      </c>
      <c r="M716" s="1">
        <v>44552</v>
      </c>
      <c r="N716" t="s">
        <v>20</v>
      </c>
    </row>
    <row r="717" spans="1:14">
      <c r="A717" t="s">
        <v>749</v>
      </c>
      <c r="B717">
        <v>56</v>
      </c>
      <c r="C717" t="s">
        <v>15</v>
      </c>
      <c r="D717" t="s">
        <v>23</v>
      </c>
      <c r="E717" t="s">
        <v>27</v>
      </c>
      <c r="F717" t="s">
        <v>18</v>
      </c>
      <c r="G717">
        <v>20011.330000000002</v>
      </c>
      <c r="H717">
        <v>108699.35</v>
      </c>
      <c r="I717">
        <v>632</v>
      </c>
      <c r="J717">
        <v>174312.72</v>
      </c>
      <c r="K717" t="s">
        <v>38</v>
      </c>
      <c r="L717">
        <v>29</v>
      </c>
      <c r="M717" s="1">
        <v>43994</v>
      </c>
      <c r="N717" t="s">
        <v>20</v>
      </c>
    </row>
    <row r="718" spans="1:14">
      <c r="A718" t="s">
        <v>750</v>
      </c>
      <c r="B718">
        <v>20</v>
      </c>
      <c r="C718" t="s">
        <v>15</v>
      </c>
      <c r="D718" t="s">
        <v>23</v>
      </c>
      <c r="E718" t="s">
        <v>17</v>
      </c>
      <c r="F718" t="s">
        <v>33</v>
      </c>
      <c r="G718">
        <v>99367.85</v>
      </c>
      <c r="H718">
        <v>67208.47</v>
      </c>
      <c r="I718">
        <v>476</v>
      </c>
      <c r="J718">
        <v>22161.58</v>
      </c>
      <c r="K718" t="s">
        <v>25</v>
      </c>
      <c r="L718">
        <v>3</v>
      </c>
      <c r="M718" s="1">
        <v>43104</v>
      </c>
      <c r="N718" t="s">
        <v>20</v>
      </c>
    </row>
    <row r="719" spans="1:14">
      <c r="A719" t="s">
        <v>751</v>
      </c>
      <c r="B719">
        <v>62</v>
      </c>
      <c r="C719" t="s">
        <v>22</v>
      </c>
      <c r="D719" t="s">
        <v>16</v>
      </c>
      <c r="E719" t="s">
        <v>17</v>
      </c>
      <c r="F719" t="s">
        <v>33</v>
      </c>
      <c r="G719">
        <v>101639.27</v>
      </c>
      <c r="H719">
        <v>25195.55</v>
      </c>
      <c r="I719">
        <v>669</v>
      </c>
      <c r="J719">
        <v>18494.95</v>
      </c>
      <c r="K719" t="s">
        <v>38</v>
      </c>
      <c r="L719">
        <v>21</v>
      </c>
      <c r="M719" s="1">
        <v>44165</v>
      </c>
      <c r="N719" t="s">
        <v>20</v>
      </c>
    </row>
    <row r="720" spans="1:14">
      <c r="A720" t="s">
        <v>752</v>
      </c>
      <c r="B720">
        <v>30</v>
      </c>
      <c r="C720" t="s">
        <v>15</v>
      </c>
      <c r="D720" t="s">
        <v>23</v>
      </c>
      <c r="E720" t="s">
        <v>27</v>
      </c>
      <c r="F720" t="s">
        <v>33</v>
      </c>
      <c r="G720">
        <v>143573.15</v>
      </c>
      <c r="H720">
        <v>133667.98000000001</v>
      </c>
      <c r="I720">
        <v>846</v>
      </c>
      <c r="J720">
        <v>74199.61</v>
      </c>
      <c r="K720" t="s">
        <v>25</v>
      </c>
      <c r="L720">
        <v>57</v>
      </c>
      <c r="M720" s="1">
        <v>44996</v>
      </c>
      <c r="N720" t="s">
        <v>20</v>
      </c>
    </row>
    <row r="721" spans="1:14">
      <c r="A721" t="s">
        <v>753</v>
      </c>
      <c r="B721">
        <v>67</v>
      </c>
      <c r="C721" t="s">
        <v>15</v>
      </c>
      <c r="D721" t="s">
        <v>23</v>
      </c>
      <c r="E721" t="s">
        <v>27</v>
      </c>
      <c r="F721" t="s">
        <v>31</v>
      </c>
      <c r="G721">
        <v>156156.38</v>
      </c>
      <c r="H721">
        <v>186537.12</v>
      </c>
      <c r="I721">
        <v>834</v>
      </c>
      <c r="J721">
        <v>347774.3</v>
      </c>
      <c r="K721" t="s">
        <v>25</v>
      </c>
      <c r="L721">
        <v>8</v>
      </c>
      <c r="M721" s="1">
        <v>44752</v>
      </c>
      <c r="N721" t="s">
        <v>20</v>
      </c>
    </row>
    <row r="722" spans="1:14">
      <c r="A722" t="s">
        <v>754</v>
      </c>
      <c r="B722">
        <v>45</v>
      </c>
      <c r="C722" t="s">
        <v>22</v>
      </c>
      <c r="D722" t="s">
        <v>37</v>
      </c>
      <c r="E722" t="s">
        <v>27</v>
      </c>
      <c r="F722" t="s">
        <v>45</v>
      </c>
      <c r="G722">
        <v>411635.82</v>
      </c>
      <c r="H722">
        <v>48081.9</v>
      </c>
      <c r="I722">
        <v>405</v>
      </c>
      <c r="J722">
        <v>37278.080000000002</v>
      </c>
      <c r="K722" t="s">
        <v>25</v>
      </c>
      <c r="L722">
        <v>14</v>
      </c>
      <c r="M722" s="1">
        <v>44203</v>
      </c>
      <c r="N722" t="s">
        <v>35</v>
      </c>
    </row>
    <row r="723" spans="1:14">
      <c r="A723" t="s">
        <v>755</v>
      </c>
      <c r="B723">
        <v>37</v>
      </c>
      <c r="C723" t="s">
        <v>22</v>
      </c>
      <c r="D723" t="s">
        <v>16</v>
      </c>
      <c r="E723" t="s">
        <v>17</v>
      </c>
      <c r="F723" t="s">
        <v>33</v>
      </c>
      <c r="G723">
        <v>84424.1</v>
      </c>
      <c r="H723">
        <v>79066.759999999995</v>
      </c>
      <c r="I723">
        <v>396</v>
      </c>
      <c r="J723">
        <v>47326.17</v>
      </c>
      <c r="K723" t="s">
        <v>19</v>
      </c>
      <c r="L723">
        <v>58</v>
      </c>
      <c r="M723" s="1">
        <v>44507</v>
      </c>
      <c r="N723" t="s">
        <v>20</v>
      </c>
    </row>
    <row r="724" spans="1:14">
      <c r="A724" t="s">
        <v>756</v>
      </c>
      <c r="B724">
        <v>45</v>
      </c>
      <c r="C724" t="s">
        <v>22</v>
      </c>
      <c r="D724" t="s">
        <v>29</v>
      </c>
      <c r="E724" t="s">
        <v>27</v>
      </c>
      <c r="F724" t="s">
        <v>33</v>
      </c>
      <c r="G724">
        <v>36149.31</v>
      </c>
      <c r="H724">
        <v>92939.01</v>
      </c>
      <c r="I724">
        <v>529</v>
      </c>
      <c r="J724">
        <v>76134.45</v>
      </c>
      <c r="K724" t="s">
        <v>38</v>
      </c>
      <c r="L724">
        <v>39</v>
      </c>
      <c r="M724" s="1">
        <v>44574</v>
      </c>
      <c r="N724" t="s">
        <v>20</v>
      </c>
    </row>
    <row r="725" spans="1:14">
      <c r="A725" t="s">
        <v>757</v>
      </c>
      <c r="B725">
        <v>25</v>
      </c>
      <c r="C725" t="s">
        <v>15</v>
      </c>
      <c r="D725" t="s">
        <v>29</v>
      </c>
      <c r="E725" t="s">
        <v>17</v>
      </c>
      <c r="F725" t="s">
        <v>31</v>
      </c>
      <c r="G725">
        <v>87984.86</v>
      </c>
      <c r="H725">
        <v>246447.82</v>
      </c>
      <c r="I725">
        <v>526</v>
      </c>
      <c r="J725">
        <v>143789.4</v>
      </c>
      <c r="K725" t="s">
        <v>25</v>
      </c>
      <c r="L725">
        <v>16</v>
      </c>
      <c r="M725" s="1">
        <v>45026</v>
      </c>
      <c r="N725" t="s">
        <v>20</v>
      </c>
    </row>
    <row r="726" spans="1:14">
      <c r="A726" t="s">
        <v>758</v>
      </c>
      <c r="B726">
        <v>58</v>
      </c>
      <c r="C726" t="s">
        <v>22</v>
      </c>
      <c r="D726" t="s">
        <v>23</v>
      </c>
      <c r="E726" t="s">
        <v>24</v>
      </c>
      <c r="F726" t="s">
        <v>18</v>
      </c>
      <c r="G726">
        <v>55399.47</v>
      </c>
      <c r="H726">
        <v>5385.21</v>
      </c>
      <c r="I726">
        <v>670</v>
      </c>
      <c r="J726">
        <v>180397.52</v>
      </c>
      <c r="K726" t="s">
        <v>38</v>
      </c>
      <c r="L726">
        <v>18</v>
      </c>
      <c r="M726" s="1">
        <v>44620</v>
      </c>
      <c r="N726" t="s">
        <v>20</v>
      </c>
    </row>
    <row r="727" spans="1:14">
      <c r="A727" t="s">
        <v>759</v>
      </c>
      <c r="B727">
        <v>56</v>
      </c>
      <c r="C727" t="s">
        <v>15</v>
      </c>
      <c r="D727" t="s">
        <v>29</v>
      </c>
      <c r="E727" t="s">
        <v>27</v>
      </c>
      <c r="F727" t="s">
        <v>18</v>
      </c>
      <c r="G727">
        <v>68163.509999999995</v>
      </c>
      <c r="H727">
        <v>179949.25</v>
      </c>
      <c r="I727">
        <v>399</v>
      </c>
      <c r="J727">
        <v>11376.67</v>
      </c>
      <c r="K727" t="s">
        <v>19</v>
      </c>
      <c r="L727">
        <v>31</v>
      </c>
      <c r="M727" s="1">
        <v>44610</v>
      </c>
      <c r="N727" t="s">
        <v>20</v>
      </c>
    </row>
    <row r="728" spans="1:14">
      <c r="A728" t="s">
        <v>760</v>
      </c>
      <c r="B728">
        <v>18</v>
      </c>
      <c r="C728" t="s">
        <v>22</v>
      </c>
      <c r="D728" t="s">
        <v>29</v>
      </c>
      <c r="E728" t="s">
        <v>47</v>
      </c>
      <c r="F728" t="s">
        <v>31</v>
      </c>
      <c r="G728">
        <v>123503.28</v>
      </c>
      <c r="H728">
        <v>6373.95</v>
      </c>
      <c r="I728">
        <v>744</v>
      </c>
      <c r="J728">
        <v>328609.2</v>
      </c>
      <c r="K728" t="s">
        <v>38</v>
      </c>
      <c r="L728">
        <v>11</v>
      </c>
      <c r="M728" s="1">
        <v>44474</v>
      </c>
      <c r="N728" t="s">
        <v>20</v>
      </c>
    </row>
    <row r="729" spans="1:14">
      <c r="A729" t="s">
        <v>761</v>
      </c>
      <c r="B729">
        <v>20</v>
      </c>
      <c r="C729" t="s">
        <v>15</v>
      </c>
      <c r="D729" t="s">
        <v>23</v>
      </c>
      <c r="E729" t="s">
        <v>17</v>
      </c>
      <c r="F729" t="s">
        <v>31</v>
      </c>
      <c r="G729">
        <v>81825.679999999993</v>
      </c>
      <c r="H729">
        <v>283467.84999999998</v>
      </c>
      <c r="I729">
        <v>767</v>
      </c>
      <c r="J729">
        <v>228619.42</v>
      </c>
      <c r="K729" t="s">
        <v>38</v>
      </c>
      <c r="L729">
        <v>38</v>
      </c>
      <c r="M729" s="1">
        <v>43504</v>
      </c>
      <c r="N729" t="s">
        <v>20</v>
      </c>
    </row>
    <row r="730" spans="1:14">
      <c r="A730" t="s">
        <v>762</v>
      </c>
      <c r="B730">
        <v>30</v>
      </c>
      <c r="C730" t="s">
        <v>22</v>
      </c>
      <c r="D730" t="s">
        <v>41</v>
      </c>
      <c r="E730" t="s">
        <v>17</v>
      </c>
      <c r="F730" t="s">
        <v>33</v>
      </c>
      <c r="G730">
        <v>47143.83</v>
      </c>
      <c r="H730">
        <v>177009.18</v>
      </c>
      <c r="I730">
        <v>354</v>
      </c>
      <c r="J730">
        <v>38206.01</v>
      </c>
      <c r="K730" t="s">
        <v>19</v>
      </c>
      <c r="L730">
        <v>20</v>
      </c>
      <c r="M730" s="1">
        <v>43846</v>
      </c>
      <c r="N730" t="s">
        <v>20</v>
      </c>
    </row>
    <row r="731" spans="1:14">
      <c r="A731" t="s">
        <v>763</v>
      </c>
      <c r="B731">
        <v>45</v>
      </c>
      <c r="C731" t="s">
        <v>22</v>
      </c>
      <c r="D731" t="s">
        <v>23</v>
      </c>
      <c r="E731" t="s">
        <v>17</v>
      </c>
      <c r="F731" t="s">
        <v>18</v>
      </c>
      <c r="G731">
        <v>17654.849999999999</v>
      </c>
      <c r="H731">
        <v>204457.75</v>
      </c>
      <c r="I731">
        <v>494</v>
      </c>
      <c r="J731">
        <v>26775.66</v>
      </c>
      <c r="K731" t="s">
        <v>19</v>
      </c>
      <c r="L731">
        <v>53</v>
      </c>
      <c r="M731" s="1">
        <v>43984</v>
      </c>
      <c r="N731" t="s">
        <v>20</v>
      </c>
    </row>
    <row r="732" spans="1:14">
      <c r="A732" t="s">
        <v>764</v>
      </c>
      <c r="B732">
        <v>66</v>
      </c>
      <c r="C732" t="s">
        <v>22</v>
      </c>
      <c r="D732" t="s">
        <v>37</v>
      </c>
      <c r="E732" t="s">
        <v>17</v>
      </c>
      <c r="F732" t="s">
        <v>18</v>
      </c>
      <c r="G732">
        <v>69690.69</v>
      </c>
      <c r="H732">
        <v>122953.07</v>
      </c>
      <c r="I732">
        <v>819</v>
      </c>
      <c r="J732">
        <v>479252.78</v>
      </c>
      <c r="K732" t="s">
        <v>38</v>
      </c>
      <c r="L732">
        <v>46</v>
      </c>
      <c r="M732" s="1">
        <v>43244</v>
      </c>
      <c r="N732" t="s">
        <v>35</v>
      </c>
    </row>
    <row r="733" spans="1:14">
      <c r="A733" t="s">
        <v>765</v>
      </c>
      <c r="B733">
        <v>42</v>
      </c>
      <c r="C733" t="s">
        <v>22</v>
      </c>
      <c r="D733" t="s">
        <v>23</v>
      </c>
      <c r="E733" t="s">
        <v>17</v>
      </c>
      <c r="F733" t="s">
        <v>31</v>
      </c>
      <c r="G733">
        <v>130852.74</v>
      </c>
      <c r="H733">
        <v>238958.4</v>
      </c>
      <c r="I733">
        <v>723</v>
      </c>
      <c r="J733">
        <v>163868.99</v>
      </c>
      <c r="K733" t="s">
        <v>25</v>
      </c>
      <c r="L733">
        <v>53</v>
      </c>
      <c r="M733" s="1">
        <v>45044</v>
      </c>
      <c r="N733" t="s">
        <v>20</v>
      </c>
    </row>
    <row r="734" spans="1:14">
      <c r="A734" t="s">
        <v>766</v>
      </c>
      <c r="B734">
        <v>50</v>
      </c>
      <c r="C734" t="s">
        <v>15</v>
      </c>
      <c r="D734" t="s">
        <v>37</v>
      </c>
      <c r="E734" t="s">
        <v>27</v>
      </c>
      <c r="F734" t="s">
        <v>31</v>
      </c>
      <c r="G734">
        <v>139037.63</v>
      </c>
      <c r="H734">
        <v>58316.26</v>
      </c>
      <c r="I734">
        <v>614</v>
      </c>
      <c r="J734">
        <v>85223.12</v>
      </c>
      <c r="K734" t="s">
        <v>25</v>
      </c>
      <c r="L734">
        <v>45</v>
      </c>
      <c r="M734" s="1">
        <v>44461</v>
      </c>
      <c r="N734" t="s">
        <v>20</v>
      </c>
    </row>
    <row r="735" spans="1:14">
      <c r="A735" t="s">
        <v>767</v>
      </c>
      <c r="B735">
        <v>55</v>
      </c>
      <c r="C735" t="s">
        <v>22</v>
      </c>
      <c r="D735" t="s">
        <v>16</v>
      </c>
      <c r="E735" t="s">
        <v>27</v>
      </c>
      <c r="F735" t="s">
        <v>18</v>
      </c>
      <c r="G735">
        <v>37880.22</v>
      </c>
      <c r="H735">
        <v>38315.01</v>
      </c>
      <c r="I735">
        <v>427</v>
      </c>
      <c r="J735">
        <v>32551.94</v>
      </c>
      <c r="K735" t="s">
        <v>25</v>
      </c>
      <c r="L735">
        <v>4</v>
      </c>
      <c r="M735" s="1">
        <v>44986</v>
      </c>
      <c r="N735" t="s">
        <v>20</v>
      </c>
    </row>
    <row r="736" spans="1:14">
      <c r="A736" t="s">
        <v>768</v>
      </c>
      <c r="B736">
        <v>23</v>
      </c>
      <c r="C736" t="s">
        <v>22</v>
      </c>
      <c r="D736" t="s">
        <v>37</v>
      </c>
      <c r="E736" t="s">
        <v>27</v>
      </c>
      <c r="F736" t="s">
        <v>45</v>
      </c>
      <c r="G736">
        <v>168083.52</v>
      </c>
      <c r="H736">
        <v>97237.88</v>
      </c>
      <c r="I736">
        <v>331</v>
      </c>
      <c r="J736">
        <v>34410.300000000003</v>
      </c>
      <c r="K736" t="s">
        <v>19</v>
      </c>
      <c r="L736">
        <v>20</v>
      </c>
      <c r="M736" s="1">
        <v>43777</v>
      </c>
      <c r="N736" t="s">
        <v>20</v>
      </c>
    </row>
    <row r="737" spans="1:14">
      <c r="A737" t="s">
        <v>769</v>
      </c>
      <c r="B737">
        <v>61</v>
      </c>
      <c r="C737" t="s">
        <v>15</v>
      </c>
      <c r="D737" t="s">
        <v>23</v>
      </c>
      <c r="E737" t="s">
        <v>27</v>
      </c>
      <c r="F737" t="s">
        <v>31</v>
      </c>
      <c r="G737">
        <v>153145.66</v>
      </c>
      <c r="H737">
        <v>175128.27</v>
      </c>
      <c r="I737">
        <v>392</v>
      </c>
      <c r="J737">
        <v>31659.94</v>
      </c>
      <c r="K737" t="s">
        <v>25</v>
      </c>
      <c r="L737">
        <v>31</v>
      </c>
      <c r="M737" s="1">
        <v>44377</v>
      </c>
      <c r="N737" t="s">
        <v>20</v>
      </c>
    </row>
    <row r="738" spans="1:14">
      <c r="A738" t="s">
        <v>770</v>
      </c>
      <c r="B738">
        <v>62</v>
      </c>
      <c r="C738" t="s">
        <v>22</v>
      </c>
      <c r="D738" t="s">
        <v>29</v>
      </c>
      <c r="E738" t="s">
        <v>27</v>
      </c>
      <c r="F738" t="s">
        <v>45</v>
      </c>
      <c r="G738">
        <v>398141.33</v>
      </c>
      <c r="H738">
        <v>158337.56</v>
      </c>
      <c r="I738">
        <v>818</v>
      </c>
      <c r="J738">
        <v>497827.32</v>
      </c>
      <c r="K738" t="s">
        <v>38</v>
      </c>
      <c r="L738">
        <v>20</v>
      </c>
      <c r="M738" s="1">
        <v>43743</v>
      </c>
      <c r="N738" t="s">
        <v>20</v>
      </c>
    </row>
    <row r="739" spans="1:14">
      <c r="A739" t="s">
        <v>771</v>
      </c>
      <c r="B739">
        <v>49</v>
      </c>
      <c r="C739" t="s">
        <v>15</v>
      </c>
      <c r="D739" t="s">
        <v>29</v>
      </c>
      <c r="E739" t="s">
        <v>27</v>
      </c>
      <c r="F739" t="s">
        <v>31</v>
      </c>
      <c r="G739">
        <v>93845.19</v>
      </c>
      <c r="H739">
        <v>117916.51</v>
      </c>
      <c r="I739">
        <v>557</v>
      </c>
      <c r="J739">
        <v>131267.69</v>
      </c>
      <c r="K739" t="s">
        <v>19</v>
      </c>
      <c r="L739">
        <v>11</v>
      </c>
      <c r="M739" s="1">
        <v>44459</v>
      </c>
      <c r="N739" t="s">
        <v>20</v>
      </c>
    </row>
    <row r="740" spans="1:14">
      <c r="A740" t="s">
        <v>772</v>
      </c>
      <c r="B740">
        <v>62</v>
      </c>
      <c r="C740" t="s">
        <v>22</v>
      </c>
      <c r="D740" t="s">
        <v>16</v>
      </c>
      <c r="E740" t="s">
        <v>27</v>
      </c>
      <c r="F740" t="s">
        <v>18</v>
      </c>
      <c r="G740">
        <v>61578.5</v>
      </c>
      <c r="H740">
        <v>127263.42</v>
      </c>
      <c r="I740">
        <v>519</v>
      </c>
      <c r="J740">
        <v>90424.81</v>
      </c>
      <c r="K740" t="s">
        <v>25</v>
      </c>
      <c r="L740">
        <v>50</v>
      </c>
      <c r="M740" s="1">
        <v>44837</v>
      </c>
      <c r="N740" t="s">
        <v>20</v>
      </c>
    </row>
    <row r="741" spans="1:14">
      <c r="A741" t="s">
        <v>773</v>
      </c>
      <c r="B741">
        <v>64</v>
      </c>
      <c r="C741" t="s">
        <v>22</v>
      </c>
      <c r="D741" t="s">
        <v>29</v>
      </c>
      <c r="E741" t="s">
        <v>17</v>
      </c>
      <c r="F741" t="s">
        <v>31</v>
      </c>
      <c r="G741">
        <v>77836.33</v>
      </c>
      <c r="H741">
        <v>56369.99</v>
      </c>
      <c r="I741">
        <v>405</v>
      </c>
      <c r="J741">
        <v>48732.1</v>
      </c>
      <c r="K741" t="s">
        <v>19</v>
      </c>
      <c r="L741">
        <v>1</v>
      </c>
      <c r="M741" s="1">
        <v>43356</v>
      </c>
      <c r="N741" t="s">
        <v>20</v>
      </c>
    </row>
    <row r="742" spans="1:14">
      <c r="A742" t="s">
        <v>774</v>
      </c>
      <c r="B742">
        <v>38</v>
      </c>
      <c r="C742" t="s">
        <v>22</v>
      </c>
      <c r="D742" t="s">
        <v>29</v>
      </c>
      <c r="E742" t="s">
        <v>24</v>
      </c>
      <c r="F742" t="s">
        <v>33</v>
      </c>
      <c r="G742">
        <v>108272.61</v>
      </c>
      <c r="H742">
        <v>16813.63</v>
      </c>
      <c r="I742">
        <v>847</v>
      </c>
      <c r="J742">
        <v>232371.31</v>
      </c>
      <c r="K742" t="s">
        <v>25</v>
      </c>
      <c r="L742">
        <v>44</v>
      </c>
      <c r="M742" s="1">
        <v>44575</v>
      </c>
      <c r="N742" t="s">
        <v>20</v>
      </c>
    </row>
    <row r="743" spans="1:14">
      <c r="A743" t="s">
        <v>775</v>
      </c>
      <c r="B743">
        <v>33</v>
      </c>
      <c r="C743" t="s">
        <v>15</v>
      </c>
      <c r="D743" t="s">
        <v>29</v>
      </c>
      <c r="E743" t="s">
        <v>47</v>
      </c>
      <c r="F743" t="s">
        <v>18</v>
      </c>
      <c r="G743">
        <v>83736.44</v>
      </c>
      <c r="H743">
        <v>24673.99</v>
      </c>
      <c r="I743">
        <v>715</v>
      </c>
      <c r="J743">
        <v>121839.29</v>
      </c>
      <c r="K743" t="s">
        <v>38</v>
      </c>
      <c r="L743">
        <v>18</v>
      </c>
      <c r="M743" s="1">
        <v>44944</v>
      </c>
      <c r="N743" t="s">
        <v>20</v>
      </c>
    </row>
    <row r="744" spans="1:14">
      <c r="A744" t="s">
        <v>776</v>
      </c>
      <c r="B744">
        <v>38</v>
      </c>
      <c r="C744" t="s">
        <v>22</v>
      </c>
      <c r="D744" t="s">
        <v>23</v>
      </c>
      <c r="E744" t="s">
        <v>17</v>
      </c>
      <c r="F744" t="s">
        <v>33</v>
      </c>
      <c r="G744">
        <v>106352.66</v>
      </c>
      <c r="H744">
        <v>203811.71</v>
      </c>
      <c r="I744">
        <v>608</v>
      </c>
      <c r="J744">
        <v>182688.91</v>
      </c>
      <c r="K744" t="s">
        <v>19</v>
      </c>
      <c r="L744">
        <v>39</v>
      </c>
      <c r="M744" s="1">
        <v>43716</v>
      </c>
      <c r="N744" t="s">
        <v>20</v>
      </c>
    </row>
    <row r="745" spans="1:14">
      <c r="A745" t="s">
        <v>777</v>
      </c>
      <c r="B745">
        <v>28</v>
      </c>
      <c r="C745" t="s">
        <v>22</v>
      </c>
      <c r="D745" t="s">
        <v>29</v>
      </c>
      <c r="E745" t="s">
        <v>17</v>
      </c>
      <c r="F745" t="s">
        <v>31</v>
      </c>
      <c r="G745">
        <v>104953.61</v>
      </c>
      <c r="H745">
        <v>150533.49</v>
      </c>
      <c r="I745">
        <v>665</v>
      </c>
      <c r="J745">
        <v>194790.78</v>
      </c>
      <c r="K745" t="s">
        <v>38</v>
      </c>
      <c r="L745">
        <v>44</v>
      </c>
      <c r="M745" s="1">
        <v>44139</v>
      </c>
      <c r="N745" t="s">
        <v>20</v>
      </c>
    </row>
    <row r="746" spans="1:14">
      <c r="A746" t="s">
        <v>778</v>
      </c>
      <c r="B746">
        <v>54</v>
      </c>
      <c r="C746" t="s">
        <v>22</v>
      </c>
      <c r="D746" t="s">
        <v>23</v>
      </c>
      <c r="E746" t="s">
        <v>24</v>
      </c>
      <c r="F746" t="s">
        <v>33</v>
      </c>
      <c r="G746">
        <v>74212.11</v>
      </c>
      <c r="H746">
        <v>19289.189999999999</v>
      </c>
      <c r="I746">
        <v>820</v>
      </c>
      <c r="J746">
        <v>120279.8</v>
      </c>
      <c r="K746" t="s">
        <v>38</v>
      </c>
      <c r="L746">
        <v>33</v>
      </c>
      <c r="M746" s="1">
        <v>43734</v>
      </c>
      <c r="N746" t="s">
        <v>20</v>
      </c>
    </row>
    <row r="747" spans="1:14">
      <c r="A747" t="s">
        <v>779</v>
      </c>
      <c r="B747">
        <v>53</v>
      </c>
      <c r="C747" t="s">
        <v>15</v>
      </c>
      <c r="D747" t="s">
        <v>41</v>
      </c>
      <c r="E747" t="s">
        <v>27</v>
      </c>
      <c r="F747" t="s">
        <v>33</v>
      </c>
      <c r="G747">
        <v>99924.75</v>
      </c>
      <c r="H747">
        <v>179435.44</v>
      </c>
      <c r="I747">
        <v>758</v>
      </c>
      <c r="J747">
        <v>357537.26</v>
      </c>
      <c r="K747" t="s">
        <v>25</v>
      </c>
      <c r="L747">
        <v>54</v>
      </c>
      <c r="M747" s="1">
        <v>44466</v>
      </c>
      <c r="N747" t="s">
        <v>20</v>
      </c>
    </row>
    <row r="748" spans="1:14">
      <c r="A748" t="s">
        <v>780</v>
      </c>
      <c r="B748">
        <v>52</v>
      </c>
      <c r="C748" t="s">
        <v>15</v>
      </c>
      <c r="D748" t="s">
        <v>16</v>
      </c>
      <c r="E748" t="s">
        <v>27</v>
      </c>
      <c r="F748" t="s">
        <v>18</v>
      </c>
      <c r="G748">
        <v>68301.279999999999</v>
      </c>
      <c r="H748">
        <v>139553.18</v>
      </c>
      <c r="I748">
        <v>669</v>
      </c>
      <c r="J748">
        <v>78273.69</v>
      </c>
      <c r="K748" t="s">
        <v>38</v>
      </c>
      <c r="L748">
        <v>36</v>
      </c>
      <c r="M748" s="1">
        <v>43937</v>
      </c>
      <c r="N748" t="s">
        <v>35</v>
      </c>
    </row>
    <row r="749" spans="1:14">
      <c r="A749" t="s">
        <v>781</v>
      </c>
      <c r="B749">
        <v>36</v>
      </c>
      <c r="C749" t="s">
        <v>22</v>
      </c>
      <c r="D749" t="s">
        <v>41</v>
      </c>
      <c r="E749" t="s">
        <v>47</v>
      </c>
      <c r="F749" t="s">
        <v>45</v>
      </c>
      <c r="G749">
        <v>301428.25</v>
      </c>
      <c r="H749">
        <v>14295.02</v>
      </c>
      <c r="I749">
        <v>630</v>
      </c>
      <c r="J749">
        <v>131535.78</v>
      </c>
      <c r="K749" t="s">
        <v>25</v>
      </c>
      <c r="L749">
        <v>18</v>
      </c>
      <c r="M749" s="1">
        <v>43769</v>
      </c>
      <c r="N749" t="s">
        <v>20</v>
      </c>
    </row>
    <row r="750" spans="1:14">
      <c r="A750" t="s">
        <v>782</v>
      </c>
      <c r="B750">
        <v>37</v>
      </c>
      <c r="C750" t="s">
        <v>15</v>
      </c>
      <c r="D750" t="s">
        <v>23</v>
      </c>
      <c r="E750" t="s">
        <v>17</v>
      </c>
      <c r="F750" t="s">
        <v>18</v>
      </c>
      <c r="G750">
        <v>62869.29</v>
      </c>
      <c r="H750">
        <v>193046.24</v>
      </c>
      <c r="I750">
        <v>310</v>
      </c>
      <c r="J750">
        <v>10080.64</v>
      </c>
      <c r="K750" t="s">
        <v>19</v>
      </c>
      <c r="L750">
        <v>47</v>
      </c>
      <c r="M750" s="1">
        <v>43925</v>
      </c>
      <c r="N750" t="s">
        <v>20</v>
      </c>
    </row>
    <row r="751" spans="1:14">
      <c r="A751" t="s">
        <v>783</v>
      </c>
      <c r="B751">
        <v>35</v>
      </c>
      <c r="C751" t="s">
        <v>22</v>
      </c>
      <c r="D751" t="s">
        <v>37</v>
      </c>
      <c r="E751" t="s">
        <v>17</v>
      </c>
      <c r="F751" t="s">
        <v>33</v>
      </c>
      <c r="G751">
        <v>23522.42</v>
      </c>
      <c r="H751">
        <v>181123.46</v>
      </c>
      <c r="I751">
        <v>806</v>
      </c>
      <c r="J751">
        <v>139527.37</v>
      </c>
      <c r="K751" t="s">
        <v>25</v>
      </c>
      <c r="L751">
        <v>31</v>
      </c>
      <c r="M751" s="1">
        <v>44528</v>
      </c>
      <c r="N751" t="s">
        <v>20</v>
      </c>
    </row>
    <row r="752" spans="1:14">
      <c r="A752" t="s">
        <v>784</v>
      </c>
      <c r="B752">
        <v>64</v>
      </c>
      <c r="C752" t="s">
        <v>22</v>
      </c>
      <c r="D752" t="s">
        <v>37</v>
      </c>
      <c r="E752" t="s">
        <v>27</v>
      </c>
      <c r="F752" t="s">
        <v>31</v>
      </c>
      <c r="G752">
        <v>190594.28</v>
      </c>
      <c r="H752">
        <v>97021.14</v>
      </c>
      <c r="I752">
        <v>718</v>
      </c>
      <c r="J752">
        <v>448284.14</v>
      </c>
      <c r="K752" t="s">
        <v>38</v>
      </c>
      <c r="L752">
        <v>35</v>
      </c>
      <c r="M752" s="1">
        <v>43706</v>
      </c>
      <c r="N752" t="s">
        <v>20</v>
      </c>
    </row>
    <row r="753" spans="1:14">
      <c r="A753" t="s">
        <v>785</v>
      </c>
      <c r="B753">
        <v>58</v>
      </c>
      <c r="C753" t="s">
        <v>22</v>
      </c>
      <c r="D753" t="s">
        <v>16</v>
      </c>
      <c r="E753" t="s">
        <v>27</v>
      </c>
      <c r="F753" t="s">
        <v>31</v>
      </c>
      <c r="G753">
        <v>159200.75</v>
      </c>
      <c r="H753">
        <v>82134.58</v>
      </c>
      <c r="I753">
        <v>421</v>
      </c>
      <c r="J753">
        <v>16108.2</v>
      </c>
      <c r="K753" t="s">
        <v>19</v>
      </c>
      <c r="L753">
        <v>39</v>
      </c>
      <c r="M753" s="1">
        <v>44236</v>
      </c>
      <c r="N753" t="s">
        <v>20</v>
      </c>
    </row>
    <row r="754" spans="1:14">
      <c r="A754" t="s">
        <v>786</v>
      </c>
      <c r="B754">
        <v>66</v>
      </c>
      <c r="C754" t="s">
        <v>22</v>
      </c>
      <c r="D754" t="s">
        <v>16</v>
      </c>
      <c r="E754" t="s">
        <v>24</v>
      </c>
      <c r="F754" t="s">
        <v>45</v>
      </c>
      <c r="G754">
        <v>218267.54</v>
      </c>
      <c r="H754">
        <v>8140.22</v>
      </c>
      <c r="I754">
        <v>534</v>
      </c>
      <c r="J754">
        <v>178292.03</v>
      </c>
      <c r="K754" t="s">
        <v>38</v>
      </c>
      <c r="L754">
        <v>38</v>
      </c>
      <c r="M754" s="1">
        <v>43361</v>
      </c>
      <c r="N754" t="s">
        <v>20</v>
      </c>
    </row>
    <row r="755" spans="1:14">
      <c r="A755" t="s">
        <v>787</v>
      </c>
      <c r="B755">
        <v>31</v>
      </c>
      <c r="C755" t="s">
        <v>22</v>
      </c>
      <c r="D755" t="s">
        <v>23</v>
      </c>
      <c r="E755" t="s">
        <v>17</v>
      </c>
      <c r="F755" t="s">
        <v>33</v>
      </c>
      <c r="G755">
        <v>88793.77</v>
      </c>
      <c r="H755">
        <v>180695.19</v>
      </c>
      <c r="I755">
        <v>630</v>
      </c>
      <c r="J755">
        <v>151776.19</v>
      </c>
      <c r="K755" t="s">
        <v>19</v>
      </c>
      <c r="L755">
        <v>15</v>
      </c>
      <c r="M755" s="1">
        <v>43493</v>
      </c>
      <c r="N755" t="s">
        <v>20</v>
      </c>
    </row>
    <row r="756" spans="1:14">
      <c r="A756" t="s">
        <v>788</v>
      </c>
      <c r="B756">
        <v>32</v>
      </c>
      <c r="C756" t="s">
        <v>22</v>
      </c>
      <c r="D756" t="s">
        <v>37</v>
      </c>
      <c r="E756" t="s">
        <v>27</v>
      </c>
      <c r="F756" t="s">
        <v>18</v>
      </c>
      <c r="G756">
        <v>5685.13</v>
      </c>
      <c r="H756">
        <v>102782.92</v>
      </c>
      <c r="I756">
        <v>842</v>
      </c>
      <c r="J756">
        <v>499917.52</v>
      </c>
      <c r="K756" t="s">
        <v>38</v>
      </c>
      <c r="L756">
        <v>47</v>
      </c>
      <c r="M756" s="1">
        <v>43962</v>
      </c>
      <c r="N756" t="s">
        <v>20</v>
      </c>
    </row>
    <row r="757" spans="1:14">
      <c r="A757" t="s">
        <v>789</v>
      </c>
      <c r="B757">
        <v>48</v>
      </c>
      <c r="C757" t="s">
        <v>22</v>
      </c>
      <c r="D757" t="s">
        <v>29</v>
      </c>
      <c r="E757" t="s">
        <v>27</v>
      </c>
      <c r="F757" t="s">
        <v>45</v>
      </c>
      <c r="G757">
        <v>68552.52</v>
      </c>
      <c r="H757">
        <v>74807.66</v>
      </c>
      <c r="I757">
        <v>647</v>
      </c>
      <c r="J757">
        <v>167045.6</v>
      </c>
      <c r="K757" t="s">
        <v>19</v>
      </c>
      <c r="L757">
        <v>6</v>
      </c>
      <c r="M757" s="1">
        <v>44462</v>
      </c>
      <c r="N757" t="s">
        <v>20</v>
      </c>
    </row>
    <row r="758" spans="1:14">
      <c r="A758" t="s">
        <v>790</v>
      </c>
      <c r="B758">
        <v>18</v>
      </c>
      <c r="C758" t="s">
        <v>15</v>
      </c>
      <c r="D758" t="s">
        <v>23</v>
      </c>
      <c r="E758" t="s">
        <v>17</v>
      </c>
      <c r="F758" t="s">
        <v>31</v>
      </c>
      <c r="G758">
        <v>53905.68</v>
      </c>
      <c r="H758">
        <v>233069.73</v>
      </c>
      <c r="I758">
        <v>711</v>
      </c>
      <c r="J758">
        <v>218602.8</v>
      </c>
      <c r="K758" t="s">
        <v>38</v>
      </c>
      <c r="L758">
        <v>8</v>
      </c>
      <c r="M758" s="1">
        <v>45026</v>
      </c>
      <c r="N758" t="s">
        <v>20</v>
      </c>
    </row>
    <row r="759" spans="1:14">
      <c r="A759" t="s">
        <v>791</v>
      </c>
      <c r="B759">
        <v>20</v>
      </c>
      <c r="C759" t="s">
        <v>15</v>
      </c>
      <c r="D759" t="s">
        <v>23</v>
      </c>
      <c r="E759" t="s">
        <v>17</v>
      </c>
      <c r="F759" t="s">
        <v>31</v>
      </c>
      <c r="G759">
        <v>139491.82</v>
      </c>
      <c r="H759">
        <v>168810.9</v>
      </c>
      <c r="I759">
        <v>523</v>
      </c>
      <c r="J759">
        <v>31704.34</v>
      </c>
      <c r="K759" t="s">
        <v>38</v>
      </c>
      <c r="L759">
        <v>40</v>
      </c>
      <c r="M759" s="1">
        <v>43877</v>
      </c>
      <c r="N759" t="s">
        <v>20</v>
      </c>
    </row>
    <row r="760" spans="1:14">
      <c r="A760" t="s">
        <v>792</v>
      </c>
      <c r="B760">
        <v>33</v>
      </c>
      <c r="C760" t="s">
        <v>15</v>
      </c>
      <c r="D760" t="s">
        <v>41</v>
      </c>
      <c r="E760" t="s">
        <v>27</v>
      </c>
      <c r="F760" t="s">
        <v>45</v>
      </c>
      <c r="G760">
        <v>433466.49</v>
      </c>
      <c r="H760">
        <v>41504.78</v>
      </c>
      <c r="I760">
        <v>452</v>
      </c>
      <c r="J760">
        <v>43410.04</v>
      </c>
      <c r="K760" t="s">
        <v>19</v>
      </c>
      <c r="L760">
        <v>22</v>
      </c>
      <c r="M760" s="1">
        <v>44488</v>
      </c>
      <c r="N760" t="s">
        <v>20</v>
      </c>
    </row>
    <row r="761" spans="1:14">
      <c r="A761" t="s">
        <v>793</v>
      </c>
      <c r="B761">
        <v>40</v>
      </c>
      <c r="C761" t="s">
        <v>15</v>
      </c>
      <c r="D761" t="s">
        <v>37</v>
      </c>
      <c r="E761" t="s">
        <v>24</v>
      </c>
      <c r="F761" t="s">
        <v>31</v>
      </c>
      <c r="G761">
        <v>114041.25</v>
      </c>
      <c r="H761">
        <v>7366.33</v>
      </c>
      <c r="I761">
        <v>511</v>
      </c>
      <c r="J761">
        <v>176004.74</v>
      </c>
      <c r="K761" t="s">
        <v>25</v>
      </c>
      <c r="L761">
        <v>1</v>
      </c>
      <c r="M761" s="1">
        <v>44633</v>
      </c>
      <c r="N761" t="s">
        <v>20</v>
      </c>
    </row>
    <row r="762" spans="1:14">
      <c r="A762" t="s">
        <v>794</v>
      </c>
      <c r="B762">
        <v>28</v>
      </c>
      <c r="C762" t="s">
        <v>15</v>
      </c>
      <c r="D762" t="s">
        <v>41</v>
      </c>
      <c r="E762" t="s">
        <v>27</v>
      </c>
      <c r="F762" t="s">
        <v>18</v>
      </c>
      <c r="G762">
        <v>53681.14</v>
      </c>
      <c r="H762">
        <v>180435.29</v>
      </c>
      <c r="I762">
        <v>391</v>
      </c>
      <c r="J762">
        <v>35318.51</v>
      </c>
      <c r="K762" t="s">
        <v>19</v>
      </c>
      <c r="L762">
        <v>58</v>
      </c>
      <c r="M762" s="1">
        <v>44949</v>
      </c>
      <c r="N762" t="s">
        <v>35</v>
      </c>
    </row>
    <row r="763" spans="1:14">
      <c r="A763" t="s">
        <v>795</v>
      </c>
      <c r="B763">
        <v>29</v>
      </c>
      <c r="C763" t="s">
        <v>15</v>
      </c>
      <c r="D763" t="s">
        <v>16</v>
      </c>
      <c r="E763" t="s">
        <v>27</v>
      </c>
      <c r="F763" t="s">
        <v>33</v>
      </c>
      <c r="G763">
        <v>66323.33</v>
      </c>
      <c r="H763">
        <v>158390.21</v>
      </c>
      <c r="I763">
        <v>630</v>
      </c>
      <c r="J763">
        <v>19184.39</v>
      </c>
      <c r="K763" t="s">
        <v>19</v>
      </c>
      <c r="L763">
        <v>13</v>
      </c>
      <c r="M763" s="1">
        <v>43457</v>
      </c>
      <c r="N763" t="s">
        <v>20</v>
      </c>
    </row>
    <row r="764" spans="1:14">
      <c r="A764" t="s">
        <v>796</v>
      </c>
      <c r="B764">
        <v>27</v>
      </c>
      <c r="C764" t="s">
        <v>15</v>
      </c>
      <c r="D764" t="s">
        <v>23</v>
      </c>
      <c r="E764" t="s">
        <v>17</v>
      </c>
      <c r="F764" t="s">
        <v>18</v>
      </c>
      <c r="G764">
        <v>16998.2</v>
      </c>
      <c r="H764">
        <v>110509.1</v>
      </c>
      <c r="I764">
        <v>766</v>
      </c>
      <c r="J764">
        <v>238028.93</v>
      </c>
      <c r="K764" t="s">
        <v>38</v>
      </c>
      <c r="L764">
        <v>55</v>
      </c>
      <c r="M764" s="1">
        <v>44361</v>
      </c>
      <c r="N764" t="s">
        <v>20</v>
      </c>
    </row>
    <row r="765" spans="1:14">
      <c r="A765" t="s">
        <v>797</v>
      </c>
      <c r="B765">
        <v>49</v>
      </c>
      <c r="C765" t="s">
        <v>22</v>
      </c>
      <c r="D765" t="s">
        <v>23</v>
      </c>
      <c r="E765" t="s">
        <v>27</v>
      </c>
      <c r="F765" t="s">
        <v>45</v>
      </c>
      <c r="G765">
        <v>103259.35</v>
      </c>
      <c r="H765">
        <v>189491.14</v>
      </c>
      <c r="I765">
        <v>527</v>
      </c>
      <c r="J765">
        <v>14171.17</v>
      </c>
      <c r="K765" t="s">
        <v>19</v>
      </c>
      <c r="L765">
        <v>24</v>
      </c>
      <c r="M765" s="1">
        <v>44266</v>
      </c>
      <c r="N765" t="s">
        <v>20</v>
      </c>
    </row>
    <row r="766" spans="1:14">
      <c r="A766" t="s">
        <v>798</v>
      </c>
      <c r="B766">
        <v>33</v>
      </c>
      <c r="C766" t="s">
        <v>22</v>
      </c>
      <c r="D766" t="s">
        <v>23</v>
      </c>
      <c r="E766" t="s">
        <v>24</v>
      </c>
      <c r="F766" t="s">
        <v>18</v>
      </c>
      <c r="G766">
        <v>76307.3</v>
      </c>
      <c r="H766">
        <v>1532.06</v>
      </c>
      <c r="I766">
        <v>493</v>
      </c>
      <c r="J766">
        <v>45623.32</v>
      </c>
      <c r="K766" t="s">
        <v>19</v>
      </c>
      <c r="L766">
        <v>21</v>
      </c>
      <c r="M766" s="1">
        <v>43717</v>
      </c>
      <c r="N766" t="s">
        <v>20</v>
      </c>
    </row>
    <row r="767" spans="1:14">
      <c r="A767" t="s">
        <v>799</v>
      </c>
      <c r="B767">
        <v>25</v>
      </c>
      <c r="C767" t="s">
        <v>22</v>
      </c>
      <c r="D767" t="s">
        <v>23</v>
      </c>
      <c r="E767" t="s">
        <v>17</v>
      </c>
      <c r="F767" t="s">
        <v>18</v>
      </c>
      <c r="G767">
        <v>92822.85</v>
      </c>
      <c r="H767">
        <v>289145.71999999997</v>
      </c>
      <c r="I767">
        <v>829</v>
      </c>
      <c r="J767">
        <v>309790.23</v>
      </c>
      <c r="K767" t="s">
        <v>25</v>
      </c>
      <c r="L767">
        <v>45</v>
      </c>
      <c r="M767" s="1">
        <v>43932</v>
      </c>
      <c r="N767" t="s">
        <v>20</v>
      </c>
    </row>
    <row r="768" spans="1:14">
      <c r="A768" t="s">
        <v>800</v>
      </c>
      <c r="B768">
        <v>55</v>
      </c>
      <c r="C768" t="s">
        <v>22</v>
      </c>
      <c r="D768" t="s">
        <v>23</v>
      </c>
      <c r="E768" t="s">
        <v>24</v>
      </c>
      <c r="F768" t="s">
        <v>18</v>
      </c>
      <c r="G768">
        <v>46370.04</v>
      </c>
      <c r="H768">
        <v>4914.1000000000004</v>
      </c>
      <c r="I768">
        <v>542</v>
      </c>
      <c r="J768">
        <v>60292.03</v>
      </c>
      <c r="K768" t="s">
        <v>38</v>
      </c>
      <c r="L768">
        <v>43</v>
      </c>
      <c r="M768" s="1">
        <v>44223</v>
      </c>
      <c r="N768" t="s">
        <v>20</v>
      </c>
    </row>
    <row r="769" spans="1:14">
      <c r="A769" t="s">
        <v>801</v>
      </c>
      <c r="B769">
        <v>29</v>
      </c>
      <c r="C769" t="s">
        <v>15</v>
      </c>
      <c r="D769" t="s">
        <v>23</v>
      </c>
      <c r="E769" t="s">
        <v>27</v>
      </c>
      <c r="F769" t="s">
        <v>31</v>
      </c>
      <c r="G769">
        <v>133591.9</v>
      </c>
      <c r="H769">
        <v>31546.01</v>
      </c>
      <c r="I769">
        <v>688</v>
      </c>
      <c r="J769">
        <v>138064.35999999999</v>
      </c>
      <c r="K769" t="s">
        <v>38</v>
      </c>
      <c r="L769">
        <v>4</v>
      </c>
      <c r="M769" s="1">
        <v>44808</v>
      </c>
      <c r="N769" t="s">
        <v>20</v>
      </c>
    </row>
    <row r="770" spans="1:14">
      <c r="A770" t="s">
        <v>802</v>
      </c>
      <c r="B770">
        <v>41</v>
      </c>
      <c r="C770" t="s">
        <v>15</v>
      </c>
      <c r="D770" t="s">
        <v>29</v>
      </c>
      <c r="E770" t="s">
        <v>27</v>
      </c>
      <c r="F770" t="s">
        <v>45</v>
      </c>
      <c r="G770">
        <v>461505.94</v>
      </c>
      <c r="H770">
        <v>103747.37</v>
      </c>
      <c r="I770">
        <v>575</v>
      </c>
      <c r="J770">
        <v>96271.78</v>
      </c>
      <c r="K770" t="s">
        <v>25</v>
      </c>
      <c r="L770">
        <v>7</v>
      </c>
      <c r="M770" s="1">
        <v>43101</v>
      </c>
      <c r="N770" t="s">
        <v>20</v>
      </c>
    </row>
    <row r="771" spans="1:14">
      <c r="A771" t="s">
        <v>803</v>
      </c>
      <c r="B771">
        <v>45</v>
      </c>
      <c r="C771" t="s">
        <v>22</v>
      </c>
      <c r="D771" t="s">
        <v>41</v>
      </c>
      <c r="E771" t="s">
        <v>27</v>
      </c>
      <c r="F771" t="s">
        <v>18</v>
      </c>
      <c r="G771">
        <v>9921.25</v>
      </c>
      <c r="H771">
        <v>91024.97</v>
      </c>
      <c r="I771">
        <v>749</v>
      </c>
      <c r="J771">
        <v>221601.64</v>
      </c>
      <c r="K771" t="s">
        <v>38</v>
      </c>
      <c r="L771">
        <v>12</v>
      </c>
      <c r="M771" s="1">
        <v>43723</v>
      </c>
      <c r="N771" t="s">
        <v>20</v>
      </c>
    </row>
    <row r="772" spans="1:14">
      <c r="A772" t="s">
        <v>804</v>
      </c>
      <c r="B772">
        <v>25</v>
      </c>
      <c r="C772" t="s">
        <v>22</v>
      </c>
      <c r="D772" t="s">
        <v>29</v>
      </c>
      <c r="E772" t="s">
        <v>17</v>
      </c>
      <c r="F772" t="s">
        <v>18</v>
      </c>
      <c r="G772">
        <v>77277.66</v>
      </c>
      <c r="H772">
        <v>170944.92</v>
      </c>
      <c r="I772">
        <v>777</v>
      </c>
      <c r="J772">
        <v>209892.32</v>
      </c>
      <c r="K772" t="s">
        <v>38</v>
      </c>
      <c r="L772">
        <v>59</v>
      </c>
      <c r="M772" s="1">
        <v>43688</v>
      </c>
      <c r="N772" t="s">
        <v>20</v>
      </c>
    </row>
    <row r="773" spans="1:14">
      <c r="A773" t="s">
        <v>805</v>
      </c>
      <c r="B773">
        <v>45</v>
      </c>
      <c r="C773" t="s">
        <v>15</v>
      </c>
      <c r="D773" t="s">
        <v>37</v>
      </c>
      <c r="E773" t="s">
        <v>17</v>
      </c>
      <c r="F773" t="s">
        <v>33</v>
      </c>
      <c r="G773">
        <v>96354.36</v>
      </c>
      <c r="H773">
        <v>243096.4</v>
      </c>
      <c r="I773">
        <v>779</v>
      </c>
      <c r="J773">
        <v>274669.55</v>
      </c>
      <c r="K773" t="s">
        <v>25</v>
      </c>
      <c r="L773">
        <v>13</v>
      </c>
      <c r="M773" s="1">
        <v>43531</v>
      </c>
      <c r="N773" t="s">
        <v>35</v>
      </c>
    </row>
    <row r="774" spans="1:14">
      <c r="A774" t="s">
        <v>806</v>
      </c>
      <c r="B774">
        <v>53</v>
      </c>
      <c r="C774" t="s">
        <v>22</v>
      </c>
      <c r="D774" t="s">
        <v>16</v>
      </c>
      <c r="E774" t="s">
        <v>24</v>
      </c>
      <c r="F774" t="s">
        <v>18</v>
      </c>
      <c r="G774">
        <v>60265.08</v>
      </c>
      <c r="H774">
        <v>16848.62</v>
      </c>
      <c r="I774">
        <v>587</v>
      </c>
      <c r="J774">
        <v>193964.67</v>
      </c>
      <c r="K774" t="s">
        <v>38</v>
      </c>
      <c r="L774">
        <v>54</v>
      </c>
      <c r="M774" s="1">
        <v>43981</v>
      </c>
      <c r="N774" t="s">
        <v>20</v>
      </c>
    </row>
    <row r="775" spans="1:14">
      <c r="A775" t="s">
        <v>807</v>
      </c>
      <c r="B775">
        <v>43</v>
      </c>
      <c r="C775" t="s">
        <v>22</v>
      </c>
      <c r="D775" t="s">
        <v>23</v>
      </c>
      <c r="E775" t="s">
        <v>17</v>
      </c>
      <c r="F775" t="s">
        <v>33</v>
      </c>
      <c r="G775">
        <v>50955.66</v>
      </c>
      <c r="H775">
        <v>132344.4</v>
      </c>
      <c r="I775">
        <v>839</v>
      </c>
      <c r="J775">
        <v>442857.7</v>
      </c>
      <c r="K775" t="s">
        <v>38</v>
      </c>
      <c r="L775">
        <v>44</v>
      </c>
      <c r="M775" s="1">
        <v>44710</v>
      </c>
      <c r="N775" t="s">
        <v>20</v>
      </c>
    </row>
    <row r="776" spans="1:14">
      <c r="A776" t="s">
        <v>808</v>
      </c>
      <c r="B776">
        <v>25</v>
      </c>
      <c r="C776" t="s">
        <v>22</v>
      </c>
      <c r="D776" t="s">
        <v>23</v>
      </c>
      <c r="E776" t="s">
        <v>47</v>
      </c>
      <c r="F776" t="s">
        <v>18</v>
      </c>
      <c r="G776">
        <v>68705.440000000002</v>
      </c>
      <c r="H776">
        <v>15746.14</v>
      </c>
      <c r="I776">
        <v>629</v>
      </c>
      <c r="J776">
        <v>122360.83</v>
      </c>
      <c r="K776" t="s">
        <v>25</v>
      </c>
      <c r="L776">
        <v>16</v>
      </c>
      <c r="M776" s="1">
        <v>44288</v>
      </c>
      <c r="N776" t="s">
        <v>20</v>
      </c>
    </row>
    <row r="777" spans="1:14">
      <c r="A777" t="s">
        <v>809</v>
      </c>
      <c r="B777">
        <v>67</v>
      </c>
      <c r="C777" t="s">
        <v>22</v>
      </c>
      <c r="D777" t="s">
        <v>23</v>
      </c>
      <c r="E777" t="s">
        <v>17</v>
      </c>
      <c r="F777" t="s">
        <v>45</v>
      </c>
      <c r="G777">
        <v>407658.99</v>
      </c>
      <c r="H777">
        <v>61489.760000000002</v>
      </c>
      <c r="I777">
        <v>769</v>
      </c>
      <c r="J777">
        <v>300626.78999999998</v>
      </c>
      <c r="K777" t="s">
        <v>25</v>
      </c>
      <c r="L777">
        <v>6</v>
      </c>
      <c r="M777" s="1">
        <v>44343</v>
      </c>
      <c r="N777" t="s">
        <v>20</v>
      </c>
    </row>
    <row r="778" spans="1:14">
      <c r="A778" t="s">
        <v>810</v>
      </c>
      <c r="B778">
        <v>45</v>
      </c>
      <c r="C778" t="s">
        <v>15</v>
      </c>
      <c r="D778" t="s">
        <v>23</v>
      </c>
      <c r="E778" t="s">
        <v>27</v>
      </c>
      <c r="F778" t="s">
        <v>18</v>
      </c>
      <c r="G778">
        <v>12172.96</v>
      </c>
      <c r="H778">
        <v>38083.089999999997</v>
      </c>
      <c r="I778">
        <v>833</v>
      </c>
      <c r="J778">
        <v>221759.74</v>
      </c>
      <c r="K778" t="s">
        <v>38</v>
      </c>
      <c r="L778">
        <v>14</v>
      </c>
      <c r="M778" s="1">
        <v>44441</v>
      </c>
      <c r="N778" t="s">
        <v>20</v>
      </c>
    </row>
    <row r="779" spans="1:14">
      <c r="A779" t="s">
        <v>811</v>
      </c>
      <c r="B779">
        <v>45</v>
      </c>
      <c r="C779" t="s">
        <v>22</v>
      </c>
      <c r="D779" t="s">
        <v>16</v>
      </c>
      <c r="E779" t="s">
        <v>27</v>
      </c>
      <c r="F779" t="s">
        <v>33</v>
      </c>
      <c r="G779">
        <v>84693</v>
      </c>
      <c r="H779">
        <v>139006.54999999999</v>
      </c>
      <c r="I779">
        <v>766</v>
      </c>
      <c r="J779">
        <v>433775.56</v>
      </c>
      <c r="K779" t="s">
        <v>38</v>
      </c>
      <c r="L779">
        <v>51</v>
      </c>
      <c r="M779" s="1">
        <v>43760</v>
      </c>
      <c r="N779" t="s">
        <v>20</v>
      </c>
    </row>
    <row r="780" spans="1:14">
      <c r="A780" t="s">
        <v>812</v>
      </c>
      <c r="B780">
        <v>54</v>
      </c>
      <c r="C780" t="s">
        <v>22</v>
      </c>
      <c r="D780" t="s">
        <v>23</v>
      </c>
      <c r="E780" t="s">
        <v>17</v>
      </c>
      <c r="F780" t="s">
        <v>45</v>
      </c>
      <c r="G780">
        <v>95569.33</v>
      </c>
      <c r="H780">
        <v>38042.54</v>
      </c>
      <c r="I780">
        <v>719</v>
      </c>
      <c r="J780">
        <v>131110.72</v>
      </c>
      <c r="K780" t="s">
        <v>38</v>
      </c>
      <c r="L780">
        <v>48</v>
      </c>
      <c r="M780" s="1">
        <v>44053</v>
      </c>
      <c r="N780" t="s">
        <v>20</v>
      </c>
    </row>
    <row r="781" spans="1:14">
      <c r="A781" t="s">
        <v>813</v>
      </c>
      <c r="B781">
        <v>58</v>
      </c>
      <c r="C781" t="s">
        <v>15</v>
      </c>
      <c r="D781" t="s">
        <v>23</v>
      </c>
      <c r="E781" t="s">
        <v>27</v>
      </c>
      <c r="F781" t="s">
        <v>31</v>
      </c>
      <c r="G781">
        <v>175151.93</v>
      </c>
      <c r="H781">
        <v>154751.12</v>
      </c>
      <c r="I781">
        <v>421</v>
      </c>
      <c r="J781">
        <v>14476</v>
      </c>
      <c r="K781" t="s">
        <v>19</v>
      </c>
      <c r="L781">
        <v>59</v>
      </c>
      <c r="M781" s="1">
        <v>44005</v>
      </c>
      <c r="N781" t="s">
        <v>20</v>
      </c>
    </row>
    <row r="782" spans="1:14">
      <c r="A782" t="s">
        <v>814</v>
      </c>
      <c r="B782">
        <v>53</v>
      </c>
      <c r="C782" t="s">
        <v>15</v>
      </c>
      <c r="D782" t="s">
        <v>23</v>
      </c>
      <c r="E782" t="s">
        <v>27</v>
      </c>
      <c r="F782" t="s">
        <v>18</v>
      </c>
      <c r="G782">
        <v>51256.04</v>
      </c>
      <c r="H782">
        <v>121645.32</v>
      </c>
      <c r="I782">
        <v>607</v>
      </c>
      <c r="J782">
        <v>112316.69</v>
      </c>
      <c r="K782" t="s">
        <v>38</v>
      </c>
      <c r="L782">
        <v>58</v>
      </c>
      <c r="M782" s="1">
        <v>44006</v>
      </c>
      <c r="N782" t="s">
        <v>20</v>
      </c>
    </row>
    <row r="783" spans="1:14">
      <c r="A783" t="s">
        <v>815</v>
      </c>
      <c r="B783">
        <v>44</v>
      </c>
      <c r="C783" t="s">
        <v>22</v>
      </c>
      <c r="D783" t="s">
        <v>41</v>
      </c>
      <c r="E783" t="s">
        <v>17</v>
      </c>
      <c r="F783" t="s">
        <v>45</v>
      </c>
      <c r="G783">
        <v>413584.56</v>
      </c>
      <c r="H783">
        <v>75603.23</v>
      </c>
      <c r="I783">
        <v>633</v>
      </c>
      <c r="J783">
        <v>23732.09</v>
      </c>
      <c r="K783" t="s">
        <v>25</v>
      </c>
      <c r="L783">
        <v>31</v>
      </c>
      <c r="M783" s="1">
        <v>44484</v>
      </c>
      <c r="N783" t="s">
        <v>20</v>
      </c>
    </row>
    <row r="784" spans="1:14">
      <c r="A784" t="s">
        <v>816</v>
      </c>
      <c r="B784">
        <v>34</v>
      </c>
      <c r="C784" t="s">
        <v>15</v>
      </c>
      <c r="D784" t="s">
        <v>37</v>
      </c>
      <c r="E784" t="s">
        <v>24</v>
      </c>
      <c r="F784" t="s">
        <v>31</v>
      </c>
      <c r="G784">
        <v>76776.7</v>
      </c>
      <c r="H784">
        <v>10790.46</v>
      </c>
      <c r="I784">
        <v>719</v>
      </c>
      <c r="J784">
        <v>391088.91</v>
      </c>
      <c r="K784" t="s">
        <v>25</v>
      </c>
      <c r="L784">
        <v>36</v>
      </c>
      <c r="M784" s="1">
        <v>43538</v>
      </c>
      <c r="N784" t="s">
        <v>35</v>
      </c>
    </row>
    <row r="785" spans="1:14">
      <c r="A785" t="s">
        <v>817</v>
      </c>
      <c r="B785">
        <v>26</v>
      </c>
      <c r="C785" t="s">
        <v>22</v>
      </c>
      <c r="D785" t="s">
        <v>16</v>
      </c>
      <c r="E785" t="s">
        <v>27</v>
      </c>
      <c r="F785" t="s">
        <v>18</v>
      </c>
      <c r="G785">
        <v>13382.74</v>
      </c>
      <c r="H785">
        <v>61109.61</v>
      </c>
      <c r="I785">
        <v>625</v>
      </c>
      <c r="J785">
        <v>181005.62</v>
      </c>
      <c r="K785" t="s">
        <v>19</v>
      </c>
      <c r="L785">
        <v>37</v>
      </c>
      <c r="M785" s="1">
        <v>44147</v>
      </c>
      <c r="N785" t="s">
        <v>20</v>
      </c>
    </row>
    <row r="786" spans="1:14">
      <c r="A786" t="s">
        <v>818</v>
      </c>
      <c r="B786">
        <v>50</v>
      </c>
      <c r="C786" t="s">
        <v>22</v>
      </c>
      <c r="D786" t="s">
        <v>23</v>
      </c>
      <c r="E786" t="s">
        <v>24</v>
      </c>
      <c r="F786" t="s">
        <v>18</v>
      </c>
      <c r="G786">
        <v>5108.43</v>
      </c>
      <c r="H786">
        <v>8774.74</v>
      </c>
      <c r="I786">
        <v>549</v>
      </c>
      <c r="J786">
        <v>161658.73000000001</v>
      </c>
      <c r="K786" t="s">
        <v>25</v>
      </c>
      <c r="L786">
        <v>41</v>
      </c>
      <c r="M786" s="1">
        <v>44070</v>
      </c>
      <c r="N786" t="s">
        <v>35</v>
      </c>
    </row>
    <row r="787" spans="1:14">
      <c r="A787" t="s">
        <v>819</v>
      </c>
      <c r="B787">
        <v>37</v>
      </c>
      <c r="C787" t="s">
        <v>15</v>
      </c>
      <c r="D787" t="s">
        <v>37</v>
      </c>
      <c r="E787" t="s">
        <v>24</v>
      </c>
      <c r="F787" t="s">
        <v>33</v>
      </c>
      <c r="G787">
        <v>49411.35</v>
      </c>
      <c r="H787">
        <v>15991.21</v>
      </c>
      <c r="I787">
        <v>394</v>
      </c>
      <c r="J787">
        <v>10784.57</v>
      </c>
      <c r="K787" t="s">
        <v>19</v>
      </c>
      <c r="L787">
        <v>56</v>
      </c>
      <c r="M787" s="1">
        <v>44726</v>
      </c>
      <c r="N787" t="s">
        <v>20</v>
      </c>
    </row>
    <row r="788" spans="1:14">
      <c r="A788" t="s">
        <v>820</v>
      </c>
      <c r="B788">
        <v>30</v>
      </c>
      <c r="C788" t="s">
        <v>22</v>
      </c>
      <c r="D788" t="s">
        <v>37</v>
      </c>
      <c r="E788" t="s">
        <v>17</v>
      </c>
      <c r="F788" t="s">
        <v>18</v>
      </c>
      <c r="G788">
        <v>25179.14</v>
      </c>
      <c r="H788">
        <v>149337.4</v>
      </c>
      <c r="I788">
        <v>595</v>
      </c>
      <c r="J788">
        <v>20631.61</v>
      </c>
      <c r="K788" t="s">
        <v>19</v>
      </c>
      <c r="L788">
        <v>35</v>
      </c>
      <c r="M788" s="1">
        <v>44946</v>
      </c>
      <c r="N788" t="s">
        <v>20</v>
      </c>
    </row>
    <row r="789" spans="1:14">
      <c r="A789" t="s">
        <v>821</v>
      </c>
      <c r="B789">
        <v>45</v>
      </c>
      <c r="C789" t="s">
        <v>22</v>
      </c>
      <c r="D789" t="s">
        <v>16</v>
      </c>
      <c r="E789" t="s">
        <v>27</v>
      </c>
      <c r="F789" t="s">
        <v>31</v>
      </c>
      <c r="G789">
        <v>114268.63</v>
      </c>
      <c r="H789">
        <v>55278.879999999997</v>
      </c>
      <c r="I789">
        <v>483</v>
      </c>
      <c r="J789">
        <v>26681.96</v>
      </c>
      <c r="K789" t="s">
        <v>19</v>
      </c>
      <c r="L789">
        <v>54</v>
      </c>
      <c r="M789" s="1">
        <v>45066</v>
      </c>
      <c r="N789" t="s">
        <v>20</v>
      </c>
    </row>
    <row r="790" spans="1:14">
      <c r="A790" t="s">
        <v>822</v>
      </c>
      <c r="B790">
        <v>65</v>
      </c>
      <c r="C790" t="s">
        <v>22</v>
      </c>
      <c r="D790" t="s">
        <v>41</v>
      </c>
      <c r="E790" t="s">
        <v>27</v>
      </c>
      <c r="F790" t="s">
        <v>31</v>
      </c>
      <c r="G790">
        <v>9239.07</v>
      </c>
      <c r="H790">
        <v>153050.88</v>
      </c>
      <c r="I790">
        <v>559</v>
      </c>
      <c r="J790">
        <v>19926.3</v>
      </c>
      <c r="K790" t="s">
        <v>25</v>
      </c>
      <c r="L790">
        <v>10</v>
      </c>
      <c r="M790" s="1">
        <v>44731</v>
      </c>
      <c r="N790" t="s">
        <v>20</v>
      </c>
    </row>
    <row r="791" spans="1:14">
      <c r="A791" t="s">
        <v>823</v>
      </c>
      <c r="B791">
        <v>46</v>
      </c>
      <c r="C791" t="s">
        <v>22</v>
      </c>
      <c r="D791" t="s">
        <v>23</v>
      </c>
      <c r="E791" t="s">
        <v>17</v>
      </c>
      <c r="F791" t="s">
        <v>33</v>
      </c>
      <c r="G791">
        <v>82879.88</v>
      </c>
      <c r="H791">
        <v>72295.16</v>
      </c>
      <c r="I791">
        <v>485</v>
      </c>
      <c r="J791">
        <v>18556.849999999999</v>
      </c>
      <c r="K791" t="s">
        <v>25</v>
      </c>
      <c r="L791">
        <v>17</v>
      </c>
      <c r="M791" s="1">
        <v>44608</v>
      </c>
      <c r="N791" t="s">
        <v>20</v>
      </c>
    </row>
    <row r="792" spans="1:14">
      <c r="A792" t="s">
        <v>824</v>
      </c>
      <c r="B792">
        <v>30</v>
      </c>
      <c r="C792" t="s">
        <v>15</v>
      </c>
      <c r="D792" t="s">
        <v>41</v>
      </c>
      <c r="E792" t="s">
        <v>17</v>
      </c>
      <c r="F792" t="s">
        <v>33</v>
      </c>
      <c r="G792">
        <v>64848.04</v>
      </c>
      <c r="H792">
        <v>226793.96</v>
      </c>
      <c r="I792">
        <v>708</v>
      </c>
      <c r="J792">
        <v>225345.16</v>
      </c>
      <c r="K792" t="s">
        <v>38</v>
      </c>
      <c r="L792">
        <v>51</v>
      </c>
      <c r="M792" s="1">
        <v>43448</v>
      </c>
      <c r="N792" t="s">
        <v>20</v>
      </c>
    </row>
    <row r="793" spans="1:14">
      <c r="A793" t="s">
        <v>825</v>
      </c>
      <c r="B793">
        <v>63</v>
      </c>
      <c r="C793" t="s">
        <v>15</v>
      </c>
      <c r="D793" t="s">
        <v>41</v>
      </c>
      <c r="E793" t="s">
        <v>24</v>
      </c>
      <c r="F793" t="s">
        <v>33</v>
      </c>
      <c r="G793">
        <v>90797.119999999995</v>
      </c>
      <c r="H793">
        <v>9587.0499999999993</v>
      </c>
      <c r="I793">
        <v>368</v>
      </c>
      <c r="J793">
        <v>25999.74</v>
      </c>
      <c r="K793" t="s">
        <v>19</v>
      </c>
      <c r="L793">
        <v>42</v>
      </c>
      <c r="M793" s="1">
        <v>44450</v>
      </c>
      <c r="N793" t="s">
        <v>20</v>
      </c>
    </row>
    <row r="794" spans="1:14">
      <c r="A794" t="s">
        <v>826</v>
      </c>
      <c r="B794">
        <v>52</v>
      </c>
      <c r="C794" t="s">
        <v>22</v>
      </c>
      <c r="D794" t="s">
        <v>23</v>
      </c>
      <c r="E794" t="s">
        <v>17</v>
      </c>
      <c r="F794" t="s">
        <v>18</v>
      </c>
      <c r="G794">
        <v>70539.34</v>
      </c>
      <c r="H794">
        <v>147047.69</v>
      </c>
      <c r="I794">
        <v>307</v>
      </c>
      <c r="J794">
        <v>43840.89</v>
      </c>
      <c r="K794" t="s">
        <v>19</v>
      </c>
      <c r="L794">
        <v>30</v>
      </c>
      <c r="M794" s="1">
        <v>43274</v>
      </c>
      <c r="N794" t="s">
        <v>20</v>
      </c>
    </row>
    <row r="795" spans="1:14">
      <c r="A795" t="s">
        <v>827</v>
      </c>
      <c r="B795">
        <v>23</v>
      </c>
      <c r="C795" t="s">
        <v>15</v>
      </c>
      <c r="D795" t="s">
        <v>29</v>
      </c>
      <c r="E795" t="s">
        <v>27</v>
      </c>
      <c r="F795" t="s">
        <v>33</v>
      </c>
      <c r="G795">
        <v>98772.87</v>
      </c>
      <c r="H795">
        <v>174743.96</v>
      </c>
      <c r="I795">
        <v>564</v>
      </c>
      <c r="J795">
        <v>79075.7</v>
      </c>
      <c r="K795" t="s">
        <v>19</v>
      </c>
      <c r="L795">
        <v>44</v>
      </c>
      <c r="M795" s="1">
        <v>43682</v>
      </c>
      <c r="N795" t="s">
        <v>20</v>
      </c>
    </row>
    <row r="796" spans="1:14">
      <c r="A796" t="s">
        <v>828</v>
      </c>
      <c r="B796">
        <v>35</v>
      </c>
      <c r="C796" t="s">
        <v>22</v>
      </c>
      <c r="D796" t="s">
        <v>41</v>
      </c>
      <c r="E796" t="s">
        <v>27</v>
      </c>
      <c r="F796" t="s">
        <v>18</v>
      </c>
      <c r="G796">
        <v>98479.79</v>
      </c>
      <c r="H796">
        <v>150462.6</v>
      </c>
      <c r="I796">
        <v>783</v>
      </c>
      <c r="J796">
        <v>307046</v>
      </c>
      <c r="K796" t="s">
        <v>38</v>
      </c>
      <c r="L796">
        <v>55</v>
      </c>
      <c r="M796" s="1">
        <v>44156</v>
      </c>
      <c r="N796" t="s">
        <v>20</v>
      </c>
    </row>
    <row r="797" spans="1:14">
      <c r="A797" t="s">
        <v>829</v>
      </c>
      <c r="B797">
        <v>68</v>
      </c>
      <c r="C797" t="s">
        <v>22</v>
      </c>
      <c r="D797" t="s">
        <v>23</v>
      </c>
      <c r="E797" t="s">
        <v>17</v>
      </c>
      <c r="F797" t="s">
        <v>31</v>
      </c>
      <c r="G797">
        <v>31961.74</v>
      </c>
      <c r="H797">
        <v>29215.02</v>
      </c>
      <c r="I797">
        <v>670</v>
      </c>
      <c r="J797">
        <v>104227.81</v>
      </c>
      <c r="K797" t="s">
        <v>19</v>
      </c>
      <c r="L797">
        <v>7</v>
      </c>
      <c r="M797" s="1">
        <v>44460</v>
      </c>
      <c r="N797" t="s">
        <v>20</v>
      </c>
    </row>
    <row r="798" spans="1:14">
      <c r="A798" t="s">
        <v>830</v>
      </c>
      <c r="B798">
        <v>22</v>
      </c>
      <c r="C798" t="s">
        <v>22</v>
      </c>
      <c r="D798" t="s">
        <v>29</v>
      </c>
      <c r="E798" t="s">
        <v>27</v>
      </c>
      <c r="F798" t="s">
        <v>31</v>
      </c>
      <c r="G798">
        <v>88798.720000000001</v>
      </c>
      <c r="H798">
        <v>80349.63</v>
      </c>
      <c r="I798">
        <v>382</v>
      </c>
      <c r="J798">
        <v>20330.439999999999</v>
      </c>
      <c r="K798" t="s">
        <v>19</v>
      </c>
      <c r="L798">
        <v>18</v>
      </c>
      <c r="M798" s="1">
        <v>44397</v>
      </c>
      <c r="N798" t="s">
        <v>20</v>
      </c>
    </row>
    <row r="799" spans="1:14">
      <c r="A799" t="s">
        <v>831</v>
      </c>
      <c r="B799">
        <v>64</v>
      </c>
      <c r="C799" t="s">
        <v>22</v>
      </c>
      <c r="D799" t="s">
        <v>41</v>
      </c>
      <c r="E799" t="s">
        <v>27</v>
      </c>
      <c r="F799" t="s">
        <v>18</v>
      </c>
      <c r="G799">
        <v>43058.239999999998</v>
      </c>
      <c r="H799">
        <v>178056.51</v>
      </c>
      <c r="I799">
        <v>510</v>
      </c>
      <c r="J799">
        <v>153615.94</v>
      </c>
      <c r="K799" t="s">
        <v>38</v>
      </c>
      <c r="L799">
        <v>19</v>
      </c>
      <c r="M799" s="1">
        <v>44369</v>
      </c>
      <c r="N799" t="s">
        <v>20</v>
      </c>
    </row>
    <row r="800" spans="1:14">
      <c r="A800" t="s">
        <v>832</v>
      </c>
      <c r="B800">
        <v>42</v>
      </c>
      <c r="C800" t="s">
        <v>22</v>
      </c>
      <c r="D800" t="s">
        <v>29</v>
      </c>
      <c r="E800" t="s">
        <v>17</v>
      </c>
      <c r="F800" t="s">
        <v>33</v>
      </c>
      <c r="G800">
        <v>68387.45</v>
      </c>
      <c r="H800">
        <v>25131.33</v>
      </c>
      <c r="I800">
        <v>612</v>
      </c>
      <c r="J800">
        <v>174382.14</v>
      </c>
      <c r="K800" t="s">
        <v>25</v>
      </c>
      <c r="L800">
        <v>15</v>
      </c>
      <c r="M800" s="1">
        <v>43787</v>
      </c>
      <c r="N800" t="s">
        <v>35</v>
      </c>
    </row>
    <row r="801" spans="1:14">
      <c r="A801" t="s">
        <v>833</v>
      </c>
      <c r="B801">
        <v>19</v>
      </c>
      <c r="C801" t="s">
        <v>15</v>
      </c>
      <c r="D801" t="s">
        <v>23</v>
      </c>
      <c r="E801" t="s">
        <v>27</v>
      </c>
      <c r="F801" t="s">
        <v>18</v>
      </c>
      <c r="G801">
        <v>66716.039999999994</v>
      </c>
      <c r="H801">
        <v>122693.09</v>
      </c>
      <c r="I801">
        <v>636</v>
      </c>
      <c r="J801">
        <v>120445.67</v>
      </c>
      <c r="K801" t="s">
        <v>25</v>
      </c>
      <c r="L801">
        <v>39</v>
      </c>
      <c r="M801" s="1">
        <v>43292</v>
      </c>
      <c r="N801" t="s">
        <v>20</v>
      </c>
    </row>
    <row r="802" spans="1:14">
      <c r="A802" t="s">
        <v>834</v>
      </c>
      <c r="B802">
        <v>27</v>
      </c>
      <c r="C802" t="s">
        <v>22</v>
      </c>
      <c r="D802" t="s">
        <v>29</v>
      </c>
      <c r="E802" t="s">
        <v>27</v>
      </c>
      <c r="F802" t="s">
        <v>45</v>
      </c>
      <c r="G802">
        <v>270422.63</v>
      </c>
      <c r="H802">
        <v>153730.35999999999</v>
      </c>
      <c r="I802">
        <v>789</v>
      </c>
      <c r="J802">
        <v>169723.37</v>
      </c>
      <c r="K802" t="s">
        <v>25</v>
      </c>
      <c r="L802">
        <v>44</v>
      </c>
      <c r="M802" s="1">
        <v>44777</v>
      </c>
      <c r="N802" t="s">
        <v>20</v>
      </c>
    </row>
    <row r="803" spans="1:14">
      <c r="A803" t="s">
        <v>835</v>
      </c>
      <c r="B803">
        <v>47</v>
      </c>
      <c r="C803" t="s">
        <v>15</v>
      </c>
      <c r="D803" t="s">
        <v>23</v>
      </c>
      <c r="E803" t="s">
        <v>27</v>
      </c>
      <c r="F803" t="s">
        <v>45</v>
      </c>
      <c r="G803">
        <v>282844.65000000002</v>
      </c>
      <c r="H803">
        <v>135715.53</v>
      </c>
      <c r="I803">
        <v>702</v>
      </c>
      <c r="J803">
        <v>490651.24</v>
      </c>
      <c r="K803" t="s">
        <v>38</v>
      </c>
      <c r="L803">
        <v>22</v>
      </c>
      <c r="M803" s="1">
        <v>45050</v>
      </c>
      <c r="N803" t="s">
        <v>20</v>
      </c>
    </row>
    <row r="804" spans="1:14">
      <c r="A804" t="s">
        <v>836</v>
      </c>
      <c r="B804">
        <v>67</v>
      </c>
      <c r="C804" t="s">
        <v>15</v>
      </c>
      <c r="D804" t="s">
        <v>29</v>
      </c>
      <c r="E804" t="s">
        <v>27</v>
      </c>
      <c r="F804" t="s">
        <v>45</v>
      </c>
      <c r="G804">
        <v>244560.2</v>
      </c>
      <c r="H804">
        <v>159290.47</v>
      </c>
      <c r="I804">
        <v>490</v>
      </c>
      <c r="J804">
        <v>47162.18</v>
      </c>
      <c r="K804" t="s">
        <v>25</v>
      </c>
      <c r="L804">
        <v>39</v>
      </c>
      <c r="M804" s="1">
        <v>44639</v>
      </c>
      <c r="N804" t="s">
        <v>35</v>
      </c>
    </row>
    <row r="805" spans="1:14">
      <c r="A805" t="s">
        <v>837</v>
      </c>
      <c r="B805">
        <v>62</v>
      </c>
      <c r="C805" t="s">
        <v>22</v>
      </c>
      <c r="D805" t="s">
        <v>23</v>
      </c>
      <c r="E805" t="s">
        <v>27</v>
      </c>
      <c r="F805" t="s">
        <v>18</v>
      </c>
      <c r="G805">
        <v>99178.25</v>
      </c>
      <c r="H805">
        <v>153367.60999999999</v>
      </c>
      <c r="I805">
        <v>634</v>
      </c>
      <c r="J805">
        <v>179905.19</v>
      </c>
      <c r="K805" t="s">
        <v>38</v>
      </c>
      <c r="L805">
        <v>42</v>
      </c>
      <c r="M805" s="1">
        <v>43582</v>
      </c>
      <c r="N805" t="s">
        <v>20</v>
      </c>
    </row>
    <row r="806" spans="1:14">
      <c r="A806" t="s">
        <v>838</v>
      </c>
      <c r="B806">
        <v>22</v>
      </c>
      <c r="C806" t="s">
        <v>22</v>
      </c>
      <c r="D806" t="s">
        <v>16</v>
      </c>
      <c r="E806" t="s">
        <v>17</v>
      </c>
      <c r="F806" t="s">
        <v>31</v>
      </c>
      <c r="G806">
        <v>185874.46</v>
      </c>
      <c r="H806">
        <v>213768.59</v>
      </c>
      <c r="I806">
        <v>821</v>
      </c>
      <c r="J806">
        <v>190172.94</v>
      </c>
      <c r="K806" t="s">
        <v>38</v>
      </c>
      <c r="L806">
        <v>57</v>
      </c>
      <c r="M806" s="1">
        <v>44478</v>
      </c>
      <c r="N806" t="s">
        <v>20</v>
      </c>
    </row>
    <row r="807" spans="1:14">
      <c r="A807" t="s">
        <v>839</v>
      </c>
      <c r="B807">
        <v>50</v>
      </c>
      <c r="C807" t="s">
        <v>22</v>
      </c>
      <c r="D807" t="s">
        <v>29</v>
      </c>
      <c r="E807" t="s">
        <v>24</v>
      </c>
      <c r="F807" t="s">
        <v>33</v>
      </c>
      <c r="G807">
        <v>53081.39</v>
      </c>
      <c r="H807">
        <v>16430.8</v>
      </c>
      <c r="I807">
        <v>386</v>
      </c>
      <c r="J807">
        <v>19265.63</v>
      </c>
      <c r="K807" t="s">
        <v>25</v>
      </c>
      <c r="L807">
        <v>56</v>
      </c>
      <c r="M807" s="1">
        <v>43736</v>
      </c>
      <c r="N807" t="s">
        <v>35</v>
      </c>
    </row>
    <row r="808" spans="1:14">
      <c r="A808" t="s">
        <v>840</v>
      </c>
      <c r="B808">
        <v>18</v>
      </c>
      <c r="C808" t="s">
        <v>22</v>
      </c>
      <c r="D808" t="s">
        <v>16</v>
      </c>
      <c r="E808" t="s">
        <v>27</v>
      </c>
      <c r="F808" t="s">
        <v>18</v>
      </c>
      <c r="G808">
        <v>12047.8</v>
      </c>
      <c r="H808">
        <v>139767.41</v>
      </c>
      <c r="I808">
        <v>361</v>
      </c>
      <c r="J808">
        <v>45764.11</v>
      </c>
      <c r="K808" t="s">
        <v>19</v>
      </c>
      <c r="L808">
        <v>54</v>
      </c>
      <c r="M808" s="1">
        <v>43561</v>
      </c>
      <c r="N808" t="s">
        <v>20</v>
      </c>
    </row>
    <row r="809" spans="1:14">
      <c r="A809" t="s">
        <v>841</v>
      </c>
      <c r="B809">
        <v>35</v>
      </c>
      <c r="C809" t="s">
        <v>22</v>
      </c>
      <c r="D809" t="s">
        <v>16</v>
      </c>
      <c r="E809" t="s">
        <v>24</v>
      </c>
      <c r="F809" t="s">
        <v>31</v>
      </c>
      <c r="G809">
        <v>168754.12</v>
      </c>
      <c r="H809">
        <v>8048.37</v>
      </c>
      <c r="I809">
        <v>686</v>
      </c>
      <c r="J809">
        <v>29420.15</v>
      </c>
      <c r="K809" t="s">
        <v>38</v>
      </c>
      <c r="L809">
        <v>30</v>
      </c>
      <c r="M809" s="1">
        <v>44752</v>
      </c>
      <c r="N809" t="s">
        <v>20</v>
      </c>
    </row>
    <row r="810" spans="1:14">
      <c r="A810" t="s">
        <v>842</v>
      </c>
      <c r="B810">
        <v>49</v>
      </c>
      <c r="C810" t="s">
        <v>15</v>
      </c>
      <c r="D810" t="s">
        <v>29</v>
      </c>
      <c r="E810" t="s">
        <v>27</v>
      </c>
      <c r="F810" t="s">
        <v>18</v>
      </c>
      <c r="G810">
        <v>99719.85</v>
      </c>
      <c r="H810">
        <v>110224.55</v>
      </c>
      <c r="I810">
        <v>445</v>
      </c>
      <c r="J810">
        <v>43790.84</v>
      </c>
      <c r="K810" t="s">
        <v>19</v>
      </c>
      <c r="L810">
        <v>20</v>
      </c>
      <c r="M810" s="1">
        <v>43508</v>
      </c>
      <c r="N810" t="s">
        <v>20</v>
      </c>
    </row>
    <row r="811" spans="1:14">
      <c r="A811" t="s">
        <v>843</v>
      </c>
      <c r="B811">
        <v>64</v>
      </c>
      <c r="C811" t="s">
        <v>22</v>
      </c>
      <c r="D811" t="s">
        <v>16</v>
      </c>
      <c r="E811" t="s">
        <v>17</v>
      </c>
      <c r="F811" t="s">
        <v>31</v>
      </c>
      <c r="G811">
        <v>62058.73</v>
      </c>
      <c r="H811">
        <v>220682.94</v>
      </c>
      <c r="I811">
        <v>452</v>
      </c>
      <c r="J811">
        <v>12617.23</v>
      </c>
      <c r="K811" t="s">
        <v>19</v>
      </c>
      <c r="L811">
        <v>32</v>
      </c>
      <c r="M811" s="1">
        <v>43402</v>
      </c>
      <c r="N811" t="s">
        <v>20</v>
      </c>
    </row>
    <row r="812" spans="1:14">
      <c r="A812" t="s">
        <v>844</v>
      </c>
      <c r="B812">
        <v>66</v>
      </c>
      <c r="C812" t="s">
        <v>22</v>
      </c>
      <c r="D812" t="s">
        <v>23</v>
      </c>
      <c r="E812" t="s">
        <v>24</v>
      </c>
      <c r="F812" t="s">
        <v>33</v>
      </c>
      <c r="G812">
        <v>60089.89</v>
      </c>
      <c r="H812">
        <v>17526.12</v>
      </c>
      <c r="I812">
        <v>648</v>
      </c>
      <c r="J812">
        <v>89166.93</v>
      </c>
      <c r="K812" t="s">
        <v>38</v>
      </c>
      <c r="L812">
        <v>42</v>
      </c>
      <c r="M812" s="1">
        <v>43151</v>
      </c>
      <c r="N812" t="s">
        <v>20</v>
      </c>
    </row>
    <row r="813" spans="1:14">
      <c r="A813" t="s">
        <v>845</v>
      </c>
      <c r="B813">
        <v>28</v>
      </c>
      <c r="C813" t="s">
        <v>15</v>
      </c>
      <c r="D813" t="s">
        <v>29</v>
      </c>
      <c r="E813" t="s">
        <v>17</v>
      </c>
      <c r="F813" t="s">
        <v>31</v>
      </c>
      <c r="G813">
        <v>188618.47</v>
      </c>
      <c r="H813">
        <v>96221.26</v>
      </c>
      <c r="I813">
        <v>477</v>
      </c>
      <c r="J813">
        <v>37433.85</v>
      </c>
      <c r="K813" t="s">
        <v>19</v>
      </c>
      <c r="L813">
        <v>25</v>
      </c>
      <c r="M813" s="1">
        <v>43195</v>
      </c>
      <c r="N813" t="s">
        <v>20</v>
      </c>
    </row>
    <row r="814" spans="1:14">
      <c r="A814" t="s">
        <v>846</v>
      </c>
      <c r="B814">
        <v>38</v>
      </c>
      <c r="C814" t="s">
        <v>15</v>
      </c>
      <c r="D814" t="s">
        <v>23</v>
      </c>
      <c r="E814" t="s">
        <v>24</v>
      </c>
      <c r="F814" t="s">
        <v>31</v>
      </c>
      <c r="G814">
        <v>143670.26</v>
      </c>
      <c r="H814">
        <v>6841.54</v>
      </c>
      <c r="I814">
        <v>786</v>
      </c>
      <c r="J814">
        <v>94847.73</v>
      </c>
      <c r="K814" t="s">
        <v>25</v>
      </c>
      <c r="L814">
        <v>23</v>
      </c>
      <c r="M814" s="1">
        <v>43602</v>
      </c>
      <c r="N814" t="s">
        <v>20</v>
      </c>
    </row>
    <row r="815" spans="1:14">
      <c r="A815" t="s">
        <v>847</v>
      </c>
      <c r="B815">
        <v>43</v>
      </c>
      <c r="C815" t="s">
        <v>22</v>
      </c>
      <c r="D815" t="s">
        <v>41</v>
      </c>
      <c r="E815" t="s">
        <v>27</v>
      </c>
      <c r="F815" t="s">
        <v>31</v>
      </c>
      <c r="G815">
        <v>62649.47</v>
      </c>
      <c r="H815">
        <v>188225.7</v>
      </c>
      <c r="I815">
        <v>546</v>
      </c>
      <c r="J815">
        <v>116109.29</v>
      </c>
      <c r="K815" t="s">
        <v>38</v>
      </c>
      <c r="L815">
        <v>5</v>
      </c>
      <c r="M815" s="1">
        <v>44074</v>
      </c>
      <c r="N815" t="s">
        <v>20</v>
      </c>
    </row>
    <row r="816" spans="1:14">
      <c r="A816" t="s">
        <v>848</v>
      </c>
      <c r="B816">
        <v>42</v>
      </c>
      <c r="C816" t="s">
        <v>15</v>
      </c>
      <c r="D816" t="s">
        <v>23</v>
      </c>
      <c r="E816" t="s">
        <v>27</v>
      </c>
      <c r="F816" t="s">
        <v>31</v>
      </c>
      <c r="G816">
        <v>118304.07</v>
      </c>
      <c r="H816">
        <v>128347</v>
      </c>
      <c r="I816">
        <v>553</v>
      </c>
      <c r="J816">
        <v>49195.44</v>
      </c>
      <c r="K816" t="s">
        <v>38</v>
      </c>
      <c r="L816">
        <v>50</v>
      </c>
      <c r="M816" s="1">
        <v>44352</v>
      </c>
      <c r="N816" t="s">
        <v>20</v>
      </c>
    </row>
    <row r="817" spans="1:14">
      <c r="A817" t="s">
        <v>849</v>
      </c>
      <c r="B817">
        <v>39</v>
      </c>
      <c r="C817" t="s">
        <v>22</v>
      </c>
      <c r="D817" t="s">
        <v>29</v>
      </c>
      <c r="E817" t="s">
        <v>24</v>
      </c>
      <c r="F817" t="s">
        <v>18</v>
      </c>
      <c r="G817">
        <v>94478.73</v>
      </c>
      <c r="H817">
        <v>3579.24</v>
      </c>
      <c r="I817">
        <v>799</v>
      </c>
      <c r="J817">
        <v>241086.83</v>
      </c>
      <c r="K817" t="s">
        <v>38</v>
      </c>
      <c r="L817">
        <v>41</v>
      </c>
      <c r="M817" s="1">
        <v>44841</v>
      </c>
      <c r="N817" t="s">
        <v>20</v>
      </c>
    </row>
    <row r="818" spans="1:14">
      <c r="A818" t="s">
        <v>850</v>
      </c>
      <c r="B818">
        <v>44</v>
      </c>
      <c r="C818" t="s">
        <v>15</v>
      </c>
      <c r="D818" t="s">
        <v>16</v>
      </c>
      <c r="E818" t="s">
        <v>27</v>
      </c>
      <c r="F818" t="s">
        <v>18</v>
      </c>
      <c r="G818">
        <v>81369.5</v>
      </c>
      <c r="H818">
        <v>142828.17000000001</v>
      </c>
      <c r="I818">
        <v>840</v>
      </c>
      <c r="J818">
        <v>237117.39</v>
      </c>
      <c r="K818" t="s">
        <v>38</v>
      </c>
      <c r="L818">
        <v>30</v>
      </c>
      <c r="M818" s="1">
        <v>44674</v>
      </c>
      <c r="N818" t="s">
        <v>20</v>
      </c>
    </row>
    <row r="819" spans="1:14">
      <c r="A819" t="s">
        <v>851</v>
      </c>
      <c r="B819">
        <v>66</v>
      </c>
      <c r="C819" t="s">
        <v>15</v>
      </c>
      <c r="D819" t="s">
        <v>29</v>
      </c>
      <c r="E819" t="s">
        <v>27</v>
      </c>
      <c r="F819" t="s">
        <v>31</v>
      </c>
      <c r="G819">
        <v>149657.38</v>
      </c>
      <c r="H819">
        <v>198429.57</v>
      </c>
      <c r="I819">
        <v>651</v>
      </c>
      <c r="J819">
        <v>134793.43</v>
      </c>
      <c r="K819" t="s">
        <v>25</v>
      </c>
      <c r="L819">
        <v>48</v>
      </c>
      <c r="M819" s="1">
        <v>43250</v>
      </c>
      <c r="N819" t="s">
        <v>35</v>
      </c>
    </row>
    <row r="820" spans="1:14">
      <c r="A820" t="s">
        <v>852</v>
      </c>
      <c r="B820">
        <v>30</v>
      </c>
      <c r="C820" t="s">
        <v>22</v>
      </c>
      <c r="D820" t="s">
        <v>23</v>
      </c>
      <c r="E820" t="s">
        <v>17</v>
      </c>
      <c r="F820" t="s">
        <v>31</v>
      </c>
      <c r="G820">
        <v>148714.28</v>
      </c>
      <c r="H820">
        <v>250567</v>
      </c>
      <c r="I820">
        <v>811</v>
      </c>
      <c r="J820">
        <v>297285.24</v>
      </c>
      <c r="K820" t="s">
        <v>25</v>
      </c>
      <c r="L820">
        <v>39</v>
      </c>
      <c r="M820" s="1">
        <v>44033</v>
      </c>
      <c r="N820" t="s">
        <v>20</v>
      </c>
    </row>
    <row r="821" spans="1:14">
      <c r="A821" t="s">
        <v>853</v>
      </c>
      <c r="B821">
        <v>50</v>
      </c>
      <c r="C821" t="s">
        <v>15</v>
      </c>
      <c r="D821" t="s">
        <v>29</v>
      </c>
      <c r="E821" t="s">
        <v>24</v>
      </c>
      <c r="F821" t="s">
        <v>31</v>
      </c>
      <c r="G821">
        <v>39713.96</v>
      </c>
      <c r="H821">
        <v>14914.82</v>
      </c>
      <c r="I821">
        <v>312</v>
      </c>
      <c r="J821">
        <v>47227.040000000001</v>
      </c>
      <c r="K821" t="s">
        <v>19</v>
      </c>
      <c r="L821">
        <v>57</v>
      </c>
      <c r="M821" s="1">
        <v>43949</v>
      </c>
      <c r="N821" t="s">
        <v>35</v>
      </c>
    </row>
    <row r="822" spans="1:14">
      <c r="A822" t="s">
        <v>854</v>
      </c>
      <c r="B822">
        <v>51</v>
      </c>
      <c r="C822" t="s">
        <v>15</v>
      </c>
      <c r="D822" t="s">
        <v>16</v>
      </c>
      <c r="E822" t="s">
        <v>24</v>
      </c>
      <c r="F822" t="s">
        <v>18</v>
      </c>
      <c r="G822">
        <v>82643.44</v>
      </c>
      <c r="H822">
        <v>4160.93</v>
      </c>
      <c r="I822">
        <v>450</v>
      </c>
      <c r="J822">
        <v>21387.119999999999</v>
      </c>
      <c r="K822" t="s">
        <v>19</v>
      </c>
      <c r="L822">
        <v>27</v>
      </c>
      <c r="M822" s="1">
        <v>44915</v>
      </c>
      <c r="N822" t="s">
        <v>20</v>
      </c>
    </row>
    <row r="823" spans="1:14">
      <c r="A823" t="s">
        <v>855</v>
      </c>
      <c r="B823">
        <v>58</v>
      </c>
      <c r="C823" t="s">
        <v>15</v>
      </c>
      <c r="D823" t="s">
        <v>16</v>
      </c>
      <c r="E823" t="s">
        <v>27</v>
      </c>
      <c r="F823" t="s">
        <v>31</v>
      </c>
      <c r="G823">
        <v>58843.13</v>
      </c>
      <c r="H823">
        <v>178943.76</v>
      </c>
      <c r="I823">
        <v>349</v>
      </c>
      <c r="J823">
        <v>43723.64</v>
      </c>
      <c r="K823" t="s">
        <v>25</v>
      </c>
      <c r="L823">
        <v>57</v>
      </c>
      <c r="M823" s="1">
        <v>44390</v>
      </c>
      <c r="N823" t="s">
        <v>20</v>
      </c>
    </row>
    <row r="824" spans="1:14">
      <c r="A824" t="s">
        <v>856</v>
      </c>
      <c r="B824">
        <v>52</v>
      </c>
      <c r="C824" t="s">
        <v>15</v>
      </c>
      <c r="D824" t="s">
        <v>23</v>
      </c>
      <c r="E824" t="s">
        <v>24</v>
      </c>
      <c r="F824" t="s">
        <v>18</v>
      </c>
      <c r="G824">
        <v>93106.3</v>
      </c>
      <c r="H824">
        <v>10515.78</v>
      </c>
      <c r="I824">
        <v>514</v>
      </c>
      <c r="J824">
        <v>71890.03</v>
      </c>
      <c r="K824" t="s">
        <v>25</v>
      </c>
      <c r="L824">
        <v>42</v>
      </c>
      <c r="M824" s="1">
        <v>44279</v>
      </c>
      <c r="N824" t="s">
        <v>20</v>
      </c>
    </row>
    <row r="825" spans="1:14">
      <c r="A825" t="s">
        <v>857</v>
      </c>
      <c r="B825">
        <v>18</v>
      </c>
      <c r="C825" t="s">
        <v>15</v>
      </c>
      <c r="D825" t="s">
        <v>29</v>
      </c>
      <c r="E825" t="s">
        <v>27</v>
      </c>
      <c r="F825" t="s">
        <v>33</v>
      </c>
      <c r="G825">
        <v>61049.599999999999</v>
      </c>
      <c r="H825">
        <v>181179.3</v>
      </c>
      <c r="I825">
        <v>671</v>
      </c>
      <c r="J825">
        <v>138514.01999999999</v>
      </c>
      <c r="K825" t="s">
        <v>25</v>
      </c>
      <c r="L825">
        <v>37</v>
      </c>
      <c r="M825" s="1">
        <v>43499</v>
      </c>
      <c r="N825" t="s">
        <v>20</v>
      </c>
    </row>
    <row r="826" spans="1:14">
      <c r="A826" t="s">
        <v>858</v>
      </c>
      <c r="B826">
        <v>38</v>
      </c>
      <c r="C826" t="s">
        <v>15</v>
      </c>
      <c r="D826" t="s">
        <v>29</v>
      </c>
      <c r="E826" t="s">
        <v>27</v>
      </c>
      <c r="F826" t="s">
        <v>31</v>
      </c>
      <c r="G826">
        <v>172243.78</v>
      </c>
      <c r="H826">
        <v>86070.73</v>
      </c>
      <c r="I826">
        <v>412</v>
      </c>
      <c r="J826">
        <v>19319.310000000001</v>
      </c>
      <c r="K826" t="s">
        <v>25</v>
      </c>
      <c r="L826">
        <v>7</v>
      </c>
      <c r="M826" s="1">
        <v>44572</v>
      </c>
      <c r="N826" t="s">
        <v>20</v>
      </c>
    </row>
    <row r="827" spans="1:14">
      <c r="A827" t="s">
        <v>859</v>
      </c>
      <c r="B827">
        <v>65</v>
      </c>
      <c r="C827" t="s">
        <v>22</v>
      </c>
      <c r="D827" t="s">
        <v>16</v>
      </c>
      <c r="E827" t="s">
        <v>17</v>
      </c>
      <c r="F827" t="s">
        <v>18</v>
      </c>
      <c r="G827">
        <v>27357.119999999999</v>
      </c>
      <c r="H827">
        <v>37374.29</v>
      </c>
      <c r="I827">
        <v>551</v>
      </c>
      <c r="J827">
        <v>191419.45</v>
      </c>
      <c r="K827" t="s">
        <v>38</v>
      </c>
      <c r="L827">
        <v>5</v>
      </c>
      <c r="M827" s="1">
        <v>44527</v>
      </c>
      <c r="N827" t="s">
        <v>20</v>
      </c>
    </row>
    <row r="828" spans="1:14">
      <c r="A828" t="s">
        <v>860</v>
      </c>
      <c r="B828">
        <v>23</v>
      </c>
      <c r="C828" t="s">
        <v>22</v>
      </c>
      <c r="D828" t="s">
        <v>29</v>
      </c>
      <c r="E828" t="s">
        <v>27</v>
      </c>
      <c r="F828" t="s">
        <v>18</v>
      </c>
      <c r="G828">
        <v>51938.17</v>
      </c>
      <c r="H828">
        <v>110915.91</v>
      </c>
      <c r="I828">
        <v>640</v>
      </c>
      <c r="J828">
        <v>28203.02</v>
      </c>
      <c r="K828" t="s">
        <v>25</v>
      </c>
      <c r="L828">
        <v>15</v>
      </c>
      <c r="M828" s="1">
        <v>43887</v>
      </c>
      <c r="N828" t="s">
        <v>20</v>
      </c>
    </row>
    <row r="829" spans="1:14">
      <c r="A829" t="s">
        <v>861</v>
      </c>
      <c r="B829">
        <v>45</v>
      </c>
      <c r="C829" t="s">
        <v>15</v>
      </c>
      <c r="D829" t="s">
        <v>29</v>
      </c>
      <c r="E829" t="s">
        <v>27</v>
      </c>
      <c r="F829" t="s">
        <v>33</v>
      </c>
      <c r="G829">
        <v>24963.94</v>
      </c>
      <c r="H829">
        <v>75872.39</v>
      </c>
      <c r="I829">
        <v>352</v>
      </c>
      <c r="J829">
        <v>41867.199999999997</v>
      </c>
      <c r="K829" t="s">
        <v>19</v>
      </c>
      <c r="L829">
        <v>51</v>
      </c>
      <c r="M829" s="1">
        <v>44113</v>
      </c>
      <c r="N829" t="s">
        <v>35</v>
      </c>
    </row>
    <row r="830" spans="1:14">
      <c r="A830" t="s">
        <v>862</v>
      </c>
      <c r="B830">
        <v>34</v>
      </c>
      <c r="C830" t="s">
        <v>22</v>
      </c>
      <c r="D830" t="s">
        <v>23</v>
      </c>
      <c r="E830" t="s">
        <v>17</v>
      </c>
      <c r="F830" t="s">
        <v>18</v>
      </c>
      <c r="G830">
        <v>66351.77</v>
      </c>
      <c r="H830">
        <v>220264.2</v>
      </c>
      <c r="I830">
        <v>429</v>
      </c>
      <c r="J830">
        <v>47196.47</v>
      </c>
      <c r="K830" t="s">
        <v>25</v>
      </c>
      <c r="L830">
        <v>42</v>
      </c>
      <c r="M830" s="1">
        <v>43919</v>
      </c>
      <c r="N830" t="s">
        <v>20</v>
      </c>
    </row>
    <row r="831" spans="1:14">
      <c r="A831" t="s">
        <v>863</v>
      </c>
      <c r="B831">
        <v>22</v>
      </c>
      <c r="C831" t="s">
        <v>22</v>
      </c>
      <c r="D831" t="s">
        <v>23</v>
      </c>
      <c r="E831" t="s">
        <v>27</v>
      </c>
      <c r="F831" t="s">
        <v>33</v>
      </c>
      <c r="G831">
        <v>127051.1</v>
      </c>
      <c r="H831">
        <v>192708.11</v>
      </c>
      <c r="I831">
        <v>492</v>
      </c>
      <c r="J831">
        <v>21907.73</v>
      </c>
      <c r="K831" t="s">
        <v>25</v>
      </c>
      <c r="L831">
        <v>8</v>
      </c>
      <c r="M831" s="1">
        <v>43600</v>
      </c>
      <c r="N831" t="s">
        <v>20</v>
      </c>
    </row>
    <row r="832" spans="1:14">
      <c r="A832" t="s">
        <v>864</v>
      </c>
      <c r="B832">
        <v>48</v>
      </c>
      <c r="C832" t="s">
        <v>22</v>
      </c>
      <c r="D832" t="s">
        <v>23</v>
      </c>
      <c r="E832" t="s">
        <v>27</v>
      </c>
      <c r="F832" t="s">
        <v>18</v>
      </c>
      <c r="G832">
        <v>72126.28</v>
      </c>
      <c r="H832">
        <v>147465.60999999999</v>
      </c>
      <c r="I832">
        <v>356</v>
      </c>
      <c r="J832">
        <v>43739.16</v>
      </c>
      <c r="K832" t="s">
        <v>19</v>
      </c>
      <c r="L832">
        <v>56</v>
      </c>
      <c r="M832" s="1">
        <v>43403</v>
      </c>
      <c r="N832" t="s">
        <v>20</v>
      </c>
    </row>
    <row r="833" spans="1:14">
      <c r="A833" t="s">
        <v>865</v>
      </c>
      <c r="B833">
        <v>22</v>
      </c>
      <c r="C833" t="s">
        <v>15</v>
      </c>
      <c r="D833" t="s">
        <v>23</v>
      </c>
      <c r="E833" t="s">
        <v>27</v>
      </c>
      <c r="F833" t="s">
        <v>33</v>
      </c>
      <c r="G833">
        <v>83256.19</v>
      </c>
      <c r="H833">
        <v>180778.77</v>
      </c>
      <c r="I833">
        <v>396</v>
      </c>
      <c r="J833">
        <v>6208.16</v>
      </c>
      <c r="K833" t="s">
        <v>19</v>
      </c>
      <c r="L833">
        <v>9</v>
      </c>
      <c r="M833" s="1">
        <v>44444</v>
      </c>
      <c r="N833" t="s">
        <v>35</v>
      </c>
    </row>
    <row r="834" spans="1:14">
      <c r="A834" t="s">
        <v>866</v>
      </c>
      <c r="B834">
        <v>55</v>
      </c>
      <c r="C834" t="s">
        <v>22</v>
      </c>
      <c r="D834" t="s">
        <v>29</v>
      </c>
      <c r="E834" t="s">
        <v>17</v>
      </c>
      <c r="F834" t="s">
        <v>33</v>
      </c>
      <c r="G834">
        <v>16316.22</v>
      </c>
      <c r="H834">
        <v>146846.72</v>
      </c>
      <c r="I834">
        <v>497</v>
      </c>
      <c r="J834">
        <v>22491.41</v>
      </c>
      <c r="K834" t="s">
        <v>19</v>
      </c>
      <c r="L834">
        <v>11</v>
      </c>
      <c r="M834" s="1">
        <v>44509</v>
      </c>
      <c r="N834" t="s">
        <v>20</v>
      </c>
    </row>
    <row r="835" spans="1:14">
      <c r="A835" t="s">
        <v>867</v>
      </c>
      <c r="B835">
        <v>20</v>
      </c>
      <c r="C835" t="s">
        <v>15</v>
      </c>
      <c r="D835" t="s">
        <v>16</v>
      </c>
      <c r="E835" t="s">
        <v>17</v>
      </c>
      <c r="F835" t="s">
        <v>31</v>
      </c>
      <c r="G835">
        <v>187021</v>
      </c>
      <c r="H835">
        <v>236059.41</v>
      </c>
      <c r="I835">
        <v>446</v>
      </c>
      <c r="J835">
        <v>45220.43</v>
      </c>
      <c r="K835" t="s">
        <v>25</v>
      </c>
      <c r="L835">
        <v>22</v>
      </c>
      <c r="M835" s="1">
        <v>43112</v>
      </c>
      <c r="N835" t="s">
        <v>35</v>
      </c>
    </row>
    <row r="836" spans="1:14">
      <c r="A836" t="s">
        <v>868</v>
      </c>
      <c r="B836">
        <v>40</v>
      </c>
      <c r="C836" t="s">
        <v>22</v>
      </c>
      <c r="D836" t="s">
        <v>23</v>
      </c>
      <c r="E836" t="s">
        <v>24</v>
      </c>
      <c r="F836" t="s">
        <v>18</v>
      </c>
      <c r="G836">
        <v>70843.47</v>
      </c>
      <c r="H836">
        <v>16860.87</v>
      </c>
      <c r="I836">
        <v>594</v>
      </c>
      <c r="J836">
        <v>55650.29</v>
      </c>
      <c r="K836" t="s">
        <v>38</v>
      </c>
      <c r="L836">
        <v>34</v>
      </c>
      <c r="M836" s="1">
        <v>44929</v>
      </c>
      <c r="N836" t="s">
        <v>20</v>
      </c>
    </row>
    <row r="837" spans="1:14">
      <c r="A837" t="s">
        <v>869</v>
      </c>
      <c r="B837">
        <v>54</v>
      </c>
      <c r="C837" t="s">
        <v>15</v>
      </c>
      <c r="D837" t="s">
        <v>41</v>
      </c>
      <c r="E837" t="s">
        <v>24</v>
      </c>
      <c r="F837" t="s">
        <v>18</v>
      </c>
      <c r="G837">
        <v>74840.56</v>
      </c>
      <c r="H837">
        <v>14217.51</v>
      </c>
      <c r="I837">
        <v>311</v>
      </c>
      <c r="J837">
        <v>20214.86</v>
      </c>
      <c r="K837" t="s">
        <v>25</v>
      </c>
      <c r="L837">
        <v>35</v>
      </c>
      <c r="M837" s="1">
        <v>44638</v>
      </c>
      <c r="N837" t="s">
        <v>35</v>
      </c>
    </row>
    <row r="838" spans="1:14">
      <c r="A838" t="s">
        <v>870</v>
      </c>
      <c r="B838">
        <v>54</v>
      </c>
      <c r="C838" t="s">
        <v>15</v>
      </c>
      <c r="D838" t="s">
        <v>23</v>
      </c>
      <c r="E838" t="s">
        <v>17</v>
      </c>
      <c r="F838" t="s">
        <v>31</v>
      </c>
      <c r="G838">
        <v>159962.71</v>
      </c>
      <c r="H838">
        <v>162177.64000000001</v>
      </c>
      <c r="I838">
        <v>632</v>
      </c>
      <c r="J838">
        <v>142471.74</v>
      </c>
      <c r="K838" t="s">
        <v>38</v>
      </c>
      <c r="L838">
        <v>13</v>
      </c>
      <c r="M838" s="1">
        <v>44863</v>
      </c>
      <c r="N838" t="s">
        <v>20</v>
      </c>
    </row>
    <row r="839" spans="1:14">
      <c r="A839" t="s">
        <v>871</v>
      </c>
      <c r="B839">
        <v>27</v>
      </c>
      <c r="C839" t="s">
        <v>22</v>
      </c>
      <c r="D839" t="s">
        <v>37</v>
      </c>
      <c r="E839" t="s">
        <v>24</v>
      </c>
      <c r="F839" t="s">
        <v>31</v>
      </c>
      <c r="G839">
        <v>150809.97</v>
      </c>
      <c r="H839">
        <v>12517.32</v>
      </c>
      <c r="I839">
        <v>519</v>
      </c>
      <c r="J839">
        <v>185967.69</v>
      </c>
      <c r="K839" t="s">
        <v>38</v>
      </c>
      <c r="L839">
        <v>11</v>
      </c>
      <c r="M839" s="1">
        <v>44678</v>
      </c>
      <c r="N839" t="s">
        <v>20</v>
      </c>
    </row>
    <row r="840" spans="1:14">
      <c r="A840" t="s">
        <v>872</v>
      </c>
      <c r="B840">
        <v>27</v>
      </c>
      <c r="C840" t="s">
        <v>22</v>
      </c>
      <c r="D840" t="s">
        <v>16</v>
      </c>
      <c r="E840" t="s">
        <v>27</v>
      </c>
      <c r="F840" t="s">
        <v>18</v>
      </c>
      <c r="G840">
        <v>44670.5</v>
      </c>
      <c r="H840">
        <v>149086.19</v>
      </c>
      <c r="I840">
        <v>697</v>
      </c>
      <c r="J840">
        <v>58571.99</v>
      </c>
      <c r="K840" t="s">
        <v>38</v>
      </c>
      <c r="L840">
        <v>32</v>
      </c>
      <c r="M840" s="1">
        <v>44914</v>
      </c>
      <c r="N840" t="s">
        <v>20</v>
      </c>
    </row>
    <row r="841" spans="1:14">
      <c r="A841" t="s">
        <v>873</v>
      </c>
      <c r="B841">
        <v>36</v>
      </c>
      <c r="C841" t="s">
        <v>15</v>
      </c>
      <c r="D841" t="s">
        <v>23</v>
      </c>
      <c r="E841" t="s">
        <v>27</v>
      </c>
      <c r="F841" t="s">
        <v>18</v>
      </c>
      <c r="G841">
        <v>73628.56</v>
      </c>
      <c r="H841">
        <v>73024.350000000006</v>
      </c>
      <c r="I841">
        <v>641</v>
      </c>
      <c r="J841">
        <v>156022.24</v>
      </c>
      <c r="K841" t="s">
        <v>25</v>
      </c>
      <c r="L841">
        <v>42</v>
      </c>
      <c r="M841" s="1">
        <v>43319</v>
      </c>
      <c r="N841" t="s">
        <v>20</v>
      </c>
    </row>
    <row r="842" spans="1:14">
      <c r="A842" t="s">
        <v>874</v>
      </c>
      <c r="B842">
        <v>34</v>
      </c>
      <c r="C842" t="s">
        <v>22</v>
      </c>
      <c r="D842" t="s">
        <v>23</v>
      </c>
      <c r="E842" t="s">
        <v>24</v>
      </c>
      <c r="F842" t="s">
        <v>31</v>
      </c>
      <c r="G842">
        <v>126880.22</v>
      </c>
      <c r="H842">
        <v>16191.59</v>
      </c>
      <c r="I842">
        <v>811</v>
      </c>
      <c r="J842">
        <v>418700.58</v>
      </c>
      <c r="K842" t="s">
        <v>25</v>
      </c>
      <c r="L842">
        <v>59</v>
      </c>
      <c r="M842" s="1">
        <v>44695</v>
      </c>
      <c r="N842" t="s">
        <v>35</v>
      </c>
    </row>
    <row r="843" spans="1:14">
      <c r="A843" t="s">
        <v>875</v>
      </c>
      <c r="B843">
        <v>38</v>
      </c>
      <c r="C843" t="s">
        <v>22</v>
      </c>
      <c r="D843" t="s">
        <v>16</v>
      </c>
      <c r="E843" t="s">
        <v>27</v>
      </c>
      <c r="F843" t="s">
        <v>31</v>
      </c>
      <c r="G843">
        <v>171533.19</v>
      </c>
      <c r="H843">
        <v>191555.17</v>
      </c>
      <c r="I843">
        <v>471</v>
      </c>
      <c r="J843">
        <v>46827.07</v>
      </c>
      <c r="K843" t="s">
        <v>19</v>
      </c>
      <c r="L843">
        <v>15</v>
      </c>
      <c r="M843" s="1">
        <v>43971</v>
      </c>
      <c r="N843" t="s">
        <v>20</v>
      </c>
    </row>
    <row r="844" spans="1:14">
      <c r="A844" t="s">
        <v>876</v>
      </c>
      <c r="B844">
        <v>31</v>
      </c>
      <c r="C844" t="s">
        <v>22</v>
      </c>
      <c r="D844" t="s">
        <v>23</v>
      </c>
      <c r="E844" t="s">
        <v>47</v>
      </c>
      <c r="F844" t="s">
        <v>18</v>
      </c>
      <c r="G844">
        <v>80443.520000000004</v>
      </c>
      <c r="H844">
        <v>16630.98</v>
      </c>
      <c r="I844">
        <v>767</v>
      </c>
      <c r="J844">
        <v>73360.03</v>
      </c>
      <c r="K844" t="s">
        <v>25</v>
      </c>
      <c r="L844">
        <v>38</v>
      </c>
      <c r="M844" s="1">
        <v>43549</v>
      </c>
      <c r="N844" t="s">
        <v>20</v>
      </c>
    </row>
    <row r="845" spans="1:14">
      <c r="A845" t="s">
        <v>877</v>
      </c>
      <c r="B845">
        <v>26</v>
      </c>
      <c r="C845" t="s">
        <v>15</v>
      </c>
      <c r="D845" t="s">
        <v>41</v>
      </c>
      <c r="E845" t="s">
        <v>17</v>
      </c>
      <c r="F845" t="s">
        <v>18</v>
      </c>
      <c r="G845">
        <v>5096.0600000000004</v>
      </c>
      <c r="H845">
        <v>216298.81</v>
      </c>
      <c r="I845">
        <v>465</v>
      </c>
      <c r="J845">
        <v>47213.27</v>
      </c>
      <c r="K845" t="s">
        <v>19</v>
      </c>
      <c r="L845">
        <v>1</v>
      </c>
      <c r="M845" s="1">
        <v>43461</v>
      </c>
      <c r="N845" t="s">
        <v>20</v>
      </c>
    </row>
    <row r="846" spans="1:14">
      <c r="A846" t="s">
        <v>878</v>
      </c>
      <c r="B846">
        <v>63</v>
      </c>
      <c r="C846" t="s">
        <v>15</v>
      </c>
      <c r="D846" t="s">
        <v>29</v>
      </c>
      <c r="E846" t="s">
        <v>24</v>
      </c>
      <c r="F846" t="s">
        <v>33</v>
      </c>
      <c r="G846">
        <v>63044.19</v>
      </c>
      <c r="H846">
        <v>14740.52</v>
      </c>
      <c r="I846">
        <v>469</v>
      </c>
      <c r="J846">
        <v>10637.04</v>
      </c>
      <c r="K846" t="s">
        <v>19</v>
      </c>
      <c r="L846">
        <v>46</v>
      </c>
      <c r="M846" s="1">
        <v>44747</v>
      </c>
      <c r="N846" t="s">
        <v>20</v>
      </c>
    </row>
    <row r="847" spans="1:14">
      <c r="A847" t="s">
        <v>879</v>
      </c>
      <c r="B847">
        <v>18</v>
      </c>
      <c r="C847" t="s">
        <v>22</v>
      </c>
      <c r="D847" t="s">
        <v>41</v>
      </c>
      <c r="E847" t="s">
        <v>27</v>
      </c>
      <c r="F847" t="s">
        <v>31</v>
      </c>
      <c r="G847">
        <v>11769.65</v>
      </c>
      <c r="H847">
        <v>142582.07999999999</v>
      </c>
      <c r="I847">
        <v>811</v>
      </c>
      <c r="J847">
        <v>139756.4</v>
      </c>
      <c r="K847" t="s">
        <v>38</v>
      </c>
      <c r="L847">
        <v>50</v>
      </c>
      <c r="M847" s="1">
        <v>45062</v>
      </c>
      <c r="N847" t="s">
        <v>35</v>
      </c>
    </row>
    <row r="848" spans="1:14">
      <c r="A848" t="s">
        <v>880</v>
      </c>
      <c r="B848">
        <v>68</v>
      </c>
      <c r="C848" t="s">
        <v>22</v>
      </c>
      <c r="D848" t="s">
        <v>23</v>
      </c>
      <c r="E848" t="s">
        <v>27</v>
      </c>
      <c r="F848" t="s">
        <v>45</v>
      </c>
      <c r="G848">
        <v>95933.72</v>
      </c>
      <c r="H848">
        <v>123009.57</v>
      </c>
      <c r="I848">
        <v>488</v>
      </c>
      <c r="J848">
        <v>38551.300000000003</v>
      </c>
      <c r="K848" t="s">
        <v>19</v>
      </c>
      <c r="L848">
        <v>24</v>
      </c>
      <c r="M848" s="1">
        <v>44526</v>
      </c>
      <c r="N848" t="s">
        <v>20</v>
      </c>
    </row>
    <row r="849" spans="1:14">
      <c r="A849" t="s">
        <v>881</v>
      </c>
      <c r="B849">
        <v>62</v>
      </c>
      <c r="C849" t="s">
        <v>22</v>
      </c>
      <c r="D849" t="s">
        <v>16</v>
      </c>
      <c r="E849" t="s">
        <v>27</v>
      </c>
      <c r="F849" t="s">
        <v>31</v>
      </c>
      <c r="G849">
        <v>122275.09</v>
      </c>
      <c r="H849">
        <v>179880.15</v>
      </c>
      <c r="I849">
        <v>419</v>
      </c>
      <c r="J849">
        <v>31768.5</v>
      </c>
      <c r="K849" t="s">
        <v>19</v>
      </c>
      <c r="L849">
        <v>43</v>
      </c>
      <c r="M849" s="1">
        <v>44161</v>
      </c>
      <c r="N849" t="s">
        <v>20</v>
      </c>
    </row>
    <row r="850" spans="1:14">
      <c r="A850" t="s">
        <v>882</v>
      </c>
      <c r="B850">
        <v>30</v>
      </c>
      <c r="C850" t="s">
        <v>15</v>
      </c>
      <c r="D850" t="s">
        <v>16</v>
      </c>
      <c r="E850" t="s">
        <v>17</v>
      </c>
      <c r="F850" t="s">
        <v>18</v>
      </c>
      <c r="G850">
        <v>87508.36</v>
      </c>
      <c r="H850">
        <v>145699.48000000001</v>
      </c>
      <c r="I850">
        <v>404</v>
      </c>
      <c r="J850">
        <v>5399.77</v>
      </c>
      <c r="K850" t="s">
        <v>25</v>
      </c>
      <c r="L850">
        <v>40</v>
      </c>
      <c r="M850" s="1">
        <v>44052</v>
      </c>
      <c r="N850" t="s">
        <v>20</v>
      </c>
    </row>
    <row r="851" spans="1:14">
      <c r="A851" t="s">
        <v>883</v>
      </c>
      <c r="B851">
        <v>21</v>
      </c>
      <c r="C851" t="s">
        <v>15</v>
      </c>
      <c r="D851" t="s">
        <v>16</v>
      </c>
      <c r="E851" t="s">
        <v>17</v>
      </c>
      <c r="F851" t="s">
        <v>18</v>
      </c>
      <c r="G851">
        <v>12862.65</v>
      </c>
      <c r="H851">
        <v>37108.83</v>
      </c>
      <c r="I851">
        <v>340</v>
      </c>
      <c r="J851">
        <v>31852.6</v>
      </c>
      <c r="K851" t="s">
        <v>19</v>
      </c>
      <c r="L851">
        <v>22</v>
      </c>
      <c r="M851" s="1">
        <v>43203</v>
      </c>
      <c r="N851" t="s">
        <v>35</v>
      </c>
    </row>
    <row r="852" spans="1:14">
      <c r="A852" t="s">
        <v>884</v>
      </c>
      <c r="B852">
        <v>18</v>
      </c>
      <c r="C852" t="s">
        <v>22</v>
      </c>
      <c r="D852" t="s">
        <v>23</v>
      </c>
      <c r="E852" t="s">
        <v>47</v>
      </c>
      <c r="F852" t="s">
        <v>18</v>
      </c>
      <c r="G852">
        <v>45657.84</v>
      </c>
      <c r="H852">
        <v>26113.91</v>
      </c>
      <c r="I852">
        <v>620</v>
      </c>
      <c r="J852">
        <v>179053.98</v>
      </c>
      <c r="K852" t="s">
        <v>38</v>
      </c>
      <c r="L852">
        <v>3</v>
      </c>
      <c r="M852" s="1">
        <v>44242</v>
      </c>
      <c r="N852" t="s">
        <v>35</v>
      </c>
    </row>
    <row r="853" spans="1:14">
      <c r="A853" t="s">
        <v>885</v>
      </c>
      <c r="B853">
        <v>66</v>
      </c>
      <c r="C853" t="s">
        <v>22</v>
      </c>
      <c r="D853" t="s">
        <v>16</v>
      </c>
      <c r="E853" t="s">
        <v>27</v>
      </c>
      <c r="F853" t="s">
        <v>33</v>
      </c>
      <c r="G853">
        <v>137523.04999999999</v>
      </c>
      <c r="H853">
        <v>144576.82</v>
      </c>
      <c r="I853">
        <v>634</v>
      </c>
      <c r="J853">
        <v>92089.7</v>
      </c>
      <c r="K853" t="s">
        <v>25</v>
      </c>
      <c r="L853">
        <v>14</v>
      </c>
      <c r="M853" s="1">
        <v>43611</v>
      </c>
      <c r="N853" t="s">
        <v>20</v>
      </c>
    </row>
    <row r="854" spans="1:14">
      <c r="A854" t="s">
        <v>886</v>
      </c>
      <c r="B854">
        <v>57</v>
      </c>
      <c r="C854" t="s">
        <v>22</v>
      </c>
      <c r="D854" t="s">
        <v>29</v>
      </c>
      <c r="E854" t="s">
        <v>27</v>
      </c>
      <c r="F854" t="s">
        <v>45</v>
      </c>
      <c r="G854">
        <v>416435.44</v>
      </c>
      <c r="H854">
        <v>174373.97</v>
      </c>
      <c r="I854">
        <v>459</v>
      </c>
      <c r="J854">
        <v>17286.75</v>
      </c>
      <c r="K854" t="s">
        <v>19</v>
      </c>
      <c r="L854">
        <v>2</v>
      </c>
      <c r="M854" s="1">
        <v>44979</v>
      </c>
      <c r="N854" t="s">
        <v>20</v>
      </c>
    </row>
    <row r="855" spans="1:14">
      <c r="A855" t="s">
        <v>887</v>
      </c>
      <c r="B855">
        <v>49</v>
      </c>
      <c r="C855" t="s">
        <v>22</v>
      </c>
      <c r="D855" t="s">
        <v>16</v>
      </c>
      <c r="E855" t="s">
        <v>27</v>
      </c>
      <c r="F855" t="s">
        <v>18</v>
      </c>
      <c r="G855">
        <v>52447.12</v>
      </c>
      <c r="H855">
        <v>53553.07</v>
      </c>
      <c r="I855">
        <v>563</v>
      </c>
      <c r="J855">
        <v>98261.38</v>
      </c>
      <c r="K855" t="s">
        <v>25</v>
      </c>
      <c r="L855">
        <v>32</v>
      </c>
      <c r="M855" s="1">
        <v>44838</v>
      </c>
      <c r="N855" t="s">
        <v>20</v>
      </c>
    </row>
    <row r="856" spans="1:14">
      <c r="A856" t="s">
        <v>888</v>
      </c>
      <c r="B856">
        <v>51</v>
      </c>
      <c r="C856" t="s">
        <v>22</v>
      </c>
      <c r="D856" t="s">
        <v>23</v>
      </c>
      <c r="E856" t="s">
        <v>17</v>
      </c>
      <c r="F856" t="s">
        <v>33</v>
      </c>
      <c r="G856">
        <v>118020</v>
      </c>
      <c r="H856">
        <v>28610.82</v>
      </c>
      <c r="I856">
        <v>829</v>
      </c>
      <c r="J856">
        <v>432388.87</v>
      </c>
      <c r="K856" t="s">
        <v>38</v>
      </c>
      <c r="L856">
        <v>48</v>
      </c>
      <c r="M856" s="1">
        <v>43349</v>
      </c>
      <c r="N856" t="s">
        <v>20</v>
      </c>
    </row>
    <row r="857" spans="1:14">
      <c r="A857" t="s">
        <v>889</v>
      </c>
      <c r="B857">
        <v>45</v>
      </c>
      <c r="C857" t="s">
        <v>22</v>
      </c>
      <c r="D857" t="s">
        <v>37</v>
      </c>
      <c r="E857" t="s">
        <v>24</v>
      </c>
      <c r="F857" t="s">
        <v>18</v>
      </c>
      <c r="G857">
        <v>52746.68</v>
      </c>
      <c r="H857">
        <v>18687.490000000002</v>
      </c>
      <c r="I857">
        <v>776</v>
      </c>
      <c r="J857">
        <v>417859.41</v>
      </c>
      <c r="K857" t="s">
        <v>38</v>
      </c>
      <c r="L857">
        <v>38</v>
      </c>
      <c r="M857" s="1">
        <v>44035</v>
      </c>
      <c r="N857" t="s">
        <v>20</v>
      </c>
    </row>
    <row r="858" spans="1:14">
      <c r="A858" t="s">
        <v>890</v>
      </c>
      <c r="B858">
        <v>48</v>
      </c>
      <c r="C858" t="s">
        <v>15</v>
      </c>
      <c r="D858" t="s">
        <v>23</v>
      </c>
      <c r="E858" t="s">
        <v>27</v>
      </c>
      <c r="F858" t="s">
        <v>33</v>
      </c>
      <c r="G858">
        <v>32132.93</v>
      </c>
      <c r="H858">
        <v>55113.81</v>
      </c>
      <c r="I858">
        <v>651</v>
      </c>
      <c r="J858">
        <v>44729.82</v>
      </c>
      <c r="K858" t="s">
        <v>19</v>
      </c>
      <c r="L858">
        <v>33</v>
      </c>
      <c r="M858" s="1">
        <v>43374</v>
      </c>
      <c r="N858" t="s">
        <v>35</v>
      </c>
    </row>
    <row r="859" spans="1:14">
      <c r="A859" t="s">
        <v>891</v>
      </c>
      <c r="B859">
        <v>25</v>
      </c>
      <c r="C859" t="s">
        <v>22</v>
      </c>
      <c r="D859" t="s">
        <v>37</v>
      </c>
      <c r="E859" t="s">
        <v>17</v>
      </c>
      <c r="F859" t="s">
        <v>33</v>
      </c>
      <c r="G859">
        <v>27463.06</v>
      </c>
      <c r="H859">
        <v>246702.65</v>
      </c>
      <c r="I859">
        <v>844</v>
      </c>
      <c r="J859">
        <v>429101.37</v>
      </c>
      <c r="K859" t="s">
        <v>38</v>
      </c>
      <c r="L859">
        <v>46</v>
      </c>
      <c r="M859" s="1">
        <v>44742</v>
      </c>
      <c r="N859" t="s">
        <v>20</v>
      </c>
    </row>
    <row r="860" spans="1:14">
      <c r="A860" t="s">
        <v>892</v>
      </c>
      <c r="B860">
        <v>56</v>
      </c>
      <c r="C860" t="s">
        <v>15</v>
      </c>
      <c r="D860" t="s">
        <v>37</v>
      </c>
      <c r="E860" t="s">
        <v>27</v>
      </c>
      <c r="F860" t="s">
        <v>18</v>
      </c>
      <c r="G860">
        <v>19648.45</v>
      </c>
      <c r="H860">
        <v>169945.69</v>
      </c>
      <c r="I860">
        <v>509</v>
      </c>
      <c r="J860">
        <v>131306.73000000001</v>
      </c>
      <c r="K860" t="s">
        <v>19</v>
      </c>
      <c r="L860">
        <v>42</v>
      </c>
      <c r="M860" s="1">
        <v>44052</v>
      </c>
      <c r="N860" t="s">
        <v>20</v>
      </c>
    </row>
    <row r="861" spans="1:14">
      <c r="A861" t="s">
        <v>893</v>
      </c>
      <c r="B861">
        <v>43</v>
      </c>
      <c r="C861" t="s">
        <v>22</v>
      </c>
      <c r="D861" t="s">
        <v>37</v>
      </c>
      <c r="E861" t="s">
        <v>17</v>
      </c>
      <c r="F861" t="s">
        <v>18</v>
      </c>
      <c r="G861">
        <v>35741.29</v>
      </c>
      <c r="H861">
        <v>218437.46</v>
      </c>
      <c r="I861">
        <v>795</v>
      </c>
      <c r="J861">
        <v>145336.51</v>
      </c>
      <c r="K861" t="s">
        <v>38</v>
      </c>
      <c r="L861">
        <v>6</v>
      </c>
      <c r="M861" s="1">
        <v>44468</v>
      </c>
      <c r="N861" t="s">
        <v>20</v>
      </c>
    </row>
    <row r="862" spans="1:14">
      <c r="A862" t="s">
        <v>894</v>
      </c>
      <c r="B862">
        <v>51</v>
      </c>
      <c r="C862" t="s">
        <v>22</v>
      </c>
      <c r="D862" t="s">
        <v>29</v>
      </c>
      <c r="E862" t="s">
        <v>24</v>
      </c>
      <c r="F862" t="s">
        <v>31</v>
      </c>
      <c r="G862">
        <v>186453.21</v>
      </c>
      <c r="H862">
        <v>2625.24</v>
      </c>
      <c r="I862">
        <v>681</v>
      </c>
      <c r="J862">
        <v>112118.93</v>
      </c>
      <c r="K862" t="s">
        <v>38</v>
      </c>
      <c r="L862">
        <v>41</v>
      </c>
      <c r="M862" s="1">
        <v>44188</v>
      </c>
      <c r="N862" t="s">
        <v>20</v>
      </c>
    </row>
    <row r="863" spans="1:14">
      <c r="A863" t="s">
        <v>895</v>
      </c>
      <c r="B863">
        <v>20</v>
      </c>
      <c r="C863" t="s">
        <v>15</v>
      </c>
      <c r="D863" t="s">
        <v>29</v>
      </c>
      <c r="E863" t="s">
        <v>27</v>
      </c>
      <c r="F863" t="s">
        <v>45</v>
      </c>
      <c r="G863">
        <v>409855.29</v>
      </c>
      <c r="H863">
        <v>143457.76999999999</v>
      </c>
      <c r="I863">
        <v>780</v>
      </c>
      <c r="J863">
        <v>134293.59</v>
      </c>
      <c r="K863" t="s">
        <v>25</v>
      </c>
      <c r="L863">
        <v>39</v>
      </c>
      <c r="M863" s="1">
        <v>44245</v>
      </c>
      <c r="N863" t="s">
        <v>20</v>
      </c>
    </row>
    <row r="864" spans="1:14">
      <c r="A864" t="s">
        <v>896</v>
      </c>
      <c r="B864">
        <v>67</v>
      </c>
      <c r="C864" t="s">
        <v>15</v>
      </c>
      <c r="D864" t="s">
        <v>41</v>
      </c>
      <c r="E864" t="s">
        <v>27</v>
      </c>
      <c r="F864" t="s">
        <v>31</v>
      </c>
      <c r="G864">
        <v>89396.3</v>
      </c>
      <c r="H864">
        <v>181144.72</v>
      </c>
      <c r="I864">
        <v>304</v>
      </c>
      <c r="J864">
        <v>5333.16</v>
      </c>
      <c r="K864" t="s">
        <v>19</v>
      </c>
      <c r="L864">
        <v>25</v>
      </c>
      <c r="M864" s="1">
        <v>44320</v>
      </c>
      <c r="N864" t="s">
        <v>35</v>
      </c>
    </row>
    <row r="865" spans="1:14">
      <c r="A865" t="s">
        <v>897</v>
      </c>
      <c r="B865">
        <v>29</v>
      </c>
      <c r="C865" t="s">
        <v>15</v>
      </c>
      <c r="D865" t="s">
        <v>23</v>
      </c>
      <c r="E865" t="s">
        <v>47</v>
      </c>
      <c r="F865" t="s">
        <v>33</v>
      </c>
      <c r="G865">
        <v>79030.740000000005</v>
      </c>
      <c r="H865">
        <v>15638.29</v>
      </c>
      <c r="I865">
        <v>333</v>
      </c>
      <c r="J865">
        <v>28262.78</v>
      </c>
      <c r="K865" t="s">
        <v>19</v>
      </c>
      <c r="L865">
        <v>34</v>
      </c>
      <c r="M865" s="1">
        <v>43750</v>
      </c>
      <c r="N865" t="s">
        <v>35</v>
      </c>
    </row>
    <row r="866" spans="1:14">
      <c r="A866" t="s">
        <v>898</v>
      </c>
      <c r="B866">
        <v>18</v>
      </c>
      <c r="C866" t="s">
        <v>15</v>
      </c>
      <c r="D866" t="s">
        <v>29</v>
      </c>
      <c r="E866" t="s">
        <v>24</v>
      </c>
      <c r="F866" t="s">
        <v>45</v>
      </c>
      <c r="G866">
        <v>169524.26</v>
      </c>
      <c r="H866">
        <v>8270.34</v>
      </c>
      <c r="I866">
        <v>444</v>
      </c>
      <c r="J866">
        <v>35229.56</v>
      </c>
      <c r="K866" t="s">
        <v>19</v>
      </c>
      <c r="L866">
        <v>11</v>
      </c>
      <c r="M866" s="1">
        <v>45046</v>
      </c>
      <c r="N866" t="s">
        <v>20</v>
      </c>
    </row>
    <row r="867" spans="1:14">
      <c r="A867" t="s">
        <v>899</v>
      </c>
      <c r="B867">
        <v>61</v>
      </c>
      <c r="C867" t="s">
        <v>22</v>
      </c>
      <c r="D867" t="s">
        <v>16</v>
      </c>
      <c r="E867" t="s">
        <v>17</v>
      </c>
      <c r="F867" t="s">
        <v>18</v>
      </c>
      <c r="G867">
        <v>70730.94</v>
      </c>
      <c r="H867">
        <v>144000.32999999999</v>
      </c>
      <c r="I867">
        <v>650</v>
      </c>
      <c r="J867">
        <v>31966.26</v>
      </c>
      <c r="K867" t="s">
        <v>38</v>
      </c>
      <c r="L867">
        <v>46</v>
      </c>
      <c r="M867" s="1">
        <v>44647</v>
      </c>
      <c r="N867" t="s">
        <v>20</v>
      </c>
    </row>
    <row r="868" spans="1:14">
      <c r="A868" t="s">
        <v>900</v>
      </c>
      <c r="B868">
        <v>22</v>
      </c>
      <c r="C868" t="s">
        <v>15</v>
      </c>
      <c r="D868" t="s">
        <v>16</v>
      </c>
      <c r="E868" t="s">
        <v>17</v>
      </c>
      <c r="F868" t="s">
        <v>18</v>
      </c>
      <c r="G868">
        <v>80473.8</v>
      </c>
      <c r="H868">
        <v>43036.13</v>
      </c>
      <c r="I868">
        <v>764</v>
      </c>
      <c r="J868">
        <v>389462.99</v>
      </c>
      <c r="K868" t="s">
        <v>38</v>
      </c>
      <c r="L868">
        <v>37</v>
      </c>
      <c r="M868" s="1">
        <v>44926</v>
      </c>
      <c r="N868" t="s">
        <v>20</v>
      </c>
    </row>
    <row r="869" spans="1:14">
      <c r="A869" t="s">
        <v>901</v>
      </c>
      <c r="B869">
        <v>47</v>
      </c>
      <c r="C869" t="s">
        <v>22</v>
      </c>
      <c r="D869" t="s">
        <v>23</v>
      </c>
      <c r="E869" t="s">
        <v>27</v>
      </c>
      <c r="F869" t="s">
        <v>45</v>
      </c>
      <c r="G869">
        <v>157507.10999999999</v>
      </c>
      <c r="H869">
        <v>181644.35</v>
      </c>
      <c r="I869">
        <v>647</v>
      </c>
      <c r="J869">
        <v>15339.32</v>
      </c>
      <c r="K869" t="s">
        <v>19</v>
      </c>
      <c r="L869">
        <v>41</v>
      </c>
      <c r="M869" s="1">
        <v>44007</v>
      </c>
      <c r="N869" t="s">
        <v>20</v>
      </c>
    </row>
    <row r="870" spans="1:14">
      <c r="A870" t="s">
        <v>902</v>
      </c>
      <c r="B870">
        <v>47</v>
      </c>
      <c r="C870" t="s">
        <v>15</v>
      </c>
      <c r="D870" t="s">
        <v>16</v>
      </c>
      <c r="E870" t="s">
        <v>17</v>
      </c>
      <c r="F870" t="s">
        <v>18</v>
      </c>
      <c r="G870">
        <v>5140.34</v>
      </c>
      <c r="H870">
        <v>263371.2</v>
      </c>
      <c r="I870">
        <v>424</v>
      </c>
      <c r="J870">
        <v>49117.62</v>
      </c>
      <c r="K870" t="s">
        <v>19</v>
      </c>
      <c r="L870">
        <v>7</v>
      </c>
      <c r="M870" s="1">
        <v>44355</v>
      </c>
      <c r="N870" t="s">
        <v>20</v>
      </c>
    </row>
    <row r="871" spans="1:14">
      <c r="A871" t="s">
        <v>903</v>
      </c>
      <c r="B871">
        <v>34</v>
      </c>
      <c r="C871" t="s">
        <v>22</v>
      </c>
      <c r="D871" t="s">
        <v>37</v>
      </c>
      <c r="E871" t="s">
        <v>24</v>
      </c>
      <c r="F871" t="s">
        <v>45</v>
      </c>
      <c r="G871">
        <v>330750.02</v>
      </c>
      <c r="H871">
        <v>19958.189999999999</v>
      </c>
      <c r="I871">
        <v>570</v>
      </c>
      <c r="J871">
        <v>14849.53</v>
      </c>
      <c r="K871" t="s">
        <v>25</v>
      </c>
      <c r="L871">
        <v>57</v>
      </c>
      <c r="M871" s="1">
        <v>44770</v>
      </c>
      <c r="N871" t="s">
        <v>20</v>
      </c>
    </row>
    <row r="872" spans="1:14">
      <c r="A872" t="s">
        <v>904</v>
      </c>
      <c r="B872">
        <v>65</v>
      </c>
      <c r="C872" t="s">
        <v>22</v>
      </c>
      <c r="D872" t="s">
        <v>23</v>
      </c>
      <c r="E872" t="s">
        <v>17</v>
      </c>
      <c r="F872" t="s">
        <v>18</v>
      </c>
      <c r="G872">
        <v>56688.7</v>
      </c>
      <c r="H872">
        <v>183851.28</v>
      </c>
      <c r="I872">
        <v>656</v>
      </c>
      <c r="J872">
        <v>167892.29</v>
      </c>
      <c r="K872" t="s">
        <v>38</v>
      </c>
      <c r="L872">
        <v>46</v>
      </c>
      <c r="M872" s="1">
        <v>44574</v>
      </c>
      <c r="N872" t="s">
        <v>20</v>
      </c>
    </row>
    <row r="873" spans="1:14">
      <c r="A873" t="s">
        <v>905</v>
      </c>
      <c r="B873">
        <v>64</v>
      </c>
      <c r="C873" t="s">
        <v>22</v>
      </c>
      <c r="D873" t="s">
        <v>41</v>
      </c>
      <c r="E873" t="s">
        <v>27</v>
      </c>
      <c r="F873" t="s">
        <v>18</v>
      </c>
      <c r="G873">
        <v>40810.980000000003</v>
      </c>
      <c r="H873">
        <v>157702.57999999999</v>
      </c>
      <c r="I873">
        <v>826</v>
      </c>
      <c r="J873">
        <v>110956.38</v>
      </c>
      <c r="K873" t="s">
        <v>25</v>
      </c>
      <c r="L873">
        <v>59</v>
      </c>
      <c r="M873" s="1">
        <v>44927</v>
      </c>
      <c r="N873" t="s">
        <v>20</v>
      </c>
    </row>
    <row r="874" spans="1:14">
      <c r="A874" t="s">
        <v>906</v>
      </c>
      <c r="B874">
        <v>40</v>
      </c>
      <c r="C874" t="s">
        <v>22</v>
      </c>
      <c r="D874" t="s">
        <v>23</v>
      </c>
      <c r="E874" t="s">
        <v>27</v>
      </c>
      <c r="F874" t="s">
        <v>18</v>
      </c>
      <c r="G874">
        <v>64745.5</v>
      </c>
      <c r="H874">
        <v>64454.22</v>
      </c>
      <c r="I874">
        <v>797</v>
      </c>
      <c r="J874">
        <v>464858.32</v>
      </c>
      <c r="K874" t="s">
        <v>25</v>
      </c>
      <c r="L874">
        <v>48</v>
      </c>
      <c r="M874" s="1">
        <v>44134</v>
      </c>
      <c r="N874" t="s">
        <v>20</v>
      </c>
    </row>
    <row r="875" spans="1:14">
      <c r="A875" t="s">
        <v>907</v>
      </c>
      <c r="B875">
        <v>32</v>
      </c>
      <c r="C875" t="s">
        <v>22</v>
      </c>
      <c r="D875" t="s">
        <v>23</v>
      </c>
      <c r="E875" t="s">
        <v>27</v>
      </c>
      <c r="F875" t="s">
        <v>45</v>
      </c>
      <c r="G875">
        <v>297775.98</v>
      </c>
      <c r="H875">
        <v>143479.9</v>
      </c>
      <c r="I875">
        <v>452</v>
      </c>
      <c r="J875">
        <v>14033.52</v>
      </c>
      <c r="K875" t="s">
        <v>19</v>
      </c>
      <c r="L875">
        <v>22</v>
      </c>
      <c r="M875" s="1">
        <v>43974</v>
      </c>
      <c r="N875" t="s">
        <v>20</v>
      </c>
    </row>
    <row r="876" spans="1:14">
      <c r="A876" t="s">
        <v>908</v>
      </c>
      <c r="B876">
        <v>54</v>
      </c>
      <c r="C876" t="s">
        <v>22</v>
      </c>
      <c r="D876" t="s">
        <v>23</v>
      </c>
      <c r="E876" t="s">
        <v>27</v>
      </c>
      <c r="F876" t="s">
        <v>18</v>
      </c>
      <c r="G876">
        <v>25807.58</v>
      </c>
      <c r="H876">
        <v>140454.57999999999</v>
      </c>
      <c r="I876">
        <v>352</v>
      </c>
      <c r="J876">
        <v>32037.91</v>
      </c>
      <c r="K876" t="s">
        <v>25</v>
      </c>
      <c r="L876">
        <v>48</v>
      </c>
      <c r="M876" s="1">
        <v>44802</v>
      </c>
      <c r="N876" t="s">
        <v>20</v>
      </c>
    </row>
    <row r="877" spans="1:14">
      <c r="A877" t="s">
        <v>909</v>
      </c>
      <c r="B877">
        <v>38</v>
      </c>
      <c r="C877" t="s">
        <v>15</v>
      </c>
      <c r="D877" t="s">
        <v>23</v>
      </c>
      <c r="E877" t="s">
        <v>27</v>
      </c>
      <c r="F877" t="s">
        <v>45</v>
      </c>
      <c r="G877">
        <v>228978.04</v>
      </c>
      <c r="H877">
        <v>183205.49</v>
      </c>
      <c r="I877">
        <v>448</v>
      </c>
      <c r="J877">
        <v>14477.11</v>
      </c>
      <c r="K877" t="s">
        <v>25</v>
      </c>
      <c r="L877">
        <v>39</v>
      </c>
      <c r="M877" s="1">
        <v>44958</v>
      </c>
      <c r="N877" t="s">
        <v>20</v>
      </c>
    </row>
    <row r="878" spans="1:14">
      <c r="A878" t="s">
        <v>910</v>
      </c>
      <c r="B878">
        <v>31</v>
      </c>
      <c r="C878" t="s">
        <v>22</v>
      </c>
      <c r="D878" t="s">
        <v>41</v>
      </c>
      <c r="E878" t="s">
        <v>27</v>
      </c>
      <c r="F878" t="s">
        <v>31</v>
      </c>
      <c r="G878">
        <v>88482.15</v>
      </c>
      <c r="H878">
        <v>171234.76</v>
      </c>
      <c r="I878">
        <v>802</v>
      </c>
      <c r="J878">
        <v>279280.96999999997</v>
      </c>
      <c r="K878" t="s">
        <v>38</v>
      </c>
      <c r="L878">
        <v>10</v>
      </c>
      <c r="M878" s="1">
        <v>44223</v>
      </c>
      <c r="N878" t="s">
        <v>20</v>
      </c>
    </row>
    <row r="879" spans="1:14">
      <c r="A879" t="s">
        <v>911</v>
      </c>
      <c r="B879">
        <v>19</v>
      </c>
      <c r="C879" t="s">
        <v>15</v>
      </c>
      <c r="D879" t="s">
        <v>23</v>
      </c>
      <c r="E879" t="s">
        <v>27</v>
      </c>
      <c r="F879" t="s">
        <v>45</v>
      </c>
      <c r="G879">
        <v>446111.6</v>
      </c>
      <c r="H879">
        <v>189539.3</v>
      </c>
      <c r="I879">
        <v>749</v>
      </c>
      <c r="J879">
        <v>416432.53</v>
      </c>
      <c r="K879" t="s">
        <v>25</v>
      </c>
      <c r="L879">
        <v>21</v>
      </c>
      <c r="M879" s="1">
        <v>44014</v>
      </c>
      <c r="N879" t="s">
        <v>20</v>
      </c>
    </row>
    <row r="880" spans="1:14">
      <c r="A880" t="s">
        <v>912</v>
      </c>
      <c r="B880">
        <v>28</v>
      </c>
      <c r="C880" t="s">
        <v>15</v>
      </c>
      <c r="D880" t="s">
        <v>29</v>
      </c>
      <c r="E880" t="s">
        <v>27</v>
      </c>
      <c r="F880" t="s">
        <v>31</v>
      </c>
      <c r="G880">
        <v>192376.31</v>
      </c>
      <c r="H880">
        <v>177701.69</v>
      </c>
      <c r="I880">
        <v>518</v>
      </c>
      <c r="J880">
        <v>183609.78</v>
      </c>
      <c r="K880" t="s">
        <v>19</v>
      </c>
      <c r="L880">
        <v>6</v>
      </c>
      <c r="M880" s="1">
        <v>44938</v>
      </c>
      <c r="N880" t="s">
        <v>20</v>
      </c>
    </row>
    <row r="881" spans="1:14">
      <c r="A881" t="s">
        <v>913</v>
      </c>
      <c r="B881">
        <v>68</v>
      </c>
      <c r="C881" t="s">
        <v>22</v>
      </c>
      <c r="D881" t="s">
        <v>23</v>
      </c>
      <c r="E881" t="s">
        <v>17</v>
      </c>
      <c r="F881" t="s">
        <v>18</v>
      </c>
      <c r="G881">
        <v>89407.13</v>
      </c>
      <c r="H881">
        <v>263234.28999999998</v>
      </c>
      <c r="I881">
        <v>576</v>
      </c>
      <c r="J881">
        <v>58236.73</v>
      </c>
      <c r="K881" t="s">
        <v>38</v>
      </c>
      <c r="L881">
        <v>49</v>
      </c>
      <c r="M881" s="1">
        <v>43426</v>
      </c>
      <c r="N881" t="s">
        <v>20</v>
      </c>
    </row>
    <row r="882" spans="1:14">
      <c r="A882" t="s">
        <v>914</v>
      </c>
      <c r="B882">
        <v>56</v>
      </c>
      <c r="C882" t="s">
        <v>15</v>
      </c>
      <c r="D882" t="s">
        <v>29</v>
      </c>
      <c r="E882" t="s">
        <v>27</v>
      </c>
      <c r="F882" t="s">
        <v>45</v>
      </c>
      <c r="G882">
        <v>373630.11</v>
      </c>
      <c r="H882">
        <v>40832.97</v>
      </c>
      <c r="I882">
        <v>751</v>
      </c>
      <c r="J882">
        <v>275190.46000000002</v>
      </c>
      <c r="K882" t="s">
        <v>38</v>
      </c>
      <c r="L882">
        <v>1</v>
      </c>
      <c r="M882" s="1">
        <v>44624</v>
      </c>
      <c r="N882" t="s">
        <v>20</v>
      </c>
    </row>
    <row r="883" spans="1:14">
      <c r="A883" t="s">
        <v>915</v>
      </c>
      <c r="B883">
        <v>55</v>
      </c>
      <c r="C883" t="s">
        <v>22</v>
      </c>
      <c r="D883" t="s">
        <v>29</v>
      </c>
      <c r="E883" t="s">
        <v>27</v>
      </c>
      <c r="F883" t="s">
        <v>18</v>
      </c>
      <c r="G883">
        <v>58914.28</v>
      </c>
      <c r="H883">
        <v>173813.53</v>
      </c>
      <c r="I883">
        <v>727</v>
      </c>
      <c r="J883">
        <v>456755.9</v>
      </c>
      <c r="K883" t="s">
        <v>38</v>
      </c>
      <c r="L883">
        <v>34</v>
      </c>
      <c r="M883" s="1">
        <v>44865</v>
      </c>
      <c r="N883" t="s">
        <v>20</v>
      </c>
    </row>
    <row r="884" spans="1:14">
      <c r="A884" t="s">
        <v>916</v>
      </c>
      <c r="B884">
        <v>51</v>
      </c>
      <c r="C884" t="s">
        <v>15</v>
      </c>
      <c r="D884" t="s">
        <v>23</v>
      </c>
      <c r="E884" t="s">
        <v>27</v>
      </c>
      <c r="F884" t="s">
        <v>31</v>
      </c>
      <c r="G884">
        <v>139406.01999999999</v>
      </c>
      <c r="H884">
        <v>133271.32999999999</v>
      </c>
      <c r="I884">
        <v>382</v>
      </c>
      <c r="J884">
        <v>19509.86</v>
      </c>
      <c r="K884" t="s">
        <v>19</v>
      </c>
      <c r="L884">
        <v>59</v>
      </c>
      <c r="M884" s="1">
        <v>44073</v>
      </c>
      <c r="N884" t="s">
        <v>35</v>
      </c>
    </row>
    <row r="885" spans="1:14">
      <c r="A885" t="s">
        <v>917</v>
      </c>
      <c r="B885">
        <v>55</v>
      </c>
      <c r="C885" t="s">
        <v>22</v>
      </c>
      <c r="D885" t="s">
        <v>23</v>
      </c>
      <c r="E885" t="s">
        <v>27</v>
      </c>
      <c r="F885" t="s">
        <v>18</v>
      </c>
      <c r="G885">
        <v>93971.81</v>
      </c>
      <c r="H885">
        <v>94675.56</v>
      </c>
      <c r="I885">
        <v>517</v>
      </c>
      <c r="J885">
        <v>108389.86</v>
      </c>
      <c r="K885" t="s">
        <v>25</v>
      </c>
      <c r="L885">
        <v>14</v>
      </c>
      <c r="M885" s="1">
        <v>44022</v>
      </c>
      <c r="N885" t="s">
        <v>20</v>
      </c>
    </row>
    <row r="886" spans="1:14">
      <c r="A886" t="s">
        <v>918</v>
      </c>
      <c r="B886">
        <v>67</v>
      </c>
      <c r="C886" t="s">
        <v>15</v>
      </c>
      <c r="D886" t="s">
        <v>37</v>
      </c>
      <c r="E886" t="s">
        <v>17</v>
      </c>
      <c r="F886" t="s">
        <v>45</v>
      </c>
      <c r="G886">
        <v>162499.43</v>
      </c>
      <c r="H886">
        <v>35824.089999999997</v>
      </c>
      <c r="I886">
        <v>826</v>
      </c>
      <c r="J886">
        <v>287384.08</v>
      </c>
      <c r="K886" t="s">
        <v>38</v>
      </c>
      <c r="L886">
        <v>36</v>
      </c>
      <c r="M886" s="1">
        <v>43631</v>
      </c>
      <c r="N886" t="s">
        <v>20</v>
      </c>
    </row>
    <row r="887" spans="1:14">
      <c r="A887" t="s">
        <v>919</v>
      </c>
      <c r="B887">
        <v>51</v>
      </c>
      <c r="C887" t="s">
        <v>22</v>
      </c>
      <c r="D887" t="s">
        <v>23</v>
      </c>
      <c r="E887" t="s">
        <v>27</v>
      </c>
      <c r="F887" t="s">
        <v>33</v>
      </c>
      <c r="G887">
        <v>84916.87</v>
      </c>
      <c r="H887">
        <v>145204.54</v>
      </c>
      <c r="I887">
        <v>703</v>
      </c>
      <c r="J887">
        <v>140485.18</v>
      </c>
      <c r="K887" t="s">
        <v>25</v>
      </c>
      <c r="L887">
        <v>27</v>
      </c>
      <c r="M887" s="1">
        <v>44640</v>
      </c>
      <c r="N887" t="s">
        <v>20</v>
      </c>
    </row>
    <row r="888" spans="1:14">
      <c r="A888" t="s">
        <v>920</v>
      </c>
      <c r="B888">
        <v>35</v>
      </c>
      <c r="C888" t="s">
        <v>22</v>
      </c>
      <c r="D888" t="s">
        <v>29</v>
      </c>
      <c r="E888" t="s">
        <v>24</v>
      </c>
      <c r="F888" t="s">
        <v>31</v>
      </c>
      <c r="G888">
        <v>139473.56</v>
      </c>
      <c r="H888">
        <v>6564.04</v>
      </c>
      <c r="I888">
        <v>589</v>
      </c>
      <c r="J888">
        <v>60153.68</v>
      </c>
      <c r="K888" t="s">
        <v>38</v>
      </c>
      <c r="L888">
        <v>9</v>
      </c>
      <c r="M888" s="1">
        <v>43607</v>
      </c>
      <c r="N888" t="s">
        <v>20</v>
      </c>
    </row>
    <row r="889" spans="1:14">
      <c r="A889" t="s">
        <v>921</v>
      </c>
      <c r="B889">
        <v>47</v>
      </c>
      <c r="C889" t="s">
        <v>22</v>
      </c>
      <c r="D889" t="s">
        <v>23</v>
      </c>
      <c r="E889" t="s">
        <v>47</v>
      </c>
      <c r="F889" t="s">
        <v>31</v>
      </c>
      <c r="G889">
        <v>137453.17000000001</v>
      </c>
      <c r="H889">
        <v>16694.41</v>
      </c>
      <c r="I889">
        <v>719</v>
      </c>
      <c r="J889">
        <v>235828.8</v>
      </c>
      <c r="K889" t="s">
        <v>38</v>
      </c>
      <c r="L889">
        <v>55</v>
      </c>
      <c r="M889" s="1">
        <v>44821</v>
      </c>
      <c r="N889" t="s">
        <v>20</v>
      </c>
    </row>
    <row r="890" spans="1:14">
      <c r="A890" t="s">
        <v>922</v>
      </c>
      <c r="B890">
        <v>32</v>
      </c>
      <c r="C890" t="s">
        <v>22</v>
      </c>
      <c r="D890" t="s">
        <v>37</v>
      </c>
      <c r="E890" t="s">
        <v>17</v>
      </c>
      <c r="F890" t="s">
        <v>45</v>
      </c>
      <c r="G890">
        <v>163525.53</v>
      </c>
      <c r="H890">
        <v>210883.96</v>
      </c>
      <c r="I890">
        <v>638</v>
      </c>
      <c r="J890">
        <v>106381.84</v>
      </c>
      <c r="K890" t="s">
        <v>25</v>
      </c>
      <c r="L890">
        <v>6</v>
      </c>
      <c r="M890" s="1">
        <v>44406</v>
      </c>
      <c r="N890" t="s">
        <v>20</v>
      </c>
    </row>
    <row r="891" spans="1:14">
      <c r="A891" t="s">
        <v>923</v>
      </c>
      <c r="B891">
        <v>44</v>
      </c>
      <c r="C891" t="s">
        <v>15</v>
      </c>
      <c r="D891" t="s">
        <v>23</v>
      </c>
      <c r="E891" t="s">
        <v>17</v>
      </c>
      <c r="F891" t="s">
        <v>18</v>
      </c>
      <c r="G891">
        <v>59086.42</v>
      </c>
      <c r="H891">
        <v>275296.87</v>
      </c>
      <c r="I891">
        <v>718</v>
      </c>
      <c r="J891">
        <v>403700.22</v>
      </c>
      <c r="K891" t="s">
        <v>25</v>
      </c>
      <c r="L891">
        <v>31</v>
      </c>
      <c r="M891" s="1">
        <v>43668</v>
      </c>
      <c r="N891" t="s">
        <v>20</v>
      </c>
    </row>
    <row r="892" spans="1:14">
      <c r="A892" t="s">
        <v>924</v>
      </c>
      <c r="B892">
        <v>68</v>
      </c>
      <c r="C892" t="s">
        <v>22</v>
      </c>
      <c r="D892" t="s">
        <v>29</v>
      </c>
      <c r="E892" t="s">
        <v>24</v>
      </c>
      <c r="F892" t="s">
        <v>33</v>
      </c>
      <c r="G892">
        <v>121427.84</v>
      </c>
      <c r="H892">
        <v>16508.740000000002</v>
      </c>
      <c r="I892">
        <v>506</v>
      </c>
      <c r="J892">
        <v>38050.83</v>
      </c>
      <c r="K892" t="s">
        <v>25</v>
      </c>
      <c r="L892">
        <v>17</v>
      </c>
      <c r="M892" s="1">
        <v>44669</v>
      </c>
      <c r="N892" t="s">
        <v>35</v>
      </c>
    </row>
    <row r="893" spans="1:14">
      <c r="A893" t="s">
        <v>925</v>
      </c>
      <c r="B893">
        <v>51</v>
      </c>
      <c r="C893" t="s">
        <v>15</v>
      </c>
      <c r="D893" t="s">
        <v>23</v>
      </c>
      <c r="E893" t="s">
        <v>17</v>
      </c>
      <c r="F893" t="s">
        <v>18</v>
      </c>
      <c r="G893">
        <v>48032.82</v>
      </c>
      <c r="H893">
        <v>146167.20000000001</v>
      </c>
      <c r="I893">
        <v>564</v>
      </c>
      <c r="J893">
        <v>17331.38</v>
      </c>
      <c r="K893" t="s">
        <v>38</v>
      </c>
      <c r="L893">
        <v>53</v>
      </c>
      <c r="M893" s="1">
        <v>44693</v>
      </c>
      <c r="N893" t="s">
        <v>20</v>
      </c>
    </row>
    <row r="894" spans="1:14">
      <c r="A894" t="s">
        <v>926</v>
      </c>
      <c r="B894">
        <v>69</v>
      </c>
      <c r="C894" t="s">
        <v>15</v>
      </c>
      <c r="D894" t="s">
        <v>41</v>
      </c>
      <c r="E894" t="s">
        <v>27</v>
      </c>
      <c r="F894" t="s">
        <v>33</v>
      </c>
      <c r="G894">
        <v>121061.73</v>
      </c>
      <c r="H894">
        <v>95923.14</v>
      </c>
      <c r="I894">
        <v>335</v>
      </c>
      <c r="J894">
        <v>24805.87</v>
      </c>
      <c r="K894" t="s">
        <v>25</v>
      </c>
      <c r="L894">
        <v>43</v>
      </c>
      <c r="M894" s="1">
        <v>44168</v>
      </c>
      <c r="N894" t="s">
        <v>35</v>
      </c>
    </row>
    <row r="895" spans="1:14">
      <c r="A895" t="s">
        <v>927</v>
      </c>
      <c r="B895">
        <v>55</v>
      </c>
      <c r="C895" t="s">
        <v>15</v>
      </c>
      <c r="D895" t="s">
        <v>23</v>
      </c>
      <c r="E895" t="s">
        <v>27</v>
      </c>
      <c r="F895" t="s">
        <v>45</v>
      </c>
      <c r="G895">
        <v>211947.17</v>
      </c>
      <c r="H895">
        <v>70762.559999999998</v>
      </c>
      <c r="I895">
        <v>672</v>
      </c>
      <c r="J895">
        <v>139838.54999999999</v>
      </c>
      <c r="K895" t="s">
        <v>25</v>
      </c>
      <c r="L895">
        <v>36</v>
      </c>
      <c r="M895" s="1">
        <v>44093</v>
      </c>
      <c r="N895" t="s">
        <v>35</v>
      </c>
    </row>
    <row r="896" spans="1:14">
      <c r="A896" t="s">
        <v>928</v>
      </c>
      <c r="B896">
        <v>50</v>
      </c>
      <c r="C896" t="s">
        <v>22</v>
      </c>
      <c r="D896" t="s">
        <v>37</v>
      </c>
      <c r="E896" t="s">
        <v>24</v>
      </c>
      <c r="F896" t="s">
        <v>45</v>
      </c>
      <c r="G896">
        <v>472442.06</v>
      </c>
      <c r="H896">
        <v>7448.54</v>
      </c>
      <c r="I896">
        <v>787</v>
      </c>
      <c r="J896">
        <v>452931.68</v>
      </c>
      <c r="K896" t="s">
        <v>25</v>
      </c>
      <c r="L896">
        <v>21</v>
      </c>
      <c r="M896" s="1">
        <v>44384</v>
      </c>
      <c r="N896" t="s">
        <v>20</v>
      </c>
    </row>
    <row r="897" spans="1:14">
      <c r="A897" t="s">
        <v>929</v>
      </c>
      <c r="B897">
        <v>41</v>
      </c>
      <c r="C897" t="s">
        <v>15</v>
      </c>
      <c r="D897" t="s">
        <v>29</v>
      </c>
      <c r="E897" t="s">
        <v>27</v>
      </c>
      <c r="F897" t="s">
        <v>45</v>
      </c>
      <c r="G897">
        <v>290267.8</v>
      </c>
      <c r="H897">
        <v>48877.89</v>
      </c>
      <c r="I897">
        <v>558</v>
      </c>
      <c r="J897">
        <v>19166.38</v>
      </c>
      <c r="K897" t="s">
        <v>38</v>
      </c>
      <c r="L897">
        <v>27</v>
      </c>
      <c r="M897" s="1">
        <v>43590</v>
      </c>
      <c r="N897" t="s">
        <v>20</v>
      </c>
    </row>
    <row r="898" spans="1:14">
      <c r="A898" t="s">
        <v>930</v>
      </c>
      <c r="B898">
        <v>32</v>
      </c>
      <c r="C898" t="s">
        <v>15</v>
      </c>
      <c r="D898" t="s">
        <v>23</v>
      </c>
      <c r="E898" t="s">
        <v>27</v>
      </c>
      <c r="F898" t="s">
        <v>31</v>
      </c>
      <c r="G898">
        <v>121209.85</v>
      </c>
      <c r="H898">
        <v>195087.94</v>
      </c>
      <c r="I898">
        <v>830</v>
      </c>
      <c r="J898">
        <v>172860.51</v>
      </c>
      <c r="K898" t="s">
        <v>38</v>
      </c>
      <c r="L898">
        <v>41</v>
      </c>
      <c r="M898" s="1">
        <v>43663</v>
      </c>
      <c r="N898" t="s">
        <v>20</v>
      </c>
    </row>
    <row r="899" spans="1:14">
      <c r="A899" t="s">
        <v>931</v>
      </c>
      <c r="B899">
        <v>47</v>
      </c>
      <c r="C899" t="s">
        <v>15</v>
      </c>
      <c r="D899" t="s">
        <v>37</v>
      </c>
      <c r="E899" t="s">
        <v>17</v>
      </c>
      <c r="F899" t="s">
        <v>31</v>
      </c>
      <c r="G899">
        <v>11115.51</v>
      </c>
      <c r="H899">
        <v>180696.88</v>
      </c>
      <c r="I899">
        <v>322</v>
      </c>
      <c r="J899">
        <v>12203.4</v>
      </c>
      <c r="K899" t="s">
        <v>25</v>
      </c>
      <c r="L899">
        <v>28</v>
      </c>
      <c r="M899" s="1">
        <v>44001</v>
      </c>
      <c r="N899" t="s">
        <v>20</v>
      </c>
    </row>
    <row r="900" spans="1:14">
      <c r="A900" t="s">
        <v>932</v>
      </c>
      <c r="B900">
        <v>59</v>
      </c>
      <c r="C900" t="s">
        <v>22</v>
      </c>
      <c r="D900" t="s">
        <v>23</v>
      </c>
      <c r="E900" t="s">
        <v>24</v>
      </c>
      <c r="F900" t="s">
        <v>18</v>
      </c>
      <c r="G900">
        <v>17856.64</v>
      </c>
      <c r="H900">
        <v>2556.12</v>
      </c>
      <c r="I900">
        <v>403</v>
      </c>
      <c r="J900">
        <v>28444.3</v>
      </c>
      <c r="K900" t="s">
        <v>19</v>
      </c>
      <c r="L900">
        <v>16</v>
      </c>
      <c r="M900" s="1">
        <v>43259</v>
      </c>
      <c r="N900" t="s">
        <v>20</v>
      </c>
    </row>
    <row r="901" spans="1:14">
      <c r="A901" t="s">
        <v>933</v>
      </c>
      <c r="B901">
        <v>68</v>
      </c>
      <c r="C901" t="s">
        <v>22</v>
      </c>
      <c r="D901" t="s">
        <v>37</v>
      </c>
      <c r="E901" t="s">
        <v>27</v>
      </c>
      <c r="F901" t="s">
        <v>31</v>
      </c>
      <c r="G901">
        <v>128422.11</v>
      </c>
      <c r="H901">
        <v>89977.02</v>
      </c>
      <c r="I901">
        <v>540</v>
      </c>
      <c r="J901">
        <v>143363.07</v>
      </c>
      <c r="K901" t="s">
        <v>25</v>
      </c>
      <c r="L901">
        <v>35</v>
      </c>
      <c r="M901" s="1">
        <v>44562</v>
      </c>
      <c r="N901" t="s">
        <v>20</v>
      </c>
    </row>
    <row r="902" spans="1:14">
      <c r="A902" t="s">
        <v>934</v>
      </c>
      <c r="B902">
        <v>34</v>
      </c>
      <c r="C902" t="s">
        <v>15</v>
      </c>
      <c r="D902" t="s">
        <v>41</v>
      </c>
      <c r="E902" t="s">
        <v>17</v>
      </c>
      <c r="F902" t="s">
        <v>31</v>
      </c>
      <c r="G902">
        <v>86874.72</v>
      </c>
      <c r="H902">
        <v>173170.96</v>
      </c>
      <c r="I902">
        <v>552</v>
      </c>
      <c r="J902">
        <v>109233.01</v>
      </c>
      <c r="K902" t="s">
        <v>25</v>
      </c>
      <c r="L902">
        <v>36</v>
      </c>
      <c r="M902" s="1">
        <v>43686</v>
      </c>
      <c r="N902" t="s">
        <v>20</v>
      </c>
    </row>
    <row r="903" spans="1:14">
      <c r="A903" t="s">
        <v>935</v>
      </c>
      <c r="B903">
        <v>22</v>
      </c>
      <c r="C903" t="s">
        <v>22</v>
      </c>
      <c r="D903" t="s">
        <v>37</v>
      </c>
      <c r="E903" t="s">
        <v>27</v>
      </c>
      <c r="F903" t="s">
        <v>33</v>
      </c>
      <c r="G903">
        <v>81142.929999999993</v>
      </c>
      <c r="H903">
        <v>120590.56</v>
      </c>
      <c r="I903">
        <v>441</v>
      </c>
      <c r="J903">
        <v>36120.67</v>
      </c>
      <c r="K903" t="s">
        <v>25</v>
      </c>
      <c r="L903">
        <v>56</v>
      </c>
      <c r="M903" s="1">
        <v>43581</v>
      </c>
      <c r="N903" t="s">
        <v>20</v>
      </c>
    </row>
    <row r="904" spans="1:14">
      <c r="A904" t="s">
        <v>936</v>
      </c>
      <c r="B904">
        <v>46</v>
      </c>
      <c r="C904" t="s">
        <v>22</v>
      </c>
      <c r="D904" t="s">
        <v>23</v>
      </c>
      <c r="E904" t="s">
        <v>17</v>
      </c>
      <c r="F904" t="s">
        <v>31</v>
      </c>
      <c r="G904">
        <v>17279.419999999998</v>
      </c>
      <c r="H904">
        <v>29940.94</v>
      </c>
      <c r="I904">
        <v>750</v>
      </c>
      <c r="J904">
        <v>369453.25</v>
      </c>
      <c r="K904" t="s">
        <v>38</v>
      </c>
      <c r="L904">
        <v>35</v>
      </c>
      <c r="M904" s="1">
        <v>43657</v>
      </c>
      <c r="N904" t="s">
        <v>20</v>
      </c>
    </row>
    <row r="905" spans="1:14">
      <c r="A905" t="s">
        <v>937</v>
      </c>
      <c r="B905">
        <v>21</v>
      </c>
      <c r="C905" t="s">
        <v>15</v>
      </c>
      <c r="D905" t="s">
        <v>37</v>
      </c>
      <c r="E905" t="s">
        <v>27</v>
      </c>
      <c r="F905" t="s">
        <v>18</v>
      </c>
      <c r="G905">
        <v>83579.39</v>
      </c>
      <c r="H905">
        <v>191642.98</v>
      </c>
      <c r="I905">
        <v>606</v>
      </c>
      <c r="J905">
        <v>47640.66</v>
      </c>
      <c r="K905" t="s">
        <v>38</v>
      </c>
      <c r="L905">
        <v>45</v>
      </c>
      <c r="M905" s="1">
        <v>43788</v>
      </c>
      <c r="N905" t="s">
        <v>20</v>
      </c>
    </row>
    <row r="906" spans="1:14">
      <c r="A906" t="s">
        <v>938</v>
      </c>
      <c r="B906">
        <v>27</v>
      </c>
      <c r="C906" t="s">
        <v>15</v>
      </c>
      <c r="D906" t="s">
        <v>29</v>
      </c>
      <c r="E906" t="s">
        <v>27</v>
      </c>
      <c r="F906" t="s">
        <v>18</v>
      </c>
      <c r="G906">
        <v>78666.05</v>
      </c>
      <c r="H906">
        <v>76813.87</v>
      </c>
      <c r="I906">
        <v>799</v>
      </c>
      <c r="J906">
        <v>98837.51</v>
      </c>
      <c r="K906" t="s">
        <v>38</v>
      </c>
      <c r="L906">
        <v>19</v>
      </c>
      <c r="M906" s="1">
        <v>43755</v>
      </c>
      <c r="N906" t="s">
        <v>20</v>
      </c>
    </row>
    <row r="907" spans="1:14">
      <c r="A907" t="s">
        <v>939</v>
      </c>
      <c r="B907">
        <v>34</v>
      </c>
      <c r="C907" t="s">
        <v>22</v>
      </c>
      <c r="D907" t="s">
        <v>37</v>
      </c>
      <c r="E907" t="s">
        <v>24</v>
      </c>
      <c r="F907" t="s">
        <v>45</v>
      </c>
      <c r="G907">
        <v>133409.29</v>
      </c>
      <c r="H907">
        <v>323.69</v>
      </c>
      <c r="I907">
        <v>307</v>
      </c>
      <c r="J907">
        <v>39128.379999999997</v>
      </c>
      <c r="K907" t="s">
        <v>19</v>
      </c>
      <c r="L907">
        <v>57</v>
      </c>
      <c r="M907" s="1">
        <v>44929</v>
      </c>
      <c r="N907" t="s">
        <v>35</v>
      </c>
    </row>
    <row r="908" spans="1:14">
      <c r="A908" t="s">
        <v>940</v>
      </c>
      <c r="B908">
        <v>27</v>
      </c>
      <c r="C908" t="s">
        <v>15</v>
      </c>
      <c r="D908" t="s">
        <v>16</v>
      </c>
      <c r="E908" t="s">
        <v>17</v>
      </c>
      <c r="F908" t="s">
        <v>18</v>
      </c>
      <c r="G908">
        <v>63798.61</v>
      </c>
      <c r="H908">
        <v>41404.32</v>
      </c>
      <c r="I908">
        <v>368</v>
      </c>
      <c r="J908">
        <v>22060.58</v>
      </c>
      <c r="K908" t="s">
        <v>19</v>
      </c>
      <c r="L908">
        <v>21</v>
      </c>
      <c r="M908" s="1">
        <v>44207</v>
      </c>
      <c r="N908" t="s">
        <v>20</v>
      </c>
    </row>
    <row r="909" spans="1:14">
      <c r="A909" t="s">
        <v>941</v>
      </c>
      <c r="B909">
        <v>34</v>
      </c>
      <c r="C909" t="s">
        <v>22</v>
      </c>
      <c r="D909" t="s">
        <v>37</v>
      </c>
      <c r="E909" t="s">
        <v>17</v>
      </c>
      <c r="F909" t="s">
        <v>18</v>
      </c>
      <c r="G909">
        <v>82013.210000000006</v>
      </c>
      <c r="H909">
        <v>182454.57</v>
      </c>
      <c r="I909">
        <v>367</v>
      </c>
      <c r="J909">
        <v>14585.59</v>
      </c>
      <c r="K909" t="s">
        <v>25</v>
      </c>
      <c r="L909">
        <v>58</v>
      </c>
      <c r="M909" s="1">
        <v>43266</v>
      </c>
      <c r="N909" t="s">
        <v>35</v>
      </c>
    </row>
    <row r="910" spans="1:14">
      <c r="A910" t="s">
        <v>942</v>
      </c>
      <c r="B910">
        <v>37</v>
      </c>
      <c r="C910" t="s">
        <v>22</v>
      </c>
      <c r="D910" t="s">
        <v>29</v>
      </c>
      <c r="E910" t="s">
        <v>27</v>
      </c>
      <c r="F910" t="s">
        <v>33</v>
      </c>
      <c r="G910">
        <v>99719.58</v>
      </c>
      <c r="H910">
        <v>53423.54</v>
      </c>
      <c r="I910">
        <v>707</v>
      </c>
      <c r="J910">
        <v>204534.55</v>
      </c>
      <c r="K910" t="s">
        <v>25</v>
      </c>
      <c r="L910">
        <v>33</v>
      </c>
      <c r="M910" s="1">
        <v>43384</v>
      </c>
      <c r="N910" t="s">
        <v>20</v>
      </c>
    </row>
    <row r="911" spans="1:14">
      <c r="A911" t="s">
        <v>943</v>
      </c>
      <c r="B911">
        <v>41</v>
      </c>
      <c r="C911" t="s">
        <v>22</v>
      </c>
      <c r="D911" t="s">
        <v>29</v>
      </c>
      <c r="E911" t="s">
        <v>27</v>
      </c>
      <c r="F911" t="s">
        <v>31</v>
      </c>
      <c r="G911">
        <v>65527.63</v>
      </c>
      <c r="H911">
        <v>37093.21</v>
      </c>
      <c r="I911">
        <v>817</v>
      </c>
      <c r="J911">
        <v>331734.78000000003</v>
      </c>
      <c r="K911" t="s">
        <v>38</v>
      </c>
      <c r="L911">
        <v>23</v>
      </c>
      <c r="M911" s="1">
        <v>43409</v>
      </c>
      <c r="N911" t="s">
        <v>20</v>
      </c>
    </row>
    <row r="912" spans="1:14">
      <c r="A912" t="s">
        <v>944</v>
      </c>
      <c r="B912">
        <v>22</v>
      </c>
      <c r="C912" t="s">
        <v>22</v>
      </c>
      <c r="D912" t="s">
        <v>23</v>
      </c>
      <c r="E912" t="s">
        <v>17</v>
      </c>
      <c r="F912" t="s">
        <v>31</v>
      </c>
      <c r="G912">
        <v>132941.67000000001</v>
      </c>
      <c r="H912">
        <v>126295.41</v>
      </c>
      <c r="I912">
        <v>418</v>
      </c>
      <c r="J912">
        <v>48413.86</v>
      </c>
      <c r="K912" t="s">
        <v>19</v>
      </c>
      <c r="L912">
        <v>55</v>
      </c>
      <c r="M912" s="1">
        <v>43574</v>
      </c>
      <c r="N912" t="s">
        <v>20</v>
      </c>
    </row>
    <row r="913" spans="1:14">
      <c r="A913" t="s">
        <v>945</v>
      </c>
      <c r="B913">
        <v>51</v>
      </c>
      <c r="C913" t="s">
        <v>22</v>
      </c>
      <c r="D913" t="s">
        <v>37</v>
      </c>
      <c r="E913" t="s">
        <v>27</v>
      </c>
      <c r="F913" t="s">
        <v>18</v>
      </c>
      <c r="G913">
        <v>21835.71</v>
      </c>
      <c r="H913">
        <v>135869.4</v>
      </c>
      <c r="I913">
        <v>330</v>
      </c>
      <c r="J913">
        <v>7783.76</v>
      </c>
      <c r="K913" t="s">
        <v>19</v>
      </c>
      <c r="L913">
        <v>6</v>
      </c>
      <c r="M913" s="1">
        <v>43885</v>
      </c>
      <c r="N913" t="s">
        <v>35</v>
      </c>
    </row>
    <row r="914" spans="1:14">
      <c r="A914" t="s">
        <v>946</v>
      </c>
      <c r="B914">
        <v>23</v>
      </c>
      <c r="C914" t="s">
        <v>22</v>
      </c>
      <c r="D914" t="s">
        <v>29</v>
      </c>
      <c r="E914" t="s">
        <v>27</v>
      </c>
      <c r="F914" t="s">
        <v>45</v>
      </c>
      <c r="G914">
        <v>193214.75</v>
      </c>
      <c r="H914">
        <v>49012.77</v>
      </c>
      <c r="I914">
        <v>817</v>
      </c>
      <c r="J914">
        <v>60817.35</v>
      </c>
      <c r="K914" t="s">
        <v>25</v>
      </c>
      <c r="L914">
        <v>32</v>
      </c>
      <c r="M914" s="1">
        <v>44522</v>
      </c>
      <c r="N914" t="s">
        <v>20</v>
      </c>
    </row>
    <row r="915" spans="1:14">
      <c r="A915" t="s">
        <v>947</v>
      </c>
      <c r="B915">
        <v>19</v>
      </c>
      <c r="C915" t="s">
        <v>15</v>
      </c>
      <c r="D915" t="s">
        <v>29</v>
      </c>
      <c r="E915" t="s">
        <v>27</v>
      </c>
      <c r="F915" t="s">
        <v>18</v>
      </c>
      <c r="G915">
        <v>24766.9</v>
      </c>
      <c r="H915">
        <v>83265.73</v>
      </c>
      <c r="I915">
        <v>782</v>
      </c>
      <c r="J915">
        <v>144717.28</v>
      </c>
      <c r="K915" t="s">
        <v>25</v>
      </c>
      <c r="L915">
        <v>22</v>
      </c>
      <c r="M915" s="1">
        <v>43413</v>
      </c>
      <c r="N915" t="s">
        <v>20</v>
      </c>
    </row>
    <row r="916" spans="1:14">
      <c r="A916" t="s">
        <v>948</v>
      </c>
      <c r="B916">
        <v>30</v>
      </c>
      <c r="C916" t="s">
        <v>15</v>
      </c>
      <c r="D916" t="s">
        <v>37</v>
      </c>
      <c r="E916" t="s">
        <v>17</v>
      </c>
      <c r="F916" t="s">
        <v>45</v>
      </c>
      <c r="G916">
        <v>300616.3</v>
      </c>
      <c r="H916">
        <v>136972.99</v>
      </c>
      <c r="I916">
        <v>506</v>
      </c>
      <c r="J916">
        <v>68858.12</v>
      </c>
      <c r="K916" t="s">
        <v>19</v>
      </c>
      <c r="L916">
        <v>3</v>
      </c>
      <c r="M916" s="1">
        <v>44547</v>
      </c>
      <c r="N916" t="s">
        <v>20</v>
      </c>
    </row>
    <row r="917" spans="1:14">
      <c r="A917" t="s">
        <v>949</v>
      </c>
      <c r="B917">
        <v>60</v>
      </c>
      <c r="C917" t="s">
        <v>22</v>
      </c>
      <c r="D917" t="s">
        <v>29</v>
      </c>
      <c r="E917" t="s">
        <v>47</v>
      </c>
      <c r="F917" t="s">
        <v>18</v>
      </c>
      <c r="G917">
        <v>11714.44</v>
      </c>
      <c r="H917">
        <v>8986.5</v>
      </c>
      <c r="I917">
        <v>686</v>
      </c>
      <c r="J917">
        <v>74013.63</v>
      </c>
      <c r="K917" t="s">
        <v>25</v>
      </c>
      <c r="L917">
        <v>35</v>
      </c>
      <c r="M917" s="1">
        <v>43539</v>
      </c>
      <c r="N917" t="s">
        <v>20</v>
      </c>
    </row>
    <row r="918" spans="1:14">
      <c r="A918" t="s">
        <v>950</v>
      </c>
      <c r="B918">
        <v>60</v>
      </c>
      <c r="C918" t="s">
        <v>22</v>
      </c>
      <c r="D918" t="s">
        <v>23</v>
      </c>
      <c r="E918" t="s">
        <v>47</v>
      </c>
      <c r="F918" t="s">
        <v>33</v>
      </c>
      <c r="G918">
        <v>140663.45000000001</v>
      </c>
      <c r="H918">
        <v>17651.849999999999</v>
      </c>
      <c r="I918">
        <v>711</v>
      </c>
      <c r="J918">
        <v>178667.4</v>
      </c>
      <c r="K918" t="s">
        <v>25</v>
      </c>
      <c r="L918">
        <v>16</v>
      </c>
      <c r="M918" s="1">
        <v>43232</v>
      </c>
      <c r="N918" t="s">
        <v>20</v>
      </c>
    </row>
    <row r="919" spans="1:14">
      <c r="A919" t="s">
        <v>951</v>
      </c>
      <c r="B919">
        <v>65</v>
      </c>
      <c r="C919" t="s">
        <v>22</v>
      </c>
      <c r="D919" t="s">
        <v>29</v>
      </c>
      <c r="E919" t="s">
        <v>17</v>
      </c>
      <c r="F919" t="s">
        <v>31</v>
      </c>
      <c r="G919">
        <v>70034.91</v>
      </c>
      <c r="H919">
        <v>43859.94</v>
      </c>
      <c r="I919">
        <v>669</v>
      </c>
      <c r="J919">
        <v>158389.24</v>
      </c>
      <c r="K919" t="s">
        <v>38</v>
      </c>
      <c r="L919">
        <v>42</v>
      </c>
      <c r="M919" s="1">
        <v>43950</v>
      </c>
      <c r="N919" t="s">
        <v>20</v>
      </c>
    </row>
    <row r="920" spans="1:14">
      <c r="A920" t="s">
        <v>952</v>
      </c>
      <c r="B920">
        <v>28</v>
      </c>
      <c r="C920" t="s">
        <v>15</v>
      </c>
      <c r="D920" t="s">
        <v>29</v>
      </c>
      <c r="E920" t="s">
        <v>27</v>
      </c>
      <c r="F920" t="s">
        <v>31</v>
      </c>
      <c r="G920">
        <v>47699.17</v>
      </c>
      <c r="H920">
        <v>37908.14</v>
      </c>
      <c r="I920">
        <v>652</v>
      </c>
      <c r="J920">
        <v>190271.38</v>
      </c>
      <c r="K920" t="s">
        <v>38</v>
      </c>
      <c r="L920">
        <v>59</v>
      </c>
      <c r="M920" s="1">
        <v>43935</v>
      </c>
      <c r="N920" t="s">
        <v>20</v>
      </c>
    </row>
    <row r="921" spans="1:14">
      <c r="A921" t="s">
        <v>953</v>
      </c>
      <c r="B921">
        <v>68</v>
      </c>
      <c r="C921" t="s">
        <v>22</v>
      </c>
      <c r="D921" t="s">
        <v>29</v>
      </c>
      <c r="E921" t="s">
        <v>27</v>
      </c>
      <c r="F921" t="s">
        <v>31</v>
      </c>
      <c r="G921">
        <v>101827.21</v>
      </c>
      <c r="H921">
        <v>118372.01</v>
      </c>
      <c r="I921">
        <v>635</v>
      </c>
      <c r="J921">
        <v>133854.34</v>
      </c>
      <c r="K921" t="s">
        <v>25</v>
      </c>
      <c r="L921">
        <v>25</v>
      </c>
      <c r="M921" s="1">
        <v>43778</v>
      </c>
      <c r="N921" t="s">
        <v>20</v>
      </c>
    </row>
    <row r="922" spans="1:14">
      <c r="A922" t="s">
        <v>954</v>
      </c>
      <c r="B922">
        <v>64</v>
      </c>
      <c r="C922" t="s">
        <v>15</v>
      </c>
      <c r="D922" t="s">
        <v>23</v>
      </c>
      <c r="E922" t="s">
        <v>24</v>
      </c>
      <c r="F922" t="s">
        <v>31</v>
      </c>
      <c r="G922">
        <v>59014.57</v>
      </c>
      <c r="H922">
        <v>4957.9399999999996</v>
      </c>
      <c r="I922">
        <v>588</v>
      </c>
      <c r="J922">
        <v>14351.41</v>
      </c>
      <c r="K922" t="s">
        <v>19</v>
      </c>
      <c r="L922">
        <v>17</v>
      </c>
      <c r="M922" s="1">
        <v>44212</v>
      </c>
      <c r="N922" t="s">
        <v>20</v>
      </c>
    </row>
    <row r="923" spans="1:14">
      <c r="A923" t="s">
        <v>955</v>
      </c>
      <c r="B923">
        <v>40</v>
      </c>
      <c r="C923" t="s">
        <v>22</v>
      </c>
      <c r="D923" t="s">
        <v>23</v>
      </c>
      <c r="E923" t="s">
        <v>27</v>
      </c>
      <c r="F923" t="s">
        <v>18</v>
      </c>
      <c r="G923">
        <v>53955.5</v>
      </c>
      <c r="H923">
        <v>46213.55</v>
      </c>
      <c r="I923">
        <v>439</v>
      </c>
      <c r="J923">
        <v>20499.86</v>
      </c>
      <c r="K923" t="s">
        <v>25</v>
      </c>
      <c r="L923">
        <v>39</v>
      </c>
      <c r="M923" s="1">
        <v>44055</v>
      </c>
      <c r="N923" t="s">
        <v>20</v>
      </c>
    </row>
    <row r="924" spans="1:14">
      <c r="A924" t="s">
        <v>956</v>
      </c>
      <c r="B924">
        <v>33</v>
      </c>
      <c r="C924" t="s">
        <v>22</v>
      </c>
      <c r="D924" t="s">
        <v>23</v>
      </c>
      <c r="E924" t="s">
        <v>47</v>
      </c>
      <c r="F924" t="s">
        <v>45</v>
      </c>
      <c r="G924">
        <v>206829.12</v>
      </c>
      <c r="H924">
        <v>15597.81</v>
      </c>
      <c r="I924">
        <v>599</v>
      </c>
      <c r="J924">
        <v>171634.48</v>
      </c>
      <c r="K924" t="s">
        <v>25</v>
      </c>
      <c r="L924">
        <v>13</v>
      </c>
      <c r="M924" s="1">
        <v>43952</v>
      </c>
      <c r="N924" t="s">
        <v>20</v>
      </c>
    </row>
    <row r="925" spans="1:14">
      <c r="A925" t="s">
        <v>957</v>
      </c>
      <c r="B925">
        <v>48</v>
      </c>
      <c r="C925" t="s">
        <v>15</v>
      </c>
      <c r="D925" t="s">
        <v>16</v>
      </c>
      <c r="E925" t="s">
        <v>27</v>
      </c>
      <c r="F925" t="s">
        <v>18</v>
      </c>
      <c r="G925">
        <v>14074.61</v>
      </c>
      <c r="H925">
        <v>185573.93</v>
      </c>
      <c r="I925">
        <v>312</v>
      </c>
      <c r="J925">
        <v>8903.4500000000007</v>
      </c>
      <c r="K925" t="s">
        <v>25</v>
      </c>
      <c r="L925">
        <v>28</v>
      </c>
      <c r="M925" s="1">
        <v>43228</v>
      </c>
      <c r="N925" t="s">
        <v>20</v>
      </c>
    </row>
    <row r="926" spans="1:14">
      <c r="A926" t="s">
        <v>958</v>
      </c>
      <c r="B926">
        <v>28</v>
      </c>
      <c r="C926" t="s">
        <v>15</v>
      </c>
      <c r="D926" t="s">
        <v>23</v>
      </c>
      <c r="E926" t="s">
        <v>47</v>
      </c>
      <c r="F926" t="s">
        <v>33</v>
      </c>
      <c r="G926">
        <v>47225.33</v>
      </c>
      <c r="H926">
        <v>23104.81</v>
      </c>
      <c r="I926">
        <v>727</v>
      </c>
      <c r="J926">
        <v>371836.34</v>
      </c>
      <c r="K926" t="s">
        <v>38</v>
      </c>
      <c r="L926">
        <v>11</v>
      </c>
      <c r="M926" s="1">
        <v>43524</v>
      </c>
      <c r="N926" t="s">
        <v>35</v>
      </c>
    </row>
    <row r="927" spans="1:14">
      <c r="A927" t="s">
        <v>959</v>
      </c>
      <c r="B927">
        <v>33</v>
      </c>
      <c r="C927" t="s">
        <v>22</v>
      </c>
      <c r="D927" t="s">
        <v>29</v>
      </c>
      <c r="E927" t="s">
        <v>24</v>
      </c>
      <c r="F927" t="s">
        <v>33</v>
      </c>
      <c r="G927">
        <v>71381.58</v>
      </c>
      <c r="H927">
        <v>16312.32</v>
      </c>
      <c r="I927">
        <v>699</v>
      </c>
      <c r="J927">
        <v>184263.33</v>
      </c>
      <c r="K927" t="s">
        <v>25</v>
      </c>
      <c r="L927">
        <v>10</v>
      </c>
      <c r="M927" s="1">
        <v>44806</v>
      </c>
      <c r="N927" t="s">
        <v>20</v>
      </c>
    </row>
    <row r="928" spans="1:14">
      <c r="A928" t="s">
        <v>960</v>
      </c>
      <c r="B928">
        <v>25</v>
      </c>
      <c r="C928" t="s">
        <v>22</v>
      </c>
      <c r="D928" t="s">
        <v>41</v>
      </c>
      <c r="E928" t="s">
        <v>24</v>
      </c>
      <c r="F928" t="s">
        <v>18</v>
      </c>
      <c r="G928">
        <v>3999.03</v>
      </c>
      <c r="H928">
        <v>17438.28</v>
      </c>
      <c r="I928">
        <v>408</v>
      </c>
      <c r="J928">
        <v>20097.150000000001</v>
      </c>
      <c r="K928" t="s">
        <v>19</v>
      </c>
      <c r="L928">
        <v>39</v>
      </c>
      <c r="M928" s="1">
        <v>43961</v>
      </c>
      <c r="N928" t="s">
        <v>20</v>
      </c>
    </row>
    <row r="929" spans="1:14">
      <c r="A929" t="s">
        <v>961</v>
      </c>
      <c r="B929">
        <v>21</v>
      </c>
      <c r="C929" t="s">
        <v>22</v>
      </c>
      <c r="D929" t="s">
        <v>23</v>
      </c>
      <c r="E929" t="s">
        <v>27</v>
      </c>
      <c r="F929" t="s">
        <v>33</v>
      </c>
      <c r="G929">
        <v>117889.95</v>
      </c>
      <c r="H929">
        <v>195346.72</v>
      </c>
      <c r="I929">
        <v>784</v>
      </c>
      <c r="J929">
        <v>277923.24</v>
      </c>
      <c r="K929" t="s">
        <v>38</v>
      </c>
      <c r="L929">
        <v>24</v>
      </c>
      <c r="M929" s="1">
        <v>43898</v>
      </c>
      <c r="N929" t="s">
        <v>20</v>
      </c>
    </row>
    <row r="930" spans="1:14">
      <c r="A930" t="s">
        <v>962</v>
      </c>
      <c r="B930">
        <v>57</v>
      </c>
      <c r="C930" t="s">
        <v>15</v>
      </c>
      <c r="D930" t="s">
        <v>29</v>
      </c>
      <c r="E930" t="s">
        <v>27</v>
      </c>
      <c r="F930" t="s">
        <v>31</v>
      </c>
      <c r="G930">
        <v>126255.79</v>
      </c>
      <c r="H930">
        <v>159751.92000000001</v>
      </c>
      <c r="I930">
        <v>655</v>
      </c>
      <c r="J930">
        <v>158859.01999999999</v>
      </c>
      <c r="K930" t="s">
        <v>19</v>
      </c>
      <c r="L930">
        <v>38</v>
      </c>
      <c r="M930" s="1">
        <v>44954</v>
      </c>
      <c r="N930" t="s">
        <v>20</v>
      </c>
    </row>
    <row r="931" spans="1:14">
      <c r="A931" t="s">
        <v>963</v>
      </c>
      <c r="B931">
        <v>21</v>
      </c>
      <c r="C931" t="s">
        <v>15</v>
      </c>
      <c r="D931" t="s">
        <v>37</v>
      </c>
      <c r="E931" t="s">
        <v>27</v>
      </c>
      <c r="F931" t="s">
        <v>18</v>
      </c>
      <c r="G931">
        <v>60534.6</v>
      </c>
      <c r="H931">
        <v>133429.35</v>
      </c>
      <c r="I931">
        <v>448</v>
      </c>
      <c r="J931">
        <v>31303.47</v>
      </c>
      <c r="K931" t="s">
        <v>19</v>
      </c>
      <c r="L931">
        <v>24</v>
      </c>
      <c r="M931" s="1">
        <v>44677</v>
      </c>
      <c r="N931" t="s">
        <v>20</v>
      </c>
    </row>
    <row r="932" spans="1:14">
      <c r="A932" t="s">
        <v>964</v>
      </c>
      <c r="B932">
        <v>42</v>
      </c>
      <c r="C932" t="s">
        <v>15</v>
      </c>
      <c r="D932" t="s">
        <v>41</v>
      </c>
      <c r="E932" t="s">
        <v>27</v>
      </c>
      <c r="F932" t="s">
        <v>33</v>
      </c>
      <c r="G932">
        <v>86446.99</v>
      </c>
      <c r="H932">
        <v>92122.4</v>
      </c>
      <c r="I932">
        <v>606</v>
      </c>
      <c r="J932">
        <v>52327.09</v>
      </c>
      <c r="K932" t="s">
        <v>25</v>
      </c>
      <c r="L932">
        <v>33</v>
      </c>
      <c r="M932" s="1">
        <v>44297</v>
      </c>
      <c r="N932" t="s">
        <v>20</v>
      </c>
    </row>
    <row r="933" spans="1:14">
      <c r="A933" t="s">
        <v>965</v>
      </c>
      <c r="B933">
        <v>20</v>
      </c>
      <c r="C933" t="s">
        <v>15</v>
      </c>
      <c r="D933" t="s">
        <v>16</v>
      </c>
      <c r="E933" t="s">
        <v>27</v>
      </c>
      <c r="F933" t="s">
        <v>45</v>
      </c>
      <c r="G933">
        <v>315640.93</v>
      </c>
      <c r="H933">
        <v>60879.35</v>
      </c>
      <c r="I933">
        <v>832</v>
      </c>
      <c r="J933">
        <v>358509.59</v>
      </c>
      <c r="K933" t="s">
        <v>25</v>
      </c>
      <c r="L933">
        <v>17</v>
      </c>
      <c r="M933" s="1">
        <v>45038</v>
      </c>
      <c r="N933" t="s">
        <v>20</v>
      </c>
    </row>
    <row r="934" spans="1:14">
      <c r="A934" t="s">
        <v>966</v>
      </c>
      <c r="B934">
        <v>49</v>
      </c>
      <c r="C934" t="s">
        <v>15</v>
      </c>
      <c r="D934" t="s">
        <v>16</v>
      </c>
      <c r="E934" t="s">
        <v>17</v>
      </c>
      <c r="F934" t="s">
        <v>31</v>
      </c>
      <c r="G934">
        <v>187257.13</v>
      </c>
      <c r="H934">
        <v>212264.76</v>
      </c>
      <c r="I934">
        <v>359</v>
      </c>
      <c r="J934">
        <v>6214.33</v>
      </c>
      <c r="K934" t="s">
        <v>19</v>
      </c>
      <c r="L934">
        <v>57</v>
      </c>
      <c r="M934" s="1">
        <v>44525</v>
      </c>
      <c r="N934" t="s">
        <v>20</v>
      </c>
    </row>
    <row r="935" spans="1:14">
      <c r="A935" t="s">
        <v>967</v>
      </c>
      <c r="B935">
        <v>20</v>
      </c>
      <c r="C935" t="s">
        <v>15</v>
      </c>
      <c r="D935" t="s">
        <v>37</v>
      </c>
      <c r="E935" t="s">
        <v>27</v>
      </c>
      <c r="F935" t="s">
        <v>31</v>
      </c>
      <c r="G935">
        <v>6671</v>
      </c>
      <c r="H935">
        <v>199141.5</v>
      </c>
      <c r="I935">
        <v>734</v>
      </c>
      <c r="J935">
        <v>202147.95</v>
      </c>
      <c r="K935" t="s">
        <v>25</v>
      </c>
      <c r="L935">
        <v>44</v>
      </c>
      <c r="M935" s="1">
        <v>43141</v>
      </c>
      <c r="N935" t="s">
        <v>35</v>
      </c>
    </row>
    <row r="936" spans="1:14">
      <c r="A936" t="s">
        <v>968</v>
      </c>
      <c r="B936">
        <v>44</v>
      </c>
      <c r="C936" t="s">
        <v>22</v>
      </c>
      <c r="D936" t="s">
        <v>29</v>
      </c>
      <c r="E936" t="s">
        <v>17</v>
      </c>
      <c r="F936" t="s">
        <v>18</v>
      </c>
      <c r="G936">
        <v>5732.17</v>
      </c>
      <c r="H936">
        <v>150860.43</v>
      </c>
      <c r="I936">
        <v>320</v>
      </c>
      <c r="J936">
        <v>39191.31</v>
      </c>
      <c r="K936" t="s">
        <v>19</v>
      </c>
      <c r="L936">
        <v>36</v>
      </c>
      <c r="M936" s="1">
        <v>44855</v>
      </c>
      <c r="N936" t="s">
        <v>35</v>
      </c>
    </row>
    <row r="937" spans="1:14">
      <c r="A937" t="s">
        <v>969</v>
      </c>
      <c r="B937">
        <v>46</v>
      </c>
      <c r="C937" t="s">
        <v>22</v>
      </c>
      <c r="D937" t="s">
        <v>37</v>
      </c>
      <c r="E937" t="s">
        <v>17</v>
      </c>
      <c r="F937" t="s">
        <v>33</v>
      </c>
      <c r="G937">
        <v>36809.08</v>
      </c>
      <c r="H937">
        <v>222630.22</v>
      </c>
      <c r="I937">
        <v>681</v>
      </c>
      <c r="J937">
        <v>85024.639999999999</v>
      </c>
      <c r="K937" t="s">
        <v>25</v>
      </c>
      <c r="L937">
        <v>35</v>
      </c>
      <c r="M937" s="1">
        <v>44904</v>
      </c>
      <c r="N937" t="s">
        <v>20</v>
      </c>
    </row>
    <row r="938" spans="1:14">
      <c r="A938" t="s">
        <v>970</v>
      </c>
      <c r="B938">
        <v>49</v>
      </c>
      <c r="C938" t="s">
        <v>15</v>
      </c>
      <c r="D938" t="s">
        <v>23</v>
      </c>
      <c r="E938" t="s">
        <v>27</v>
      </c>
      <c r="F938" t="s">
        <v>18</v>
      </c>
      <c r="G938">
        <v>17562.84</v>
      </c>
      <c r="H938">
        <v>114165.72</v>
      </c>
      <c r="I938">
        <v>544</v>
      </c>
      <c r="J938">
        <v>17637.75</v>
      </c>
      <c r="K938" t="s">
        <v>25</v>
      </c>
      <c r="L938">
        <v>6</v>
      </c>
      <c r="M938" s="1">
        <v>44668</v>
      </c>
      <c r="N938" t="s">
        <v>20</v>
      </c>
    </row>
    <row r="939" spans="1:14">
      <c r="A939" t="s">
        <v>971</v>
      </c>
      <c r="B939">
        <v>67</v>
      </c>
      <c r="C939" t="s">
        <v>22</v>
      </c>
      <c r="D939" t="s">
        <v>41</v>
      </c>
      <c r="E939" t="s">
        <v>47</v>
      </c>
      <c r="F939" t="s">
        <v>18</v>
      </c>
      <c r="G939">
        <v>18938.25</v>
      </c>
      <c r="H939">
        <v>15798.34</v>
      </c>
      <c r="I939">
        <v>372</v>
      </c>
      <c r="J939">
        <v>9481.49</v>
      </c>
      <c r="K939" t="s">
        <v>19</v>
      </c>
      <c r="L939">
        <v>58</v>
      </c>
      <c r="M939" s="1">
        <v>44280</v>
      </c>
      <c r="N939" t="s">
        <v>35</v>
      </c>
    </row>
    <row r="940" spans="1:14">
      <c r="A940" t="s">
        <v>972</v>
      </c>
      <c r="B940">
        <v>68</v>
      </c>
      <c r="C940" t="s">
        <v>22</v>
      </c>
      <c r="D940" t="s">
        <v>29</v>
      </c>
      <c r="E940" t="s">
        <v>27</v>
      </c>
      <c r="F940" t="s">
        <v>31</v>
      </c>
      <c r="G940">
        <v>136029.06</v>
      </c>
      <c r="H940">
        <v>99751.95</v>
      </c>
      <c r="I940">
        <v>748</v>
      </c>
      <c r="J940">
        <v>96628.45</v>
      </c>
      <c r="K940" t="s">
        <v>25</v>
      </c>
      <c r="L940">
        <v>16</v>
      </c>
      <c r="M940" s="1">
        <v>43880</v>
      </c>
      <c r="N940" t="s">
        <v>20</v>
      </c>
    </row>
    <row r="941" spans="1:14">
      <c r="A941" t="s">
        <v>973</v>
      </c>
      <c r="B941">
        <v>36</v>
      </c>
      <c r="C941" t="s">
        <v>15</v>
      </c>
      <c r="D941" t="s">
        <v>29</v>
      </c>
      <c r="E941" t="s">
        <v>27</v>
      </c>
      <c r="F941" t="s">
        <v>31</v>
      </c>
      <c r="G941">
        <v>94599.24</v>
      </c>
      <c r="H941">
        <v>115786.2</v>
      </c>
      <c r="I941">
        <v>375</v>
      </c>
      <c r="J941">
        <v>29763.61</v>
      </c>
      <c r="K941" t="s">
        <v>19</v>
      </c>
      <c r="L941">
        <v>45</v>
      </c>
      <c r="M941" s="1">
        <v>44077</v>
      </c>
      <c r="N941" t="s">
        <v>35</v>
      </c>
    </row>
    <row r="942" spans="1:14">
      <c r="A942" t="s">
        <v>974</v>
      </c>
      <c r="B942">
        <v>38</v>
      </c>
      <c r="C942" t="s">
        <v>22</v>
      </c>
      <c r="D942" t="s">
        <v>23</v>
      </c>
      <c r="E942" t="s">
        <v>17</v>
      </c>
      <c r="F942" t="s">
        <v>31</v>
      </c>
      <c r="G942">
        <v>198396.88</v>
      </c>
      <c r="H942">
        <v>122730.79</v>
      </c>
      <c r="I942">
        <v>689</v>
      </c>
      <c r="J942">
        <v>139690.60999999999</v>
      </c>
      <c r="K942" t="s">
        <v>19</v>
      </c>
      <c r="L942">
        <v>28</v>
      </c>
      <c r="M942" s="1">
        <v>43113</v>
      </c>
      <c r="N942" t="s">
        <v>35</v>
      </c>
    </row>
    <row r="943" spans="1:14">
      <c r="A943" t="s">
        <v>975</v>
      </c>
      <c r="B943">
        <v>22</v>
      </c>
      <c r="C943" t="s">
        <v>15</v>
      </c>
      <c r="D943" t="s">
        <v>16</v>
      </c>
      <c r="E943" t="s">
        <v>24</v>
      </c>
      <c r="F943" t="s">
        <v>18</v>
      </c>
      <c r="G943">
        <v>23461.71</v>
      </c>
      <c r="H943">
        <v>14975.47</v>
      </c>
      <c r="I943">
        <v>641</v>
      </c>
      <c r="J943">
        <v>35188.19</v>
      </c>
      <c r="K943" t="s">
        <v>25</v>
      </c>
      <c r="L943">
        <v>41</v>
      </c>
      <c r="M943" s="1">
        <v>45031</v>
      </c>
      <c r="N943" t="s">
        <v>35</v>
      </c>
    </row>
    <row r="944" spans="1:14">
      <c r="A944" t="s">
        <v>976</v>
      </c>
      <c r="B944">
        <v>35</v>
      </c>
      <c r="C944" t="s">
        <v>15</v>
      </c>
      <c r="D944" t="s">
        <v>23</v>
      </c>
      <c r="E944" t="s">
        <v>27</v>
      </c>
      <c r="F944" t="s">
        <v>18</v>
      </c>
      <c r="G944">
        <v>31772.18</v>
      </c>
      <c r="H944">
        <v>178626.24</v>
      </c>
      <c r="I944">
        <v>589</v>
      </c>
      <c r="J944">
        <v>119275.47</v>
      </c>
      <c r="K944" t="s">
        <v>38</v>
      </c>
      <c r="L944">
        <v>32</v>
      </c>
      <c r="M944" s="1">
        <v>43821</v>
      </c>
      <c r="N944" t="s">
        <v>20</v>
      </c>
    </row>
    <row r="945" spans="1:14">
      <c r="A945" t="s">
        <v>977</v>
      </c>
      <c r="B945">
        <v>45</v>
      </c>
      <c r="C945" t="s">
        <v>22</v>
      </c>
      <c r="D945" t="s">
        <v>37</v>
      </c>
      <c r="E945" t="s">
        <v>27</v>
      </c>
      <c r="F945" t="s">
        <v>18</v>
      </c>
      <c r="G945">
        <v>98439.83</v>
      </c>
      <c r="H945">
        <v>180090.5</v>
      </c>
      <c r="I945">
        <v>630</v>
      </c>
      <c r="J945">
        <v>48270.35</v>
      </c>
      <c r="K945" t="s">
        <v>38</v>
      </c>
      <c r="L945">
        <v>26</v>
      </c>
      <c r="M945" s="1">
        <v>43712</v>
      </c>
      <c r="N945" t="s">
        <v>20</v>
      </c>
    </row>
    <row r="946" spans="1:14">
      <c r="A946" t="s">
        <v>978</v>
      </c>
      <c r="B946">
        <v>59</v>
      </c>
      <c r="C946" t="s">
        <v>15</v>
      </c>
      <c r="D946" t="s">
        <v>37</v>
      </c>
      <c r="E946" t="s">
        <v>17</v>
      </c>
      <c r="F946" t="s">
        <v>33</v>
      </c>
      <c r="G946">
        <v>126446.14</v>
      </c>
      <c r="H946">
        <v>83755.64</v>
      </c>
      <c r="I946">
        <v>558</v>
      </c>
      <c r="J946">
        <v>23785.71</v>
      </c>
      <c r="K946" t="s">
        <v>38</v>
      </c>
      <c r="L946">
        <v>11</v>
      </c>
      <c r="M946" s="1">
        <v>44644</v>
      </c>
      <c r="N946" t="s">
        <v>20</v>
      </c>
    </row>
    <row r="947" spans="1:14">
      <c r="A947" t="s">
        <v>979</v>
      </c>
      <c r="B947">
        <v>39</v>
      </c>
      <c r="C947" t="s">
        <v>15</v>
      </c>
      <c r="D947" t="s">
        <v>23</v>
      </c>
      <c r="E947" t="s">
        <v>27</v>
      </c>
      <c r="F947" t="s">
        <v>18</v>
      </c>
      <c r="G947">
        <v>47510.12</v>
      </c>
      <c r="H947">
        <v>182304.55</v>
      </c>
      <c r="I947">
        <v>725</v>
      </c>
      <c r="J947">
        <v>62241.13</v>
      </c>
      <c r="K947" t="s">
        <v>38</v>
      </c>
      <c r="L947">
        <v>52</v>
      </c>
      <c r="M947" s="1">
        <v>43899</v>
      </c>
      <c r="N947" t="s">
        <v>20</v>
      </c>
    </row>
    <row r="948" spans="1:14">
      <c r="A948" t="s">
        <v>980</v>
      </c>
      <c r="B948">
        <v>38</v>
      </c>
      <c r="C948" t="s">
        <v>15</v>
      </c>
      <c r="D948" t="s">
        <v>37</v>
      </c>
      <c r="E948" t="s">
        <v>17</v>
      </c>
      <c r="F948" t="s">
        <v>45</v>
      </c>
      <c r="G948">
        <v>299568.59999999998</v>
      </c>
      <c r="H948">
        <v>115634.34</v>
      </c>
      <c r="I948">
        <v>305</v>
      </c>
      <c r="J948">
        <v>14517.54</v>
      </c>
      <c r="K948" t="s">
        <v>25</v>
      </c>
      <c r="L948">
        <v>25</v>
      </c>
      <c r="M948" s="1">
        <v>44848</v>
      </c>
      <c r="N948" t="s">
        <v>20</v>
      </c>
    </row>
    <row r="949" spans="1:14">
      <c r="A949" t="s">
        <v>981</v>
      </c>
      <c r="B949">
        <v>23</v>
      </c>
      <c r="C949" t="s">
        <v>15</v>
      </c>
      <c r="D949" t="s">
        <v>37</v>
      </c>
      <c r="E949" t="s">
        <v>47</v>
      </c>
      <c r="F949" t="s">
        <v>45</v>
      </c>
      <c r="G949">
        <v>429430.06</v>
      </c>
      <c r="H949">
        <v>12732.69</v>
      </c>
      <c r="I949">
        <v>305</v>
      </c>
      <c r="J949">
        <v>45971.22</v>
      </c>
      <c r="K949" t="s">
        <v>19</v>
      </c>
      <c r="L949">
        <v>31</v>
      </c>
      <c r="M949" s="1">
        <v>44927</v>
      </c>
      <c r="N949" t="s">
        <v>35</v>
      </c>
    </row>
    <row r="950" spans="1:14">
      <c r="A950" t="s">
        <v>982</v>
      </c>
      <c r="B950">
        <v>18</v>
      </c>
      <c r="C950" t="s">
        <v>15</v>
      </c>
      <c r="D950" t="s">
        <v>16</v>
      </c>
      <c r="E950" t="s">
        <v>47</v>
      </c>
      <c r="F950" t="s">
        <v>33</v>
      </c>
      <c r="G950">
        <v>77337.23</v>
      </c>
      <c r="H950">
        <v>23168.9</v>
      </c>
      <c r="I950">
        <v>490</v>
      </c>
      <c r="J950">
        <v>17105.63</v>
      </c>
      <c r="K950" t="s">
        <v>19</v>
      </c>
      <c r="L950">
        <v>21</v>
      </c>
      <c r="M950" s="1">
        <v>45053</v>
      </c>
      <c r="N950" t="s">
        <v>20</v>
      </c>
    </row>
    <row r="951" spans="1:14">
      <c r="A951" t="s">
        <v>983</v>
      </c>
      <c r="B951">
        <v>22</v>
      </c>
      <c r="C951" t="s">
        <v>15</v>
      </c>
      <c r="D951" t="s">
        <v>23</v>
      </c>
      <c r="E951" t="s">
        <v>27</v>
      </c>
      <c r="F951" t="s">
        <v>33</v>
      </c>
      <c r="G951">
        <v>38843.32</v>
      </c>
      <c r="H951">
        <v>81798.38</v>
      </c>
      <c r="I951">
        <v>447</v>
      </c>
      <c r="J951">
        <v>14075.21</v>
      </c>
      <c r="K951" t="s">
        <v>25</v>
      </c>
      <c r="L951">
        <v>45</v>
      </c>
      <c r="M951" s="1">
        <v>44812</v>
      </c>
      <c r="N951" t="s">
        <v>20</v>
      </c>
    </row>
    <row r="952" spans="1:14">
      <c r="A952" t="s">
        <v>984</v>
      </c>
      <c r="B952">
        <v>58</v>
      </c>
      <c r="C952" t="s">
        <v>15</v>
      </c>
      <c r="D952" t="s">
        <v>23</v>
      </c>
      <c r="E952" t="s">
        <v>27</v>
      </c>
      <c r="F952" t="s">
        <v>18</v>
      </c>
      <c r="G952">
        <v>83016.009999999995</v>
      </c>
      <c r="H952">
        <v>39004.29</v>
      </c>
      <c r="I952">
        <v>704</v>
      </c>
      <c r="J952">
        <v>59407.86</v>
      </c>
      <c r="K952" t="s">
        <v>25</v>
      </c>
      <c r="L952">
        <v>55</v>
      </c>
      <c r="M952" s="1">
        <v>43959</v>
      </c>
      <c r="N952" t="s">
        <v>20</v>
      </c>
    </row>
    <row r="953" spans="1:14">
      <c r="A953" t="s">
        <v>985</v>
      </c>
      <c r="B953">
        <v>29</v>
      </c>
      <c r="C953" t="s">
        <v>15</v>
      </c>
      <c r="D953" t="s">
        <v>23</v>
      </c>
      <c r="E953" t="s">
        <v>27</v>
      </c>
      <c r="F953" t="s">
        <v>18</v>
      </c>
      <c r="G953">
        <v>54239.48</v>
      </c>
      <c r="H953">
        <v>93515.02</v>
      </c>
      <c r="I953">
        <v>557</v>
      </c>
      <c r="J953">
        <v>147676.06</v>
      </c>
      <c r="K953" t="s">
        <v>25</v>
      </c>
      <c r="L953">
        <v>51</v>
      </c>
      <c r="M953" s="1">
        <v>44203</v>
      </c>
      <c r="N953" t="s">
        <v>20</v>
      </c>
    </row>
    <row r="954" spans="1:14">
      <c r="A954" t="s">
        <v>986</v>
      </c>
      <c r="B954">
        <v>43</v>
      </c>
      <c r="C954" t="s">
        <v>22</v>
      </c>
      <c r="D954" t="s">
        <v>23</v>
      </c>
      <c r="E954" t="s">
        <v>27</v>
      </c>
      <c r="F954" t="s">
        <v>31</v>
      </c>
      <c r="G954">
        <v>34843.31</v>
      </c>
      <c r="H954">
        <v>152649.15</v>
      </c>
      <c r="I954">
        <v>778</v>
      </c>
      <c r="J954">
        <v>491412.98</v>
      </c>
      <c r="K954" t="s">
        <v>25</v>
      </c>
      <c r="L954">
        <v>3</v>
      </c>
      <c r="M954" s="1">
        <v>44631</v>
      </c>
      <c r="N954" t="s">
        <v>20</v>
      </c>
    </row>
    <row r="955" spans="1:14">
      <c r="A955" t="s">
        <v>987</v>
      </c>
      <c r="B955">
        <v>63</v>
      </c>
      <c r="C955" t="s">
        <v>22</v>
      </c>
      <c r="D955" t="s">
        <v>41</v>
      </c>
      <c r="E955" t="s">
        <v>27</v>
      </c>
      <c r="F955" t="s">
        <v>18</v>
      </c>
      <c r="G955">
        <v>51053</v>
      </c>
      <c r="H955">
        <v>85582.93</v>
      </c>
      <c r="I955">
        <v>389</v>
      </c>
      <c r="J955">
        <v>38161.089999999997</v>
      </c>
      <c r="K955" t="s">
        <v>19</v>
      </c>
      <c r="L955">
        <v>12</v>
      </c>
      <c r="M955" s="1">
        <v>44605</v>
      </c>
      <c r="N955" t="s">
        <v>35</v>
      </c>
    </row>
    <row r="956" spans="1:14">
      <c r="A956" t="s">
        <v>988</v>
      </c>
      <c r="B956">
        <v>51</v>
      </c>
      <c r="C956" t="s">
        <v>22</v>
      </c>
      <c r="D956" t="s">
        <v>23</v>
      </c>
      <c r="E956" t="s">
        <v>27</v>
      </c>
      <c r="F956" t="s">
        <v>45</v>
      </c>
      <c r="G956">
        <v>235941.52</v>
      </c>
      <c r="H956">
        <v>137025.04</v>
      </c>
      <c r="I956">
        <v>309</v>
      </c>
      <c r="J956">
        <v>20158.25</v>
      </c>
      <c r="K956" t="s">
        <v>25</v>
      </c>
      <c r="L956">
        <v>51</v>
      </c>
      <c r="M956" s="1">
        <v>44219</v>
      </c>
      <c r="N956" t="s">
        <v>20</v>
      </c>
    </row>
    <row r="957" spans="1:14">
      <c r="A957" t="s">
        <v>989</v>
      </c>
      <c r="B957">
        <v>66</v>
      </c>
      <c r="C957" t="s">
        <v>15</v>
      </c>
      <c r="D957" t="s">
        <v>37</v>
      </c>
      <c r="E957" t="s">
        <v>47</v>
      </c>
      <c r="F957" t="s">
        <v>31</v>
      </c>
      <c r="G957">
        <v>175984.29</v>
      </c>
      <c r="H957">
        <v>21502.99</v>
      </c>
      <c r="I957">
        <v>386</v>
      </c>
      <c r="J957">
        <v>30817.51</v>
      </c>
      <c r="K957" t="s">
        <v>19</v>
      </c>
      <c r="L957">
        <v>40</v>
      </c>
      <c r="M957" s="1">
        <v>44739</v>
      </c>
      <c r="N957" t="s">
        <v>20</v>
      </c>
    </row>
    <row r="958" spans="1:14">
      <c r="A958" t="s">
        <v>990</v>
      </c>
      <c r="B958">
        <v>31</v>
      </c>
      <c r="C958" t="s">
        <v>15</v>
      </c>
      <c r="D958" t="s">
        <v>23</v>
      </c>
      <c r="E958" t="s">
        <v>47</v>
      </c>
      <c r="F958" t="s">
        <v>33</v>
      </c>
      <c r="G958">
        <v>27647.759999999998</v>
      </c>
      <c r="H958">
        <v>23343.4</v>
      </c>
      <c r="I958">
        <v>450</v>
      </c>
      <c r="J958">
        <v>47850.68</v>
      </c>
      <c r="K958" t="s">
        <v>19</v>
      </c>
      <c r="L958">
        <v>46</v>
      </c>
      <c r="M958" s="1">
        <v>44336</v>
      </c>
      <c r="N958" t="s">
        <v>35</v>
      </c>
    </row>
    <row r="959" spans="1:14">
      <c r="A959" t="s">
        <v>991</v>
      </c>
      <c r="B959">
        <v>43</v>
      </c>
      <c r="C959" t="s">
        <v>22</v>
      </c>
      <c r="D959" t="s">
        <v>29</v>
      </c>
      <c r="E959" t="s">
        <v>27</v>
      </c>
      <c r="F959" t="s">
        <v>18</v>
      </c>
      <c r="G959">
        <v>87645.77</v>
      </c>
      <c r="H959">
        <v>182512.18</v>
      </c>
      <c r="I959">
        <v>329</v>
      </c>
      <c r="J959">
        <v>36086.339999999997</v>
      </c>
      <c r="K959" t="s">
        <v>19</v>
      </c>
      <c r="L959">
        <v>54</v>
      </c>
      <c r="M959" s="1">
        <v>44939</v>
      </c>
      <c r="N959" t="s">
        <v>35</v>
      </c>
    </row>
    <row r="960" spans="1:14">
      <c r="A960" t="s">
        <v>992</v>
      </c>
      <c r="B960">
        <v>62</v>
      </c>
      <c r="C960" t="s">
        <v>22</v>
      </c>
      <c r="D960" t="s">
        <v>37</v>
      </c>
      <c r="E960" t="s">
        <v>27</v>
      </c>
      <c r="F960" t="s">
        <v>33</v>
      </c>
      <c r="G960">
        <v>81709.539999999994</v>
      </c>
      <c r="H960">
        <v>103535.96</v>
      </c>
      <c r="I960">
        <v>427</v>
      </c>
      <c r="J960">
        <v>12954.21</v>
      </c>
      <c r="K960" t="s">
        <v>19</v>
      </c>
      <c r="L960">
        <v>41</v>
      </c>
      <c r="M960" s="1">
        <v>43552</v>
      </c>
      <c r="N960" t="s">
        <v>20</v>
      </c>
    </row>
    <row r="961" spans="1:14">
      <c r="A961" t="s">
        <v>993</v>
      </c>
      <c r="B961">
        <v>44</v>
      </c>
      <c r="C961" t="s">
        <v>22</v>
      </c>
      <c r="D961" t="s">
        <v>37</v>
      </c>
      <c r="E961" t="s">
        <v>27</v>
      </c>
      <c r="F961" t="s">
        <v>18</v>
      </c>
      <c r="G961">
        <v>41032.080000000002</v>
      </c>
      <c r="H961">
        <v>58293.45</v>
      </c>
      <c r="I961">
        <v>377</v>
      </c>
      <c r="J961">
        <v>29305.25</v>
      </c>
      <c r="K961" t="s">
        <v>19</v>
      </c>
      <c r="L961">
        <v>25</v>
      </c>
      <c r="M961" s="1">
        <v>44100</v>
      </c>
      <c r="N961" t="s">
        <v>20</v>
      </c>
    </row>
    <row r="962" spans="1:14">
      <c r="A962" t="s">
        <v>994</v>
      </c>
      <c r="B962">
        <v>26</v>
      </c>
      <c r="C962" t="s">
        <v>15</v>
      </c>
      <c r="D962" t="s">
        <v>23</v>
      </c>
      <c r="E962" t="s">
        <v>27</v>
      </c>
      <c r="F962" t="s">
        <v>31</v>
      </c>
      <c r="G962">
        <v>36583.599999999999</v>
      </c>
      <c r="H962">
        <v>84217.37</v>
      </c>
      <c r="I962">
        <v>720</v>
      </c>
      <c r="J962">
        <v>281040.32</v>
      </c>
      <c r="K962" t="s">
        <v>38</v>
      </c>
      <c r="L962">
        <v>56</v>
      </c>
      <c r="M962" s="1">
        <v>43550</v>
      </c>
      <c r="N962" t="s">
        <v>20</v>
      </c>
    </row>
    <row r="963" spans="1:14">
      <c r="A963" t="s">
        <v>995</v>
      </c>
      <c r="B963">
        <v>43</v>
      </c>
      <c r="C963" t="s">
        <v>22</v>
      </c>
      <c r="D963" t="s">
        <v>29</v>
      </c>
      <c r="E963" t="s">
        <v>17</v>
      </c>
      <c r="F963" t="s">
        <v>31</v>
      </c>
      <c r="G963">
        <v>141659.5</v>
      </c>
      <c r="H963">
        <v>141006.82999999999</v>
      </c>
      <c r="I963">
        <v>354</v>
      </c>
      <c r="J963">
        <v>25856.5</v>
      </c>
      <c r="K963" t="s">
        <v>19</v>
      </c>
      <c r="L963">
        <v>17</v>
      </c>
      <c r="M963" s="1">
        <v>43659</v>
      </c>
      <c r="N963" t="s">
        <v>35</v>
      </c>
    </row>
    <row r="964" spans="1:14">
      <c r="A964" t="s">
        <v>996</v>
      </c>
      <c r="B964">
        <v>64</v>
      </c>
      <c r="C964" t="s">
        <v>22</v>
      </c>
      <c r="D964" t="s">
        <v>29</v>
      </c>
      <c r="E964" t="s">
        <v>17</v>
      </c>
      <c r="F964" t="s">
        <v>45</v>
      </c>
      <c r="G964">
        <v>467063.02</v>
      </c>
      <c r="H964">
        <v>219889.61</v>
      </c>
      <c r="I964">
        <v>779</v>
      </c>
      <c r="J964">
        <v>270252.14</v>
      </c>
      <c r="K964" t="s">
        <v>38</v>
      </c>
      <c r="L964">
        <v>38</v>
      </c>
      <c r="M964" s="1">
        <v>43993</v>
      </c>
      <c r="N964" t="s">
        <v>20</v>
      </c>
    </row>
    <row r="965" spans="1:14">
      <c r="A965" t="s">
        <v>997</v>
      </c>
      <c r="B965">
        <v>39</v>
      </c>
      <c r="C965" t="s">
        <v>15</v>
      </c>
      <c r="D965" t="s">
        <v>23</v>
      </c>
      <c r="E965" t="s">
        <v>24</v>
      </c>
      <c r="F965" t="s">
        <v>31</v>
      </c>
      <c r="G965">
        <v>78198.58</v>
      </c>
      <c r="H965">
        <v>262.44</v>
      </c>
      <c r="I965">
        <v>604</v>
      </c>
      <c r="J965">
        <v>24728.36</v>
      </c>
      <c r="K965" t="s">
        <v>38</v>
      </c>
      <c r="L965">
        <v>36</v>
      </c>
      <c r="M965" s="1">
        <v>44095</v>
      </c>
      <c r="N965" t="s">
        <v>20</v>
      </c>
    </row>
    <row r="966" spans="1:14">
      <c r="A966" t="s">
        <v>998</v>
      </c>
      <c r="B966">
        <v>64</v>
      </c>
      <c r="C966" t="s">
        <v>22</v>
      </c>
      <c r="D966" t="s">
        <v>23</v>
      </c>
      <c r="E966" t="s">
        <v>17</v>
      </c>
      <c r="F966" t="s">
        <v>33</v>
      </c>
      <c r="G966">
        <v>43821.9</v>
      </c>
      <c r="H966">
        <v>108419.91</v>
      </c>
      <c r="I966">
        <v>845</v>
      </c>
      <c r="J966">
        <v>194437.71</v>
      </c>
      <c r="K966" t="s">
        <v>38</v>
      </c>
      <c r="L966">
        <v>36</v>
      </c>
      <c r="M966" s="1">
        <v>43160</v>
      </c>
      <c r="N966" t="s">
        <v>20</v>
      </c>
    </row>
    <row r="967" spans="1:14">
      <c r="A967" t="s">
        <v>999</v>
      </c>
      <c r="B967">
        <v>47</v>
      </c>
      <c r="C967" t="s">
        <v>15</v>
      </c>
      <c r="D967" t="s">
        <v>29</v>
      </c>
      <c r="E967" t="s">
        <v>17</v>
      </c>
      <c r="F967" t="s">
        <v>33</v>
      </c>
      <c r="G967">
        <v>87681.37</v>
      </c>
      <c r="H967">
        <v>238355.92</v>
      </c>
      <c r="I967">
        <v>404</v>
      </c>
      <c r="J967">
        <v>31727.18</v>
      </c>
      <c r="K967" t="s">
        <v>19</v>
      </c>
      <c r="L967">
        <v>19</v>
      </c>
      <c r="M967" s="1">
        <v>43897</v>
      </c>
      <c r="N967" t="s">
        <v>20</v>
      </c>
    </row>
    <row r="968" spans="1:14">
      <c r="A968" t="s">
        <v>1000</v>
      </c>
      <c r="B968">
        <v>60</v>
      </c>
      <c r="C968" t="s">
        <v>15</v>
      </c>
      <c r="D968" t="s">
        <v>29</v>
      </c>
      <c r="E968" t="s">
        <v>17</v>
      </c>
      <c r="F968" t="s">
        <v>33</v>
      </c>
      <c r="G968">
        <v>121466.03</v>
      </c>
      <c r="H968">
        <v>207840.16</v>
      </c>
      <c r="I968">
        <v>471</v>
      </c>
      <c r="J968">
        <v>12162.41</v>
      </c>
      <c r="K968" t="s">
        <v>25</v>
      </c>
      <c r="L968">
        <v>44</v>
      </c>
      <c r="M968" s="1">
        <v>43789</v>
      </c>
      <c r="N968" t="s">
        <v>20</v>
      </c>
    </row>
    <row r="969" spans="1:14">
      <c r="A969" t="s">
        <v>1001</v>
      </c>
      <c r="B969">
        <v>65</v>
      </c>
      <c r="C969" t="s">
        <v>15</v>
      </c>
      <c r="D969" t="s">
        <v>16</v>
      </c>
      <c r="E969" t="s">
        <v>27</v>
      </c>
      <c r="F969" t="s">
        <v>18</v>
      </c>
      <c r="G969">
        <v>1373</v>
      </c>
      <c r="H969">
        <v>154395.79999999999</v>
      </c>
      <c r="I969">
        <v>798</v>
      </c>
      <c r="J969">
        <v>252156.71</v>
      </c>
      <c r="K969" t="s">
        <v>38</v>
      </c>
      <c r="L969">
        <v>57</v>
      </c>
      <c r="M969" s="1">
        <v>44470</v>
      </c>
      <c r="N969" t="s">
        <v>20</v>
      </c>
    </row>
    <row r="970" spans="1:14">
      <c r="A970" t="s">
        <v>1002</v>
      </c>
      <c r="B970">
        <v>34</v>
      </c>
      <c r="C970" t="s">
        <v>22</v>
      </c>
      <c r="D970" t="s">
        <v>23</v>
      </c>
      <c r="E970" t="s">
        <v>17</v>
      </c>
      <c r="F970" t="s">
        <v>33</v>
      </c>
      <c r="G970">
        <v>98392.84</v>
      </c>
      <c r="H970">
        <v>247307.02</v>
      </c>
      <c r="I970">
        <v>321</v>
      </c>
      <c r="J970">
        <v>29835.55</v>
      </c>
      <c r="K970" t="s">
        <v>19</v>
      </c>
      <c r="L970">
        <v>2</v>
      </c>
      <c r="M970" s="1">
        <v>44491</v>
      </c>
      <c r="N970" t="s">
        <v>20</v>
      </c>
    </row>
    <row r="971" spans="1:14">
      <c r="A971" t="s">
        <v>1003</v>
      </c>
      <c r="B971">
        <v>43</v>
      </c>
      <c r="C971" t="s">
        <v>22</v>
      </c>
      <c r="D971" t="s">
        <v>29</v>
      </c>
      <c r="E971" t="s">
        <v>17</v>
      </c>
      <c r="F971" t="s">
        <v>45</v>
      </c>
      <c r="G971">
        <v>318432.2</v>
      </c>
      <c r="H971">
        <v>239306</v>
      </c>
      <c r="I971">
        <v>586</v>
      </c>
      <c r="J971">
        <v>162448.5</v>
      </c>
      <c r="K971" t="s">
        <v>38</v>
      </c>
      <c r="L971">
        <v>17</v>
      </c>
      <c r="M971" s="1">
        <v>44735</v>
      </c>
      <c r="N971" t="s">
        <v>20</v>
      </c>
    </row>
    <row r="972" spans="1:14">
      <c r="A972" t="s">
        <v>1004</v>
      </c>
      <c r="B972">
        <v>53</v>
      </c>
      <c r="C972" t="s">
        <v>15</v>
      </c>
      <c r="D972" t="s">
        <v>29</v>
      </c>
      <c r="E972" t="s">
        <v>27</v>
      </c>
      <c r="F972" t="s">
        <v>18</v>
      </c>
      <c r="G972">
        <v>32497.07</v>
      </c>
      <c r="H972">
        <v>145971.14000000001</v>
      </c>
      <c r="I972">
        <v>690</v>
      </c>
      <c r="J972">
        <v>187459.12</v>
      </c>
      <c r="K972" t="s">
        <v>38</v>
      </c>
      <c r="L972">
        <v>30</v>
      </c>
      <c r="M972" s="1">
        <v>43929</v>
      </c>
      <c r="N972" t="s">
        <v>20</v>
      </c>
    </row>
    <row r="973" spans="1:14">
      <c r="A973" t="s">
        <v>1005</v>
      </c>
      <c r="B973">
        <v>18</v>
      </c>
      <c r="C973" t="s">
        <v>22</v>
      </c>
      <c r="D973" t="s">
        <v>16</v>
      </c>
      <c r="E973" t="s">
        <v>27</v>
      </c>
      <c r="F973" t="s">
        <v>18</v>
      </c>
      <c r="G973">
        <v>45690.879999999997</v>
      </c>
      <c r="H973">
        <v>104742.46</v>
      </c>
      <c r="I973">
        <v>448</v>
      </c>
      <c r="J973">
        <v>33555.67</v>
      </c>
      <c r="K973" t="s">
        <v>19</v>
      </c>
      <c r="L973">
        <v>47</v>
      </c>
      <c r="M973" s="1">
        <v>44584</v>
      </c>
      <c r="N973" t="s">
        <v>20</v>
      </c>
    </row>
    <row r="974" spans="1:14">
      <c r="A974" t="s">
        <v>1006</v>
      </c>
      <c r="B974">
        <v>25</v>
      </c>
      <c r="C974" t="s">
        <v>22</v>
      </c>
      <c r="D974" t="s">
        <v>37</v>
      </c>
      <c r="E974" t="s">
        <v>27</v>
      </c>
      <c r="F974" t="s">
        <v>18</v>
      </c>
      <c r="G974">
        <v>25449.360000000001</v>
      </c>
      <c r="H974">
        <v>197211.72</v>
      </c>
      <c r="I974">
        <v>571</v>
      </c>
      <c r="J974">
        <v>139176.72</v>
      </c>
      <c r="K974" t="s">
        <v>38</v>
      </c>
      <c r="L974">
        <v>10</v>
      </c>
      <c r="M974" s="1">
        <v>43439</v>
      </c>
      <c r="N974" t="s">
        <v>20</v>
      </c>
    </row>
    <row r="975" spans="1:14">
      <c r="A975" t="s">
        <v>1007</v>
      </c>
      <c r="B975">
        <v>66</v>
      </c>
      <c r="C975" t="s">
        <v>22</v>
      </c>
      <c r="D975" t="s">
        <v>29</v>
      </c>
      <c r="E975" t="s">
        <v>47</v>
      </c>
      <c r="F975" t="s">
        <v>18</v>
      </c>
      <c r="G975">
        <v>79198.69</v>
      </c>
      <c r="H975">
        <v>19226.830000000002</v>
      </c>
      <c r="I975">
        <v>598</v>
      </c>
      <c r="J975">
        <v>72765.570000000007</v>
      </c>
      <c r="K975" t="s">
        <v>25</v>
      </c>
      <c r="L975">
        <v>35</v>
      </c>
      <c r="M975" s="1">
        <v>44822</v>
      </c>
      <c r="N975" t="s">
        <v>20</v>
      </c>
    </row>
    <row r="976" spans="1:14">
      <c r="A976" t="s">
        <v>1008</v>
      </c>
      <c r="B976">
        <v>52</v>
      </c>
      <c r="C976" t="s">
        <v>22</v>
      </c>
      <c r="D976" t="s">
        <v>37</v>
      </c>
      <c r="E976" t="s">
        <v>27</v>
      </c>
      <c r="F976" t="s">
        <v>31</v>
      </c>
      <c r="G976">
        <v>128734.31</v>
      </c>
      <c r="H976">
        <v>64470.77</v>
      </c>
      <c r="I976">
        <v>471</v>
      </c>
      <c r="J976">
        <v>13981.44</v>
      </c>
      <c r="K976" t="s">
        <v>25</v>
      </c>
      <c r="L976">
        <v>52</v>
      </c>
      <c r="M976" s="1">
        <v>44058</v>
      </c>
      <c r="N976" t="s">
        <v>20</v>
      </c>
    </row>
    <row r="977" spans="1:14">
      <c r="A977" t="s">
        <v>1009</v>
      </c>
      <c r="B977">
        <v>69</v>
      </c>
      <c r="C977" t="s">
        <v>15</v>
      </c>
      <c r="D977" t="s">
        <v>23</v>
      </c>
      <c r="E977" t="s">
        <v>27</v>
      </c>
      <c r="F977" t="s">
        <v>33</v>
      </c>
      <c r="G977">
        <v>84579.63</v>
      </c>
      <c r="H977">
        <v>79778.19</v>
      </c>
      <c r="I977">
        <v>346</v>
      </c>
      <c r="J977">
        <v>30296.5</v>
      </c>
      <c r="K977" t="s">
        <v>19</v>
      </c>
      <c r="L977">
        <v>36</v>
      </c>
      <c r="M977" s="1">
        <v>44984</v>
      </c>
      <c r="N977" t="s">
        <v>20</v>
      </c>
    </row>
    <row r="978" spans="1:14">
      <c r="A978" t="s">
        <v>1010</v>
      </c>
      <c r="B978">
        <v>32</v>
      </c>
      <c r="C978" t="s">
        <v>22</v>
      </c>
      <c r="D978" t="s">
        <v>29</v>
      </c>
      <c r="E978" t="s">
        <v>27</v>
      </c>
      <c r="F978" t="s">
        <v>31</v>
      </c>
      <c r="G978">
        <v>81542.61</v>
      </c>
      <c r="H978">
        <v>147905.62</v>
      </c>
      <c r="I978">
        <v>506</v>
      </c>
      <c r="J978">
        <v>134778.93</v>
      </c>
      <c r="K978" t="s">
        <v>38</v>
      </c>
      <c r="L978">
        <v>54</v>
      </c>
      <c r="M978" s="1">
        <v>43362</v>
      </c>
      <c r="N978" t="s">
        <v>20</v>
      </c>
    </row>
    <row r="979" spans="1:14">
      <c r="A979" t="s">
        <v>1011</v>
      </c>
      <c r="B979">
        <v>64</v>
      </c>
      <c r="C979" t="s">
        <v>15</v>
      </c>
      <c r="D979" t="s">
        <v>23</v>
      </c>
      <c r="E979" t="s">
        <v>17</v>
      </c>
      <c r="F979" t="s">
        <v>31</v>
      </c>
      <c r="G979">
        <v>61819.96</v>
      </c>
      <c r="H979">
        <v>278927.08</v>
      </c>
      <c r="I979">
        <v>752</v>
      </c>
      <c r="J979">
        <v>428416.2</v>
      </c>
      <c r="K979" t="s">
        <v>38</v>
      </c>
      <c r="L979">
        <v>33</v>
      </c>
      <c r="M979" s="1">
        <v>44375</v>
      </c>
      <c r="N979" t="s">
        <v>35</v>
      </c>
    </row>
    <row r="980" spans="1:14">
      <c r="A980" t="s">
        <v>1012</v>
      </c>
      <c r="B980">
        <v>39</v>
      </c>
      <c r="C980" t="s">
        <v>15</v>
      </c>
      <c r="D980" t="s">
        <v>29</v>
      </c>
      <c r="E980" t="s">
        <v>27</v>
      </c>
      <c r="F980" t="s">
        <v>33</v>
      </c>
      <c r="G980">
        <v>125183.11</v>
      </c>
      <c r="H980">
        <v>60382.42</v>
      </c>
      <c r="I980">
        <v>694</v>
      </c>
      <c r="J980">
        <v>179355.28</v>
      </c>
      <c r="K980" t="s">
        <v>25</v>
      </c>
      <c r="L980">
        <v>1</v>
      </c>
      <c r="M980" s="1">
        <v>44194</v>
      </c>
      <c r="N980" t="s">
        <v>35</v>
      </c>
    </row>
    <row r="981" spans="1:14">
      <c r="A981" t="s">
        <v>1013</v>
      </c>
      <c r="B981">
        <v>31</v>
      </c>
      <c r="C981" t="s">
        <v>22</v>
      </c>
      <c r="D981" t="s">
        <v>16</v>
      </c>
      <c r="E981" t="s">
        <v>47</v>
      </c>
      <c r="F981" t="s">
        <v>18</v>
      </c>
      <c r="G981">
        <v>45689.36</v>
      </c>
      <c r="H981">
        <v>7058.66</v>
      </c>
      <c r="I981">
        <v>600</v>
      </c>
      <c r="J981">
        <v>114463</v>
      </c>
      <c r="K981" t="s">
        <v>19</v>
      </c>
      <c r="L981">
        <v>18</v>
      </c>
      <c r="M981" s="1">
        <v>43156</v>
      </c>
      <c r="N981" t="s">
        <v>20</v>
      </c>
    </row>
    <row r="982" spans="1:14">
      <c r="A982" t="s">
        <v>1014</v>
      </c>
      <c r="B982">
        <v>43</v>
      </c>
      <c r="C982" t="s">
        <v>15</v>
      </c>
      <c r="D982" t="s">
        <v>37</v>
      </c>
      <c r="E982" t="s">
        <v>24</v>
      </c>
      <c r="F982" t="s">
        <v>33</v>
      </c>
      <c r="G982">
        <v>80202.64</v>
      </c>
      <c r="H982">
        <v>17630.62</v>
      </c>
      <c r="I982">
        <v>475</v>
      </c>
      <c r="J982">
        <v>18496.09</v>
      </c>
      <c r="K982" t="s">
        <v>25</v>
      </c>
      <c r="L982">
        <v>4</v>
      </c>
      <c r="M982" s="1">
        <v>44958</v>
      </c>
      <c r="N982" t="s">
        <v>20</v>
      </c>
    </row>
    <row r="983" spans="1:14">
      <c r="A983" t="s">
        <v>1015</v>
      </c>
      <c r="B983">
        <v>45</v>
      </c>
      <c r="C983" t="s">
        <v>22</v>
      </c>
      <c r="D983" t="s">
        <v>23</v>
      </c>
      <c r="E983" t="s">
        <v>17</v>
      </c>
      <c r="F983" t="s">
        <v>31</v>
      </c>
      <c r="G983">
        <v>106561.60000000001</v>
      </c>
      <c r="H983">
        <v>276277.83</v>
      </c>
      <c r="I983">
        <v>409</v>
      </c>
      <c r="J983">
        <v>25058.82</v>
      </c>
      <c r="K983" t="s">
        <v>25</v>
      </c>
      <c r="L983">
        <v>55</v>
      </c>
      <c r="M983" s="1">
        <v>43907</v>
      </c>
      <c r="N983" t="s">
        <v>20</v>
      </c>
    </row>
    <row r="984" spans="1:14">
      <c r="A984" t="s">
        <v>1016</v>
      </c>
      <c r="B984">
        <v>40</v>
      </c>
      <c r="C984" t="s">
        <v>22</v>
      </c>
      <c r="D984" t="s">
        <v>16</v>
      </c>
      <c r="E984" t="s">
        <v>17</v>
      </c>
      <c r="F984" t="s">
        <v>31</v>
      </c>
      <c r="G984">
        <v>92431.55</v>
      </c>
      <c r="H984">
        <v>97386.22</v>
      </c>
      <c r="I984">
        <v>501</v>
      </c>
      <c r="J984">
        <v>110290.34</v>
      </c>
      <c r="K984" t="s">
        <v>38</v>
      </c>
      <c r="L984">
        <v>54</v>
      </c>
      <c r="M984" s="1">
        <v>44313</v>
      </c>
      <c r="N984" t="s">
        <v>20</v>
      </c>
    </row>
    <row r="985" spans="1:14">
      <c r="A985" t="s">
        <v>1017</v>
      </c>
      <c r="B985">
        <v>31</v>
      </c>
      <c r="C985" t="s">
        <v>15</v>
      </c>
      <c r="D985" t="s">
        <v>29</v>
      </c>
      <c r="E985" t="s">
        <v>27</v>
      </c>
      <c r="F985" t="s">
        <v>18</v>
      </c>
      <c r="G985">
        <v>26352.75</v>
      </c>
      <c r="H985">
        <v>94138.57</v>
      </c>
      <c r="I985">
        <v>467</v>
      </c>
      <c r="J985">
        <v>43902.03</v>
      </c>
      <c r="K985" t="s">
        <v>19</v>
      </c>
      <c r="L985">
        <v>47</v>
      </c>
      <c r="M985" s="1">
        <v>44256</v>
      </c>
      <c r="N985" t="s">
        <v>35</v>
      </c>
    </row>
    <row r="986" spans="1:14">
      <c r="A986" t="s">
        <v>1018</v>
      </c>
      <c r="B986">
        <v>41</v>
      </c>
      <c r="C986" t="s">
        <v>15</v>
      </c>
      <c r="D986" t="s">
        <v>23</v>
      </c>
      <c r="E986" t="s">
        <v>27</v>
      </c>
      <c r="F986" t="s">
        <v>31</v>
      </c>
      <c r="G986">
        <v>28466.39</v>
      </c>
      <c r="H986">
        <v>142231.96</v>
      </c>
      <c r="I986">
        <v>385</v>
      </c>
      <c r="J986">
        <v>5010.83</v>
      </c>
      <c r="K986" t="s">
        <v>19</v>
      </c>
      <c r="L986">
        <v>27</v>
      </c>
      <c r="M986" s="1">
        <v>44458</v>
      </c>
      <c r="N986" t="s">
        <v>35</v>
      </c>
    </row>
    <row r="987" spans="1:14">
      <c r="A987" t="s">
        <v>1019</v>
      </c>
      <c r="B987">
        <v>19</v>
      </c>
      <c r="C987" t="s">
        <v>15</v>
      </c>
      <c r="D987" t="s">
        <v>23</v>
      </c>
      <c r="E987" t="s">
        <v>24</v>
      </c>
      <c r="F987" t="s">
        <v>18</v>
      </c>
      <c r="G987">
        <v>10755.19</v>
      </c>
      <c r="H987">
        <v>6598.6</v>
      </c>
      <c r="I987">
        <v>350</v>
      </c>
      <c r="J987">
        <v>19859.560000000001</v>
      </c>
      <c r="K987" t="s">
        <v>19</v>
      </c>
      <c r="L987">
        <v>25</v>
      </c>
      <c r="M987" s="1">
        <v>43156</v>
      </c>
      <c r="N987" t="s">
        <v>35</v>
      </c>
    </row>
    <row r="988" spans="1:14">
      <c r="A988" t="s">
        <v>1020</v>
      </c>
      <c r="B988">
        <v>62</v>
      </c>
      <c r="C988" t="s">
        <v>15</v>
      </c>
      <c r="D988" t="s">
        <v>23</v>
      </c>
      <c r="E988" t="s">
        <v>27</v>
      </c>
      <c r="F988" t="s">
        <v>45</v>
      </c>
      <c r="G988">
        <v>390858.14</v>
      </c>
      <c r="H988">
        <v>179116.98</v>
      </c>
      <c r="I988">
        <v>411</v>
      </c>
      <c r="J988">
        <v>22237.83</v>
      </c>
      <c r="K988" t="s">
        <v>19</v>
      </c>
      <c r="L988">
        <v>55</v>
      </c>
      <c r="M988" s="1">
        <v>43272</v>
      </c>
      <c r="N988" t="s">
        <v>20</v>
      </c>
    </row>
    <row r="989" spans="1:14">
      <c r="A989" t="s">
        <v>1021</v>
      </c>
      <c r="B989">
        <v>43</v>
      </c>
      <c r="C989" t="s">
        <v>22</v>
      </c>
      <c r="D989" t="s">
        <v>23</v>
      </c>
      <c r="E989" t="s">
        <v>27</v>
      </c>
      <c r="F989" t="s">
        <v>18</v>
      </c>
      <c r="G989">
        <v>23129.25</v>
      </c>
      <c r="H989">
        <v>48288.38</v>
      </c>
      <c r="I989">
        <v>762</v>
      </c>
      <c r="J989">
        <v>248927.32</v>
      </c>
      <c r="K989" t="s">
        <v>25</v>
      </c>
      <c r="L989">
        <v>28</v>
      </c>
      <c r="M989" s="1">
        <v>44417</v>
      </c>
      <c r="N989" t="s">
        <v>20</v>
      </c>
    </row>
    <row r="990" spans="1:14">
      <c r="A990" t="s">
        <v>1022</v>
      </c>
      <c r="B990">
        <v>31</v>
      </c>
      <c r="C990" t="s">
        <v>22</v>
      </c>
      <c r="D990" t="s">
        <v>23</v>
      </c>
      <c r="E990" t="s">
        <v>17</v>
      </c>
      <c r="F990" t="s">
        <v>33</v>
      </c>
      <c r="G990">
        <v>17794.189999999999</v>
      </c>
      <c r="H990">
        <v>30635.02</v>
      </c>
      <c r="I990">
        <v>741</v>
      </c>
      <c r="J990">
        <v>116051.32</v>
      </c>
      <c r="K990" t="s">
        <v>25</v>
      </c>
      <c r="L990">
        <v>53</v>
      </c>
      <c r="M990" s="1">
        <v>43978</v>
      </c>
      <c r="N990" t="s">
        <v>20</v>
      </c>
    </row>
    <row r="991" spans="1:14">
      <c r="A991" t="s">
        <v>1023</v>
      </c>
      <c r="B991">
        <v>68</v>
      </c>
      <c r="C991" t="s">
        <v>22</v>
      </c>
      <c r="D991" t="s">
        <v>23</v>
      </c>
      <c r="E991" t="s">
        <v>27</v>
      </c>
      <c r="F991" t="s">
        <v>31</v>
      </c>
      <c r="G991">
        <v>160515.89000000001</v>
      </c>
      <c r="H991">
        <v>65442.66</v>
      </c>
      <c r="I991">
        <v>570</v>
      </c>
      <c r="J991">
        <v>148625.19</v>
      </c>
      <c r="K991" t="s">
        <v>38</v>
      </c>
      <c r="L991">
        <v>22</v>
      </c>
      <c r="M991" s="1">
        <v>43378</v>
      </c>
      <c r="N991" t="s">
        <v>20</v>
      </c>
    </row>
    <row r="992" spans="1:14">
      <c r="A992" t="s">
        <v>1024</v>
      </c>
      <c r="B992">
        <v>24</v>
      </c>
      <c r="C992" t="s">
        <v>15</v>
      </c>
      <c r="D992" t="s">
        <v>23</v>
      </c>
      <c r="E992" t="s">
        <v>47</v>
      </c>
      <c r="F992" t="s">
        <v>18</v>
      </c>
      <c r="G992">
        <v>16252.1</v>
      </c>
      <c r="H992">
        <v>12152.19</v>
      </c>
      <c r="I992">
        <v>643</v>
      </c>
      <c r="J992">
        <v>147592.28</v>
      </c>
      <c r="K992" t="s">
        <v>25</v>
      </c>
      <c r="L992">
        <v>42</v>
      </c>
      <c r="M992" s="1">
        <v>44876</v>
      </c>
      <c r="N992" t="s">
        <v>20</v>
      </c>
    </row>
    <row r="993" spans="1:14">
      <c r="A993" t="s">
        <v>1025</v>
      </c>
      <c r="B993">
        <v>20</v>
      </c>
      <c r="C993" t="s">
        <v>15</v>
      </c>
      <c r="D993" t="s">
        <v>16</v>
      </c>
      <c r="E993" t="s">
        <v>27</v>
      </c>
      <c r="F993" t="s">
        <v>45</v>
      </c>
      <c r="G993">
        <v>331315.74</v>
      </c>
      <c r="H993">
        <v>49197.52</v>
      </c>
      <c r="I993">
        <v>482</v>
      </c>
      <c r="J993">
        <v>9913.5</v>
      </c>
      <c r="K993" t="s">
        <v>25</v>
      </c>
      <c r="L993">
        <v>25</v>
      </c>
      <c r="M993" s="1">
        <v>44046</v>
      </c>
      <c r="N993" t="s">
        <v>20</v>
      </c>
    </row>
    <row r="994" spans="1:14">
      <c r="A994" t="s">
        <v>1026</v>
      </c>
      <c r="B994">
        <v>64</v>
      </c>
      <c r="C994" t="s">
        <v>15</v>
      </c>
      <c r="D994" t="s">
        <v>29</v>
      </c>
      <c r="E994" t="s">
        <v>24</v>
      </c>
      <c r="F994" t="s">
        <v>18</v>
      </c>
      <c r="G994">
        <v>34525.68</v>
      </c>
      <c r="H994">
        <v>1313.81</v>
      </c>
      <c r="I994">
        <v>802</v>
      </c>
      <c r="J994">
        <v>68588.66</v>
      </c>
      <c r="K994" t="s">
        <v>25</v>
      </c>
      <c r="L994">
        <v>17</v>
      </c>
      <c r="M994" s="1">
        <v>43473</v>
      </c>
      <c r="N994" t="s">
        <v>20</v>
      </c>
    </row>
    <row r="995" spans="1:14">
      <c r="A995" t="s">
        <v>1027</v>
      </c>
      <c r="B995">
        <v>40</v>
      </c>
      <c r="C995" t="s">
        <v>22</v>
      </c>
      <c r="D995" t="s">
        <v>41</v>
      </c>
      <c r="E995" t="s">
        <v>17</v>
      </c>
      <c r="F995" t="s">
        <v>45</v>
      </c>
      <c r="G995">
        <v>106916.12</v>
      </c>
      <c r="H995">
        <v>231570.16</v>
      </c>
      <c r="I995">
        <v>309</v>
      </c>
      <c r="J995">
        <v>29826.71</v>
      </c>
      <c r="K995" t="s">
        <v>19</v>
      </c>
      <c r="L995">
        <v>59</v>
      </c>
      <c r="M995" s="1">
        <v>43203</v>
      </c>
      <c r="N995" t="s">
        <v>35</v>
      </c>
    </row>
    <row r="996" spans="1:14">
      <c r="A996" t="s">
        <v>1028</v>
      </c>
      <c r="B996">
        <v>63</v>
      </c>
      <c r="C996" t="s">
        <v>15</v>
      </c>
      <c r="D996" t="s">
        <v>29</v>
      </c>
      <c r="E996" t="s">
        <v>24</v>
      </c>
      <c r="F996" t="s">
        <v>33</v>
      </c>
      <c r="G996">
        <v>68027.34</v>
      </c>
      <c r="H996">
        <v>3285.53</v>
      </c>
      <c r="I996">
        <v>793</v>
      </c>
      <c r="J996">
        <v>106855.21</v>
      </c>
      <c r="K996" t="s">
        <v>38</v>
      </c>
      <c r="L996">
        <v>57</v>
      </c>
      <c r="M996" s="1">
        <v>43633</v>
      </c>
      <c r="N996" t="s">
        <v>20</v>
      </c>
    </row>
    <row r="997" spans="1:14">
      <c r="A997" t="s">
        <v>1029</v>
      </c>
      <c r="B997">
        <v>60</v>
      </c>
      <c r="C997" t="s">
        <v>22</v>
      </c>
      <c r="D997" t="s">
        <v>37</v>
      </c>
      <c r="E997" t="s">
        <v>27</v>
      </c>
      <c r="F997" t="s">
        <v>45</v>
      </c>
      <c r="G997">
        <v>56663.99</v>
      </c>
      <c r="H997">
        <v>185366.77</v>
      </c>
      <c r="I997">
        <v>533</v>
      </c>
      <c r="J997">
        <v>109799.66</v>
      </c>
      <c r="K997" t="s">
        <v>25</v>
      </c>
      <c r="L997">
        <v>54</v>
      </c>
      <c r="M997" s="1">
        <v>43877</v>
      </c>
      <c r="N997" t="s">
        <v>35</v>
      </c>
    </row>
    <row r="998" spans="1:14">
      <c r="A998" t="s">
        <v>1030</v>
      </c>
      <c r="B998">
        <v>64</v>
      </c>
      <c r="C998" t="s">
        <v>15</v>
      </c>
      <c r="D998" t="s">
        <v>37</v>
      </c>
      <c r="E998" t="s">
        <v>17</v>
      </c>
      <c r="F998" t="s">
        <v>18</v>
      </c>
      <c r="G998">
        <v>84263.45</v>
      </c>
      <c r="H998">
        <v>123039.91</v>
      </c>
      <c r="I998">
        <v>597</v>
      </c>
      <c r="J998">
        <v>194288.07</v>
      </c>
      <c r="K998" t="s">
        <v>25</v>
      </c>
      <c r="L998">
        <v>44</v>
      </c>
      <c r="M998" s="1">
        <v>43771</v>
      </c>
      <c r="N998" t="s">
        <v>35</v>
      </c>
    </row>
    <row r="999" spans="1:14">
      <c r="A999" t="s">
        <v>1031</v>
      </c>
      <c r="B999">
        <v>62</v>
      </c>
      <c r="C999" t="s">
        <v>22</v>
      </c>
      <c r="D999" t="s">
        <v>16</v>
      </c>
      <c r="E999" t="s">
        <v>24</v>
      </c>
      <c r="F999" t="s">
        <v>31</v>
      </c>
      <c r="G999">
        <v>105132.1</v>
      </c>
      <c r="H999">
        <v>13412.12</v>
      </c>
      <c r="I999">
        <v>543</v>
      </c>
      <c r="J999">
        <v>87146.5</v>
      </c>
      <c r="K999" t="s">
        <v>38</v>
      </c>
      <c r="L999">
        <v>52</v>
      </c>
      <c r="M999" s="1">
        <v>43534</v>
      </c>
      <c r="N999" t="s">
        <v>20</v>
      </c>
    </row>
    <row r="1000" spans="1:14">
      <c r="A1000" t="s">
        <v>1032</v>
      </c>
      <c r="B1000">
        <v>35</v>
      </c>
      <c r="C1000" t="s">
        <v>22</v>
      </c>
      <c r="D1000" t="s">
        <v>29</v>
      </c>
      <c r="E1000" t="s">
        <v>17</v>
      </c>
      <c r="F1000" t="s">
        <v>45</v>
      </c>
      <c r="G1000">
        <v>112622</v>
      </c>
      <c r="H1000">
        <v>83112.59</v>
      </c>
      <c r="I1000">
        <v>808</v>
      </c>
      <c r="J1000">
        <v>422115.76</v>
      </c>
      <c r="K1000" t="s">
        <v>38</v>
      </c>
      <c r="L1000">
        <v>12</v>
      </c>
      <c r="M1000" s="1">
        <v>44032</v>
      </c>
      <c r="N1000" t="s">
        <v>20</v>
      </c>
    </row>
    <row r="1001" spans="1:14">
      <c r="A1001" t="s">
        <v>1033</v>
      </c>
      <c r="B1001">
        <v>55</v>
      </c>
      <c r="C1001" t="s">
        <v>15</v>
      </c>
      <c r="D1001" t="s">
        <v>37</v>
      </c>
      <c r="E1001" t="s">
        <v>27</v>
      </c>
      <c r="F1001" t="s">
        <v>33</v>
      </c>
      <c r="G1001">
        <v>43177.24</v>
      </c>
      <c r="H1001">
        <v>70854.87</v>
      </c>
      <c r="I1001">
        <v>650</v>
      </c>
      <c r="J1001">
        <v>75324.45</v>
      </c>
      <c r="K1001" t="s">
        <v>25</v>
      </c>
      <c r="L1001">
        <v>16</v>
      </c>
      <c r="M1001" s="1">
        <v>43770</v>
      </c>
      <c r="N1001" t="s">
        <v>20</v>
      </c>
    </row>
    <row r="1002" spans="1:14">
      <c r="A1002" t="s">
        <v>1034</v>
      </c>
      <c r="B1002">
        <v>52</v>
      </c>
      <c r="C1002" t="s">
        <v>15</v>
      </c>
      <c r="D1002" t="s">
        <v>23</v>
      </c>
      <c r="E1002" t="s">
        <v>17</v>
      </c>
      <c r="F1002" t="s">
        <v>18</v>
      </c>
      <c r="G1002">
        <v>45349.54</v>
      </c>
      <c r="H1002">
        <v>180918.58</v>
      </c>
      <c r="I1002">
        <v>566</v>
      </c>
      <c r="J1002">
        <v>12982.04</v>
      </c>
      <c r="K1002" t="s">
        <v>38</v>
      </c>
      <c r="L1002">
        <v>37</v>
      </c>
      <c r="M1002" s="1">
        <v>43792</v>
      </c>
      <c r="N1002" t="s">
        <v>20</v>
      </c>
    </row>
    <row r="1003" spans="1:14">
      <c r="A1003" t="s">
        <v>1035</v>
      </c>
      <c r="B1003">
        <v>68</v>
      </c>
      <c r="C1003" t="s">
        <v>22</v>
      </c>
      <c r="D1003" t="s">
        <v>23</v>
      </c>
      <c r="E1003" t="s">
        <v>17</v>
      </c>
      <c r="F1003" t="s">
        <v>31</v>
      </c>
      <c r="G1003">
        <v>41829.53</v>
      </c>
      <c r="H1003">
        <v>176980.02</v>
      </c>
      <c r="I1003">
        <v>500</v>
      </c>
      <c r="J1003">
        <v>131874.96</v>
      </c>
      <c r="K1003" t="s">
        <v>38</v>
      </c>
      <c r="L1003">
        <v>16</v>
      </c>
      <c r="M1003" s="1">
        <v>44659</v>
      </c>
      <c r="N1003" t="s">
        <v>20</v>
      </c>
    </row>
    <row r="1004" spans="1:14">
      <c r="A1004" t="s">
        <v>1036</v>
      </c>
      <c r="B1004">
        <v>32</v>
      </c>
      <c r="C1004" t="s">
        <v>22</v>
      </c>
      <c r="D1004" t="s">
        <v>29</v>
      </c>
      <c r="E1004" t="s">
        <v>27</v>
      </c>
      <c r="F1004" t="s">
        <v>31</v>
      </c>
      <c r="G1004">
        <v>57376.84</v>
      </c>
      <c r="H1004">
        <v>160683.97</v>
      </c>
      <c r="I1004">
        <v>538</v>
      </c>
      <c r="J1004">
        <v>67515.009999999995</v>
      </c>
      <c r="K1004" t="s">
        <v>25</v>
      </c>
      <c r="L1004">
        <v>17</v>
      </c>
      <c r="M1004" s="1">
        <v>44902</v>
      </c>
      <c r="N1004" t="s">
        <v>20</v>
      </c>
    </row>
    <row r="1005" spans="1:14">
      <c r="A1005" t="s">
        <v>1037</v>
      </c>
      <c r="B1005">
        <v>42</v>
      </c>
      <c r="C1005" t="s">
        <v>15</v>
      </c>
      <c r="D1005" t="s">
        <v>29</v>
      </c>
      <c r="E1005" t="s">
        <v>47</v>
      </c>
      <c r="F1005" t="s">
        <v>18</v>
      </c>
      <c r="G1005">
        <v>53904.17</v>
      </c>
      <c r="H1005">
        <v>23945.33</v>
      </c>
      <c r="I1005">
        <v>633</v>
      </c>
      <c r="J1005">
        <v>90184.48</v>
      </c>
      <c r="K1005" t="s">
        <v>38</v>
      </c>
      <c r="L1005">
        <v>55</v>
      </c>
      <c r="M1005" s="1">
        <v>43877</v>
      </c>
      <c r="N1005" t="s">
        <v>20</v>
      </c>
    </row>
    <row r="1006" spans="1:14">
      <c r="A1006" t="s">
        <v>1038</v>
      </c>
      <c r="B1006">
        <v>54</v>
      </c>
      <c r="C1006" t="s">
        <v>15</v>
      </c>
      <c r="D1006" t="s">
        <v>23</v>
      </c>
      <c r="E1006" t="s">
        <v>27</v>
      </c>
      <c r="F1006" t="s">
        <v>18</v>
      </c>
      <c r="G1006">
        <v>83428.289999999994</v>
      </c>
      <c r="H1006">
        <v>144016.92000000001</v>
      </c>
      <c r="I1006">
        <v>714</v>
      </c>
      <c r="J1006">
        <v>472205.9</v>
      </c>
      <c r="K1006" t="s">
        <v>38</v>
      </c>
      <c r="L1006">
        <v>31</v>
      </c>
      <c r="M1006" s="1">
        <v>43670</v>
      </c>
      <c r="N1006" t="s">
        <v>20</v>
      </c>
    </row>
    <row r="1007" spans="1:14">
      <c r="A1007" t="s">
        <v>1039</v>
      </c>
      <c r="B1007">
        <v>45</v>
      </c>
      <c r="C1007" t="s">
        <v>22</v>
      </c>
      <c r="D1007" t="s">
        <v>41</v>
      </c>
      <c r="E1007" t="s">
        <v>17</v>
      </c>
      <c r="F1007" t="s">
        <v>31</v>
      </c>
      <c r="G1007">
        <v>83358.740000000005</v>
      </c>
      <c r="H1007">
        <v>145756.56</v>
      </c>
      <c r="I1007">
        <v>783</v>
      </c>
      <c r="J1007">
        <v>387384.24</v>
      </c>
      <c r="K1007" t="s">
        <v>38</v>
      </c>
      <c r="L1007">
        <v>15</v>
      </c>
      <c r="M1007" s="1">
        <v>44641</v>
      </c>
      <c r="N1007" t="s">
        <v>20</v>
      </c>
    </row>
    <row r="1008" spans="1:14">
      <c r="A1008" t="s">
        <v>1040</v>
      </c>
      <c r="B1008">
        <v>27</v>
      </c>
      <c r="C1008" t="s">
        <v>15</v>
      </c>
      <c r="D1008" t="s">
        <v>16</v>
      </c>
      <c r="E1008" t="s">
        <v>24</v>
      </c>
      <c r="F1008" t="s">
        <v>33</v>
      </c>
      <c r="G1008">
        <v>110376.54</v>
      </c>
      <c r="H1008">
        <v>17812.810000000001</v>
      </c>
      <c r="I1008">
        <v>736</v>
      </c>
      <c r="J1008">
        <v>260283.11</v>
      </c>
      <c r="K1008" t="s">
        <v>38</v>
      </c>
      <c r="L1008">
        <v>13</v>
      </c>
      <c r="M1008" s="1">
        <v>45049</v>
      </c>
      <c r="N1008" t="s">
        <v>35</v>
      </c>
    </row>
    <row r="1009" spans="1:14">
      <c r="A1009" t="s">
        <v>1041</v>
      </c>
      <c r="B1009">
        <v>56</v>
      </c>
      <c r="C1009" t="s">
        <v>22</v>
      </c>
      <c r="D1009" t="s">
        <v>29</v>
      </c>
      <c r="E1009" t="s">
        <v>17</v>
      </c>
      <c r="F1009" t="s">
        <v>33</v>
      </c>
      <c r="G1009">
        <v>132735.79</v>
      </c>
      <c r="H1009">
        <v>194321.98</v>
      </c>
      <c r="I1009">
        <v>545</v>
      </c>
      <c r="J1009">
        <v>36808.58</v>
      </c>
      <c r="K1009" t="s">
        <v>38</v>
      </c>
      <c r="L1009">
        <v>40</v>
      </c>
      <c r="M1009" s="1">
        <v>44804</v>
      </c>
      <c r="N1009" t="s">
        <v>20</v>
      </c>
    </row>
    <row r="1010" spans="1:14">
      <c r="A1010" t="s">
        <v>1042</v>
      </c>
      <c r="B1010">
        <v>34</v>
      </c>
      <c r="C1010" t="s">
        <v>22</v>
      </c>
      <c r="D1010" t="s">
        <v>41</v>
      </c>
      <c r="E1010" t="s">
        <v>24</v>
      </c>
      <c r="F1010" t="s">
        <v>31</v>
      </c>
      <c r="G1010">
        <v>47178.68</v>
      </c>
      <c r="H1010">
        <v>19803.97</v>
      </c>
      <c r="I1010">
        <v>307</v>
      </c>
      <c r="J1010">
        <v>25375.4</v>
      </c>
      <c r="K1010" t="s">
        <v>19</v>
      </c>
      <c r="L1010">
        <v>27</v>
      </c>
      <c r="M1010" s="1">
        <v>43964</v>
      </c>
      <c r="N1010" t="s">
        <v>20</v>
      </c>
    </row>
    <row r="1011" spans="1:14">
      <c r="A1011" t="s">
        <v>1043</v>
      </c>
      <c r="B1011">
        <v>56</v>
      </c>
      <c r="C1011" t="s">
        <v>15</v>
      </c>
      <c r="D1011" t="s">
        <v>29</v>
      </c>
      <c r="E1011" t="s">
        <v>47</v>
      </c>
      <c r="F1011" t="s">
        <v>31</v>
      </c>
      <c r="G1011">
        <v>162402.43</v>
      </c>
      <c r="H1011">
        <v>25484.25</v>
      </c>
      <c r="I1011">
        <v>451</v>
      </c>
      <c r="J1011">
        <v>11002.3</v>
      </c>
      <c r="K1011" t="s">
        <v>19</v>
      </c>
      <c r="L1011">
        <v>21</v>
      </c>
      <c r="M1011" s="1">
        <v>43617</v>
      </c>
      <c r="N1011" t="s">
        <v>20</v>
      </c>
    </row>
    <row r="1012" spans="1:14">
      <c r="A1012" t="s">
        <v>1044</v>
      </c>
      <c r="B1012">
        <v>39</v>
      </c>
      <c r="C1012" t="s">
        <v>15</v>
      </c>
      <c r="D1012" t="s">
        <v>41</v>
      </c>
      <c r="E1012" t="s">
        <v>27</v>
      </c>
      <c r="F1012" t="s">
        <v>18</v>
      </c>
      <c r="G1012">
        <v>75982.820000000007</v>
      </c>
      <c r="H1012">
        <v>37532.67</v>
      </c>
      <c r="I1012">
        <v>691</v>
      </c>
      <c r="J1012">
        <v>58975.519999999997</v>
      </c>
      <c r="K1012" t="s">
        <v>25</v>
      </c>
      <c r="L1012">
        <v>2</v>
      </c>
      <c r="M1012" s="1">
        <v>44810</v>
      </c>
      <c r="N1012" t="s">
        <v>20</v>
      </c>
    </row>
    <row r="1013" spans="1:14">
      <c r="A1013" t="s">
        <v>1045</v>
      </c>
      <c r="B1013">
        <v>43</v>
      </c>
      <c r="C1013" t="s">
        <v>15</v>
      </c>
      <c r="D1013" t="s">
        <v>29</v>
      </c>
      <c r="E1013" t="s">
        <v>27</v>
      </c>
      <c r="F1013" t="s">
        <v>33</v>
      </c>
      <c r="G1013">
        <v>59971.22</v>
      </c>
      <c r="H1013">
        <v>84500.96</v>
      </c>
      <c r="I1013">
        <v>510</v>
      </c>
      <c r="J1013">
        <v>51091.22</v>
      </c>
      <c r="K1013" t="s">
        <v>25</v>
      </c>
      <c r="L1013">
        <v>8</v>
      </c>
      <c r="M1013" s="1">
        <v>43268</v>
      </c>
      <c r="N1013" t="s">
        <v>20</v>
      </c>
    </row>
    <row r="1014" spans="1:14">
      <c r="A1014" t="s">
        <v>1046</v>
      </c>
      <c r="B1014">
        <v>61</v>
      </c>
      <c r="C1014" t="s">
        <v>15</v>
      </c>
      <c r="D1014" t="s">
        <v>23</v>
      </c>
      <c r="E1014" t="s">
        <v>27</v>
      </c>
      <c r="F1014" t="s">
        <v>33</v>
      </c>
      <c r="G1014">
        <v>148532.79</v>
      </c>
      <c r="H1014">
        <v>127218.87</v>
      </c>
      <c r="I1014">
        <v>666</v>
      </c>
      <c r="J1014">
        <v>153643.15</v>
      </c>
      <c r="K1014" t="s">
        <v>25</v>
      </c>
      <c r="L1014">
        <v>42</v>
      </c>
      <c r="M1014" s="1">
        <v>44064</v>
      </c>
      <c r="N1014" t="s">
        <v>20</v>
      </c>
    </row>
    <row r="1015" spans="1:14">
      <c r="A1015" t="s">
        <v>1047</v>
      </c>
      <c r="B1015">
        <v>42</v>
      </c>
      <c r="C1015" t="s">
        <v>15</v>
      </c>
      <c r="D1015" t="s">
        <v>37</v>
      </c>
      <c r="E1015" t="s">
        <v>17</v>
      </c>
      <c r="F1015" t="s">
        <v>33</v>
      </c>
      <c r="G1015">
        <v>46760.13</v>
      </c>
      <c r="H1015">
        <v>222011.47</v>
      </c>
      <c r="I1015">
        <v>385</v>
      </c>
      <c r="J1015">
        <v>17854.2</v>
      </c>
      <c r="K1015" t="s">
        <v>25</v>
      </c>
      <c r="L1015">
        <v>7</v>
      </c>
      <c r="M1015" s="1">
        <v>43140</v>
      </c>
      <c r="N1015" t="s">
        <v>20</v>
      </c>
    </row>
    <row r="1016" spans="1:14">
      <c r="A1016" t="s">
        <v>1048</v>
      </c>
      <c r="B1016">
        <v>34</v>
      </c>
      <c r="C1016" t="s">
        <v>22</v>
      </c>
      <c r="D1016" t="s">
        <v>16</v>
      </c>
      <c r="E1016" t="s">
        <v>24</v>
      </c>
      <c r="F1016" t="s">
        <v>45</v>
      </c>
      <c r="G1016">
        <v>164661.47</v>
      </c>
      <c r="H1016">
        <v>11006.73</v>
      </c>
      <c r="I1016">
        <v>354</v>
      </c>
      <c r="J1016">
        <v>39152.050000000003</v>
      </c>
      <c r="K1016" t="s">
        <v>25</v>
      </c>
      <c r="L1016">
        <v>10</v>
      </c>
      <c r="M1016" s="1">
        <v>44635</v>
      </c>
      <c r="N1016" t="s">
        <v>20</v>
      </c>
    </row>
    <row r="1017" spans="1:14">
      <c r="A1017" t="s">
        <v>1049</v>
      </c>
      <c r="B1017">
        <v>30</v>
      </c>
      <c r="C1017" t="s">
        <v>22</v>
      </c>
      <c r="D1017" t="s">
        <v>37</v>
      </c>
      <c r="E1017" t="s">
        <v>27</v>
      </c>
      <c r="F1017" t="s">
        <v>18</v>
      </c>
      <c r="G1017">
        <v>77453.66</v>
      </c>
      <c r="H1017">
        <v>163642.17000000001</v>
      </c>
      <c r="I1017">
        <v>745</v>
      </c>
      <c r="J1017">
        <v>216484.92</v>
      </c>
      <c r="K1017" t="s">
        <v>38</v>
      </c>
      <c r="L1017">
        <v>57</v>
      </c>
      <c r="M1017" s="1">
        <v>44205</v>
      </c>
      <c r="N1017" t="s">
        <v>20</v>
      </c>
    </row>
    <row r="1018" spans="1:14">
      <c r="A1018" t="s">
        <v>1050</v>
      </c>
      <c r="B1018">
        <v>37</v>
      </c>
      <c r="C1018" t="s">
        <v>15</v>
      </c>
      <c r="D1018" t="s">
        <v>41</v>
      </c>
      <c r="E1018" t="s">
        <v>27</v>
      </c>
      <c r="F1018" t="s">
        <v>33</v>
      </c>
      <c r="G1018">
        <v>70852.02</v>
      </c>
      <c r="H1018">
        <v>78051.460000000006</v>
      </c>
      <c r="I1018">
        <v>603</v>
      </c>
      <c r="J1018">
        <v>59015.41</v>
      </c>
      <c r="K1018" t="s">
        <v>38</v>
      </c>
      <c r="L1018">
        <v>4</v>
      </c>
      <c r="M1018" s="1">
        <v>43207</v>
      </c>
      <c r="N1018" t="s">
        <v>20</v>
      </c>
    </row>
    <row r="1019" spans="1:14">
      <c r="A1019" t="s">
        <v>1051</v>
      </c>
      <c r="B1019">
        <v>42</v>
      </c>
      <c r="C1019" t="s">
        <v>15</v>
      </c>
      <c r="D1019" t="s">
        <v>37</v>
      </c>
      <c r="E1019" t="s">
        <v>27</v>
      </c>
      <c r="F1019" t="s">
        <v>31</v>
      </c>
      <c r="G1019">
        <v>69505.02</v>
      </c>
      <c r="H1019">
        <v>61265.05</v>
      </c>
      <c r="I1019">
        <v>431</v>
      </c>
      <c r="J1019">
        <v>44904.76</v>
      </c>
      <c r="K1019" t="s">
        <v>19</v>
      </c>
      <c r="L1019">
        <v>43</v>
      </c>
      <c r="M1019" s="1">
        <v>45050</v>
      </c>
      <c r="N1019" t="s">
        <v>35</v>
      </c>
    </row>
    <row r="1020" spans="1:14">
      <c r="A1020" t="s">
        <v>1052</v>
      </c>
      <c r="B1020">
        <v>21</v>
      </c>
      <c r="C1020" t="s">
        <v>15</v>
      </c>
      <c r="D1020" t="s">
        <v>16</v>
      </c>
      <c r="E1020" t="s">
        <v>24</v>
      </c>
      <c r="F1020" t="s">
        <v>18</v>
      </c>
      <c r="G1020">
        <v>18687.62</v>
      </c>
      <c r="H1020">
        <v>1078.33</v>
      </c>
      <c r="I1020">
        <v>720</v>
      </c>
      <c r="J1020">
        <v>302417.26</v>
      </c>
      <c r="K1020" t="s">
        <v>38</v>
      </c>
      <c r="L1020">
        <v>41</v>
      </c>
      <c r="M1020" s="1">
        <v>43817</v>
      </c>
      <c r="N1020" t="s">
        <v>20</v>
      </c>
    </row>
    <row r="1021" spans="1:14">
      <c r="A1021" t="s">
        <v>1053</v>
      </c>
      <c r="B1021">
        <v>27</v>
      </c>
      <c r="C1021" t="s">
        <v>22</v>
      </c>
      <c r="D1021" t="s">
        <v>37</v>
      </c>
      <c r="E1021" t="s">
        <v>27</v>
      </c>
      <c r="F1021" t="s">
        <v>45</v>
      </c>
      <c r="G1021">
        <v>394399.59</v>
      </c>
      <c r="H1021">
        <v>127463.34</v>
      </c>
      <c r="I1021">
        <v>684</v>
      </c>
      <c r="J1021">
        <v>106943.1</v>
      </c>
      <c r="K1021" t="s">
        <v>25</v>
      </c>
      <c r="L1021">
        <v>36</v>
      </c>
      <c r="M1021" s="1">
        <v>43560</v>
      </c>
      <c r="N1021" t="s">
        <v>20</v>
      </c>
    </row>
    <row r="1022" spans="1:14">
      <c r="A1022" t="s">
        <v>1054</v>
      </c>
      <c r="B1022">
        <v>20</v>
      </c>
      <c r="C1022" t="s">
        <v>15</v>
      </c>
      <c r="D1022" t="s">
        <v>16</v>
      </c>
      <c r="E1022" t="s">
        <v>27</v>
      </c>
      <c r="F1022" t="s">
        <v>18</v>
      </c>
      <c r="G1022">
        <v>78845.86</v>
      </c>
      <c r="H1022">
        <v>147061.92000000001</v>
      </c>
      <c r="I1022">
        <v>497</v>
      </c>
      <c r="J1022">
        <v>31568.17</v>
      </c>
      <c r="K1022" t="s">
        <v>25</v>
      </c>
      <c r="L1022">
        <v>35</v>
      </c>
      <c r="M1022" s="1">
        <v>44432</v>
      </c>
      <c r="N1022" t="s">
        <v>20</v>
      </c>
    </row>
    <row r="1023" spans="1:14">
      <c r="A1023" t="s">
        <v>1055</v>
      </c>
      <c r="B1023">
        <v>58</v>
      </c>
      <c r="C1023" t="s">
        <v>15</v>
      </c>
      <c r="D1023" t="s">
        <v>29</v>
      </c>
      <c r="E1023" t="s">
        <v>17</v>
      </c>
      <c r="F1023" t="s">
        <v>18</v>
      </c>
      <c r="G1023">
        <v>57089.84</v>
      </c>
      <c r="H1023">
        <v>111321.92</v>
      </c>
      <c r="I1023">
        <v>346</v>
      </c>
      <c r="J1023">
        <v>48780.59</v>
      </c>
      <c r="K1023" t="s">
        <v>19</v>
      </c>
      <c r="L1023">
        <v>43</v>
      </c>
      <c r="M1023" s="1">
        <v>43241</v>
      </c>
      <c r="N1023" t="s">
        <v>35</v>
      </c>
    </row>
    <row r="1024" spans="1:14">
      <c r="A1024" t="s">
        <v>1056</v>
      </c>
      <c r="B1024">
        <v>62</v>
      </c>
      <c r="C1024" t="s">
        <v>22</v>
      </c>
      <c r="D1024" t="s">
        <v>37</v>
      </c>
      <c r="E1024" t="s">
        <v>24</v>
      </c>
      <c r="F1024" t="s">
        <v>31</v>
      </c>
      <c r="G1024">
        <v>191676.15</v>
      </c>
      <c r="H1024">
        <v>12271.68</v>
      </c>
      <c r="I1024">
        <v>502</v>
      </c>
      <c r="J1024">
        <v>186041.04</v>
      </c>
      <c r="K1024" t="s">
        <v>38</v>
      </c>
      <c r="L1024">
        <v>3</v>
      </c>
      <c r="M1024" s="1">
        <v>44700</v>
      </c>
      <c r="N1024" t="s">
        <v>20</v>
      </c>
    </row>
    <row r="1025" spans="1:14">
      <c r="A1025" t="s">
        <v>1057</v>
      </c>
      <c r="B1025">
        <v>35</v>
      </c>
      <c r="C1025" t="s">
        <v>22</v>
      </c>
      <c r="D1025" t="s">
        <v>23</v>
      </c>
      <c r="E1025" t="s">
        <v>17</v>
      </c>
      <c r="F1025" t="s">
        <v>31</v>
      </c>
      <c r="G1025">
        <v>67041.84</v>
      </c>
      <c r="H1025">
        <v>34604.019999999997</v>
      </c>
      <c r="I1025">
        <v>560</v>
      </c>
      <c r="J1025">
        <v>57036.1</v>
      </c>
      <c r="K1025" t="s">
        <v>38</v>
      </c>
      <c r="L1025">
        <v>58</v>
      </c>
      <c r="M1025" s="1">
        <v>45061</v>
      </c>
      <c r="N1025" t="s">
        <v>20</v>
      </c>
    </row>
    <row r="1026" spans="1:14">
      <c r="A1026" t="s">
        <v>1058</v>
      </c>
      <c r="B1026">
        <v>64</v>
      </c>
      <c r="C1026" t="s">
        <v>15</v>
      </c>
      <c r="D1026" t="s">
        <v>16</v>
      </c>
      <c r="E1026" t="s">
        <v>17</v>
      </c>
      <c r="F1026" t="s">
        <v>33</v>
      </c>
      <c r="G1026">
        <v>40746.67</v>
      </c>
      <c r="H1026">
        <v>47802.14</v>
      </c>
      <c r="I1026">
        <v>323</v>
      </c>
      <c r="J1026">
        <v>39632.730000000003</v>
      </c>
      <c r="K1026" t="s">
        <v>19</v>
      </c>
      <c r="L1026">
        <v>18</v>
      </c>
      <c r="M1026" s="1">
        <v>44435</v>
      </c>
      <c r="N1026" t="s">
        <v>20</v>
      </c>
    </row>
    <row r="1027" spans="1:14">
      <c r="A1027" t="s">
        <v>1059</v>
      </c>
      <c r="B1027">
        <v>53</v>
      </c>
      <c r="C1027" t="s">
        <v>15</v>
      </c>
      <c r="D1027" t="s">
        <v>37</v>
      </c>
      <c r="E1027" t="s">
        <v>27</v>
      </c>
      <c r="F1027" t="s">
        <v>18</v>
      </c>
      <c r="G1027">
        <v>68069.210000000006</v>
      </c>
      <c r="H1027">
        <v>149298.31</v>
      </c>
      <c r="I1027">
        <v>639</v>
      </c>
      <c r="J1027">
        <v>169693.58</v>
      </c>
      <c r="K1027" t="s">
        <v>19</v>
      </c>
      <c r="L1027">
        <v>58</v>
      </c>
      <c r="M1027" s="1">
        <v>43183</v>
      </c>
      <c r="N1027" t="s">
        <v>20</v>
      </c>
    </row>
    <row r="1028" spans="1:14">
      <c r="A1028" t="s">
        <v>1060</v>
      </c>
      <c r="B1028">
        <v>64</v>
      </c>
      <c r="C1028" t="s">
        <v>15</v>
      </c>
      <c r="D1028" t="s">
        <v>16</v>
      </c>
      <c r="E1028" t="s">
        <v>17</v>
      </c>
      <c r="F1028" t="s">
        <v>18</v>
      </c>
      <c r="G1028">
        <v>76082.460000000006</v>
      </c>
      <c r="H1028">
        <v>123059.52</v>
      </c>
      <c r="I1028">
        <v>711</v>
      </c>
      <c r="J1028">
        <v>350507.66</v>
      </c>
      <c r="K1028" t="s">
        <v>25</v>
      </c>
      <c r="L1028">
        <v>51</v>
      </c>
      <c r="M1028" s="1">
        <v>44645</v>
      </c>
      <c r="N1028" t="s">
        <v>20</v>
      </c>
    </row>
    <row r="1029" spans="1:14">
      <c r="A1029" t="s">
        <v>1061</v>
      </c>
      <c r="B1029">
        <v>39</v>
      </c>
      <c r="C1029" t="s">
        <v>22</v>
      </c>
      <c r="D1029" t="s">
        <v>16</v>
      </c>
      <c r="E1029" t="s">
        <v>17</v>
      </c>
      <c r="F1029" t="s">
        <v>18</v>
      </c>
      <c r="G1029">
        <v>23265.69</v>
      </c>
      <c r="H1029">
        <v>207973.53</v>
      </c>
      <c r="I1029">
        <v>560</v>
      </c>
      <c r="J1029">
        <v>143030.34</v>
      </c>
      <c r="K1029" t="s">
        <v>25</v>
      </c>
      <c r="L1029">
        <v>46</v>
      </c>
      <c r="M1029" s="1">
        <v>43164</v>
      </c>
      <c r="N1029" t="s">
        <v>20</v>
      </c>
    </row>
    <row r="1030" spans="1:14">
      <c r="A1030" t="s">
        <v>1062</v>
      </c>
      <c r="B1030">
        <v>51</v>
      </c>
      <c r="C1030" t="s">
        <v>15</v>
      </c>
      <c r="D1030" t="s">
        <v>37</v>
      </c>
      <c r="E1030" t="s">
        <v>47</v>
      </c>
      <c r="F1030" t="s">
        <v>18</v>
      </c>
      <c r="G1030">
        <v>8584.4699999999993</v>
      </c>
      <c r="H1030">
        <v>25793.03</v>
      </c>
      <c r="I1030">
        <v>585</v>
      </c>
      <c r="J1030">
        <v>83512.59</v>
      </c>
      <c r="K1030" t="s">
        <v>25</v>
      </c>
      <c r="L1030">
        <v>56</v>
      </c>
      <c r="M1030" s="1">
        <v>45045</v>
      </c>
      <c r="N1030" t="s">
        <v>20</v>
      </c>
    </row>
    <row r="1031" spans="1:14">
      <c r="A1031" t="s">
        <v>1063</v>
      </c>
      <c r="B1031">
        <v>64</v>
      </c>
      <c r="C1031" t="s">
        <v>15</v>
      </c>
      <c r="D1031" t="s">
        <v>29</v>
      </c>
      <c r="E1031" t="s">
        <v>27</v>
      </c>
      <c r="F1031" t="s">
        <v>18</v>
      </c>
      <c r="G1031">
        <v>81241.13</v>
      </c>
      <c r="H1031">
        <v>174945.81</v>
      </c>
      <c r="I1031">
        <v>812</v>
      </c>
      <c r="J1031">
        <v>453833.14</v>
      </c>
      <c r="K1031" t="s">
        <v>38</v>
      </c>
      <c r="L1031">
        <v>43</v>
      </c>
      <c r="M1031" s="1">
        <v>43607</v>
      </c>
      <c r="N1031" t="s">
        <v>20</v>
      </c>
    </row>
    <row r="1032" spans="1:14">
      <c r="A1032" t="s">
        <v>1064</v>
      </c>
      <c r="B1032">
        <v>25</v>
      </c>
      <c r="C1032" t="s">
        <v>15</v>
      </c>
      <c r="D1032" t="s">
        <v>37</v>
      </c>
      <c r="E1032" t="s">
        <v>27</v>
      </c>
      <c r="F1032" t="s">
        <v>45</v>
      </c>
      <c r="G1032">
        <v>489425.89</v>
      </c>
      <c r="H1032">
        <v>59268.5</v>
      </c>
      <c r="I1032">
        <v>385</v>
      </c>
      <c r="J1032">
        <v>47520.01</v>
      </c>
      <c r="K1032" t="s">
        <v>25</v>
      </c>
      <c r="L1032">
        <v>24</v>
      </c>
      <c r="M1032" s="1">
        <v>43509</v>
      </c>
      <c r="N1032" t="s">
        <v>20</v>
      </c>
    </row>
    <row r="1033" spans="1:14">
      <c r="A1033" t="s">
        <v>1065</v>
      </c>
      <c r="B1033">
        <v>57</v>
      </c>
      <c r="C1033" t="s">
        <v>22</v>
      </c>
      <c r="D1033" t="s">
        <v>23</v>
      </c>
      <c r="E1033" t="s">
        <v>27</v>
      </c>
      <c r="F1033" t="s">
        <v>31</v>
      </c>
      <c r="G1033">
        <v>130711.1</v>
      </c>
      <c r="H1033">
        <v>112668.55</v>
      </c>
      <c r="I1033">
        <v>729</v>
      </c>
      <c r="J1033">
        <v>207087.14</v>
      </c>
      <c r="K1033" t="s">
        <v>38</v>
      </c>
      <c r="L1033">
        <v>32</v>
      </c>
      <c r="M1033" s="1">
        <v>44819</v>
      </c>
      <c r="N1033" t="s">
        <v>20</v>
      </c>
    </row>
    <row r="1034" spans="1:14">
      <c r="A1034" t="s">
        <v>1066</v>
      </c>
      <c r="B1034">
        <v>66</v>
      </c>
      <c r="C1034" t="s">
        <v>22</v>
      </c>
      <c r="D1034" t="s">
        <v>23</v>
      </c>
      <c r="E1034" t="s">
        <v>27</v>
      </c>
      <c r="F1034" t="s">
        <v>45</v>
      </c>
      <c r="G1034">
        <v>175040.11</v>
      </c>
      <c r="H1034">
        <v>154767.54</v>
      </c>
      <c r="I1034">
        <v>330</v>
      </c>
      <c r="J1034">
        <v>10697.89</v>
      </c>
      <c r="K1034" t="s">
        <v>19</v>
      </c>
      <c r="L1034">
        <v>34</v>
      </c>
      <c r="M1034" s="1">
        <v>43142</v>
      </c>
      <c r="N1034" t="s">
        <v>35</v>
      </c>
    </row>
    <row r="1035" spans="1:14">
      <c r="A1035" t="s">
        <v>1067</v>
      </c>
      <c r="B1035">
        <v>61</v>
      </c>
      <c r="C1035" t="s">
        <v>15</v>
      </c>
      <c r="D1035" t="s">
        <v>23</v>
      </c>
      <c r="E1035" t="s">
        <v>24</v>
      </c>
      <c r="F1035" t="s">
        <v>33</v>
      </c>
      <c r="G1035">
        <v>149534.17000000001</v>
      </c>
      <c r="H1035">
        <v>15479.61</v>
      </c>
      <c r="I1035">
        <v>739</v>
      </c>
      <c r="J1035">
        <v>463265.74</v>
      </c>
      <c r="K1035" t="s">
        <v>25</v>
      </c>
      <c r="L1035">
        <v>59</v>
      </c>
      <c r="M1035" s="1">
        <v>44373</v>
      </c>
      <c r="N1035" t="s">
        <v>35</v>
      </c>
    </row>
    <row r="1036" spans="1:14">
      <c r="A1036" t="s">
        <v>1068</v>
      </c>
      <c r="B1036">
        <v>36</v>
      </c>
      <c r="C1036" t="s">
        <v>15</v>
      </c>
      <c r="D1036" t="s">
        <v>29</v>
      </c>
      <c r="E1036" t="s">
        <v>27</v>
      </c>
      <c r="F1036" t="s">
        <v>45</v>
      </c>
      <c r="G1036">
        <v>451969.99</v>
      </c>
      <c r="H1036">
        <v>163394.92000000001</v>
      </c>
      <c r="I1036">
        <v>648</v>
      </c>
      <c r="J1036">
        <v>195556.99</v>
      </c>
      <c r="K1036" t="s">
        <v>38</v>
      </c>
      <c r="L1036">
        <v>2</v>
      </c>
      <c r="M1036" s="1">
        <v>43413</v>
      </c>
      <c r="N1036" t="s">
        <v>20</v>
      </c>
    </row>
    <row r="1037" spans="1:14">
      <c r="A1037" t="s">
        <v>1069</v>
      </c>
      <c r="B1037">
        <v>59</v>
      </c>
      <c r="C1037" t="s">
        <v>22</v>
      </c>
      <c r="D1037" t="s">
        <v>29</v>
      </c>
      <c r="E1037" t="s">
        <v>17</v>
      </c>
      <c r="F1037" t="s">
        <v>18</v>
      </c>
      <c r="G1037">
        <v>51824.68</v>
      </c>
      <c r="H1037">
        <v>83886.85</v>
      </c>
      <c r="I1037">
        <v>711</v>
      </c>
      <c r="J1037">
        <v>113359.96</v>
      </c>
      <c r="K1037" t="s">
        <v>38</v>
      </c>
      <c r="L1037">
        <v>2</v>
      </c>
      <c r="M1037" s="1">
        <v>43589</v>
      </c>
      <c r="N1037" t="s">
        <v>20</v>
      </c>
    </row>
    <row r="1038" spans="1:14">
      <c r="A1038" t="s">
        <v>1070</v>
      </c>
      <c r="B1038">
        <v>58</v>
      </c>
      <c r="C1038" t="s">
        <v>22</v>
      </c>
      <c r="D1038" t="s">
        <v>37</v>
      </c>
      <c r="E1038" t="s">
        <v>27</v>
      </c>
      <c r="F1038" t="s">
        <v>18</v>
      </c>
      <c r="G1038">
        <v>82706.81</v>
      </c>
      <c r="H1038">
        <v>62730.92</v>
      </c>
      <c r="I1038">
        <v>827</v>
      </c>
      <c r="J1038">
        <v>423066.93</v>
      </c>
      <c r="K1038" t="s">
        <v>38</v>
      </c>
      <c r="L1038">
        <v>10</v>
      </c>
      <c r="M1038" s="1">
        <v>43359</v>
      </c>
      <c r="N1038" t="s">
        <v>20</v>
      </c>
    </row>
    <row r="1039" spans="1:14">
      <c r="A1039" t="s">
        <v>1071</v>
      </c>
      <c r="B1039">
        <v>54</v>
      </c>
      <c r="C1039" t="s">
        <v>22</v>
      </c>
      <c r="D1039" t="s">
        <v>29</v>
      </c>
      <c r="E1039" t="s">
        <v>27</v>
      </c>
      <c r="F1039" t="s">
        <v>33</v>
      </c>
      <c r="G1039">
        <v>124214.87</v>
      </c>
      <c r="H1039">
        <v>130302.12</v>
      </c>
      <c r="I1039">
        <v>609</v>
      </c>
      <c r="J1039">
        <v>199157.48</v>
      </c>
      <c r="K1039" t="s">
        <v>25</v>
      </c>
      <c r="L1039">
        <v>23</v>
      </c>
      <c r="M1039" s="1">
        <v>44070</v>
      </c>
      <c r="N1039" t="s">
        <v>20</v>
      </c>
    </row>
    <row r="1040" spans="1:14">
      <c r="A1040" t="s">
        <v>1072</v>
      </c>
      <c r="B1040">
        <v>23</v>
      </c>
      <c r="C1040" t="s">
        <v>22</v>
      </c>
      <c r="D1040" t="s">
        <v>29</v>
      </c>
      <c r="E1040" t="s">
        <v>17</v>
      </c>
      <c r="F1040" t="s">
        <v>31</v>
      </c>
      <c r="G1040">
        <v>187285.8</v>
      </c>
      <c r="H1040">
        <v>227504.02</v>
      </c>
      <c r="I1040">
        <v>695</v>
      </c>
      <c r="J1040">
        <v>195998.94</v>
      </c>
      <c r="K1040" t="s">
        <v>38</v>
      </c>
      <c r="L1040">
        <v>15</v>
      </c>
      <c r="M1040" s="1">
        <v>44472</v>
      </c>
      <c r="N1040" t="s">
        <v>20</v>
      </c>
    </row>
    <row r="1041" spans="1:14">
      <c r="A1041" t="s">
        <v>1073</v>
      </c>
      <c r="B1041">
        <v>69</v>
      </c>
      <c r="C1041" t="s">
        <v>22</v>
      </c>
      <c r="D1041" t="s">
        <v>23</v>
      </c>
      <c r="E1041" t="s">
        <v>27</v>
      </c>
      <c r="F1041" t="s">
        <v>33</v>
      </c>
      <c r="G1041">
        <v>127729.34</v>
      </c>
      <c r="H1041">
        <v>84253.72</v>
      </c>
      <c r="I1041">
        <v>637</v>
      </c>
      <c r="J1041">
        <v>97024.53</v>
      </c>
      <c r="K1041" t="s">
        <v>25</v>
      </c>
      <c r="L1041">
        <v>54</v>
      </c>
      <c r="M1041" s="1">
        <v>43335</v>
      </c>
      <c r="N1041" t="s">
        <v>20</v>
      </c>
    </row>
    <row r="1042" spans="1:14">
      <c r="A1042" t="s">
        <v>1074</v>
      </c>
      <c r="B1042">
        <v>43</v>
      </c>
      <c r="C1042" t="s">
        <v>22</v>
      </c>
      <c r="D1042" t="s">
        <v>29</v>
      </c>
      <c r="E1042" t="s">
        <v>27</v>
      </c>
      <c r="F1042" t="s">
        <v>33</v>
      </c>
      <c r="G1042">
        <v>100115.09</v>
      </c>
      <c r="H1042">
        <v>47799.88</v>
      </c>
      <c r="I1042">
        <v>736</v>
      </c>
      <c r="J1042">
        <v>406715.2</v>
      </c>
      <c r="K1042" t="s">
        <v>38</v>
      </c>
      <c r="L1042">
        <v>12</v>
      </c>
      <c r="M1042" s="1">
        <v>44256</v>
      </c>
      <c r="N1042" t="s">
        <v>20</v>
      </c>
    </row>
    <row r="1043" spans="1:14">
      <c r="A1043" t="s">
        <v>1075</v>
      </c>
      <c r="B1043">
        <v>51</v>
      </c>
      <c r="C1043" t="s">
        <v>22</v>
      </c>
      <c r="D1043" t="s">
        <v>16</v>
      </c>
      <c r="E1043" t="s">
        <v>17</v>
      </c>
      <c r="F1043" t="s">
        <v>33</v>
      </c>
      <c r="G1043">
        <v>95302.52</v>
      </c>
      <c r="H1043">
        <v>220688.99</v>
      </c>
      <c r="I1043">
        <v>664</v>
      </c>
      <c r="J1043">
        <v>186662.21</v>
      </c>
      <c r="K1043" t="s">
        <v>19</v>
      </c>
      <c r="L1043">
        <v>43</v>
      </c>
      <c r="M1043" s="1">
        <v>45042</v>
      </c>
      <c r="N1043" t="s">
        <v>35</v>
      </c>
    </row>
    <row r="1044" spans="1:14">
      <c r="A1044" t="s">
        <v>1076</v>
      </c>
      <c r="B1044">
        <v>62</v>
      </c>
      <c r="C1044" t="s">
        <v>22</v>
      </c>
      <c r="D1044" t="s">
        <v>23</v>
      </c>
      <c r="E1044" t="s">
        <v>17</v>
      </c>
      <c r="F1044" t="s">
        <v>33</v>
      </c>
      <c r="G1044">
        <v>75430.02</v>
      </c>
      <c r="H1044">
        <v>103915.39</v>
      </c>
      <c r="I1044">
        <v>412</v>
      </c>
      <c r="J1044">
        <v>5819.24</v>
      </c>
      <c r="K1044" t="s">
        <v>25</v>
      </c>
      <c r="L1044">
        <v>17</v>
      </c>
      <c r="M1044" s="1">
        <v>43547</v>
      </c>
      <c r="N1044" t="s">
        <v>20</v>
      </c>
    </row>
    <row r="1045" spans="1:14">
      <c r="A1045" t="s">
        <v>1077</v>
      </c>
      <c r="B1045">
        <v>23</v>
      </c>
      <c r="C1045" t="s">
        <v>22</v>
      </c>
      <c r="D1045" t="s">
        <v>23</v>
      </c>
      <c r="E1045" t="s">
        <v>27</v>
      </c>
      <c r="F1045" t="s">
        <v>31</v>
      </c>
      <c r="G1045">
        <v>127164.7</v>
      </c>
      <c r="H1045">
        <v>58281.66</v>
      </c>
      <c r="I1045">
        <v>475</v>
      </c>
      <c r="J1045">
        <v>27324.37</v>
      </c>
      <c r="K1045" t="s">
        <v>19</v>
      </c>
      <c r="L1045">
        <v>18</v>
      </c>
      <c r="M1045" s="1">
        <v>44053</v>
      </c>
      <c r="N1045" t="s">
        <v>20</v>
      </c>
    </row>
    <row r="1046" spans="1:14">
      <c r="A1046" t="s">
        <v>1078</v>
      </c>
      <c r="B1046">
        <v>54</v>
      </c>
      <c r="C1046" t="s">
        <v>15</v>
      </c>
      <c r="D1046" t="s">
        <v>23</v>
      </c>
      <c r="E1046" t="s">
        <v>47</v>
      </c>
      <c r="F1046" t="s">
        <v>18</v>
      </c>
      <c r="G1046">
        <v>79726.44</v>
      </c>
      <c r="H1046">
        <v>8693.09</v>
      </c>
      <c r="I1046">
        <v>448</v>
      </c>
      <c r="J1046">
        <v>36877.589999999997</v>
      </c>
      <c r="K1046" t="s">
        <v>25</v>
      </c>
      <c r="L1046">
        <v>14</v>
      </c>
      <c r="M1046" s="1">
        <v>44533</v>
      </c>
      <c r="N1046" t="s">
        <v>20</v>
      </c>
    </row>
    <row r="1047" spans="1:14">
      <c r="A1047" t="s">
        <v>1079</v>
      </c>
      <c r="B1047">
        <v>50</v>
      </c>
      <c r="C1047" t="s">
        <v>15</v>
      </c>
      <c r="D1047" t="s">
        <v>23</v>
      </c>
      <c r="E1047" t="s">
        <v>17</v>
      </c>
      <c r="F1047" t="s">
        <v>33</v>
      </c>
      <c r="G1047">
        <v>145665.26999999999</v>
      </c>
      <c r="H1047">
        <v>108174.67</v>
      </c>
      <c r="I1047">
        <v>477</v>
      </c>
      <c r="J1047">
        <v>34018.49</v>
      </c>
      <c r="K1047" t="s">
        <v>19</v>
      </c>
      <c r="L1047">
        <v>17</v>
      </c>
      <c r="M1047" s="1">
        <v>43625</v>
      </c>
      <c r="N1047" t="s">
        <v>20</v>
      </c>
    </row>
    <row r="1048" spans="1:14">
      <c r="A1048" t="s">
        <v>1080</v>
      </c>
      <c r="B1048">
        <v>39</v>
      </c>
      <c r="C1048" t="s">
        <v>15</v>
      </c>
      <c r="D1048" t="s">
        <v>29</v>
      </c>
      <c r="E1048" t="s">
        <v>24</v>
      </c>
      <c r="F1048" t="s">
        <v>31</v>
      </c>
      <c r="G1048">
        <v>96121.03</v>
      </c>
      <c r="H1048">
        <v>11853.56</v>
      </c>
      <c r="I1048">
        <v>681</v>
      </c>
      <c r="J1048">
        <v>54387.72</v>
      </c>
      <c r="K1048" t="s">
        <v>25</v>
      </c>
      <c r="L1048">
        <v>15</v>
      </c>
      <c r="M1048" s="1">
        <v>44671</v>
      </c>
      <c r="N1048" t="s">
        <v>20</v>
      </c>
    </row>
    <row r="1049" spans="1:14">
      <c r="A1049" t="s">
        <v>1081</v>
      </c>
      <c r="B1049">
        <v>38</v>
      </c>
      <c r="C1049" t="s">
        <v>22</v>
      </c>
      <c r="D1049" t="s">
        <v>23</v>
      </c>
      <c r="E1049" t="s">
        <v>27</v>
      </c>
      <c r="F1049" t="s">
        <v>18</v>
      </c>
      <c r="G1049">
        <v>57791.67</v>
      </c>
      <c r="H1049">
        <v>90928.38</v>
      </c>
      <c r="I1049">
        <v>522</v>
      </c>
      <c r="J1049">
        <v>52219.37</v>
      </c>
      <c r="K1049" t="s">
        <v>38</v>
      </c>
      <c r="L1049">
        <v>12</v>
      </c>
      <c r="M1049" s="1">
        <v>43856</v>
      </c>
      <c r="N1049" t="s">
        <v>20</v>
      </c>
    </row>
    <row r="1050" spans="1:14">
      <c r="A1050" t="s">
        <v>1082</v>
      </c>
      <c r="B1050">
        <v>23</v>
      </c>
      <c r="C1050" t="s">
        <v>15</v>
      </c>
      <c r="D1050" t="s">
        <v>16</v>
      </c>
      <c r="E1050" t="s">
        <v>27</v>
      </c>
      <c r="F1050" t="s">
        <v>31</v>
      </c>
      <c r="G1050">
        <v>91737.07</v>
      </c>
      <c r="H1050">
        <v>33512.51</v>
      </c>
      <c r="I1050">
        <v>558</v>
      </c>
      <c r="J1050">
        <v>118895.64</v>
      </c>
      <c r="K1050" t="s">
        <v>19</v>
      </c>
      <c r="L1050">
        <v>59</v>
      </c>
      <c r="M1050" s="1">
        <v>43444</v>
      </c>
      <c r="N1050" t="s">
        <v>20</v>
      </c>
    </row>
    <row r="1051" spans="1:14">
      <c r="A1051" t="s">
        <v>1083</v>
      </c>
      <c r="B1051">
        <v>23</v>
      </c>
      <c r="C1051" t="s">
        <v>22</v>
      </c>
      <c r="D1051" t="s">
        <v>37</v>
      </c>
      <c r="E1051" t="s">
        <v>27</v>
      </c>
      <c r="F1051" t="s">
        <v>31</v>
      </c>
      <c r="G1051">
        <v>135355.28</v>
      </c>
      <c r="H1051">
        <v>46474.43</v>
      </c>
      <c r="I1051">
        <v>488</v>
      </c>
      <c r="J1051">
        <v>15662</v>
      </c>
      <c r="K1051" t="s">
        <v>19</v>
      </c>
      <c r="L1051">
        <v>16</v>
      </c>
      <c r="M1051" s="1">
        <v>44341</v>
      </c>
      <c r="N1051" t="s">
        <v>20</v>
      </c>
    </row>
    <row r="1052" spans="1:14">
      <c r="A1052" t="s">
        <v>1084</v>
      </c>
      <c r="B1052">
        <v>65</v>
      </c>
      <c r="C1052" t="s">
        <v>22</v>
      </c>
      <c r="D1052" t="s">
        <v>29</v>
      </c>
      <c r="E1052" t="s">
        <v>27</v>
      </c>
      <c r="F1052" t="s">
        <v>33</v>
      </c>
      <c r="G1052">
        <v>98188.87</v>
      </c>
      <c r="H1052">
        <v>79385.55</v>
      </c>
      <c r="I1052">
        <v>605</v>
      </c>
      <c r="J1052">
        <v>58748.91</v>
      </c>
      <c r="K1052" t="s">
        <v>38</v>
      </c>
      <c r="L1052">
        <v>32</v>
      </c>
      <c r="M1052" s="1">
        <v>44344</v>
      </c>
      <c r="N1052" t="s">
        <v>20</v>
      </c>
    </row>
    <row r="1053" spans="1:14">
      <c r="A1053" t="s">
        <v>1085</v>
      </c>
      <c r="B1053">
        <v>21</v>
      </c>
      <c r="C1053" t="s">
        <v>15</v>
      </c>
      <c r="D1053" t="s">
        <v>41</v>
      </c>
      <c r="E1053" t="s">
        <v>27</v>
      </c>
      <c r="F1053" t="s">
        <v>45</v>
      </c>
      <c r="G1053">
        <v>58025.21</v>
      </c>
      <c r="H1053">
        <v>142149.76000000001</v>
      </c>
      <c r="I1053">
        <v>677</v>
      </c>
      <c r="J1053">
        <v>86796.51</v>
      </c>
      <c r="K1053" t="s">
        <v>25</v>
      </c>
      <c r="L1053">
        <v>23</v>
      </c>
      <c r="M1053" s="1">
        <v>45074</v>
      </c>
      <c r="N1053" t="s">
        <v>20</v>
      </c>
    </row>
    <row r="1054" spans="1:14">
      <c r="A1054" t="s">
        <v>1086</v>
      </c>
      <c r="B1054">
        <v>47</v>
      </c>
      <c r="C1054" t="s">
        <v>22</v>
      </c>
      <c r="D1054" t="s">
        <v>29</v>
      </c>
      <c r="E1054" t="s">
        <v>47</v>
      </c>
      <c r="F1054" t="s">
        <v>18</v>
      </c>
      <c r="G1054">
        <v>54574.99</v>
      </c>
      <c r="H1054">
        <v>7462.88</v>
      </c>
      <c r="I1054">
        <v>642</v>
      </c>
      <c r="J1054">
        <v>17372.86</v>
      </c>
      <c r="K1054" t="s">
        <v>19</v>
      </c>
      <c r="L1054">
        <v>38</v>
      </c>
      <c r="M1054" s="1">
        <v>44632</v>
      </c>
      <c r="N1054" t="s">
        <v>20</v>
      </c>
    </row>
    <row r="1055" spans="1:14">
      <c r="A1055" t="s">
        <v>1087</v>
      </c>
      <c r="B1055">
        <v>28</v>
      </c>
      <c r="C1055" t="s">
        <v>15</v>
      </c>
      <c r="D1055" t="s">
        <v>29</v>
      </c>
      <c r="E1055" t="s">
        <v>17</v>
      </c>
      <c r="F1055" t="s">
        <v>33</v>
      </c>
      <c r="G1055">
        <v>22388.17</v>
      </c>
      <c r="H1055">
        <v>176983.92</v>
      </c>
      <c r="I1055">
        <v>455</v>
      </c>
      <c r="J1055">
        <v>7082.59</v>
      </c>
      <c r="K1055" t="s">
        <v>19</v>
      </c>
      <c r="L1055">
        <v>34</v>
      </c>
      <c r="M1055" s="1">
        <v>44572</v>
      </c>
      <c r="N1055" t="s">
        <v>20</v>
      </c>
    </row>
    <row r="1056" spans="1:14">
      <c r="A1056" t="s">
        <v>1088</v>
      </c>
      <c r="B1056">
        <v>47</v>
      </c>
      <c r="C1056" t="s">
        <v>15</v>
      </c>
      <c r="D1056" t="s">
        <v>41</v>
      </c>
      <c r="E1056" t="s">
        <v>27</v>
      </c>
      <c r="F1056" t="s">
        <v>33</v>
      </c>
      <c r="G1056">
        <v>13693.71</v>
      </c>
      <c r="H1056">
        <v>50380.6</v>
      </c>
      <c r="I1056">
        <v>354</v>
      </c>
      <c r="J1056">
        <v>45247.01</v>
      </c>
      <c r="K1056" t="s">
        <v>19</v>
      </c>
      <c r="L1056">
        <v>34</v>
      </c>
      <c r="M1056" s="1">
        <v>43335</v>
      </c>
      <c r="N1056" t="s">
        <v>20</v>
      </c>
    </row>
    <row r="1057" spans="1:14">
      <c r="A1057" t="s">
        <v>1089</v>
      </c>
      <c r="B1057">
        <v>48</v>
      </c>
      <c r="C1057" t="s">
        <v>15</v>
      </c>
      <c r="D1057" t="s">
        <v>23</v>
      </c>
      <c r="E1057" t="s">
        <v>17</v>
      </c>
      <c r="F1057" t="s">
        <v>31</v>
      </c>
      <c r="G1057">
        <v>159283.45000000001</v>
      </c>
      <c r="H1057">
        <v>79252.289999999994</v>
      </c>
      <c r="I1057">
        <v>741</v>
      </c>
      <c r="J1057">
        <v>111648.57</v>
      </c>
      <c r="K1057" t="s">
        <v>38</v>
      </c>
      <c r="L1057">
        <v>16</v>
      </c>
      <c r="M1057" s="1">
        <v>44693</v>
      </c>
      <c r="N1057" t="s">
        <v>20</v>
      </c>
    </row>
    <row r="1058" spans="1:14">
      <c r="A1058" t="s">
        <v>1090</v>
      </c>
      <c r="B1058">
        <v>41</v>
      </c>
      <c r="C1058" t="s">
        <v>22</v>
      </c>
      <c r="D1058" t="s">
        <v>41</v>
      </c>
      <c r="E1058" t="s">
        <v>27</v>
      </c>
      <c r="F1058" t="s">
        <v>18</v>
      </c>
      <c r="G1058">
        <v>26606.34</v>
      </c>
      <c r="H1058">
        <v>59272.05</v>
      </c>
      <c r="I1058">
        <v>499</v>
      </c>
      <c r="J1058">
        <v>33288.449999999997</v>
      </c>
      <c r="K1058" t="s">
        <v>19</v>
      </c>
      <c r="L1058">
        <v>34</v>
      </c>
      <c r="M1058" s="1">
        <v>44778</v>
      </c>
      <c r="N1058" t="s">
        <v>20</v>
      </c>
    </row>
    <row r="1059" spans="1:14">
      <c r="A1059" t="s">
        <v>1091</v>
      </c>
      <c r="B1059">
        <v>26</v>
      </c>
      <c r="C1059" t="s">
        <v>15</v>
      </c>
      <c r="D1059" t="s">
        <v>23</v>
      </c>
      <c r="E1059" t="s">
        <v>17</v>
      </c>
      <c r="F1059" t="s">
        <v>31</v>
      </c>
      <c r="G1059">
        <v>71427.740000000005</v>
      </c>
      <c r="H1059">
        <v>38824.019999999997</v>
      </c>
      <c r="I1059">
        <v>702</v>
      </c>
      <c r="J1059">
        <v>297902.92</v>
      </c>
      <c r="K1059" t="s">
        <v>38</v>
      </c>
      <c r="L1059">
        <v>40</v>
      </c>
      <c r="M1059" s="1">
        <v>43436</v>
      </c>
      <c r="N1059" t="s">
        <v>20</v>
      </c>
    </row>
    <row r="1060" spans="1:14">
      <c r="A1060" t="s">
        <v>1092</v>
      </c>
      <c r="B1060">
        <v>20</v>
      </c>
      <c r="C1060" t="s">
        <v>22</v>
      </c>
      <c r="D1060" t="s">
        <v>29</v>
      </c>
      <c r="E1060" t="s">
        <v>17</v>
      </c>
      <c r="F1060" t="s">
        <v>45</v>
      </c>
      <c r="G1060">
        <v>78838.06</v>
      </c>
      <c r="H1060">
        <v>207972.35</v>
      </c>
      <c r="I1060">
        <v>476</v>
      </c>
      <c r="J1060">
        <v>42723.1</v>
      </c>
      <c r="K1060" t="s">
        <v>19</v>
      </c>
      <c r="L1060">
        <v>7</v>
      </c>
      <c r="M1060" s="1">
        <v>45076</v>
      </c>
      <c r="N1060" t="s">
        <v>20</v>
      </c>
    </row>
    <row r="1061" spans="1:14">
      <c r="A1061" t="s">
        <v>1093</v>
      </c>
      <c r="B1061">
        <v>68</v>
      </c>
      <c r="C1061" t="s">
        <v>15</v>
      </c>
      <c r="D1061" t="s">
        <v>23</v>
      </c>
      <c r="E1061" t="s">
        <v>24</v>
      </c>
      <c r="F1061" t="s">
        <v>18</v>
      </c>
      <c r="G1061">
        <v>18770.53</v>
      </c>
      <c r="H1061">
        <v>9268.07</v>
      </c>
      <c r="I1061">
        <v>748</v>
      </c>
      <c r="J1061">
        <v>340296.44</v>
      </c>
      <c r="K1061" t="s">
        <v>25</v>
      </c>
      <c r="L1061">
        <v>33</v>
      </c>
      <c r="M1061" s="1">
        <v>43738</v>
      </c>
      <c r="N1061" t="s">
        <v>20</v>
      </c>
    </row>
    <row r="1062" spans="1:14">
      <c r="A1062" t="s">
        <v>1094</v>
      </c>
      <c r="B1062">
        <v>48</v>
      </c>
      <c r="C1062" t="s">
        <v>15</v>
      </c>
      <c r="D1062" t="s">
        <v>16</v>
      </c>
      <c r="E1062" t="s">
        <v>47</v>
      </c>
      <c r="F1062" t="s">
        <v>18</v>
      </c>
      <c r="G1062">
        <v>76794.880000000005</v>
      </c>
      <c r="H1062">
        <v>25776.34</v>
      </c>
      <c r="I1062">
        <v>840</v>
      </c>
      <c r="J1062">
        <v>319430.8</v>
      </c>
      <c r="K1062" t="s">
        <v>25</v>
      </c>
      <c r="L1062">
        <v>4</v>
      </c>
      <c r="M1062" s="1">
        <v>43322</v>
      </c>
      <c r="N1062" t="s">
        <v>20</v>
      </c>
    </row>
    <row r="1063" spans="1:14">
      <c r="A1063" t="s">
        <v>1095</v>
      </c>
      <c r="B1063">
        <v>57</v>
      </c>
      <c r="C1063" t="s">
        <v>15</v>
      </c>
      <c r="D1063" t="s">
        <v>16</v>
      </c>
      <c r="E1063" t="s">
        <v>27</v>
      </c>
      <c r="F1063" t="s">
        <v>45</v>
      </c>
      <c r="G1063">
        <v>272088.87</v>
      </c>
      <c r="H1063">
        <v>46811.44</v>
      </c>
      <c r="I1063">
        <v>600</v>
      </c>
      <c r="J1063">
        <v>140751.75</v>
      </c>
      <c r="K1063" t="s">
        <v>25</v>
      </c>
      <c r="L1063">
        <v>43</v>
      </c>
      <c r="M1063" s="1">
        <v>44286</v>
      </c>
      <c r="N1063" t="s">
        <v>20</v>
      </c>
    </row>
    <row r="1064" spans="1:14">
      <c r="A1064" t="s">
        <v>1096</v>
      </c>
      <c r="B1064">
        <v>54</v>
      </c>
      <c r="C1064" t="s">
        <v>22</v>
      </c>
      <c r="D1064" t="s">
        <v>16</v>
      </c>
      <c r="E1064" t="s">
        <v>17</v>
      </c>
      <c r="F1064" t="s">
        <v>31</v>
      </c>
      <c r="G1064">
        <v>176730.35</v>
      </c>
      <c r="H1064">
        <v>60525.22</v>
      </c>
      <c r="I1064">
        <v>606</v>
      </c>
      <c r="J1064">
        <v>70992.55</v>
      </c>
      <c r="K1064" t="s">
        <v>25</v>
      </c>
      <c r="L1064">
        <v>52</v>
      </c>
      <c r="M1064" s="1">
        <v>43153</v>
      </c>
      <c r="N1064" t="s">
        <v>35</v>
      </c>
    </row>
    <row r="1065" spans="1:14">
      <c r="A1065" t="s">
        <v>1097</v>
      </c>
      <c r="B1065">
        <v>53</v>
      </c>
      <c r="C1065" t="s">
        <v>22</v>
      </c>
      <c r="D1065" t="s">
        <v>23</v>
      </c>
      <c r="E1065" t="s">
        <v>47</v>
      </c>
      <c r="F1065" t="s">
        <v>31</v>
      </c>
      <c r="G1065">
        <v>82462.22</v>
      </c>
      <c r="H1065">
        <v>12661.44</v>
      </c>
      <c r="I1065">
        <v>566</v>
      </c>
      <c r="J1065">
        <v>122885.75999999999</v>
      </c>
      <c r="K1065" t="s">
        <v>38</v>
      </c>
      <c r="L1065">
        <v>7</v>
      </c>
      <c r="M1065" s="1">
        <v>45003</v>
      </c>
      <c r="N1065" t="s">
        <v>20</v>
      </c>
    </row>
    <row r="1066" spans="1:14">
      <c r="A1066" t="s">
        <v>1098</v>
      </c>
      <c r="B1066">
        <v>41</v>
      </c>
      <c r="C1066" t="s">
        <v>22</v>
      </c>
      <c r="D1066" t="s">
        <v>23</v>
      </c>
      <c r="E1066" t="s">
        <v>24</v>
      </c>
      <c r="F1066" t="s">
        <v>18</v>
      </c>
      <c r="G1066">
        <v>27601.37</v>
      </c>
      <c r="H1066">
        <v>15317.32</v>
      </c>
      <c r="I1066">
        <v>513</v>
      </c>
      <c r="J1066">
        <v>76471.95</v>
      </c>
      <c r="K1066" t="s">
        <v>25</v>
      </c>
      <c r="L1066">
        <v>18</v>
      </c>
      <c r="M1066" s="1">
        <v>43739</v>
      </c>
      <c r="N1066" t="s">
        <v>20</v>
      </c>
    </row>
    <row r="1067" spans="1:14">
      <c r="A1067" t="s">
        <v>1099</v>
      </c>
      <c r="B1067">
        <v>48</v>
      </c>
      <c r="C1067" t="s">
        <v>15</v>
      </c>
      <c r="D1067" t="s">
        <v>23</v>
      </c>
      <c r="E1067" t="s">
        <v>17</v>
      </c>
      <c r="F1067" t="s">
        <v>31</v>
      </c>
      <c r="G1067">
        <v>72781.960000000006</v>
      </c>
      <c r="H1067">
        <v>105612.47</v>
      </c>
      <c r="I1067">
        <v>782</v>
      </c>
      <c r="J1067">
        <v>312225.73</v>
      </c>
      <c r="K1067" t="s">
        <v>38</v>
      </c>
      <c r="L1067">
        <v>4</v>
      </c>
      <c r="M1067" s="1">
        <v>44280</v>
      </c>
      <c r="N1067" t="s">
        <v>20</v>
      </c>
    </row>
    <row r="1068" spans="1:14">
      <c r="A1068" t="s">
        <v>1100</v>
      </c>
      <c r="B1068">
        <v>23</v>
      </c>
      <c r="C1068" t="s">
        <v>15</v>
      </c>
      <c r="D1068" t="s">
        <v>23</v>
      </c>
      <c r="E1068" t="s">
        <v>47</v>
      </c>
      <c r="F1068" t="s">
        <v>45</v>
      </c>
      <c r="G1068">
        <v>370747.31</v>
      </c>
      <c r="H1068">
        <v>15210.47</v>
      </c>
      <c r="I1068">
        <v>561</v>
      </c>
      <c r="J1068">
        <v>169151.03</v>
      </c>
      <c r="K1068" t="s">
        <v>19</v>
      </c>
      <c r="L1068">
        <v>49</v>
      </c>
      <c r="M1068" s="1">
        <v>44488</v>
      </c>
      <c r="N1068" t="s">
        <v>20</v>
      </c>
    </row>
    <row r="1069" spans="1:14">
      <c r="A1069" t="s">
        <v>1101</v>
      </c>
      <c r="B1069">
        <v>19</v>
      </c>
      <c r="C1069" t="s">
        <v>22</v>
      </c>
      <c r="D1069" t="s">
        <v>41</v>
      </c>
      <c r="E1069" t="s">
        <v>27</v>
      </c>
      <c r="F1069" t="s">
        <v>18</v>
      </c>
      <c r="G1069">
        <v>55945.56</v>
      </c>
      <c r="H1069">
        <v>81272.61</v>
      </c>
      <c r="I1069">
        <v>366</v>
      </c>
      <c r="J1069">
        <v>25976.35</v>
      </c>
      <c r="K1069" t="s">
        <v>25</v>
      </c>
      <c r="L1069">
        <v>11</v>
      </c>
      <c r="M1069" s="1">
        <v>44960</v>
      </c>
      <c r="N1069" t="s">
        <v>20</v>
      </c>
    </row>
    <row r="1070" spans="1:14">
      <c r="A1070" t="s">
        <v>1102</v>
      </c>
      <c r="B1070">
        <v>37</v>
      </c>
      <c r="C1070" t="s">
        <v>22</v>
      </c>
      <c r="D1070" t="s">
        <v>23</v>
      </c>
      <c r="E1070" t="s">
        <v>47</v>
      </c>
      <c r="F1070" t="s">
        <v>18</v>
      </c>
      <c r="G1070">
        <v>90514.93</v>
      </c>
      <c r="H1070">
        <v>7005.61</v>
      </c>
      <c r="I1070">
        <v>432</v>
      </c>
      <c r="J1070">
        <v>47642.29</v>
      </c>
      <c r="K1070" t="s">
        <v>19</v>
      </c>
      <c r="L1070">
        <v>43</v>
      </c>
      <c r="M1070" s="1">
        <v>45063</v>
      </c>
      <c r="N1070" t="s">
        <v>20</v>
      </c>
    </row>
    <row r="1071" spans="1:14">
      <c r="A1071" t="s">
        <v>1103</v>
      </c>
      <c r="B1071">
        <v>45</v>
      </c>
      <c r="C1071" t="s">
        <v>22</v>
      </c>
      <c r="D1071" t="s">
        <v>37</v>
      </c>
      <c r="E1071" t="s">
        <v>27</v>
      </c>
      <c r="F1071" t="s">
        <v>45</v>
      </c>
      <c r="G1071">
        <v>320975.95</v>
      </c>
      <c r="H1071">
        <v>189703.72</v>
      </c>
      <c r="I1071">
        <v>839</v>
      </c>
      <c r="J1071">
        <v>159971.79</v>
      </c>
      <c r="K1071" t="s">
        <v>38</v>
      </c>
      <c r="L1071">
        <v>20</v>
      </c>
      <c r="M1071" s="1">
        <v>43869</v>
      </c>
      <c r="N1071" t="s">
        <v>20</v>
      </c>
    </row>
    <row r="1072" spans="1:14">
      <c r="A1072" t="s">
        <v>1104</v>
      </c>
      <c r="B1072">
        <v>28</v>
      </c>
      <c r="C1072" t="s">
        <v>22</v>
      </c>
      <c r="D1072" t="s">
        <v>37</v>
      </c>
      <c r="E1072" t="s">
        <v>17</v>
      </c>
      <c r="F1072" t="s">
        <v>33</v>
      </c>
      <c r="G1072">
        <v>79022.55</v>
      </c>
      <c r="H1072">
        <v>173590.92</v>
      </c>
      <c r="I1072">
        <v>811</v>
      </c>
      <c r="J1072">
        <v>248294.12</v>
      </c>
      <c r="K1072" t="s">
        <v>25</v>
      </c>
      <c r="L1072">
        <v>11</v>
      </c>
      <c r="M1072" s="1">
        <v>43913</v>
      </c>
      <c r="N1072" t="s">
        <v>35</v>
      </c>
    </row>
    <row r="1073" spans="1:14">
      <c r="A1073" t="s">
        <v>1105</v>
      </c>
      <c r="B1073">
        <v>21</v>
      </c>
      <c r="C1073" t="s">
        <v>22</v>
      </c>
      <c r="D1073" t="s">
        <v>23</v>
      </c>
      <c r="E1073" t="s">
        <v>24</v>
      </c>
      <c r="F1073" t="s">
        <v>31</v>
      </c>
      <c r="G1073">
        <v>158221.78</v>
      </c>
      <c r="H1073">
        <v>15756.66</v>
      </c>
      <c r="I1073">
        <v>510</v>
      </c>
      <c r="J1073">
        <v>43323.83</v>
      </c>
      <c r="K1073" t="s">
        <v>25</v>
      </c>
      <c r="L1073">
        <v>15</v>
      </c>
      <c r="M1073" s="1">
        <v>45029</v>
      </c>
      <c r="N1073" t="s">
        <v>20</v>
      </c>
    </row>
    <row r="1074" spans="1:14">
      <c r="A1074" t="s">
        <v>1106</v>
      </c>
      <c r="B1074">
        <v>32</v>
      </c>
      <c r="C1074" t="s">
        <v>22</v>
      </c>
      <c r="D1074" t="s">
        <v>16</v>
      </c>
      <c r="E1074" t="s">
        <v>27</v>
      </c>
      <c r="F1074" t="s">
        <v>18</v>
      </c>
      <c r="G1074">
        <v>94805.85</v>
      </c>
      <c r="H1074">
        <v>141920.71</v>
      </c>
      <c r="I1074">
        <v>552</v>
      </c>
      <c r="J1074">
        <v>90828.94</v>
      </c>
      <c r="K1074" t="s">
        <v>19</v>
      </c>
      <c r="L1074">
        <v>46</v>
      </c>
      <c r="M1074" s="1">
        <v>44565</v>
      </c>
      <c r="N1074" t="s">
        <v>20</v>
      </c>
    </row>
    <row r="1075" spans="1:14">
      <c r="A1075" t="s">
        <v>1107</v>
      </c>
      <c r="B1075">
        <v>23</v>
      </c>
      <c r="C1075" t="s">
        <v>15</v>
      </c>
      <c r="D1075" t="s">
        <v>23</v>
      </c>
      <c r="E1075" t="s">
        <v>17</v>
      </c>
      <c r="F1075" t="s">
        <v>18</v>
      </c>
      <c r="G1075">
        <v>36228.75</v>
      </c>
      <c r="H1075">
        <v>163991.20000000001</v>
      </c>
      <c r="I1075">
        <v>337</v>
      </c>
      <c r="J1075">
        <v>24330.5</v>
      </c>
      <c r="K1075" t="s">
        <v>19</v>
      </c>
      <c r="L1075">
        <v>17</v>
      </c>
      <c r="M1075" s="1">
        <v>43507</v>
      </c>
      <c r="N1075" t="s">
        <v>35</v>
      </c>
    </row>
    <row r="1076" spans="1:14">
      <c r="A1076" t="s">
        <v>1108</v>
      </c>
      <c r="B1076">
        <v>66</v>
      </c>
      <c r="C1076" t="s">
        <v>22</v>
      </c>
      <c r="D1076" t="s">
        <v>23</v>
      </c>
      <c r="E1076" t="s">
        <v>27</v>
      </c>
      <c r="F1076" t="s">
        <v>33</v>
      </c>
      <c r="G1076">
        <v>44982.67</v>
      </c>
      <c r="H1076">
        <v>45245.3</v>
      </c>
      <c r="I1076">
        <v>342</v>
      </c>
      <c r="J1076">
        <v>47987.88</v>
      </c>
      <c r="K1076" t="s">
        <v>25</v>
      </c>
      <c r="L1076">
        <v>34</v>
      </c>
      <c r="M1076" s="1">
        <v>43256</v>
      </c>
      <c r="N1076" t="s">
        <v>20</v>
      </c>
    </row>
    <row r="1077" spans="1:14">
      <c r="A1077" t="s">
        <v>1109</v>
      </c>
      <c r="B1077">
        <v>47</v>
      </c>
      <c r="C1077" t="s">
        <v>15</v>
      </c>
      <c r="D1077" t="s">
        <v>23</v>
      </c>
      <c r="E1077" t="s">
        <v>47</v>
      </c>
      <c r="F1077" t="s">
        <v>18</v>
      </c>
      <c r="G1077">
        <v>62005.52</v>
      </c>
      <c r="H1077">
        <v>21068.34</v>
      </c>
      <c r="I1077">
        <v>704</v>
      </c>
      <c r="J1077">
        <v>180045.92</v>
      </c>
      <c r="K1077" t="s">
        <v>25</v>
      </c>
      <c r="L1077">
        <v>50</v>
      </c>
      <c r="M1077" s="1">
        <v>44313</v>
      </c>
      <c r="N1077" t="s">
        <v>20</v>
      </c>
    </row>
    <row r="1078" spans="1:14">
      <c r="A1078" t="s">
        <v>1110</v>
      </c>
      <c r="B1078">
        <v>55</v>
      </c>
      <c r="C1078" t="s">
        <v>15</v>
      </c>
      <c r="D1078" t="s">
        <v>29</v>
      </c>
      <c r="E1078" t="s">
        <v>24</v>
      </c>
      <c r="F1078" t="s">
        <v>31</v>
      </c>
      <c r="G1078">
        <v>102280.2</v>
      </c>
      <c r="H1078">
        <v>3107.41</v>
      </c>
      <c r="I1078">
        <v>345</v>
      </c>
      <c r="J1078">
        <v>17489.25</v>
      </c>
      <c r="K1078" t="s">
        <v>19</v>
      </c>
      <c r="L1078">
        <v>48</v>
      </c>
      <c r="M1078" s="1">
        <v>44515</v>
      </c>
      <c r="N1078" t="s">
        <v>20</v>
      </c>
    </row>
    <row r="1079" spans="1:14">
      <c r="A1079" t="s">
        <v>1111</v>
      </c>
      <c r="B1079">
        <v>68</v>
      </c>
      <c r="C1079" t="s">
        <v>22</v>
      </c>
      <c r="D1079" t="s">
        <v>29</v>
      </c>
      <c r="E1079" t="s">
        <v>17</v>
      </c>
      <c r="F1079" t="s">
        <v>31</v>
      </c>
      <c r="G1079">
        <v>197891.19</v>
      </c>
      <c r="H1079">
        <v>136027.29</v>
      </c>
      <c r="I1079">
        <v>753</v>
      </c>
      <c r="J1079">
        <v>92991.02</v>
      </c>
      <c r="K1079" t="s">
        <v>38</v>
      </c>
      <c r="L1079">
        <v>12</v>
      </c>
      <c r="M1079" s="1">
        <v>44802</v>
      </c>
      <c r="N1079" t="s">
        <v>20</v>
      </c>
    </row>
    <row r="1080" spans="1:14">
      <c r="A1080" t="s">
        <v>1112</v>
      </c>
      <c r="B1080">
        <v>19</v>
      </c>
      <c r="C1080" t="s">
        <v>22</v>
      </c>
      <c r="D1080" t="s">
        <v>29</v>
      </c>
      <c r="E1080" t="s">
        <v>17</v>
      </c>
      <c r="F1080" t="s">
        <v>18</v>
      </c>
      <c r="G1080">
        <v>46773.82</v>
      </c>
      <c r="H1080">
        <v>196151.67999999999</v>
      </c>
      <c r="I1080">
        <v>604</v>
      </c>
      <c r="J1080">
        <v>181251.44</v>
      </c>
      <c r="K1080" t="s">
        <v>25</v>
      </c>
      <c r="L1080">
        <v>42</v>
      </c>
      <c r="M1080" s="1">
        <v>44385</v>
      </c>
      <c r="N1080" t="s">
        <v>20</v>
      </c>
    </row>
    <row r="1081" spans="1:14">
      <c r="A1081" t="s">
        <v>1113</v>
      </c>
      <c r="B1081">
        <v>32</v>
      </c>
      <c r="C1081" t="s">
        <v>15</v>
      </c>
      <c r="D1081" t="s">
        <v>29</v>
      </c>
      <c r="E1081" t="s">
        <v>24</v>
      </c>
      <c r="F1081" t="s">
        <v>33</v>
      </c>
      <c r="G1081">
        <v>20406.419999999998</v>
      </c>
      <c r="H1081">
        <v>15644.58</v>
      </c>
      <c r="I1081">
        <v>532</v>
      </c>
      <c r="J1081">
        <v>146574.71</v>
      </c>
      <c r="K1081" t="s">
        <v>38</v>
      </c>
      <c r="L1081">
        <v>28</v>
      </c>
      <c r="M1081" s="1">
        <v>43598</v>
      </c>
      <c r="N1081" t="s">
        <v>20</v>
      </c>
    </row>
    <row r="1082" spans="1:14">
      <c r="A1082" t="s">
        <v>1114</v>
      </c>
      <c r="B1082">
        <v>28</v>
      </c>
      <c r="C1082" t="s">
        <v>22</v>
      </c>
      <c r="D1082" t="s">
        <v>23</v>
      </c>
      <c r="E1082" t="s">
        <v>27</v>
      </c>
      <c r="F1082" t="s">
        <v>45</v>
      </c>
      <c r="G1082">
        <v>489816.08</v>
      </c>
      <c r="H1082">
        <v>146457.68</v>
      </c>
      <c r="I1082">
        <v>544</v>
      </c>
      <c r="J1082">
        <v>41592.129999999997</v>
      </c>
      <c r="K1082" t="s">
        <v>19</v>
      </c>
      <c r="L1082">
        <v>48</v>
      </c>
      <c r="M1082" s="1">
        <v>43309</v>
      </c>
      <c r="N1082" t="s">
        <v>20</v>
      </c>
    </row>
    <row r="1083" spans="1:14">
      <c r="A1083" t="s">
        <v>1115</v>
      </c>
      <c r="B1083">
        <v>25</v>
      </c>
      <c r="C1083" t="s">
        <v>22</v>
      </c>
      <c r="D1083" t="s">
        <v>16</v>
      </c>
      <c r="E1083" t="s">
        <v>27</v>
      </c>
      <c r="F1083" t="s">
        <v>45</v>
      </c>
      <c r="G1083">
        <v>429614.13</v>
      </c>
      <c r="H1083">
        <v>144160.70000000001</v>
      </c>
      <c r="I1083">
        <v>594</v>
      </c>
      <c r="J1083">
        <v>78138.45</v>
      </c>
      <c r="K1083" t="s">
        <v>25</v>
      </c>
      <c r="L1083">
        <v>35</v>
      </c>
      <c r="M1083" s="1">
        <v>44528</v>
      </c>
      <c r="N1083" t="s">
        <v>20</v>
      </c>
    </row>
    <row r="1084" spans="1:14">
      <c r="A1084" t="s">
        <v>1116</v>
      </c>
      <c r="B1084">
        <v>43</v>
      </c>
      <c r="C1084" t="s">
        <v>15</v>
      </c>
      <c r="D1084" t="s">
        <v>37</v>
      </c>
      <c r="E1084" t="s">
        <v>17</v>
      </c>
      <c r="F1084" t="s">
        <v>18</v>
      </c>
      <c r="G1084">
        <v>18646.759999999998</v>
      </c>
      <c r="H1084">
        <v>61731.82</v>
      </c>
      <c r="I1084">
        <v>682</v>
      </c>
      <c r="J1084">
        <v>15314.66</v>
      </c>
      <c r="K1084" t="s">
        <v>38</v>
      </c>
      <c r="L1084">
        <v>8</v>
      </c>
      <c r="M1084" s="1">
        <v>44683</v>
      </c>
      <c r="N1084" t="s">
        <v>20</v>
      </c>
    </row>
    <row r="1085" spans="1:14">
      <c r="A1085" t="s">
        <v>1117</v>
      </c>
      <c r="B1085">
        <v>68</v>
      </c>
      <c r="C1085" t="s">
        <v>15</v>
      </c>
      <c r="D1085" t="s">
        <v>23</v>
      </c>
      <c r="E1085" t="s">
        <v>27</v>
      </c>
      <c r="F1085" t="s">
        <v>18</v>
      </c>
      <c r="G1085">
        <v>90555.92</v>
      </c>
      <c r="H1085">
        <v>88841.85</v>
      </c>
      <c r="I1085">
        <v>457</v>
      </c>
      <c r="J1085">
        <v>39669.699999999997</v>
      </c>
      <c r="K1085" t="s">
        <v>19</v>
      </c>
      <c r="L1085">
        <v>27</v>
      </c>
      <c r="M1085" s="1">
        <v>43718</v>
      </c>
      <c r="N1085" t="s">
        <v>20</v>
      </c>
    </row>
    <row r="1086" spans="1:14">
      <c r="A1086" t="s">
        <v>1118</v>
      </c>
      <c r="B1086">
        <v>62</v>
      </c>
      <c r="C1086" t="s">
        <v>15</v>
      </c>
      <c r="D1086" t="s">
        <v>23</v>
      </c>
      <c r="E1086" t="s">
        <v>27</v>
      </c>
      <c r="F1086" t="s">
        <v>31</v>
      </c>
      <c r="G1086">
        <v>71430.03</v>
      </c>
      <c r="H1086">
        <v>37295.089999999997</v>
      </c>
      <c r="I1086">
        <v>704</v>
      </c>
      <c r="J1086">
        <v>364439.65</v>
      </c>
      <c r="K1086" t="s">
        <v>25</v>
      </c>
      <c r="L1086">
        <v>22</v>
      </c>
      <c r="M1086" s="1">
        <v>44842</v>
      </c>
      <c r="N1086" t="s">
        <v>20</v>
      </c>
    </row>
    <row r="1087" spans="1:14">
      <c r="A1087" t="s">
        <v>1119</v>
      </c>
      <c r="B1087">
        <v>61</v>
      </c>
      <c r="C1087" t="s">
        <v>22</v>
      </c>
      <c r="D1087" t="s">
        <v>16</v>
      </c>
      <c r="E1087" t="s">
        <v>27</v>
      </c>
      <c r="F1087" t="s">
        <v>31</v>
      </c>
      <c r="G1087">
        <v>78536.84</v>
      </c>
      <c r="H1087">
        <v>152311.07</v>
      </c>
      <c r="I1087">
        <v>300</v>
      </c>
      <c r="J1087">
        <v>27780.77</v>
      </c>
      <c r="K1087" t="s">
        <v>19</v>
      </c>
      <c r="L1087">
        <v>54</v>
      </c>
      <c r="M1087" s="1">
        <v>44502</v>
      </c>
      <c r="N1087" t="s">
        <v>35</v>
      </c>
    </row>
    <row r="1088" spans="1:14">
      <c r="A1088" t="s">
        <v>1120</v>
      </c>
      <c r="B1088">
        <v>22</v>
      </c>
      <c r="C1088" t="s">
        <v>15</v>
      </c>
      <c r="D1088" t="s">
        <v>23</v>
      </c>
      <c r="E1088" t="s">
        <v>27</v>
      </c>
      <c r="F1088" t="s">
        <v>18</v>
      </c>
      <c r="G1088">
        <v>90732.76</v>
      </c>
      <c r="H1088">
        <v>191939.62</v>
      </c>
      <c r="I1088">
        <v>516</v>
      </c>
      <c r="J1088">
        <v>151100.03</v>
      </c>
      <c r="K1088" t="s">
        <v>38</v>
      </c>
      <c r="L1088">
        <v>57</v>
      </c>
      <c r="M1088" s="1">
        <v>44330</v>
      </c>
      <c r="N1088" t="s">
        <v>20</v>
      </c>
    </row>
    <row r="1089" spans="1:14">
      <c r="A1089" t="s">
        <v>1121</v>
      </c>
      <c r="B1089">
        <v>23</v>
      </c>
      <c r="C1089" t="s">
        <v>22</v>
      </c>
      <c r="D1089" t="s">
        <v>16</v>
      </c>
      <c r="E1089" t="s">
        <v>24</v>
      </c>
      <c r="F1089" t="s">
        <v>18</v>
      </c>
      <c r="G1089">
        <v>53481.440000000002</v>
      </c>
      <c r="H1089">
        <v>5282.21</v>
      </c>
      <c r="I1089">
        <v>806</v>
      </c>
      <c r="J1089">
        <v>154182.68</v>
      </c>
      <c r="K1089" t="s">
        <v>25</v>
      </c>
      <c r="L1089">
        <v>24</v>
      </c>
      <c r="M1089" s="1">
        <v>44750</v>
      </c>
      <c r="N1089" t="s">
        <v>20</v>
      </c>
    </row>
    <row r="1090" spans="1:14">
      <c r="A1090" t="s">
        <v>1122</v>
      </c>
      <c r="B1090">
        <v>43</v>
      </c>
      <c r="C1090" t="s">
        <v>15</v>
      </c>
      <c r="D1090" t="s">
        <v>23</v>
      </c>
      <c r="E1090" t="s">
        <v>17</v>
      </c>
      <c r="F1090" t="s">
        <v>18</v>
      </c>
      <c r="G1090">
        <v>14638.53</v>
      </c>
      <c r="H1090">
        <v>44555.08</v>
      </c>
      <c r="I1090">
        <v>329</v>
      </c>
      <c r="J1090">
        <v>6246.04</v>
      </c>
      <c r="K1090" t="s">
        <v>25</v>
      </c>
      <c r="L1090">
        <v>2</v>
      </c>
      <c r="M1090" s="1">
        <v>43348</v>
      </c>
      <c r="N1090" t="s">
        <v>20</v>
      </c>
    </row>
    <row r="1091" spans="1:14">
      <c r="A1091" t="s">
        <v>1123</v>
      </c>
      <c r="B1091">
        <v>21</v>
      </c>
      <c r="C1091" t="s">
        <v>15</v>
      </c>
      <c r="D1091" t="s">
        <v>23</v>
      </c>
      <c r="E1091" t="s">
        <v>17</v>
      </c>
      <c r="F1091" t="s">
        <v>33</v>
      </c>
      <c r="G1091">
        <v>61667.86</v>
      </c>
      <c r="H1091">
        <v>153159.62</v>
      </c>
      <c r="I1091">
        <v>819</v>
      </c>
      <c r="J1091">
        <v>306649.59000000003</v>
      </c>
      <c r="K1091" t="s">
        <v>25</v>
      </c>
      <c r="L1091">
        <v>31</v>
      </c>
      <c r="M1091" s="1">
        <v>44731</v>
      </c>
      <c r="N1091" t="s">
        <v>20</v>
      </c>
    </row>
    <row r="1092" spans="1:14">
      <c r="A1092" t="s">
        <v>1124</v>
      </c>
      <c r="B1092">
        <v>36</v>
      </c>
      <c r="C1092" t="s">
        <v>15</v>
      </c>
      <c r="D1092" t="s">
        <v>23</v>
      </c>
      <c r="E1092" t="s">
        <v>27</v>
      </c>
      <c r="F1092" t="s">
        <v>45</v>
      </c>
      <c r="G1092">
        <v>374943.85</v>
      </c>
      <c r="H1092">
        <v>175638.7</v>
      </c>
      <c r="I1092">
        <v>574</v>
      </c>
      <c r="J1092">
        <v>112199.31</v>
      </c>
      <c r="K1092" t="s">
        <v>38</v>
      </c>
      <c r="L1092">
        <v>22</v>
      </c>
      <c r="M1092" s="1">
        <v>44260</v>
      </c>
      <c r="N1092" t="s">
        <v>20</v>
      </c>
    </row>
    <row r="1093" spans="1:14">
      <c r="A1093" t="s">
        <v>1125</v>
      </c>
      <c r="B1093">
        <v>37</v>
      </c>
      <c r="C1093" t="s">
        <v>22</v>
      </c>
      <c r="D1093" t="s">
        <v>23</v>
      </c>
      <c r="E1093" t="s">
        <v>27</v>
      </c>
      <c r="F1093" t="s">
        <v>33</v>
      </c>
      <c r="G1093">
        <v>34385.79</v>
      </c>
      <c r="H1093">
        <v>123835.61</v>
      </c>
      <c r="I1093">
        <v>791</v>
      </c>
      <c r="J1093">
        <v>490089.25</v>
      </c>
      <c r="K1093" t="s">
        <v>25</v>
      </c>
      <c r="L1093">
        <v>1</v>
      </c>
      <c r="M1093" s="1">
        <v>44703</v>
      </c>
      <c r="N1093" t="s">
        <v>20</v>
      </c>
    </row>
    <row r="1094" spans="1:14">
      <c r="A1094" t="s">
        <v>1126</v>
      </c>
      <c r="B1094">
        <v>50</v>
      </c>
      <c r="C1094" t="s">
        <v>22</v>
      </c>
      <c r="D1094" t="s">
        <v>16</v>
      </c>
      <c r="E1094" t="s">
        <v>27</v>
      </c>
      <c r="F1094" t="s">
        <v>18</v>
      </c>
      <c r="G1094">
        <v>59432.89</v>
      </c>
      <c r="H1094">
        <v>37952.120000000003</v>
      </c>
      <c r="I1094">
        <v>335</v>
      </c>
      <c r="J1094">
        <v>42412.59</v>
      </c>
      <c r="K1094" t="s">
        <v>25</v>
      </c>
      <c r="L1094">
        <v>14</v>
      </c>
      <c r="M1094" s="1">
        <v>43185</v>
      </c>
      <c r="N1094" t="s">
        <v>20</v>
      </c>
    </row>
    <row r="1095" spans="1:14">
      <c r="A1095" t="s">
        <v>1127</v>
      </c>
      <c r="B1095">
        <v>37</v>
      </c>
      <c r="C1095" t="s">
        <v>15</v>
      </c>
      <c r="D1095" t="s">
        <v>29</v>
      </c>
      <c r="E1095" t="s">
        <v>24</v>
      </c>
      <c r="F1095" t="s">
        <v>33</v>
      </c>
      <c r="G1095">
        <v>107338.38</v>
      </c>
      <c r="H1095">
        <v>19485.439999999999</v>
      </c>
      <c r="I1095">
        <v>610</v>
      </c>
      <c r="J1095">
        <v>54824.82</v>
      </c>
      <c r="K1095" t="s">
        <v>38</v>
      </c>
      <c r="L1095">
        <v>25</v>
      </c>
      <c r="M1095" s="1">
        <v>43812</v>
      </c>
      <c r="N1095" t="s">
        <v>20</v>
      </c>
    </row>
    <row r="1096" spans="1:14">
      <c r="A1096" t="s">
        <v>1128</v>
      </c>
      <c r="B1096">
        <v>66</v>
      </c>
      <c r="C1096" t="s">
        <v>15</v>
      </c>
      <c r="D1096" t="s">
        <v>37</v>
      </c>
      <c r="E1096" t="s">
        <v>17</v>
      </c>
      <c r="F1096" t="s">
        <v>18</v>
      </c>
      <c r="G1096">
        <v>35041.5</v>
      </c>
      <c r="H1096">
        <v>252021.97</v>
      </c>
      <c r="I1096">
        <v>343</v>
      </c>
      <c r="J1096">
        <v>13217.06</v>
      </c>
      <c r="K1096" t="s">
        <v>25</v>
      </c>
      <c r="L1096">
        <v>36</v>
      </c>
      <c r="M1096" s="1">
        <v>44192</v>
      </c>
      <c r="N1096" t="s">
        <v>20</v>
      </c>
    </row>
    <row r="1097" spans="1:14">
      <c r="A1097" t="s">
        <v>1129</v>
      </c>
      <c r="B1097">
        <v>29</v>
      </c>
      <c r="C1097" t="s">
        <v>15</v>
      </c>
      <c r="D1097" t="s">
        <v>37</v>
      </c>
      <c r="E1097" t="s">
        <v>47</v>
      </c>
      <c r="F1097" t="s">
        <v>31</v>
      </c>
      <c r="G1097">
        <v>140306.73000000001</v>
      </c>
      <c r="H1097">
        <v>8289.85</v>
      </c>
      <c r="I1097">
        <v>454</v>
      </c>
      <c r="J1097">
        <v>15129.12</v>
      </c>
      <c r="K1097" t="s">
        <v>19</v>
      </c>
      <c r="L1097">
        <v>36</v>
      </c>
      <c r="M1097" s="1">
        <v>43978</v>
      </c>
      <c r="N1097" t="s">
        <v>20</v>
      </c>
    </row>
    <row r="1098" spans="1:14">
      <c r="A1098" t="s">
        <v>1130</v>
      </c>
      <c r="B1098">
        <v>64</v>
      </c>
      <c r="C1098" t="s">
        <v>22</v>
      </c>
      <c r="D1098" t="s">
        <v>29</v>
      </c>
      <c r="E1098" t="s">
        <v>17</v>
      </c>
      <c r="F1098" t="s">
        <v>33</v>
      </c>
      <c r="G1098">
        <v>133789.03</v>
      </c>
      <c r="H1098">
        <v>278103.37</v>
      </c>
      <c r="I1098">
        <v>376</v>
      </c>
      <c r="J1098">
        <v>36308.54</v>
      </c>
      <c r="K1098" t="s">
        <v>19</v>
      </c>
      <c r="L1098">
        <v>41</v>
      </c>
      <c r="M1098" s="1">
        <v>44455</v>
      </c>
      <c r="N1098" t="s">
        <v>20</v>
      </c>
    </row>
    <row r="1099" spans="1:14">
      <c r="A1099" t="s">
        <v>1131</v>
      </c>
      <c r="B1099">
        <v>18</v>
      </c>
      <c r="C1099" t="s">
        <v>15</v>
      </c>
      <c r="D1099" t="s">
        <v>37</v>
      </c>
      <c r="E1099" t="s">
        <v>17</v>
      </c>
      <c r="F1099" t="s">
        <v>18</v>
      </c>
      <c r="G1099">
        <v>47739.56</v>
      </c>
      <c r="H1099">
        <v>146192.72</v>
      </c>
      <c r="I1099">
        <v>737</v>
      </c>
      <c r="J1099">
        <v>69321.27</v>
      </c>
      <c r="K1099" t="s">
        <v>38</v>
      </c>
      <c r="L1099">
        <v>3</v>
      </c>
      <c r="M1099" s="1">
        <v>43859</v>
      </c>
      <c r="N1099" t="s">
        <v>20</v>
      </c>
    </row>
    <row r="1100" spans="1:14">
      <c r="A1100" t="s">
        <v>1132</v>
      </c>
      <c r="B1100">
        <v>43</v>
      </c>
      <c r="C1100" t="s">
        <v>22</v>
      </c>
      <c r="D1100" t="s">
        <v>23</v>
      </c>
      <c r="E1100" t="s">
        <v>17</v>
      </c>
      <c r="F1100" t="s">
        <v>31</v>
      </c>
      <c r="G1100">
        <v>79667.320000000007</v>
      </c>
      <c r="H1100">
        <v>124131.44</v>
      </c>
      <c r="I1100">
        <v>731</v>
      </c>
      <c r="J1100">
        <v>104995.21</v>
      </c>
      <c r="K1100" t="s">
        <v>38</v>
      </c>
      <c r="L1100">
        <v>5</v>
      </c>
      <c r="M1100" s="1">
        <v>43242</v>
      </c>
      <c r="N1100" t="s">
        <v>20</v>
      </c>
    </row>
    <row r="1101" spans="1:14">
      <c r="A1101" t="s">
        <v>1133</v>
      </c>
      <c r="B1101">
        <v>31</v>
      </c>
      <c r="C1101" t="s">
        <v>15</v>
      </c>
      <c r="D1101" t="s">
        <v>29</v>
      </c>
      <c r="E1101" t="s">
        <v>47</v>
      </c>
      <c r="F1101" t="s">
        <v>18</v>
      </c>
      <c r="G1101">
        <v>25864.68</v>
      </c>
      <c r="H1101">
        <v>16526.330000000002</v>
      </c>
      <c r="I1101">
        <v>841</v>
      </c>
      <c r="J1101">
        <v>245289.13</v>
      </c>
      <c r="K1101" t="s">
        <v>38</v>
      </c>
      <c r="L1101">
        <v>1</v>
      </c>
      <c r="M1101" s="1">
        <v>44137</v>
      </c>
      <c r="N1101" t="s">
        <v>20</v>
      </c>
    </row>
    <row r="1102" spans="1:14">
      <c r="A1102" t="s">
        <v>1134</v>
      </c>
      <c r="B1102">
        <v>55</v>
      </c>
      <c r="C1102" t="s">
        <v>15</v>
      </c>
      <c r="D1102" t="s">
        <v>16</v>
      </c>
      <c r="E1102" t="s">
        <v>24</v>
      </c>
      <c r="F1102" t="s">
        <v>18</v>
      </c>
      <c r="G1102">
        <v>60816.34</v>
      </c>
      <c r="H1102">
        <v>16691.439999999999</v>
      </c>
      <c r="I1102">
        <v>338</v>
      </c>
      <c r="J1102">
        <v>45177.38</v>
      </c>
      <c r="K1102" t="s">
        <v>19</v>
      </c>
      <c r="L1102">
        <v>54</v>
      </c>
      <c r="M1102" s="1">
        <v>44427</v>
      </c>
      <c r="N1102" t="s">
        <v>35</v>
      </c>
    </row>
    <row r="1103" spans="1:14">
      <c r="A1103" t="s">
        <v>1135</v>
      </c>
      <c r="B1103">
        <v>54</v>
      </c>
      <c r="C1103" t="s">
        <v>15</v>
      </c>
      <c r="D1103" t="s">
        <v>23</v>
      </c>
      <c r="E1103" t="s">
        <v>27</v>
      </c>
      <c r="F1103" t="s">
        <v>31</v>
      </c>
      <c r="G1103">
        <v>176571.15</v>
      </c>
      <c r="H1103">
        <v>142111.54999999999</v>
      </c>
      <c r="I1103">
        <v>538</v>
      </c>
      <c r="J1103">
        <v>130976.96000000001</v>
      </c>
      <c r="K1103" t="s">
        <v>19</v>
      </c>
      <c r="L1103">
        <v>19</v>
      </c>
      <c r="M1103" s="1">
        <v>43799</v>
      </c>
      <c r="N1103" t="s">
        <v>20</v>
      </c>
    </row>
    <row r="1104" spans="1:14">
      <c r="A1104" t="s">
        <v>1136</v>
      </c>
      <c r="B1104">
        <v>28</v>
      </c>
      <c r="C1104" t="s">
        <v>15</v>
      </c>
      <c r="D1104" t="s">
        <v>29</v>
      </c>
      <c r="E1104" t="s">
        <v>17</v>
      </c>
      <c r="F1104" t="s">
        <v>45</v>
      </c>
      <c r="G1104">
        <v>196097.57</v>
      </c>
      <c r="H1104">
        <v>36589.57</v>
      </c>
      <c r="I1104">
        <v>312</v>
      </c>
      <c r="J1104">
        <v>35531.089999999997</v>
      </c>
      <c r="K1104" t="s">
        <v>19</v>
      </c>
      <c r="L1104">
        <v>33</v>
      </c>
      <c r="M1104" s="1">
        <v>43126</v>
      </c>
      <c r="N1104" t="s">
        <v>20</v>
      </c>
    </row>
    <row r="1105" spans="1:14">
      <c r="A1105" t="s">
        <v>1137</v>
      </c>
      <c r="B1105">
        <v>53</v>
      </c>
      <c r="C1105" t="s">
        <v>15</v>
      </c>
      <c r="D1105" t="s">
        <v>23</v>
      </c>
      <c r="E1105" t="s">
        <v>17</v>
      </c>
      <c r="F1105" t="s">
        <v>45</v>
      </c>
      <c r="G1105">
        <v>228305.99</v>
      </c>
      <c r="H1105">
        <v>288129.21999999997</v>
      </c>
      <c r="I1105">
        <v>421</v>
      </c>
      <c r="J1105">
        <v>30370.02</v>
      </c>
      <c r="K1105" t="s">
        <v>19</v>
      </c>
      <c r="L1105">
        <v>42</v>
      </c>
      <c r="M1105" s="1">
        <v>44840</v>
      </c>
      <c r="N1105" t="s">
        <v>20</v>
      </c>
    </row>
    <row r="1106" spans="1:14">
      <c r="A1106" t="s">
        <v>1138</v>
      </c>
      <c r="B1106">
        <v>30</v>
      </c>
      <c r="C1106" t="s">
        <v>15</v>
      </c>
      <c r="D1106" t="s">
        <v>29</v>
      </c>
      <c r="E1106" t="s">
        <v>17</v>
      </c>
      <c r="F1106" t="s">
        <v>31</v>
      </c>
      <c r="G1106">
        <v>84291.98</v>
      </c>
      <c r="H1106">
        <v>61379.56</v>
      </c>
      <c r="I1106">
        <v>443</v>
      </c>
      <c r="J1106">
        <v>37584.379999999997</v>
      </c>
      <c r="K1106" t="s">
        <v>25</v>
      </c>
      <c r="L1106">
        <v>54</v>
      </c>
      <c r="M1106" s="1">
        <v>43961</v>
      </c>
      <c r="N1106" t="s">
        <v>20</v>
      </c>
    </row>
    <row r="1107" spans="1:14">
      <c r="A1107" t="s">
        <v>1139</v>
      </c>
      <c r="B1107">
        <v>60</v>
      </c>
      <c r="C1107" t="s">
        <v>22</v>
      </c>
      <c r="D1107" t="s">
        <v>37</v>
      </c>
      <c r="E1107" t="s">
        <v>27</v>
      </c>
      <c r="F1107" t="s">
        <v>31</v>
      </c>
      <c r="G1107">
        <v>114358.41</v>
      </c>
      <c r="H1107">
        <v>156746.54999999999</v>
      </c>
      <c r="I1107">
        <v>754</v>
      </c>
      <c r="J1107">
        <v>360669.91</v>
      </c>
      <c r="K1107" t="s">
        <v>25</v>
      </c>
      <c r="L1107">
        <v>30</v>
      </c>
      <c r="M1107" s="1">
        <v>44785</v>
      </c>
      <c r="N1107" t="s">
        <v>35</v>
      </c>
    </row>
    <row r="1108" spans="1:14">
      <c r="A1108" t="s">
        <v>1140</v>
      </c>
      <c r="B1108">
        <v>20</v>
      </c>
      <c r="C1108" t="s">
        <v>15</v>
      </c>
      <c r="D1108" t="s">
        <v>37</v>
      </c>
      <c r="E1108" t="s">
        <v>24</v>
      </c>
      <c r="F1108" t="s">
        <v>18</v>
      </c>
      <c r="G1108">
        <v>23612.49</v>
      </c>
      <c r="H1108">
        <v>12722.73</v>
      </c>
      <c r="I1108">
        <v>667</v>
      </c>
      <c r="J1108">
        <v>145649</v>
      </c>
      <c r="K1108" t="s">
        <v>38</v>
      </c>
      <c r="L1108">
        <v>12</v>
      </c>
      <c r="M1108" s="1">
        <v>44104</v>
      </c>
      <c r="N1108" t="s">
        <v>20</v>
      </c>
    </row>
    <row r="1109" spans="1:14">
      <c r="A1109" t="s">
        <v>1141</v>
      </c>
      <c r="B1109">
        <v>50</v>
      </c>
      <c r="C1109" t="s">
        <v>22</v>
      </c>
      <c r="D1109" t="s">
        <v>16</v>
      </c>
      <c r="E1109" t="s">
        <v>47</v>
      </c>
      <c r="F1109" t="s">
        <v>18</v>
      </c>
      <c r="G1109">
        <v>82398.899999999994</v>
      </c>
      <c r="H1109">
        <v>9688.2000000000007</v>
      </c>
      <c r="I1109">
        <v>546</v>
      </c>
      <c r="J1109">
        <v>81798.27</v>
      </c>
      <c r="K1109" t="s">
        <v>19</v>
      </c>
      <c r="L1109">
        <v>10</v>
      </c>
      <c r="M1109" s="1">
        <v>43317</v>
      </c>
      <c r="N1109" t="s">
        <v>20</v>
      </c>
    </row>
    <row r="1110" spans="1:14">
      <c r="A1110" t="s">
        <v>1142</v>
      </c>
      <c r="B1110">
        <v>23</v>
      </c>
      <c r="C1110" t="s">
        <v>15</v>
      </c>
      <c r="D1110" t="s">
        <v>16</v>
      </c>
      <c r="E1110" t="s">
        <v>27</v>
      </c>
      <c r="F1110" t="s">
        <v>33</v>
      </c>
      <c r="G1110">
        <v>51384.32</v>
      </c>
      <c r="H1110">
        <v>59024.45</v>
      </c>
      <c r="I1110">
        <v>344</v>
      </c>
      <c r="J1110">
        <v>48137.38</v>
      </c>
      <c r="K1110" t="s">
        <v>19</v>
      </c>
      <c r="L1110">
        <v>34</v>
      </c>
      <c r="M1110" s="1">
        <v>43988</v>
      </c>
      <c r="N1110" t="s">
        <v>20</v>
      </c>
    </row>
    <row r="1111" spans="1:14">
      <c r="A1111" t="s">
        <v>1143</v>
      </c>
      <c r="B1111">
        <v>67</v>
      </c>
      <c r="C1111" t="s">
        <v>15</v>
      </c>
      <c r="D1111" t="s">
        <v>29</v>
      </c>
      <c r="E1111" t="s">
        <v>24</v>
      </c>
      <c r="F1111" t="s">
        <v>18</v>
      </c>
      <c r="G1111">
        <v>70830.91</v>
      </c>
      <c r="H1111">
        <v>17406.55</v>
      </c>
      <c r="I1111">
        <v>674</v>
      </c>
      <c r="J1111">
        <v>169826.87</v>
      </c>
      <c r="K1111" t="s">
        <v>19</v>
      </c>
      <c r="L1111">
        <v>16</v>
      </c>
      <c r="M1111" s="1">
        <v>45068</v>
      </c>
      <c r="N1111" t="s">
        <v>35</v>
      </c>
    </row>
    <row r="1112" spans="1:14">
      <c r="A1112" t="s">
        <v>1144</v>
      </c>
      <c r="B1112">
        <v>27</v>
      </c>
      <c r="C1112" t="s">
        <v>22</v>
      </c>
      <c r="D1112" t="s">
        <v>29</v>
      </c>
      <c r="E1112" t="s">
        <v>27</v>
      </c>
      <c r="F1112" t="s">
        <v>45</v>
      </c>
      <c r="G1112">
        <v>280947.08</v>
      </c>
      <c r="H1112">
        <v>101348.14</v>
      </c>
      <c r="I1112">
        <v>590</v>
      </c>
      <c r="J1112">
        <v>33424.42</v>
      </c>
      <c r="K1112" t="s">
        <v>19</v>
      </c>
      <c r="L1112">
        <v>40</v>
      </c>
      <c r="M1112" s="1">
        <v>43842</v>
      </c>
      <c r="N1112" t="s">
        <v>20</v>
      </c>
    </row>
    <row r="1113" spans="1:14">
      <c r="A1113" t="s">
        <v>1145</v>
      </c>
      <c r="B1113">
        <v>22</v>
      </c>
      <c r="C1113" t="s">
        <v>15</v>
      </c>
      <c r="D1113" t="s">
        <v>23</v>
      </c>
      <c r="E1113" t="s">
        <v>27</v>
      </c>
      <c r="F1113" t="s">
        <v>18</v>
      </c>
      <c r="G1113">
        <v>59003.86</v>
      </c>
      <c r="H1113">
        <v>141278.01</v>
      </c>
      <c r="I1113">
        <v>506</v>
      </c>
      <c r="J1113">
        <v>71607.48</v>
      </c>
      <c r="K1113" t="s">
        <v>25</v>
      </c>
      <c r="L1113">
        <v>46</v>
      </c>
      <c r="M1113" s="1">
        <v>44402</v>
      </c>
      <c r="N1113" t="s">
        <v>20</v>
      </c>
    </row>
    <row r="1114" spans="1:14">
      <c r="A1114" t="s">
        <v>1146</v>
      </c>
      <c r="B1114">
        <v>40</v>
      </c>
      <c r="C1114" t="s">
        <v>22</v>
      </c>
      <c r="D1114" t="s">
        <v>29</v>
      </c>
      <c r="E1114" t="s">
        <v>27</v>
      </c>
      <c r="F1114" t="s">
        <v>45</v>
      </c>
      <c r="G1114">
        <v>130823.93</v>
      </c>
      <c r="H1114">
        <v>115692.07</v>
      </c>
      <c r="I1114">
        <v>818</v>
      </c>
      <c r="J1114">
        <v>292532.95</v>
      </c>
      <c r="K1114" t="s">
        <v>25</v>
      </c>
      <c r="L1114">
        <v>29</v>
      </c>
      <c r="M1114" s="1">
        <v>44926</v>
      </c>
      <c r="N1114" t="s">
        <v>20</v>
      </c>
    </row>
    <row r="1115" spans="1:14">
      <c r="A1115" t="s">
        <v>1147</v>
      </c>
      <c r="B1115">
        <v>27</v>
      </c>
      <c r="C1115" t="s">
        <v>22</v>
      </c>
      <c r="D1115" t="s">
        <v>29</v>
      </c>
      <c r="E1115" t="s">
        <v>27</v>
      </c>
      <c r="F1115" t="s">
        <v>45</v>
      </c>
      <c r="G1115">
        <v>380760.44</v>
      </c>
      <c r="H1115">
        <v>153650.1</v>
      </c>
      <c r="I1115">
        <v>541</v>
      </c>
      <c r="J1115">
        <v>150688.28</v>
      </c>
      <c r="K1115" t="s">
        <v>25</v>
      </c>
      <c r="L1115">
        <v>15</v>
      </c>
      <c r="M1115" s="1">
        <v>44798</v>
      </c>
      <c r="N1115" t="s">
        <v>20</v>
      </c>
    </row>
    <row r="1116" spans="1:14">
      <c r="A1116" t="s">
        <v>1148</v>
      </c>
      <c r="B1116">
        <v>61</v>
      </c>
      <c r="C1116" t="s">
        <v>15</v>
      </c>
      <c r="D1116" t="s">
        <v>41</v>
      </c>
      <c r="E1116" t="s">
        <v>24</v>
      </c>
      <c r="F1116" t="s">
        <v>18</v>
      </c>
      <c r="G1116">
        <v>19673.43</v>
      </c>
      <c r="H1116">
        <v>9584.85</v>
      </c>
      <c r="I1116">
        <v>413</v>
      </c>
      <c r="J1116">
        <v>44973.99</v>
      </c>
      <c r="K1116" t="s">
        <v>19</v>
      </c>
      <c r="L1116">
        <v>48</v>
      </c>
      <c r="M1116" s="1">
        <v>44042</v>
      </c>
      <c r="N1116" t="s">
        <v>20</v>
      </c>
    </row>
    <row r="1117" spans="1:14">
      <c r="A1117" t="s">
        <v>1149</v>
      </c>
      <c r="B1117">
        <v>19</v>
      </c>
      <c r="C1117" t="s">
        <v>22</v>
      </c>
      <c r="D1117" t="s">
        <v>29</v>
      </c>
      <c r="E1117" t="s">
        <v>27</v>
      </c>
      <c r="F1117" t="s">
        <v>18</v>
      </c>
      <c r="G1117">
        <v>12233.89</v>
      </c>
      <c r="H1117">
        <v>78854.59</v>
      </c>
      <c r="I1117">
        <v>601</v>
      </c>
      <c r="J1117">
        <v>159230.01</v>
      </c>
      <c r="K1117" t="s">
        <v>25</v>
      </c>
      <c r="L1117">
        <v>11</v>
      </c>
      <c r="M1117" s="1">
        <v>44549</v>
      </c>
      <c r="N1117" t="s">
        <v>20</v>
      </c>
    </row>
    <row r="1118" spans="1:14">
      <c r="A1118" t="s">
        <v>1150</v>
      </c>
      <c r="B1118">
        <v>30</v>
      </c>
      <c r="C1118" t="s">
        <v>22</v>
      </c>
      <c r="D1118" t="s">
        <v>29</v>
      </c>
      <c r="E1118" t="s">
        <v>27</v>
      </c>
      <c r="F1118" t="s">
        <v>45</v>
      </c>
      <c r="G1118">
        <v>296005.77</v>
      </c>
      <c r="H1118">
        <v>91775.17</v>
      </c>
      <c r="I1118">
        <v>575</v>
      </c>
      <c r="J1118">
        <v>17138.849999999999</v>
      </c>
      <c r="K1118" t="s">
        <v>25</v>
      </c>
      <c r="L1118">
        <v>44</v>
      </c>
      <c r="M1118" s="1">
        <v>43414</v>
      </c>
      <c r="N1118" t="s">
        <v>20</v>
      </c>
    </row>
    <row r="1119" spans="1:14">
      <c r="A1119" t="s">
        <v>1151</v>
      </c>
      <c r="B1119">
        <v>57</v>
      </c>
      <c r="C1119" t="s">
        <v>15</v>
      </c>
      <c r="D1119" t="s">
        <v>29</v>
      </c>
      <c r="E1119" t="s">
        <v>27</v>
      </c>
      <c r="F1119" t="s">
        <v>31</v>
      </c>
      <c r="G1119">
        <v>143312.94</v>
      </c>
      <c r="H1119">
        <v>176043.21</v>
      </c>
      <c r="I1119">
        <v>395</v>
      </c>
      <c r="J1119">
        <v>45430.05</v>
      </c>
      <c r="K1119" t="s">
        <v>25</v>
      </c>
      <c r="L1119">
        <v>34</v>
      </c>
      <c r="M1119" s="1">
        <v>43992</v>
      </c>
      <c r="N1119" t="s">
        <v>35</v>
      </c>
    </row>
    <row r="1120" spans="1:14">
      <c r="A1120" t="s">
        <v>1152</v>
      </c>
      <c r="B1120">
        <v>19</v>
      </c>
      <c r="C1120" t="s">
        <v>22</v>
      </c>
      <c r="D1120" t="s">
        <v>16</v>
      </c>
      <c r="E1120" t="s">
        <v>27</v>
      </c>
      <c r="F1120" t="s">
        <v>18</v>
      </c>
      <c r="G1120">
        <v>5953.55</v>
      </c>
      <c r="H1120">
        <v>109565.9</v>
      </c>
      <c r="I1120">
        <v>593</v>
      </c>
      <c r="J1120">
        <v>196692.57</v>
      </c>
      <c r="K1120" t="s">
        <v>19</v>
      </c>
      <c r="L1120">
        <v>36</v>
      </c>
      <c r="M1120" s="1">
        <v>43461</v>
      </c>
      <c r="N1120" t="s">
        <v>20</v>
      </c>
    </row>
    <row r="1121" spans="1:14">
      <c r="A1121" t="s">
        <v>1153</v>
      </c>
      <c r="B1121">
        <v>37</v>
      </c>
      <c r="C1121" t="s">
        <v>15</v>
      </c>
      <c r="D1121" t="s">
        <v>16</v>
      </c>
      <c r="E1121" t="s">
        <v>27</v>
      </c>
      <c r="F1121" t="s">
        <v>45</v>
      </c>
      <c r="G1121">
        <v>81227.89</v>
      </c>
      <c r="H1121">
        <v>66286.39</v>
      </c>
      <c r="I1121">
        <v>659</v>
      </c>
      <c r="J1121">
        <v>144867.66</v>
      </c>
      <c r="K1121" t="s">
        <v>25</v>
      </c>
      <c r="L1121">
        <v>30</v>
      </c>
      <c r="M1121" s="1">
        <v>44603</v>
      </c>
      <c r="N1121" t="s">
        <v>20</v>
      </c>
    </row>
    <row r="1122" spans="1:14">
      <c r="A1122" t="s">
        <v>1154</v>
      </c>
      <c r="B1122">
        <v>18</v>
      </c>
      <c r="C1122" t="s">
        <v>15</v>
      </c>
      <c r="D1122" t="s">
        <v>23</v>
      </c>
      <c r="E1122" t="s">
        <v>17</v>
      </c>
      <c r="F1122" t="s">
        <v>18</v>
      </c>
      <c r="G1122">
        <v>80465.240000000005</v>
      </c>
      <c r="H1122">
        <v>281689.51</v>
      </c>
      <c r="I1122">
        <v>587</v>
      </c>
      <c r="J1122">
        <v>121534.92</v>
      </c>
      <c r="K1122" t="s">
        <v>25</v>
      </c>
      <c r="L1122">
        <v>35</v>
      </c>
      <c r="M1122" s="1">
        <v>44169</v>
      </c>
      <c r="N1122" t="s">
        <v>20</v>
      </c>
    </row>
    <row r="1123" spans="1:14">
      <c r="A1123" t="s">
        <v>1155</v>
      </c>
      <c r="B1123">
        <v>54</v>
      </c>
      <c r="C1123" t="s">
        <v>15</v>
      </c>
      <c r="D1123" t="s">
        <v>29</v>
      </c>
      <c r="E1123" t="s">
        <v>27</v>
      </c>
      <c r="F1123" t="s">
        <v>33</v>
      </c>
      <c r="G1123">
        <v>123264.58</v>
      </c>
      <c r="H1123">
        <v>165422.07999999999</v>
      </c>
      <c r="I1123">
        <v>453</v>
      </c>
      <c r="J1123">
        <v>23985.75</v>
      </c>
      <c r="K1123" t="s">
        <v>19</v>
      </c>
      <c r="L1123">
        <v>9</v>
      </c>
      <c r="M1123" s="1">
        <v>45078</v>
      </c>
      <c r="N1123" t="s">
        <v>35</v>
      </c>
    </row>
    <row r="1124" spans="1:14">
      <c r="A1124" t="s">
        <v>1156</v>
      </c>
      <c r="B1124">
        <v>26</v>
      </c>
      <c r="C1124" t="s">
        <v>15</v>
      </c>
      <c r="D1124" t="s">
        <v>37</v>
      </c>
      <c r="E1124" t="s">
        <v>24</v>
      </c>
      <c r="F1124" t="s">
        <v>31</v>
      </c>
      <c r="G1124">
        <v>52834.42</v>
      </c>
      <c r="H1124">
        <v>1113.32</v>
      </c>
      <c r="I1124">
        <v>722</v>
      </c>
      <c r="J1124">
        <v>363355.68</v>
      </c>
      <c r="K1124" t="s">
        <v>25</v>
      </c>
      <c r="L1124">
        <v>18</v>
      </c>
      <c r="M1124" s="1">
        <v>44433</v>
      </c>
      <c r="N1124" t="s">
        <v>20</v>
      </c>
    </row>
    <row r="1125" spans="1:14">
      <c r="A1125" t="s">
        <v>1157</v>
      </c>
      <c r="B1125">
        <v>34</v>
      </c>
      <c r="C1125" t="s">
        <v>22</v>
      </c>
      <c r="D1125" t="s">
        <v>29</v>
      </c>
      <c r="E1125" t="s">
        <v>24</v>
      </c>
      <c r="F1125" t="s">
        <v>18</v>
      </c>
      <c r="G1125">
        <v>61907.59</v>
      </c>
      <c r="H1125">
        <v>19978.86</v>
      </c>
      <c r="I1125">
        <v>349</v>
      </c>
      <c r="J1125">
        <v>40661.93</v>
      </c>
      <c r="K1125" t="s">
        <v>25</v>
      </c>
      <c r="L1125">
        <v>19</v>
      </c>
      <c r="M1125" s="1">
        <v>43654</v>
      </c>
      <c r="N1125" t="s">
        <v>20</v>
      </c>
    </row>
    <row r="1126" spans="1:14">
      <c r="A1126" t="s">
        <v>1158</v>
      </c>
      <c r="B1126">
        <v>26</v>
      </c>
      <c r="C1126" t="s">
        <v>15</v>
      </c>
      <c r="D1126" t="s">
        <v>23</v>
      </c>
      <c r="E1126" t="s">
        <v>27</v>
      </c>
      <c r="F1126" t="s">
        <v>45</v>
      </c>
      <c r="G1126">
        <v>249431.03</v>
      </c>
      <c r="H1126">
        <v>148137.54</v>
      </c>
      <c r="I1126">
        <v>506</v>
      </c>
      <c r="J1126">
        <v>20571.75</v>
      </c>
      <c r="K1126" t="s">
        <v>19</v>
      </c>
      <c r="L1126">
        <v>39</v>
      </c>
      <c r="M1126" s="1">
        <v>44362</v>
      </c>
      <c r="N1126" t="s">
        <v>20</v>
      </c>
    </row>
    <row r="1127" spans="1:14">
      <c r="A1127" t="s">
        <v>1159</v>
      </c>
      <c r="B1127">
        <v>28</v>
      </c>
      <c r="C1127" t="s">
        <v>15</v>
      </c>
      <c r="D1127" t="s">
        <v>16</v>
      </c>
      <c r="E1127" t="s">
        <v>24</v>
      </c>
      <c r="F1127" t="s">
        <v>31</v>
      </c>
      <c r="G1127">
        <v>128375.73</v>
      </c>
      <c r="H1127">
        <v>3205.33</v>
      </c>
      <c r="I1127">
        <v>512</v>
      </c>
      <c r="J1127">
        <v>59282.96</v>
      </c>
      <c r="K1127" t="s">
        <v>25</v>
      </c>
      <c r="L1127">
        <v>4</v>
      </c>
      <c r="M1127" s="1">
        <v>44756</v>
      </c>
      <c r="N1127" t="s">
        <v>20</v>
      </c>
    </row>
    <row r="1128" spans="1:14">
      <c r="A1128" t="s">
        <v>1160</v>
      </c>
      <c r="B1128">
        <v>32</v>
      </c>
      <c r="C1128" t="s">
        <v>22</v>
      </c>
      <c r="D1128" t="s">
        <v>37</v>
      </c>
      <c r="E1128" t="s">
        <v>27</v>
      </c>
      <c r="F1128" t="s">
        <v>18</v>
      </c>
      <c r="G1128">
        <v>86425.05</v>
      </c>
      <c r="H1128">
        <v>70318.509999999995</v>
      </c>
      <c r="I1128">
        <v>365</v>
      </c>
      <c r="J1128">
        <v>24966.99</v>
      </c>
      <c r="K1128" t="s">
        <v>25</v>
      </c>
      <c r="L1128">
        <v>6</v>
      </c>
      <c r="M1128" s="1">
        <v>44984</v>
      </c>
      <c r="N1128" t="s">
        <v>20</v>
      </c>
    </row>
    <row r="1129" spans="1:14">
      <c r="A1129" t="s">
        <v>1161</v>
      </c>
      <c r="B1129">
        <v>41</v>
      </c>
      <c r="C1129" t="s">
        <v>15</v>
      </c>
      <c r="D1129" t="s">
        <v>23</v>
      </c>
      <c r="E1129" t="s">
        <v>27</v>
      </c>
      <c r="F1129" t="s">
        <v>31</v>
      </c>
      <c r="G1129">
        <v>20572</v>
      </c>
      <c r="H1129">
        <v>147715.73000000001</v>
      </c>
      <c r="I1129">
        <v>531</v>
      </c>
      <c r="J1129">
        <v>17653.439999999999</v>
      </c>
      <c r="K1129" t="s">
        <v>19</v>
      </c>
      <c r="L1129">
        <v>51</v>
      </c>
      <c r="M1129" s="1">
        <v>44203</v>
      </c>
      <c r="N1129" t="s">
        <v>20</v>
      </c>
    </row>
    <row r="1130" spans="1:14">
      <c r="A1130" t="s">
        <v>1162</v>
      </c>
      <c r="B1130">
        <v>55</v>
      </c>
      <c r="C1130" t="s">
        <v>15</v>
      </c>
      <c r="D1130" t="s">
        <v>37</v>
      </c>
      <c r="E1130" t="s">
        <v>27</v>
      </c>
      <c r="F1130" t="s">
        <v>18</v>
      </c>
      <c r="G1130">
        <v>78020.460000000006</v>
      </c>
      <c r="H1130">
        <v>162559.38</v>
      </c>
      <c r="I1130">
        <v>619</v>
      </c>
      <c r="J1130">
        <v>125458.74</v>
      </c>
      <c r="K1130" t="s">
        <v>25</v>
      </c>
      <c r="L1130">
        <v>33</v>
      </c>
      <c r="M1130" s="1">
        <v>44687</v>
      </c>
      <c r="N1130" t="s">
        <v>20</v>
      </c>
    </row>
    <row r="1131" spans="1:14">
      <c r="A1131" t="s">
        <v>1163</v>
      </c>
      <c r="B1131">
        <v>52</v>
      </c>
      <c r="C1131" t="s">
        <v>22</v>
      </c>
      <c r="D1131" t="s">
        <v>37</v>
      </c>
      <c r="E1131" t="s">
        <v>27</v>
      </c>
      <c r="F1131" t="s">
        <v>18</v>
      </c>
      <c r="G1131">
        <v>49809.88</v>
      </c>
      <c r="H1131">
        <v>70636.11</v>
      </c>
      <c r="I1131">
        <v>436</v>
      </c>
      <c r="J1131">
        <v>47495.839999999997</v>
      </c>
      <c r="K1131" t="s">
        <v>25</v>
      </c>
      <c r="L1131">
        <v>32</v>
      </c>
      <c r="M1131" s="1">
        <v>44091</v>
      </c>
      <c r="N1131" t="s">
        <v>20</v>
      </c>
    </row>
    <row r="1132" spans="1:14">
      <c r="A1132" t="s">
        <v>1164</v>
      </c>
      <c r="B1132">
        <v>47</v>
      </c>
      <c r="C1132" t="s">
        <v>22</v>
      </c>
      <c r="D1132" t="s">
        <v>29</v>
      </c>
      <c r="E1132" t="s">
        <v>17</v>
      </c>
      <c r="F1132" t="s">
        <v>18</v>
      </c>
      <c r="G1132">
        <v>56848.57</v>
      </c>
      <c r="H1132">
        <v>91951.28</v>
      </c>
      <c r="I1132">
        <v>364</v>
      </c>
      <c r="J1132">
        <v>16608.689999999999</v>
      </c>
      <c r="K1132" t="s">
        <v>19</v>
      </c>
      <c r="L1132">
        <v>16</v>
      </c>
      <c r="M1132" s="1">
        <v>44053</v>
      </c>
      <c r="N1132" t="s">
        <v>35</v>
      </c>
    </row>
    <row r="1133" spans="1:14">
      <c r="A1133" t="s">
        <v>1165</v>
      </c>
      <c r="B1133">
        <v>48</v>
      </c>
      <c r="C1133" t="s">
        <v>22</v>
      </c>
      <c r="D1133" t="s">
        <v>41</v>
      </c>
      <c r="E1133" t="s">
        <v>24</v>
      </c>
      <c r="F1133" t="s">
        <v>31</v>
      </c>
      <c r="G1133">
        <v>132516.62</v>
      </c>
      <c r="H1133">
        <v>6142.41</v>
      </c>
      <c r="I1133">
        <v>813</v>
      </c>
      <c r="J1133">
        <v>398855.85</v>
      </c>
      <c r="K1133" t="s">
        <v>38</v>
      </c>
      <c r="L1133">
        <v>11</v>
      </c>
      <c r="M1133" s="1">
        <v>43993</v>
      </c>
      <c r="N1133" t="s">
        <v>20</v>
      </c>
    </row>
    <row r="1134" spans="1:14">
      <c r="A1134" t="s">
        <v>1166</v>
      </c>
      <c r="B1134">
        <v>66</v>
      </c>
      <c r="C1134" t="s">
        <v>22</v>
      </c>
      <c r="D1134" t="s">
        <v>37</v>
      </c>
      <c r="E1134" t="s">
        <v>27</v>
      </c>
      <c r="F1134" t="s">
        <v>18</v>
      </c>
      <c r="G1134">
        <v>92339.69</v>
      </c>
      <c r="H1134">
        <v>131663.12</v>
      </c>
      <c r="I1134">
        <v>431</v>
      </c>
      <c r="J1134">
        <v>47794.03</v>
      </c>
      <c r="K1134" t="s">
        <v>19</v>
      </c>
      <c r="L1134">
        <v>22</v>
      </c>
      <c r="M1134" s="1">
        <v>44792</v>
      </c>
      <c r="N1134" t="s">
        <v>20</v>
      </c>
    </row>
    <row r="1135" spans="1:14">
      <c r="A1135" t="s">
        <v>1167</v>
      </c>
      <c r="B1135">
        <v>22</v>
      </c>
      <c r="C1135" t="s">
        <v>22</v>
      </c>
      <c r="D1135" t="s">
        <v>37</v>
      </c>
      <c r="E1135" t="s">
        <v>17</v>
      </c>
      <c r="F1135" t="s">
        <v>45</v>
      </c>
      <c r="G1135">
        <v>75523.98</v>
      </c>
      <c r="H1135">
        <v>68108.53</v>
      </c>
      <c r="I1135">
        <v>633</v>
      </c>
      <c r="J1135">
        <v>12357.85</v>
      </c>
      <c r="K1135" t="s">
        <v>38</v>
      </c>
      <c r="L1135">
        <v>36</v>
      </c>
      <c r="M1135" s="1">
        <v>44598</v>
      </c>
      <c r="N1135" t="s">
        <v>20</v>
      </c>
    </row>
    <row r="1136" spans="1:14">
      <c r="A1136" t="s">
        <v>1168</v>
      </c>
      <c r="B1136">
        <v>61</v>
      </c>
      <c r="C1136" t="s">
        <v>22</v>
      </c>
      <c r="D1136" t="s">
        <v>16</v>
      </c>
      <c r="E1136" t="s">
        <v>27</v>
      </c>
      <c r="F1136" t="s">
        <v>45</v>
      </c>
      <c r="G1136">
        <v>63264.36</v>
      </c>
      <c r="H1136">
        <v>47721.34</v>
      </c>
      <c r="I1136">
        <v>331</v>
      </c>
      <c r="J1136">
        <v>41909.870000000003</v>
      </c>
      <c r="K1136" t="s">
        <v>19</v>
      </c>
      <c r="L1136">
        <v>50</v>
      </c>
      <c r="M1136" s="1">
        <v>44314</v>
      </c>
      <c r="N1136" t="s">
        <v>20</v>
      </c>
    </row>
    <row r="1137" spans="1:14">
      <c r="A1137" t="s">
        <v>1169</v>
      </c>
      <c r="B1137">
        <v>67</v>
      </c>
      <c r="C1137" t="s">
        <v>22</v>
      </c>
      <c r="D1137" t="s">
        <v>23</v>
      </c>
      <c r="E1137" t="s">
        <v>24</v>
      </c>
      <c r="F1137" t="s">
        <v>31</v>
      </c>
      <c r="G1137">
        <v>39761.050000000003</v>
      </c>
      <c r="H1137">
        <v>13577.28</v>
      </c>
      <c r="I1137">
        <v>797</v>
      </c>
      <c r="J1137">
        <v>92958.21</v>
      </c>
      <c r="K1137" t="s">
        <v>25</v>
      </c>
      <c r="L1137">
        <v>23</v>
      </c>
      <c r="M1137" s="1">
        <v>43650</v>
      </c>
      <c r="N1137" t="s">
        <v>20</v>
      </c>
    </row>
    <row r="1138" spans="1:14">
      <c r="A1138" t="s">
        <v>1170</v>
      </c>
      <c r="B1138">
        <v>31</v>
      </c>
      <c r="C1138" t="s">
        <v>15</v>
      </c>
      <c r="D1138" t="s">
        <v>23</v>
      </c>
      <c r="E1138" t="s">
        <v>27</v>
      </c>
      <c r="F1138" t="s">
        <v>45</v>
      </c>
      <c r="G1138">
        <v>493901.48</v>
      </c>
      <c r="H1138">
        <v>162446.65</v>
      </c>
      <c r="I1138">
        <v>542</v>
      </c>
      <c r="J1138">
        <v>96370.87</v>
      </c>
      <c r="K1138" t="s">
        <v>25</v>
      </c>
      <c r="L1138">
        <v>26</v>
      </c>
      <c r="M1138" s="1">
        <v>43761</v>
      </c>
      <c r="N1138" t="s">
        <v>20</v>
      </c>
    </row>
    <row r="1139" spans="1:14">
      <c r="A1139" t="s">
        <v>1171</v>
      </c>
      <c r="B1139">
        <v>28</v>
      </c>
      <c r="C1139" t="s">
        <v>22</v>
      </c>
      <c r="D1139" t="s">
        <v>29</v>
      </c>
      <c r="E1139" t="s">
        <v>27</v>
      </c>
      <c r="F1139" t="s">
        <v>33</v>
      </c>
      <c r="G1139">
        <v>110110.69</v>
      </c>
      <c r="H1139">
        <v>115158</v>
      </c>
      <c r="I1139">
        <v>491</v>
      </c>
      <c r="J1139">
        <v>13386.62</v>
      </c>
      <c r="K1139" t="s">
        <v>19</v>
      </c>
      <c r="L1139">
        <v>31</v>
      </c>
      <c r="M1139" s="1">
        <v>44845</v>
      </c>
      <c r="N1139" t="s">
        <v>20</v>
      </c>
    </row>
    <row r="1140" spans="1:14">
      <c r="A1140" t="s">
        <v>1172</v>
      </c>
      <c r="B1140">
        <v>26</v>
      </c>
      <c r="C1140" t="s">
        <v>22</v>
      </c>
      <c r="D1140" t="s">
        <v>23</v>
      </c>
      <c r="E1140" t="s">
        <v>27</v>
      </c>
      <c r="F1140" t="s">
        <v>31</v>
      </c>
      <c r="G1140">
        <v>124855.02</v>
      </c>
      <c r="H1140">
        <v>91851.56</v>
      </c>
      <c r="I1140">
        <v>441</v>
      </c>
      <c r="J1140">
        <v>29805.86</v>
      </c>
      <c r="K1140" t="s">
        <v>25</v>
      </c>
      <c r="L1140">
        <v>29</v>
      </c>
      <c r="M1140" s="1">
        <v>43603</v>
      </c>
      <c r="N1140" t="s">
        <v>20</v>
      </c>
    </row>
    <row r="1141" spans="1:14">
      <c r="A1141" t="s">
        <v>1173</v>
      </c>
      <c r="B1141">
        <v>51</v>
      </c>
      <c r="C1141" t="s">
        <v>22</v>
      </c>
      <c r="D1141" t="s">
        <v>29</v>
      </c>
      <c r="E1141" t="s">
        <v>27</v>
      </c>
      <c r="F1141" t="s">
        <v>31</v>
      </c>
      <c r="G1141">
        <v>14172.62</v>
      </c>
      <c r="H1141">
        <v>103447.26</v>
      </c>
      <c r="I1141">
        <v>490</v>
      </c>
      <c r="J1141">
        <v>20314.919999999998</v>
      </c>
      <c r="K1141" t="s">
        <v>19</v>
      </c>
      <c r="L1141">
        <v>5</v>
      </c>
      <c r="M1141" s="1">
        <v>44802</v>
      </c>
      <c r="N1141" t="s">
        <v>20</v>
      </c>
    </row>
    <row r="1142" spans="1:14">
      <c r="A1142" t="s">
        <v>1174</v>
      </c>
      <c r="B1142">
        <v>29</v>
      </c>
      <c r="C1142" t="s">
        <v>15</v>
      </c>
      <c r="D1142" t="s">
        <v>37</v>
      </c>
      <c r="E1142" t="s">
        <v>17</v>
      </c>
      <c r="F1142" t="s">
        <v>18</v>
      </c>
      <c r="G1142">
        <v>88031.91</v>
      </c>
      <c r="H1142">
        <v>128754.19</v>
      </c>
      <c r="I1142">
        <v>448</v>
      </c>
      <c r="J1142">
        <v>46619.25</v>
      </c>
      <c r="K1142" t="s">
        <v>19</v>
      </c>
      <c r="L1142">
        <v>54</v>
      </c>
      <c r="M1142" s="1">
        <v>45015</v>
      </c>
      <c r="N1142" t="s">
        <v>20</v>
      </c>
    </row>
    <row r="1143" spans="1:14">
      <c r="A1143" t="s">
        <v>1175</v>
      </c>
      <c r="B1143">
        <v>52</v>
      </c>
      <c r="C1143" t="s">
        <v>15</v>
      </c>
      <c r="D1143" t="s">
        <v>37</v>
      </c>
      <c r="E1143" t="s">
        <v>24</v>
      </c>
      <c r="F1143" t="s">
        <v>33</v>
      </c>
      <c r="G1143">
        <v>123785.96</v>
      </c>
      <c r="H1143">
        <v>19199.7</v>
      </c>
      <c r="I1143">
        <v>715</v>
      </c>
      <c r="J1143">
        <v>179557.66</v>
      </c>
      <c r="K1143" t="s">
        <v>25</v>
      </c>
      <c r="L1143">
        <v>38</v>
      </c>
      <c r="M1143" s="1">
        <v>43278</v>
      </c>
      <c r="N1143" t="s">
        <v>20</v>
      </c>
    </row>
    <row r="1144" spans="1:14">
      <c r="A1144" t="s">
        <v>1176</v>
      </c>
      <c r="B1144">
        <v>52</v>
      </c>
      <c r="C1144" t="s">
        <v>22</v>
      </c>
      <c r="D1144" t="s">
        <v>16</v>
      </c>
      <c r="E1144" t="s">
        <v>27</v>
      </c>
      <c r="F1144" t="s">
        <v>18</v>
      </c>
      <c r="G1144">
        <v>66815.199999999997</v>
      </c>
      <c r="H1144">
        <v>160575.28</v>
      </c>
      <c r="I1144">
        <v>819</v>
      </c>
      <c r="J1144">
        <v>398983.59</v>
      </c>
      <c r="K1144" t="s">
        <v>25</v>
      </c>
      <c r="L1144">
        <v>25</v>
      </c>
      <c r="M1144" s="1">
        <v>43672</v>
      </c>
      <c r="N1144" t="s">
        <v>20</v>
      </c>
    </row>
    <row r="1145" spans="1:14">
      <c r="A1145" t="s">
        <v>1177</v>
      </c>
      <c r="B1145">
        <v>18</v>
      </c>
      <c r="C1145" t="s">
        <v>22</v>
      </c>
      <c r="D1145" t="s">
        <v>37</v>
      </c>
      <c r="E1145" t="s">
        <v>17</v>
      </c>
      <c r="F1145" t="s">
        <v>18</v>
      </c>
      <c r="G1145">
        <v>34573.949999999997</v>
      </c>
      <c r="H1145">
        <v>78264.42</v>
      </c>
      <c r="I1145">
        <v>315</v>
      </c>
      <c r="J1145">
        <v>30684.3</v>
      </c>
      <c r="K1145" t="s">
        <v>25</v>
      </c>
      <c r="L1145">
        <v>34</v>
      </c>
      <c r="M1145" s="1">
        <v>44906</v>
      </c>
      <c r="N1145" t="s">
        <v>35</v>
      </c>
    </row>
    <row r="1146" spans="1:14">
      <c r="A1146" t="s">
        <v>1178</v>
      </c>
      <c r="B1146">
        <v>57</v>
      </c>
      <c r="C1146" t="s">
        <v>22</v>
      </c>
      <c r="D1146" t="s">
        <v>37</v>
      </c>
      <c r="E1146" t="s">
        <v>17</v>
      </c>
      <c r="F1146" t="s">
        <v>45</v>
      </c>
      <c r="G1146">
        <v>81727.23</v>
      </c>
      <c r="H1146">
        <v>127572.96</v>
      </c>
      <c r="I1146">
        <v>405</v>
      </c>
      <c r="J1146">
        <v>39275.43</v>
      </c>
      <c r="K1146" t="s">
        <v>25</v>
      </c>
      <c r="L1146">
        <v>12</v>
      </c>
      <c r="M1146" s="1">
        <v>44024</v>
      </c>
      <c r="N1146" t="s">
        <v>20</v>
      </c>
    </row>
    <row r="1147" spans="1:14">
      <c r="A1147" t="s">
        <v>1179</v>
      </c>
      <c r="B1147">
        <v>39</v>
      </c>
      <c r="C1147" t="s">
        <v>15</v>
      </c>
      <c r="D1147" t="s">
        <v>29</v>
      </c>
      <c r="E1147" t="s">
        <v>24</v>
      </c>
      <c r="F1147" t="s">
        <v>18</v>
      </c>
      <c r="G1147">
        <v>58423.81</v>
      </c>
      <c r="H1147">
        <v>10880.25</v>
      </c>
      <c r="I1147">
        <v>582</v>
      </c>
      <c r="J1147">
        <v>32205.56</v>
      </c>
      <c r="K1147" t="s">
        <v>25</v>
      </c>
      <c r="L1147">
        <v>22</v>
      </c>
      <c r="M1147" s="1">
        <v>43600</v>
      </c>
      <c r="N1147" t="s">
        <v>20</v>
      </c>
    </row>
    <row r="1148" spans="1:14">
      <c r="A1148" t="s">
        <v>1180</v>
      </c>
      <c r="B1148">
        <v>46</v>
      </c>
      <c r="C1148" t="s">
        <v>15</v>
      </c>
      <c r="D1148" t="s">
        <v>23</v>
      </c>
      <c r="E1148" t="s">
        <v>27</v>
      </c>
      <c r="F1148" t="s">
        <v>18</v>
      </c>
      <c r="G1148">
        <v>72249.759999999995</v>
      </c>
      <c r="H1148">
        <v>134207.6</v>
      </c>
      <c r="I1148">
        <v>403</v>
      </c>
      <c r="J1148">
        <v>49258.42</v>
      </c>
      <c r="K1148" t="s">
        <v>25</v>
      </c>
      <c r="L1148">
        <v>9</v>
      </c>
      <c r="M1148" s="1">
        <v>44637</v>
      </c>
      <c r="N1148" t="s">
        <v>20</v>
      </c>
    </row>
    <row r="1149" spans="1:14">
      <c r="A1149" t="s">
        <v>1181</v>
      </c>
      <c r="B1149">
        <v>25</v>
      </c>
      <c r="C1149" t="s">
        <v>22</v>
      </c>
      <c r="D1149" t="s">
        <v>29</v>
      </c>
      <c r="E1149" t="s">
        <v>17</v>
      </c>
      <c r="F1149" t="s">
        <v>31</v>
      </c>
      <c r="G1149">
        <v>23376.87</v>
      </c>
      <c r="H1149">
        <v>151091.49</v>
      </c>
      <c r="I1149">
        <v>660</v>
      </c>
      <c r="J1149">
        <v>132704.07</v>
      </c>
      <c r="K1149" t="s">
        <v>38</v>
      </c>
      <c r="L1149">
        <v>20</v>
      </c>
      <c r="M1149" s="1">
        <v>44052</v>
      </c>
      <c r="N1149" t="s">
        <v>20</v>
      </c>
    </row>
    <row r="1150" spans="1:14">
      <c r="A1150" t="s">
        <v>1182</v>
      </c>
      <c r="B1150">
        <v>28</v>
      </c>
      <c r="C1150" t="s">
        <v>15</v>
      </c>
      <c r="D1150" t="s">
        <v>16</v>
      </c>
      <c r="E1150" t="s">
        <v>47</v>
      </c>
      <c r="F1150" t="s">
        <v>31</v>
      </c>
      <c r="G1150">
        <v>128584.69</v>
      </c>
      <c r="H1150">
        <v>25253.17</v>
      </c>
      <c r="I1150">
        <v>334</v>
      </c>
      <c r="J1150">
        <v>45442.68</v>
      </c>
      <c r="K1150" t="s">
        <v>19</v>
      </c>
      <c r="L1150">
        <v>29</v>
      </c>
      <c r="M1150" s="1">
        <v>44268</v>
      </c>
      <c r="N1150" t="s">
        <v>20</v>
      </c>
    </row>
    <row r="1151" spans="1:14">
      <c r="A1151" t="s">
        <v>1183</v>
      </c>
      <c r="B1151">
        <v>58</v>
      </c>
      <c r="C1151" t="s">
        <v>22</v>
      </c>
      <c r="D1151" t="s">
        <v>29</v>
      </c>
      <c r="E1151" t="s">
        <v>17</v>
      </c>
      <c r="F1151" t="s">
        <v>45</v>
      </c>
      <c r="G1151">
        <v>178864.73</v>
      </c>
      <c r="H1151">
        <v>234929.69</v>
      </c>
      <c r="I1151">
        <v>412</v>
      </c>
      <c r="J1151">
        <v>14336.48</v>
      </c>
      <c r="K1151" t="s">
        <v>25</v>
      </c>
      <c r="L1151">
        <v>44</v>
      </c>
      <c r="M1151" s="1">
        <v>44350</v>
      </c>
      <c r="N1151" t="s">
        <v>35</v>
      </c>
    </row>
    <row r="1152" spans="1:14">
      <c r="A1152" t="s">
        <v>1184</v>
      </c>
      <c r="B1152">
        <v>54</v>
      </c>
      <c r="C1152" t="s">
        <v>15</v>
      </c>
      <c r="D1152" t="s">
        <v>16</v>
      </c>
      <c r="E1152" t="s">
        <v>27</v>
      </c>
      <c r="F1152" t="s">
        <v>33</v>
      </c>
      <c r="G1152">
        <v>116994.19</v>
      </c>
      <c r="H1152">
        <v>115876.85</v>
      </c>
      <c r="I1152">
        <v>607</v>
      </c>
      <c r="J1152">
        <v>92171.34</v>
      </c>
      <c r="K1152" t="s">
        <v>38</v>
      </c>
      <c r="L1152">
        <v>29</v>
      </c>
      <c r="M1152" s="1">
        <v>44469</v>
      </c>
      <c r="N1152" t="s">
        <v>20</v>
      </c>
    </row>
    <row r="1153" spans="1:14">
      <c r="A1153" t="s">
        <v>1185</v>
      </c>
      <c r="B1153">
        <v>31</v>
      </c>
      <c r="C1153" t="s">
        <v>15</v>
      </c>
      <c r="D1153" t="s">
        <v>23</v>
      </c>
      <c r="E1153" t="s">
        <v>27</v>
      </c>
      <c r="F1153" t="s">
        <v>18</v>
      </c>
      <c r="G1153">
        <v>54421.97</v>
      </c>
      <c r="H1153">
        <v>175253</v>
      </c>
      <c r="I1153">
        <v>352</v>
      </c>
      <c r="J1153">
        <v>8543</v>
      </c>
      <c r="K1153" t="s">
        <v>19</v>
      </c>
      <c r="L1153">
        <v>45</v>
      </c>
      <c r="M1153" s="1">
        <v>43877</v>
      </c>
      <c r="N1153" t="s">
        <v>20</v>
      </c>
    </row>
    <row r="1154" spans="1:14">
      <c r="A1154" t="s">
        <v>1186</v>
      </c>
      <c r="B1154">
        <v>47</v>
      </c>
      <c r="C1154" t="s">
        <v>22</v>
      </c>
      <c r="D1154" t="s">
        <v>16</v>
      </c>
      <c r="E1154" t="s">
        <v>27</v>
      </c>
      <c r="F1154" t="s">
        <v>18</v>
      </c>
      <c r="G1154">
        <v>13774.64</v>
      </c>
      <c r="H1154">
        <v>157685.22</v>
      </c>
      <c r="I1154">
        <v>380</v>
      </c>
      <c r="J1154">
        <v>23322.43</v>
      </c>
      <c r="K1154" t="s">
        <v>19</v>
      </c>
      <c r="L1154">
        <v>27</v>
      </c>
      <c r="M1154" s="1">
        <v>43789</v>
      </c>
      <c r="N1154" t="s">
        <v>35</v>
      </c>
    </row>
    <row r="1155" spans="1:14">
      <c r="A1155" t="s">
        <v>1187</v>
      </c>
      <c r="B1155">
        <v>52</v>
      </c>
      <c r="C1155" t="s">
        <v>22</v>
      </c>
      <c r="D1155" t="s">
        <v>37</v>
      </c>
      <c r="E1155" t="s">
        <v>17</v>
      </c>
      <c r="F1155" t="s">
        <v>45</v>
      </c>
      <c r="G1155">
        <v>286933.75</v>
      </c>
      <c r="H1155">
        <v>238002.92</v>
      </c>
      <c r="I1155">
        <v>668</v>
      </c>
      <c r="J1155">
        <v>30911.06</v>
      </c>
      <c r="K1155" t="s">
        <v>25</v>
      </c>
      <c r="L1155">
        <v>54</v>
      </c>
      <c r="M1155" s="1">
        <v>43159</v>
      </c>
      <c r="N1155" t="s">
        <v>20</v>
      </c>
    </row>
    <row r="1156" spans="1:14">
      <c r="A1156" t="s">
        <v>1188</v>
      </c>
      <c r="B1156">
        <v>38</v>
      </c>
      <c r="C1156" t="s">
        <v>22</v>
      </c>
      <c r="D1156" t="s">
        <v>16</v>
      </c>
      <c r="E1156" t="s">
        <v>17</v>
      </c>
      <c r="F1156" t="s">
        <v>18</v>
      </c>
      <c r="G1156">
        <v>40177.949999999997</v>
      </c>
      <c r="H1156">
        <v>287792.21999999997</v>
      </c>
      <c r="I1156">
        <v>541</v>
      </c>
      <c r="J1156">
        <v>94228.29</v>
      </c>
      <c r="K1156" t="s">
        <v>38</v>
      </c>
      <c r="L1156">
        <v>55</v>
      </c>
      <c r="M1156" s="1">
        <v>44113</v>
      </c>
      <c r="N1156" t="s">
        <v>20</v>
      </c>
    </row>
    <row r="1157" spans="1:14">
      <c r="A1157" t="s">
        <v>1189</v>
      </c>
      <c r="B1157">
        <v>54</v>
      </c>
      <c r="C1157" t="s">
        <v>22</v>
      </c>
      <c r="D1157" t="s">
        <v>41</v>
      </c>
      <c r="E1157" t="s">
        <v>27</v>
      </c>
      <c r="F1157" t="s">
        <v>31</v>
      </c>
      <c r="G1157">
        <v>40169.410000000003</v>
      </c>
      <c r="H1157">
        <v>75299.38</v>
      </c>
      <c r="I1157">
        <v>330</v>
      </c>
      <c r="J1157">
        <v>29516.09</v>
      </c>
      <c r="K1157" t="s">
        <v>25</v>
      </c>
      <c r="L1157">
        <v>17</v>
      </c>
      <c r="M1157" s="1">
        <v>44843</v>
      </c>
      <c r="N1157" t="s">
        <v>20</v>
      </c>
    </row>
    <row r="1158" spans="1:14">
      <c r="A1158" t="s">
        <v>1190</v>
      </c>
      <c r="B1158">
        <v>22</v>
      </c>
      <c r="C1158" t="s">
        <v>15</v>
      </c>
      <c r="D1158" t="s">
        <v>37</v>
      </c>
      <c r="E1158" t="s">
        <v>17</v>
      </c>
      <c r="F1158" t="s">
        <v>18</v>
      </c>
      <c r="G1158">
        <v>84310.06</v>
      </c>
      <c r="H1158">
        <v>94941.49</v>
      </c>
      <c r="I1158">
        <v>660</v>
      </c>
      <c r="J1158">
        <v>167266.75</v>
      </c>
      <c r="K1158" t="s">
        <v>25</v>
      </c>
      <c r="L1158">
        <v>5</v>
      </c>
      <c r="M1158" s="1">
        <v>43766</v>
      </c>
      <c r="N1158" t="s">
        <v>20</v>
      </c>
    </row>
    <row r="1159" spans="1:14">
      <c r="A1159" t="s">
        <v>1191</v>
      </c>
      <c r="B1159">
        <v>36</v>
      </c>
      <c r="C1159" t="s">
        <v>15</v>
      </c>
      <c r="D1159" t="s">
        <v>41</v>
      </c>
      <c r="E1159" t="s">
        <v>17</v>
      </c>
      <c r="F1159" t="s">
        <v>31</v>
      </c>
      <c r="G1159">
        <v>7150.55</v>
      </c>
      <c r="H1159">
        <v>268906.63</v>
      </c>
      <c r="I1159">
        <v>532</v>
      </c>
      <c r="J1159">
        <v>115823.83</v>
      </c>
      <c r="K1159" t="s">
        <v>38</v>
      </c>
      <c r="L1159">
        <v>52</v>
      </c>
      <c r="M1159" s="1">
        <v>43473</v>
      </c>
      <c r="N1159" t="s">
        <v>20</v>
      </c>
    </row>
    <row r="1160" spans="1:14">
      <c r="A1160" t="s">
        <v>1192</v>
      </c>
      <c r="B1160">
        <v>31</v>
      </c>
      <c r="C1160" t="s">
        <v>15</v>
      </c>
      <c r="D1160" t="s">
        <v>41</v>
      </c>
      <c r="E1160" t="s">
        <v>17</v>
      </c>
      <c r="F1160" t="s">
        <v>31</v>
      </c>
      <c r="G1160">
        <v>65865.009999999995</v>
      </c>
      <c r="H1160">
        <v>236223.38</v>
      </c>
      <c r="I1160">
        <v>333</v>
      </c>
      <c r="J1160">
        <v>17935.57</v>
      </c>
      <c r="K1160" t="s">
        <v>19</v>
      </c>
      <c r="L1160">
        <v>45</v>
      </c>
      <c r="M1160" s="1">
        <v>44099</v>
      </c>
      <c r="N1160" t="s">
        <v>35</v>
      </c>
    </row>
    <row r="1161" spans="1:14">
      <c r="A1161" t="s">
        <v>1193</v>
      </c>
      <c r="B1161">
        <v>43</v>
      </c>
      <c r="C1161" t="s">
        <v>22</v>
      </c>
      <c r="D1161" t="s">
        <v>37</v>
      </c>
      <c r="E1161" t="s">
        <v>17</v>
      </c>
      <c r="F1161" t="s">
        <v>31</v>
      </c>
      <c r="G1161">
        <v>7456.03</v>
      </c>
      <c r="H1161">
        <v>279432.75</v>
      </c>
      <c r="I1161">
        <v>542</v>
      </c>
      <c r="J1161">
        <v>130323.87</v>
      </c>
      <c r="K1161" t="s">
        <v>38</v>
      </c>
      <c r="L1161">
        <v>13</v>
      </c>
      <c r="M1161" s="1">
        <v>43535</v>
      </c>
      <c r="N1161" t="s">
        <v>20</v>
      </c>
    </row>
    <row r="1162" spans="1:14">
      <c r="A1162" t="s">
        <v>1194</v>
      </c>
      <c r="B1162">
        <v>21</v>
      </c>
      <c r="C1162" t="s">
        <v>15</v>
      </c>
      <c r="D1162" t="s">
        <v>16</v>
      </c>
      <c r="E1162" t="s">
        <v>24</v>
      </c>
      <c r="F1162" t="s">
        <v>31</v>
      </c>
      <c r="G1162">
        <v>23721.35</v>
      </c>
      <c r="H1162">
        <v>1262.5999999999999</v>
      </c>
      <c r="I1162">
        <v>358</v>
      </c>
      <c r="J1162">
        <v>5398.98</v>
      </c>
      <c r="K1162" t="s">
        <v>19</v>
      </c>
      <c r="L1162">
        <v>42</v>
      </c>
      <c r="M1162" s="1">
        <v>43827</v>
      </c>
      <c r="N1162" t="s">
        <v>20</v>
      </c>
    </row>
    <row r="1163" spans="1:14">
      <c r="A1163" t="s">
        <v>1195</v>
      </c>
      <c r="B1163">
        <v>42</v>
      </c>
      <c r="C1163" t="s">
        <v>22</v>
      </c>
      <c r="D1163" t="s">
        <v>23</v>
      </c>
      <c r="E1163" t="s">
        <v>27</v>
      </c>
      <c r="F1163" t="s">
        <v>31</v>
      </c>
      <c r="G1163">
        <v>62933.760000000002</v>
      </c>
      <c r="H1163">
        <v>136718.70000000001</v>
      </c>
      <c r="I1163">
        <v>828</v>
      </c>
      <c r="J1163">
        <v>267292.15000000002</v>
      </c>
      <c r="K1163" t="s">
        <v>38</v>
      </c>
      <c r="L1163">
        <v>15</v>
      </c>
      <c r="M1163" s="1">
        <v>44734</v>
      </c>
      <c r="N1163" t="s">
        <v>20</v>
      </c>
    </row>
    <row r="1164" spans="1:14">
      <c r="A1164" t="s">
        <v>1196</v>
      </c>
      <c r="B1164">
        <v>62</v>
      </c>
      <c r="C1164" t="s">
        <v>15</v>
      </c>
      <c r="D1164" t="s">
        <v>29</v>
      </c>
      <c r="E1164" t="s">
        <v>24</v>
      </c>
      <c r="F1164" t="s">
        <v>18</v>
      </c>
      <c r="G1164">
        <v>6372.85</v>
      </c>
      <c r="H1164">
        <v>2892.57</v>
      </c>
      <c r="I1164">
        <v>377</v>
      </c>
      <c r="J1164">
        <v>27147.45</v>
      </c>
      <c r="K1164" t="s">
        <v>19</v>
      </c>
      <c r="L1164">
        <v>15</v>
      </c>
      <c r="M1164" s="1">
        <v>43630</v>
      </c>
      <c r="N1164" t="s">
        <v>20</v>
      </c>
    </row>
    <row r="1165" spans="1:14">
      <c r="A1165" t="s">
        <v>1197</v>
      </c>
      <c r="B1165">
        <v>59</v>
      </c>
      <c r="C1165" t="s">
        <v>22</v>
      </c>
      <c r="D1165" t="s">
        <v>29</v>
      </c>
      <c r="E1165" t="s">
        <v>27</v>
      </c>
      <c r="F1165" t="s">
        <v>18</v>
      </c>
      <c r="G1165">
        <v>60066.42</v>
      </c>
      <c r="H1165">
        <v>115662.52</v>
      </c>
      <c r="I1165">
        <v>601</v>
      </c>
      <c r="J1165">
        <v>96467.04</v>
      </c>
      <c r="K1165" t="s">
        <v>38</v>
      </c>
      <c r="L1165">
        <v>18</v>
      </c>
      <c r="M1165" s="1">
        <v>43798</v>
      </c>
      <c r="N1165" t="s">
        <v>20</v>
      </c>
    </row>
    <row r="1166" spans="1:14">
      <c r="A1166" t="s">
        <v>1198</v>
      </c>
      <c r="B1166">
        <v>42</v>
      </c>
      <c r="C1166" t="s">
        <v>22</v>
      </c>
      <c r="D1166" t="s">
        <v>23</v>
      </c>
      <c r="E1166" t="s">
        <v>27</v>
      </c>
      <c r="F1166" t="s">
        <v>18</v>
      </c>
      <c r="G1166">
        <v>9599.43</v>
      </c>
      <c r="H1166">
        <v>56476.98</v>
      </c>
      <c r="I1166">
        <v>411</v>
      </c>
      <c r="J1166">
        <v>33281.050000000003</v>
      </c>
      <c r="K1166" t="s">
        <v>25</v>
      </c>
      <c r="L1166">
        <v>50</v>
      </c>
      <c r="M1166" s="1">
        <v>43673</v>
      </c>
      <c r="N1166" t="s">
        <v>20</v>
      </c>
    </row>
    <row r="1167" spans="1:14">
      <c r="A1167" t="s">
        <v>1199</v>
      </c>
      <c r="B1167">
        <v>35</v>
      </c>
      <c r="C1167" t="s">
        <v>15</v>
      </c>
      <c r="D1167" t="s">
        <v>23</v>
      </c>
      <c r="E1167" t="s">
        <v>27</v>
      </c>
      <c r="F1167" t="s">
        <v>31</v>
      </c>
      <c r="G1167">
        <v>141834.16</v>
      </c>
      <c r="H1167">
        <v>51773.35</v>
      </c>
      <c r="I1167">
        <v>712</v>
      </c>
      <c r="J1167">
        <v>126907.38</v>
      </c>
      <c r="K1167" t="s">
        <v>38</v>
      </c>
      <c r="L1167">
        <v>2</v>
      </c>
      <c r="M1167" s="1">
        <v>44903</v>
      </c>
      <c r="N1167" t="s">
        <v>20</v>
      </c>
    </row>
    <row r="1168" spans="1:14">
      <c r="A1168" t="s">
        <v>1200</v>
      </c>
      <c r="B1168">
        <v>57</v>
      </c>
      <c r="C1168" t="s">
        <v>22</v>
      </c>
      <c r="D1168" t="s">
        <v>41</v>
      </c>
      <c r="E1168" t="s">
        <v>27</v>
      </c>
      <c r="F1168" t="s">
        <v>31</v>
      </c>
      <c r="G1168">
        <v>15265.21</v>
      </c>
      <c r="H1168">
        <v>32068.62</v>
      </c>
      <c r="I1168">
        <v>616</v>
      </c>
      <c r="J1168">
        <v>77696.38</v>
      </c>
      <c r="K1168" t="s">
        <v>38</v>
      </c>
      <c r="L1168">
        <v>23</v>
      </c>
      <c r="M1168" s="1">
        <v>44321</v>
      </c>
      <c r="N1168" t="s">
        <v>20</v>
      </c>
    </row>
    <row r="1169" spans="1:14">
      <c r="A1169" t="s">
        <v>1201</v>
      </c>
      <c r="B1169">
        <v>25</v>
      </c>
      <c r="C1169" t="s">
        <v>22</v>
      </c>
      <c r="D1169" t="s">
        <v>37</v>
      </c>
      <c r="E1169" t="s">
        <v>27</v>
      </c>
      <c r="F1169" t="s">
        <v>31</v>
      </c>
      <c r="G1169">
        <v>16565.23</v>
      </c>
      <c r="H1169">
        <v>137140.6</v>
      </c>
      <c r="I1169">
        <v>444</v>
      </c>
      <c r="J1169">
        <v>41169.230000000003</v>
      </c>
      <c r="K1169" t="s">
        <v>19</v>
      </c>
      <c r="L1169">
        <v>43</v>
      </c>
      <c r="M1169" s="1">
        <v>44537</v>
      </c>
      <c r="N1169" t="s">
        <v>20</v>
      </c>
    </row>
    <row r="1170" spans="1:14">
      <c r="A1170" t="s">
        <v>1202</v>
      </c>
      <c r="B1170">
        <v>56</v>
      </c>
      <c r="C1170" t="s">
        <v>15</v>
      </c>
      <c r="D1170" t="s">
        <v>37</v>
      </c>
      <c r="E1170" t="s">
        <v>27</v>
      </c>
      <c r="F1170" t="s">
        <v>18</v>
      </c>
      <c r="G1170">
        <v>31227.26</v>
      </c>
      <c r="H1170">
        <v>91033.84</v>
      </c>
      <c r="I1170">
        <v>317</v>
      </c>
      <c r="J1170">
        <v>16190.1</v>
      </c>
      <c r="K1170" t="s">
        <v>19</v>
      </c>
      <c r="L1170">
        <v>13</v>
      </c>
      <c r="M1170" s="1">
        <v>44903</v>
      </c>
      <c r="N1170" t="s">
        <v>35</v>
      </c>
    </row>
    <row r="1171" spans="1:14">
      <c r="A1171" t="s">
        <v>1203</v>
      </c>
      <c r="B1171">
        <v>57</v>
      </c>
      <c r="C1171" t="s">
        <v>22</v>
      </c>
      <c r="D1171" t="s">
        <v>29</v>
      </c>
      <c r="E1171" t="s">
        <v>24</v>
      </c>
      <c r="F1171" t="s">
        <v>45</v>
      </c>
      <c r="G1171">
        <v>453457.19</v>
      </c>
      <c r="H1171">
        <v>2103.77</v>
      </c>
      <c r="I1171">
        <v>650</v>
      </c>
      <c r="J1171">
        <v>97170.07</v>
      </c>
      <c r="K1171" t="s">
        <v>38</v>
      </c>
      <c r="L1171">
        <v>43</v>
      </c>
      <c r="M1171" s="1">
        <v>43666</v>
      </c>
      <c r="N1171" t="s">
        <v>20</v>
      </c>
    </row>
    <row r="1172" spans="1:14">
      <c r="A1172" t="s">
        <v>1204</v>
      </c>
      <c r="B1172">
        <v>31</v>
      </c>
      <c r="C1172" t="s">
        <v>22</v>
      </c>
      <c r="D1172" t="s">
        <v>23</v>
      </c>
      <c r="E1172" t="s">
        <v>27</v>
      </c>
      <c r="F1172" t="s">
        <v>33</v>
      </c>
      <c r="G1172">
        <v>99795.05</v>
      </c>
      <c r="H1172">
        <v>84882.42</v>
      </c>
      <c r="I1172">
        <v>454</v>
      </c>
      <c r="J1172">
        <v>49345.52</v>
      </c>
      <c r="K1172" t="s">
        <v>19</v>
      </c>
      <c r="L1172">
        <v>4</v>
      </c>
      <c r="M1172" s="1">
        <v>44239</v>
      </c>
      <c r="N1172" t="s">
        <v>20</v>
      </c>
    </row>
    <row r="1173" spans="1:14">
      <c r="A1173" t="s">
        <v>1205</v>
      </c>
      <c r="B1173">
        <v>49</v>
      </c>
      <c r="C1173" t="s">
        <v>22</v>
      </c>
      <c r="D1173" t="s">
        <v>23</v>
      </c>
      <c r="E1173" t="s">
        <v>17</v>
      </c>
      <c r="F1173" t="s">
        <v>18</v>
      </c>
      <c r="G1173">
        <v>77243</v>
      </c>
      <c r="H1173">
        <v>67304.350000000006</v>
      </c>
      <c r="I1173">
        <v>805</v>
      </c>
      <c r="J1173">
        <v>497413.99</v>
      </c>
      <c r="K1173" t="s">
        <v>38</v>
      </c>
      <c r="L1173">
        <v>47</v>
      </c>
      <c r="M1173" s="1">
        <v>43121</v>
      </c>
      <c r="N1173" t="s">
        <v>20</v>
      </c>
    </row>
    <row r="1174" spans="1:14">
      <c r="A1174" t="s">
        <v>1206</v>
      </c>
      <c r="B1174">
        <v>68</v>
      </c>
      <c r="C1174" t="s">
        <v>15</v>
      </c>
      <c r="D1174" t="s">
        <v>23</v>
      </c>
      <c r="E1174" t="s">
        <v>27</v>
      </c>
      <c r="F1174" t="s">
        <v>18</v>
      </c>
      <c r="G1174">
        <v>15013.66</v>
      </c>
      <c r="H1174">
        <v>190088.12</v>
      </c>
      <c r="I1174">
        <v>659</v>
      </c>
      <c r="J1174">
        <v>37330.11</v>
      </c>
      <c r="K1174" t="s">
        <v>25</v>
      </c>
      <c r="L1174">
        <v>54</v>
      </c>
      <c r="M1174" s="1">
        <v>44159</v>
      </c>
      <c r="N1174" t="s">
        <v>20</v>
      </c>
    </row>
    <row r="1175" spans="1:14">
      <c r="A1175" t="s">
        <v>1207</v>
      </c>
      <c r="B1175">
        <v>55</v>
      </c>
      <c r="C1175" t="s">
        <v>15</v>
      </c>
      <c r="D1175" t="s">
        <v>23</v>
      </c>
      <c r="E1175" t="s">
        <v>47</v>
      </c>
      <c r="F1175" t="s">
        <v>18</v>
      </c>
      <c r="G1175">
        <v>83578.42</v>
      </c>
      <c r="H1175">
        <v>13000.12</v>
      </c>
      <c r="I1175">
        <v>631</v>
      </c>
      <c r="J1175">
        <v>131342.31</v>
      </c>
      <c r="K1175" t="s">
        <v>38</v>
      </c>
      <c r="L1175">
        <v>55</v>
      </c>
      <c r="M1175" s="1">
        <v>45042</v>
      </c>
      <c r="N1175" t="s">
        <v>20</v>
      </c>
    </row>
    <row r="1176" spans="1:14">
      <c r="A1176" t="s">
        <v>1208</v>
      </c>
      <c r="B1176">
        <v>50</v>
      </c>
      <c r="C1176" t="s">
        <v>22</v>
      </c>
      <c r="D1176" t="s">
        <v>23</v>
      </c>
      <c r="E1176" t="s">
        <v>17</v>
      </c>
      <c r="F1176" t="s">
        <v>31</v>
      </c>
      <c r="G1176">
        <v>6588.52</v>
      </c>
      <c r="H1176">
        <v>113506.99</v>
      </c>
      <c r="I1176">
        <v>827</v>
      </c>
      <c r="J1176">
        <v>437193.8</v>
      </c>
      <c r="K1176" t="s">
        <v>38</v>
      </c>
      <c r="L1176">
        <v>25</v>
      </c>
      <c r="M1176" s="1">
        <v>43492</v>
      </c>
      <c r="N1176" t="s">
        <v>35</v>
      </c>
    </row>
    <row r="1177" spans="1:14">
      <c r="A1177" t="s">
        <v>1209</v>
      </c>
      <c r="B1177">
        <v>40</v>
      </c>
      <c r="C1177" t="s">
        <v>15</v>
      </c>
      <c r="D1177" t="s">
        <v>41</v>
      </c>
      <c r="E1177" t="s">
        <v>27</v>
      </c>
      <c r="F1177" t="s">
        <v>31</v>
      </c>
      <c r="G1177">
        <v>46546.18</v>
      </c>
      <c r="H1177">
        <v>172775.86</v>
      </c>
      <c r="I1177">
        <v>311</v>
      </c>
      <c r="J1177">
        <v>23492.38</v>
      </c>
      <c r="K1177" t="s">
        <v>19</v>
      </c>
      <c r="L1177">
        <v>11</v>
      </c>
      <c r="M1177" s="1">
        <v>43276</v>
      </c>
      <c r="N1177" t="s">
        <v>35</v>
      </c>
    </row>
    <row r="1178" spans="1:14">
      <c r="A1178" t="s">
        <v>1210</v>
      </c>
      <c r="B1178">
        <v>32</v>
      </c>
      <c r="C1178" t="s">
        <v>22</v>
      </c>
      <c r="D1178" t="s">
        <v>16</v>
      </c>
      <c r="E1178" t="s">
        <v>24</v>
      </c>
      <c r="F1178" t="s">
        <v>18</v>
      </c>
      <c r="G1178">
        <v>61993.14</v>
      </c>
      <c r="H1178">
        <v>12955.12</v>
      </c>
      <c r="I1178">
        <v>374</v>
      </c>
      <c r="J1178">
        <v>33572.92</v>
      </c>
      <c r="K1178" t="s">
        <v>25</v>
      </c>
      <c r="L1178">
        <v>50</v>
      </c>
      <c r="M1178" s="1">
        <v>43595</v>
      </c>
      <c r="N1178" t="s">
        <v>35</v>
      </c>
    </row>
    <row r="1179" spans="1:14">
      <c r="A1179" t="s">
        <v>1211</v>
      </c>
      <c r="B1179">
        <v>50</v>
      </c>
      <c r="C1179" t="s">
        <v>22</v>
      </c>
      <c r="D1179" t="s">
        <v>23</v>
      </c>
      <c r="E1179" t="s">
        <v>17</v>
      </c>
      <c r="F1179" t="s">
        <v>45</v>
      </c>
      <c r="G1179">
        <v>218860.88</v>
      </c>
      <c r="H1179">
        <v>218848.05</v>
      </c>
      <c r="I1179">
        <v>511</v>
      </c>
      <c r="J1179">
        <v>199979.61</v>
      </c>
      <c r="K1179" t="s">
        <v>38</v>
      </c>
      <c r="L1179">
        <v>48</v>
      </c>
      <c r="M1179" s="1">
        <v>44575</v>
      </c>
      <c r="N1179" t="s">
        <v>20</v>
      </c>
    </row>
    <row r="1180" spans="1:14">
      <c r="A1180" t="s">
        <v>1212</v>
      </c>
      <c r="B1180">
        <v>42</v>
      </c>
      <c r="C1180" t="s">
        <v>22</v>
      </c>
      <c r="D1180" t="s">
        <v>23</v>
      </c>
      <c r="E1180" t="s">
        <v>24</v>
      </c>
      <c r="F1180" t="s">
        <v>18</v>
      </c>
      <c r="G1180">
        <v>98435.15</v>
      </c>
      <c r="H1180">
        <v>12720.04</v>
      </c>
      <c r="I1180">
        <v>582</v>
      </c>
      <c r="J1180">
        <v>21693.1</v>
      </c>
      <c r="K1180" t="s">
        <v>19</v>
      </c>
      <c r="L1180">
        <v>42</v>
      </c>
      <c r="M1180" s="1">
        <v>43933</v>
      </c>
      <c r="N1180" t="s">
        <v>20</v>
      </c>
    </row>
    <row r="1181" spans="1:14">
      <c r="A1181" t="s">
        <v>1213</v>
      </c>
      <c r="B1181">
        <v>34</v>
      </c>
      <c r="C1181" t="s">
        <v>22</v>
      </c>
      <c r="D1181" t="s">
        <v>29</v>
      </c>
      <c r="E1181" t="s">
        <v>17</v>
      </c>
      <c r="F1181" t="s">
        <v>31</v>
      </c>
      <c r="G1181">
        <v>10916.15</v>
      </c>
      <c r="H1181">
        <v>284934.96000000002</v>
      </c>
      <c r="I1181">
        <v>494</v>
      </c>
      <c r="J1181">
        <v>49685.84</v>
      </c>
      <c r="K1181" t="s">
        <v>19</v>
      </c>
      <c r="L1181">
        <v>12</v>
      </c>
      <c r="M1181" s="1">
        <v>44101</v>
      </c>
      <c r="N1181" t="s">
        <v>20</v>
      </c>
    </row>
    <row r="1182" spans="1:14">
      <c r="A1182" t="s">
        <v>1214</v>
      </c>
      <c r="B1182">
        <v>50</v>
      </c>
      <c r="C1182" t="s">
        <v>22</v>
      </c>
      <c r="D1182" t="s">
        <v>23</v>
      </c>
      <c r="E1182" t="s">
        <v>17</v>
      </c>
      <c r="F1182" t="s">
        <v>31</v>
      </c>
      <c r="G1182">
        <v>199726.64</v>
      </c>
      <c r="H1182">
        <v>77960.23</v>
      </c>
      <c r="I1182">
        <v>329</v>
      </c>
      <c r="J1182">
        <v>43334.71</v>
      </c>
      <c r="K1182" t="s">
        <v>19</v>
      </c>
      <c r="L1182">
        <v>13</v>
      </c>
      <c r="M1182" s="1">
        <v>44238</v>
      </c>
      <c r="N1182" t="s">
        <v>20</v>
      </c>
    </row>
    <row r="1183" spans="1:14">
      <c r="A1183" t="s">
        <v>1215</v>
      </c>
      <c r="B1183">
        <v>64</v>
      </c>
      <c r="C1183" t="s">
        <v>15</v>
      </c>
      <c r="D1183" t="s">
        <v>41</v>
      </c>
      <c r="E1183" t="s">
        <v>24</v>
      </c>
      <c r="F1183" t="s">
        <v>45</v>
      </c>
      <c r="G1183">
        <v>330632.52</v>
      </c>
      <c r="H1183">
        <v>19780.78</v>
      </c>
      <c r="I1183">
        <v>308</v>
      </c>
      <c r="J1183">
        <v>46504.65</v>
      </c>
      <c r="K1183" t="s">
        <v>25</v>
      </c>
      <c r="L1183">
        <v>9</v>
      </c>
      <c r="M1183" s="1">
        <v>44653</v>
      </c>
      <c r="N1183" t="s">
        <v>20</v>
      </c>
    </row>
    <row r="1184" spans="1:14">
      <c r="A1184" t="s">
        <v>1216</v>
      </c>
      <c r="B1184">
        <v>19</v>
      </c>
      <c r="C1184" t="s">
        <v>22</v>
      </c>
      <c r="D1184" t="s">
        <v>29</v>
      </c>
      <c r="E1184" t="s">
        <v>27</v>
      </c>
      <c r="F1184" t="s">
        <v>18</v>
      </c>
      <c r="G1184">
        <v>56311.99</v>
      </c>
      <c r="H1184">
        <v>171262.55</v>
      </c>
      <c r="I1184">
        <v>608</v>
      </c>
      <c r="J1184">
        <v>155677.53</v>
      </c>
      <c r="K1184" t="s">
        <v>25</v>
      </c>
      <c r="L1184">
        <v>59</v>
      </c>
      <c r="M1184" s="1">
        <v>43593</v>
      </c>
      <c r="N1184" t="s">
        <v>20</v>
      </c>
    </row>
    <row r="1185" spans="1:14">
      <c r="A1185" t="s">
        <v>1217</v>
      </c>
      <c r="B1185">
        <v>31</v>
      </c>
      <c r="C1185" t="s">
        <v>15</v>
      </c>
      <c r="D1185" t="s">
        <v>29</v>
      </c>
      <c r="E1185" t="s">
        <v>27</v>
      </c>
      <c r="F1185" t="s">
        <v>33</v>
      </c>
      <c r="G1185">
        <v>18331.740000000002</v>
      </c>
      <c r="H1185">
        <v>130125.34</v>
      </c>
      <c r="I1185">
        <v>744</v>
      </c>
      <c r="J1185">
        <v>72313.240000000005</v>
      </c>
      <c r="K1185" t="s">
        <v>38</v>
      </c>
      <c r="L1185">
        <v>53</v>
      </c>
      <c r="M1185" s="1">
        <v>44515</v>
      </c>
      <c r="N1185" t="s">
        <v>20</v>
      </c>
    </row>
    <row r="1186" spans="1:14">
      <c r="A1186" t="s">
        <v>1218</v>
      </c>
      <c r="B1186">
        <v>57</v>
      </c>
      <c r="C1186" t="s">
        <v>15</v>
      </c>
      <c r="D1186" t="s">
        <v>23</v>
      </c>
      <c r="E1186" t="s">
        <v>24</v>
      </c>
      <c r="F1186" t="s">
        <v>45</v>
      </c>
      <c r="G1186">
        <v>172997.99</v>
      </c>
      <c r="H1186">
        <v>13247.43</v>
      </c>
      <c r="I1186">
        <v>609</v>
      </c>
      <c r="J1186">
        <v>107861.47</v>
      </c>
      <c r="K1186" t="s">
        <v>25</v>
      </c>
      <c r="L1186">
        <v>45</v>
      </c>
      <c r="M1186" s="1">
        <v>44076</v>
      </c>
      <c r="N1186" t="s">
        <v>20</v>
      </c>
    </row>
    <row r="1187" spans="1:14">
      <c r="A1187" t="s">
        <v>1219</v>
      </c>
      <c r="B1187">
        <v>57</v>
      </c>
      <c r="C1187" t="s">
        <v>22</v>
      </c>
      <c r="D1187" t="s">
        <v>23</v>
      </c>
      <c r="E1187" t="s">
        <v>27</v>
      </c>
      <c r="F1187" t="s">
        <v>18</v>
      </c>
      <c r="G1187">
        <v>92541.61</v>
      </c>
      <c r="H1187">
        <v>140300.4</v>
      </c>
      <c r="I1187">
        <v>725</v>
      </c>
      <c r="J1187">
        <v>84889.14</v>
      </c>
      <c r="K1187" t="s">
        <v>25</v>
      </c>
      <c r="L1187">
        <v>38</v>
      </c>
      <c r="M1187" s="1">
        <v>44423</v>
      </c>
      <c r="N1187" t="s">
        <v>20</v>
      </c>
    </row>
    <row r="1188" spans="1:14">
      <c r="A1188" t="s">
        <v>1220</v>
      </c>
      <c r="B1188">
        <v>68</v>
      </c>
      <c r="C1188" t="s">
        <v>22</v>
      </c>
      <c r="D1188" t="s">
        <v>16</v>
      </c>
      <c r="E1188" t="s">
        <v>17</v>
      </c>
      <c r="F1188" t="s">
        <v>18</v>
      </c>
      <c r="G1188">
        <v>36070.35</v>
      </c>
      <c r="H1188">
        <v>36350.94</v>
      </c>
      <c r="I1188">
        <v>390</v>
      </c>
      <c r="J1188">
        <v>11273.15</v>
      </c>
      <c r="K1188" t="s">
        <v>19</v>
      </c>
      <c r="L1188">
        <v>6</v>
      </c>
      <c r="M1188" s="1">
        <v>44558</v>
      </c>
      <c r="N1188" t="s">
        <v>20</v>
      </c>
    </row>
    <row r="1189" spans="1:14">
      <c r="A1189" t="s">
        <v>1221</v>
      </c>
      <c r="B1189">
        <v>56</v>
      </c>
      <c r="C1189" t="s">
        <v>15</v>
      </c>
      <c r="D1189" t="s">
        <v>16</v>
      </c>
      <c r="E1189" t="s">
        <v>27</v>
      </c>
      <c r="F1189" t="s">
        <v>31</v>
      </c>
      <c r="G1189">
        <v>134022.37</v>
      </c>
      <c r="H1189">
        <v>67062.8</v>
      </c>
      <c r="I1189">
        <v>755</v>
      </c>
      <c r="J1189">
        <v>446579.6</v>
      </c>
      <c r="K1189" t="s">
        <v>38</v>
      </c>
      <c r="L1189">
        <v>43</v>
      </c>
      <c r="M1189" s="1">
        <v>44106</v>
      </c>
      <c r="N1189" t="s">
        <v>20</v>
      </c>
    </row>
    <row r="1190" spans="1:14">
      <c r="A1190" t="s">
        <v>1222</v>
      </c>
      <c r="B1190">
        <v>68</v>
      </c>
      <c r="C1190" t="s">
        <v>15</v>
      </c>
      <c r="D1190" t="s">
        <v>16</v>
      </c>
      <c r="E1190" t="s">
        <v>17</v>
      </c>
      <c r="F1190" t="s">
        <v>33</v>
      </c>
      <c r="G1190">
        <v>149929.49</v>
      </c>
      <c r="H1190">
        <v>289211.84999999998</v>
      </c>
      <c r="I1190">
        <v>743</v>
      </c>
      <c r="J1190">
        <v>220815.91</v>
      </c>
      <c r="K1190" t="s">
        <v>38</v>
      </c>
      <c r="L1190">
        <v>51</v>
      </c>
      <c r="M1190" s="1">
        <v>44018</v>
      </c>
      <c r="N1190" t="s">
        <v>20</v>
      </c>
    </row>
    <row r="1191" spans="1:14">
      <c r="A1191" t="s">
        <v>1223</v>
      </c>
      <c r="B1191">
        <v>23</v>
      </c>
      <c r="C1191" t="s">
        <v>15</v>
      </c>
      <c r="D1191" t="s">
        <v>23</v>
      </c>
      <c r="E1191" t="s">
        <v>47</v>
      </c>
      <c r="F1191" t="s">
        <v>33</v>
      </c>
      <c r="G1191">
        <v>46829.760000000002</v>
      </c>
      <c r="H1191">
        <v>18359.11</v>
      </c>
      <c r="I1191">
        <v>378</v>
      </c>
      <c r="J1191">
        <v>35252.31</v>
      </c>
      <c r="K1191" t="s">
        <v>19</v>
      </c>
      <c r="L1191">
        <v>59</v>
      </c>
      <c r="M1191" s="1">
        <v>44724</v>
      </c>
      <c r="N1191" t="s">
        <v>35</v>
      </c>
    </row>
    <row r="1192" spans="1:14">
      <c r="A1192" t="s">
        <v>1224</v>
      </c>
      <c r="B1192">
        <v>23</v>
      </c>
      <c r="C1192" t="s">
        <v>22</v>
      </c>
      <c r="D1192" t="s">
        <v>29</v>
      </c>
      <c r="E1192" t="s">
        <v>27</v>
      </c>
      <c r="F1192" t="s">
        <v>31</v>
      </c>
      <c r="G1192">
        <v>117335.77</v>
      </c>
      <c r="H1192">
        <v>94320.11</v>
      </c>
      <c r="I1192">
        <v>774</v>
      </c>
      <c r="J1192">
        <v>460308.38</v>
      </c>
      <c r="K1192" t="s">
        <v>25</v>
      </c>
      <c r="L1192">
        <v>43</v>
      </c>
      <c r="M1192" s="1">
        <v>43136</v>
      </c>
      <c r="N1192" t="s">
        <v>20</v>
      </c>
    </row>
    <row r="1193" spans="1:14">
      <c r="A1193" t="s">
        <v>1225</v>
      </c>
      <c r="B1193">
        <v>20</v>
      </c>
      <c r="C1193" t="s">
        <v>15</v>
      </c>
      <c r="D1193" t="s">
        <v>29</v>
      </c>
      <c r="E1193" t="s">
        <v>27</v>
      </c>
      <c r="F1193" t="s">
        <v>33</v>
      </c>
      <c r="G1193">
        <v>107501.29</v>
      </c>
      <c r="H1193">
        <v>159546.54</v>
      </c>
      <c r="I1193">
        <v>402</v>
      </c>
      <c r="J1193">
        <v>9738.18</v>
      </c>
      <c r="K1193" t="s">
        <v>25</v>
      </c>
      <c r="L1193">
        <v>10</v>
      </c>
      <c r="M1193" s="1">
        <v>43291</v>
      </c>
      <c r="N1193" t="s">
        <v>20</v>
      </c>
    </row>
    <row r="1194" spans="1:14">
      <c r="A1194" t="s">
        <v>1226</v>
      </c>
      <c r="B1194">
        <v>24</v>
      </c>
      <c r="C1194" t="s">
        <v>22</v>
      </c>
      <c r="D1194" t="s">
        <v>37</v>
      </c>
      <c r="E1194" t="s">
        <v>17</v>
      </c>
      <c r="F1194" t="s">
        <v>18</v>
      </c>
      <c r="G1194">
        <v>17298.099999999999</v>
      </c>
      <c r="H1194">
        <v>166865.29999999999</v>
      </c>
      <c r="I1194">
        <v>755</v>
      </c>
      <c r="J1194">
        <v>134082.06</v>
      </c>
      <c r="K1194" t="s">
        <v>38</v>
      </c>
      <c r="L1194">
        <v>23</v>
      </c>
      <c r="M1194" s="1">
        <v>43703</v>
      </c>
      <c r="N1194" t="s">
        <v>20</v>
      </c>
    </row>
    <row r="1195" spans="1:14">
      <c r="A1195" t="s">
        <v>1227</v>
      </c>
      <c r="B1195">
        <v>68</v>
      </c>
      <c r="C1195" t="s">
        <v>22</v>
      </c>
      <c r="D1195" t="s">
        <v>23</v>
      </c>
      <c r="E1195" t="s">
        <v>24</v>
      </c>
      <c r="F1195" t="s">
        <v>18</v>
      </c>
      <c r="G1195">
        <v>15718.58</v>
      </c>
      <c r="H1195">
        <v>263.26</v>
      </c>
      <c r="I1195">
        <v>613</v>
      </c>
      <c r="J1195">
        <v>54748.27</v>
      </c>
      <c r="K1195" t="s">
        <v>38</v>
      </c>
      <c r="L1195">
        <v>15</v>
      </c>
      <c r="M1195" s="1">
        <v>43554</v>
      </c>
      <c r="N1195" t="s">
        <v>20</v>
      </c>
    </row>
    <row r="1196" spans="1:14">
      <c r="A1196" t="s">
        <v>1228</v>
      </c>
      <c r="B1196">
        <v>25</v>
      </c>
      <c r="C1196" t="s">
        <v>22</v>
      </c>
      <c r="D1196" t="s">
        <v>23</v>
      </c>
      <c r="E1196" t="s">
        <v>27</v>
      </c>
      <c r="F1196" t="s">
        <v>33</v>
      </c>
      <c r="G1196">
        <v>73883.11</v>
      </c>
      <c r="H1196">
        <v>155160.39000000001</v>
      </c>
      <c r="I1196">
        <v>546</v>
      </c>
      <c r="J1196">
        <v>127178.69</v>
      </c>
      <c r="K1196" t="s">
        <v>38</v>
      </c>
      <c r="L1196">
        <v>45</v>
      </c>
      <c r="M1196" s="1">
        <v>43929</v>
      </c>
      <c r="N1196" t="s">
        <v>20</v>
      </c>
    </row>
    <row r="1197" spans="1:14">
      <c r="A1197" t="s">
        <v>1229</v>
      </c>
      <c r="B1197">
        <v>59</v>
      </c>
      <c r="C1197" t="s">
        <v>15</v>
      </c>
      <c r="D1197" t="s">
        <v>16</v>
      </c>
      <c r="E1197" t="s">
        <v>27</v>
      </c>
      <c r="F1197" t="s">
        <v>45</v>
      </c>
      <c r="G1197">
        <v>223615.63</v>
      </c>
      <c r="H1197">
        <v>154476.99</v>
      </c>
      <c r="I1197">
        <v>533</v>
      </c>
      <c r="J1197">
        <v>138660.95000000001</v>
      </c>
      <c r="K1197" t="s">
        <v>19</v>
      </c>
      <c r="L1197">
        <v>23</v>
      </c>
      <c r="M1197" s="1">
        <v>44517</v>
      </c>
      <c r="N1197" t="s">
        <v>35</v>
      </c>
    </row>
    <row r="1198" spans="1:14">
      <c r="A1198" t="s">
        <v>1230</v>
      </c>
      <c r="B1198">
        <v>69</v>
      </c>
      <c r="C1198" t="s">
        <v>22</v>
      </c>
      <c r="D1198" t="s">
        <v>16</v>
      </c>
      <c r="E1198" t="s">
        <v>47</v>
      </c>
      <c r="F1198" t="s">
        <v>31</v>
      </c>
      <c r="G1198">
        <v>144272.01</v>
      </c>
      <c r="H1198">
        <v>9128.7199999999993</v>
      </c>
      <c r="I1198">
        <v>534</v>
      </c>
      <c r="J1198">
        <v>131310.79999999999</v>
      </c>
      <c r="K1198" t="s">
        <v>25</v>
      </c>
      <c r="L1198">
        <v>40</v>
      </c>
      <c r="M1198" s="1">
        <v>43599</v>
      </c>
      <c r="N1198" t="s">
        <v>20</v>
      </c>
    </row>
    <row r="1199" spans="1:14">
      <c r="A1199" t="s">
        <v>1231</v>
      </c>
      <c r="B1199">
        <v>32</v>
      </c>
      <c r="C1199" t="s">
        <v>22</v>
      </c>
      <c r="D1199" t="s">
        <v>29</v>
      </c>
      <c r="E1199" t="s">
        <v>17</v>
      </c>
      <c r="F1199" t="s">
        <v>45</v>
      </c>
      <c r="G1199">
        <v>81278.95</v>
      </c>
      <c r="H1199">
        <v>287864.82</v>
      </c>
      <c r="I1199">
        <v>686</v>
      </c>
      <c r="J1199">
        <v>152800.28</v>
      </c>
      <c r="K1199" t="s">
        <v>38</v>
      </c>
      <c r="L1199">
        <v>37</v>
      </c>
      <c r="M1199" s="1">
        <v>43728</v>
      </c>
      <c r="N1199" t="s">
        <v>35</v>
      </c>
    </row>
    <row r="1200" spans="1:14">
      <c r="A1200" t="s">
        <v>1232</v>
      </c>
      <c r="B1200">
        <v>64</v>
      </c>
      <c r="C1200" t="s">
        <v>22</v>
      </c>
      <c r="D1200" t="s">
        <v>29</v>
      </c>
      <c r="E1200" t="s">
        <v>27</v>
      </c>
      <c r="F1200" t="s">
        <v>33</v>
      </c>
      <c r="G1200">
        <v>146103.32999999999</v>
      </c>
      <c r="H1200">
        <v>68064.38</v>
      </c>
      <c r="I1200">
        <v>337</v>
      </c>
      <c r="J1200">
        <v>5673.11</v>
      </c>
      <c r="K1200" t="s">
        <v>25</v>
      </c>
      <c r="L1200">
        <v>34</v>
      </c>
      <c r="M1200" s="1">
        <v>44460</v>
      </c>
      <c r="N1200" t="s">
        <v>35</v>
      </c>
    </row>
    <row r="1201" spans="1:14">
      <c r="A1201" t="s">
        <v>1233</v>
      </c>
      <c r="B1201">
        <v>46</v>
      </c>
      <c r="C1201" t="s">
        <v>22</v>
      </c>
      <c r="D1201" t="s">
        <v>29</v>
      </c>
      <c r="E1201" t="s">
        <v>27</v>
      </c>
      <c r="F1201" t="s">
        <v>45</v>
      </c>
      <c r="G1201">
        <v>56424.639999999999</v>
      </c>
      <c r="H1201">
        <v>107817.39</v>
      </c>
      <c r="I1201">
        <v>460</v>
      </c>
      <c r="J1201">
        <v>17692.71</v>
      </c>
      <c r="K1201" t="s">
        <v>19</v>
      </c>
      <c r="L1201">
        <v>16</v>
      </c>
      <c r="M1201" s="1">
        <v>44292</v>
      </c>
      <c r="N1201" t="s">
        <v>20</v>
      </c>
    </row>
    <row r="1202" spans="1:14">
      <c r="A1202" t="s">
        <v>1234</v>
      </c>
      <c r="B1202">
        <v>50</v>
      </c>
      <c r="C1202" t="s">
        <v>22</v>
      </c>
      <c r="D1202" t="s">
        <v>37</v>
      </c>
      <c r="E1202" t="s">
        <v>17</v>
      </c>
      <c r="F1202" t="s">
        <v>33</v>
      </c>
      <c r="G1202">
        <v>94184.36</v>
      </c>
      <c r="H1202">
        <v>52126.07</v>
      </c>
      <c r="I1202">
        <v>761</v>
      </c>
      <c r="J1202">
        <v>458007.41</v>
      </c>
      <c r="K1202" t="s">
        <v>25</v>
      </c>
      <c r="L1202">
        <v>45</v>
      </c>
      <c r="M1202" s="1">
        <v>43856</v>
      </c>
      <c r="N1202" t="s">
        <v>35</v>
      </c>
    </row>
    <row r="1203" spans="1:14">
      <c r="A1203" t="s">
        <v>1235</v>
      </c>
      <c r="B1203">
        <v>69</v>
      </c>
      <c r="C1203" t="s">
        <v>15</v>
      </c>
      <c r="D1203" t="s">
        <v>29</v>
      </c>
      <c r="E1203" t="s">
        <v>27</v>
      </c>
      <c r="F1203" t="s">
        <v>45</v>
      </c>
      <c r="G1203">
        <v>303184.67</v>
      </c>
      <c r="H1203">
        <v>132557.99</v>
      </c>
      <c r="I1203">
        <v>748</v>
      </c>
      <c r="J1203">
        <v>61631.9</v>
      </c>
      <c r="K1203" t="s">
        <v>25</v>
      </c>
      <c r="L1203">
        <v>51</v>
      </c>
      <c r="M1203" s="1">
        <v>44070</v>
      </c>
      <c r="N1203" t="s">
        <v>20</v>
      </c>
    </row>
    <row r="1204" spans="1:14">
      <c r="A1204" t="s">
        <v>1236</v>
      </c>
      <c r="B1204">
        <v>47</v>
      </c>
      <c r="C1204" t="s">
        <v>22</v>
      </c>
      <c r="D1204" t="s">
        <v>41</v>
      </c>
      <c r="E1204" t="s">
        <v>27</v>
      </c>
      <c r="F1204" t="s">
        <v>18</v>
      </c>
      <c r="G1204">
        <v>14336.86</v>
      </c>
      <c r="H1204">
        <v>93826.69</v>
      </c>
      <c r="I1204">
        <v>416</v>
      </c>
      <c r="J1204">
        <v>19512.37</v>
      </c>
      <c r="K1204" t="s">
        <v>19</v>
      </c>
      <c r="L1204">
        <v>41</v>
      </c>
      <c r="M1204" s="1">
        <v>44234</v>
      </c>
      <c r="N1204" t="s">
        <v>20</v>
      </c>
    </row>
    <row r="1205" spans="1:14">
      <c r="A1205" t="s">
        <v>1237</v>
      </c>
      <c r="B1205">
        <v>56</v>
      </c>
      <c r="C1205" t="s">
        <v>22</v>
      </c>
      <c r="D1205" t="s">
        <v>29</v>
      </c>
      <c r="E1205" t="s">
        <v>24</v>
      </c>
      <c r="F1205" t="s">
        <v>33</v>
      </c>
      <c r="G1205">
        <v>31128.240000000002</v>
      </c>
      <c r="H1205">
        <v>7063.47</v>
      </c>
      <c r="I1205">
        <v>540</v>
      </c>
      <c r="J1205">
        <v>44256.14</v>
      </c>
      <c r="K1205" t="s">
        <v>38</v>
      </c>
      <c r="L1205">
        <v>47</v>
      </c>
      <c r="M1205" s="1">
        <v>44188</v>
      </c>
      <c r="N1205" t="s">
        <v>20</v>
      </c>
    </row>
    <row r="1206" spans="1:14">
      <c r="A1206" t="s">
        <v>1238</v>
      </c>
      <c r="B1206">
        <v>44</v>
      </c>
      <c r="C1206" t="s">
        <v>15</v>
      </c>
      <c r="D1206" t="s">
        <v>41</v>
      </c>
      <c r="E1206" t="s">
        <v>27</v>
      </c>
      <c r="F1206" t="s">
        <v>18</v>
      </c>
      <c r="G1206">
        <v>79475.070000000007</v>
      </c>
      <c r="H1206">
        <v>170586.07</v>
      </c>
      <c r="I1206">
        <v>325</v>
      </c>
      <c r="J1206">
        <v>22025.99</v>
      </c>
      <c r="K1206" t="s">
        <v>19</v>
      </c>
      <c r="L1206">
        <v>32</v>
      </c>
      <c r="M1206" s="1">
        <v>43805</v>
      </c>
      <c r="N1206" t="s">
        <v>20</v>
      </c>
    </row>
    <row r="1207" spans="1:14">
      <c r="A1207" t="s">
        <v>1239</v>
      </c>
      <c r="B1207">
        <v>53</v>
      </c>
      <c r="C1207" t="s">
        <v>22</v>
      </c>
      <c r="D1207" t="s">
        <v>37</v>
      </c>
      <c r="E1207" t="s">
        <v>17</v>
      </c>
      <c r="F1207" t="s">
        <v>33</v>
      </c>
      <c r="G1207">
        <v>134258.74</v>
      </c>
      <c r="H1207">
        <v>22677.279999999999</v>
      </c>
      <c r="I1207">
        <v>597</v>
      </c>
      <c r="J1207">
        <v>51956.73</v>
      </c>
      <c r="K1207" t="s">
        <v>38</v>
      </c>
      <c r="L1207">
        <v>38</v>
      </c>
      <c r="M1207" s="1">
        <v>43972</v>
      </c>
      <c r="N1207" t="s">
        <v>20</v>
      </c>
    </row>
    <row r="1208" spans="1:14">
      <c r="A1208" t="s">
        <v>1240</v>
      </c>
      <c r="B1208">
        <v>46</v>
      </c>
      <c r="C1208" t="s">
        <v>15</v>
      </c>
      <c r="D1208" t="s">
        <v>23</v>
      </c>
      <c r="E1208" t="s">
        <v>27</v>
      </c>
      <c r="F1208" t="s">
        <v>31</v>
      </c>
      <c r="G1208">
        <v>60188.31</v>
      </c>
      <c r="H1208">
        <v>165650.95000000001</v>
      </c>
      <c r="I1208">
        <v>453</v>
      </c>
      <c r="J1208">
        <v>45941.19</v>
      </c>
      <c r="K1208" t="s">
        <v>19</v>
      </c>
      <c r="L1208">
        <v>40</v>
      </c>
      <c r="M1208" s="1">
        <v>44628</v>
      </c>
      <c r="N1208" t="s">
        <v>20</v>
      </c>
    </row>
    <row r="1209" spans="1:14">
      <c r="A1209" t="s">
        <v>1241</v>
      </c>
      <c r="B1209">
        <v>55</v>
      </c>
      <c r="C1209" t="s">
        <v>22</v>
      </c>
      <c r="D1209" t="s">
        <v>37</v>
      </c>
      <c r="E1209" t="s">
        <v>24</v>
      </c>
      <c r="F1209" t="s">
        <v>45</v>
      </c>
      <c r="G1209">
        <v>247083.78</v>
      </c>
      <c r="H1209">
        <v>11428.97</v>
      </c>
      <c r="I1209">
        <v>767</v>
      </c>
      <c r="J1209">
        <v>55646.69</v>
      </c>
      <c r="K1209" t="s">
        <v>25</v>
      </c>
      <c r="L1209">
        <v>56</v>
      </c>
      <c r="M1209" s="1">
        <v>44228</v>
      </c>
      <c r="N1209" t="s">
        <v>20</v>
      </c>
    </row>
    <row r="1210" spans="1:14">
      <c r="A1210" t="s">
        <v>1242</v>
      </c>
      <c r="B1210">
        <v>50</v>
      </c>
      <c r="C1210" t="s">
        <v>15</v>
      </c>
      <c r="D1210" t="s">
        <v>23</v>
      </c>
      <c r="E1210" t="s">
        <v>17</v>
      </c>
      <c r="F1210" t="s">
        <v>31</v>
      </c>
      <c r="G1210">
        <v>74224.03</v>
      </c>
      <c r="H1210">
        <v>296107.58</v>
      </c>
      <c r="I1210">
        <v>348</v>
      </c>
      <c r="J1210">
        <v>18914.349999999999</v>
      </c>
      <c r="K1210" t="s">
        <v>19</v>
      </c>
      <c r="L1210">
        <v>46</v>
      </c>
      <c r="M1210" s="1">
        <v>43778</v>
      </c>
      <c r="N1210" t="s">
        <v>20</v>
      </c>
    </row>
    <row r="1211" spans="1:14">
      <c r="A1211" t="s">
        <v>1243</v>
      </c>
      <c r="B1211">
        <v>54</v>
      </c>
      <c r="C1211" t="s">
        <v>15</v>
      </c>
      <c r="D1211" t="s">
        <v>41</v>
      </c>
      <c r="E1211" t="s">
        <v>27</v>
      </c>
      <c r="F1211" t="s">
        <v>18</v>
      </c>
      <c r="G1211">
        <v>8182.15</v>
      </c>
      <c r="H1211">
        <v>130205.35</v>
      </c>
      <c r="I1211">
        <v>345</v>
      </c>
      <c r="J1211">
        <v>26109.63</v>
      </c>
      <c r="K1211" t="s">
        <v>19</v>
      </c>
      <c r="L1211">
        <v>5</v>
      </c>
      <c r="M1211" s="1">
        <v>43821</v>
      </c>
      <c r="N1211" t="s">
        <v>20</v>
      </c>
    </row>
    <row r="1212" spans="1:14">
      <c r="A1212" t="s">
        <v>1244</v>
      </c>
      <c r="B1212">
        <v>44</v>
      </c>
      <c r="C1212" t="s">
        <v>22</v>
      </c>
      <c r="D1212" t="s">
        <v>16</v>
      </c>
      <c r="E1212" t="s">
        <v>17</v>
      </c>
      <c r="F1212" t="s">
        <v>18</v>
      </c>
      <c r="G1212">
        <v>67647.22</v>
      </c>
      <c r="H1212">
        <v>35506.160000000003</v>
      </c>
      <c r="I1212">
        <v>584</v>
      </c>
      <c r="J1212">
        <v>107845.02</v>
      </c>
      <c r="K1212" t="s">
        <v>25</v>
      </c>
      <c r="L1212">
        <v>17</v>
      </c>
      <c r="M1212" s="1">
        <v>44540</v>
      </c>
      <c r="N1212" t="s">
        <v>20</v>
      </c>
    </row>
    <row r="1213" spans="1:14">
      <c r="A1213" t="s">
        <v>1245</v>
      </c>
      <c r="B1213">
        <v>50</v>
      </c>
      <c r="C1213" t="s">
        <v>22</v>
      </c>
      <c r="D1213" t="s">
        <v>23</v>
      </c>
      <c r="E1213" t="s">
        <v>27</v>
      </c>
      <c r="F1213" t="s">
        <v>33</v>
      </c>
      <c r="G1213">
        <v>125527.01</v>
      </c>
      <c r="H1213">
        <v>38609.71</v>
      </c>
      <c r="I1213">
        <v>381</v>
      </c>
      <c r="J1213">
        <v>25951.8</v>
      </c>
      <c r="K1213" t="s">
        <v>19</v>
      </c>
      <c r="L1213">
        <v>22</v>
      </c>
      <c r="M1213" s="1">
        <v>44030</v>
      </c>
      <c r="N1213" t="s">
        <v>20</v>
      </c>
    </row>
    <row r="1214" spans="1:14">
      <c r="A1214" t="s">
        <v>1246</v>
      </c>
      <c r="B1214">
        <v>21</v>
      </c>
      <c r="C1214" t="s">
        <v>22</v>
      </c>
      <c r="D1214" t="s">
        <v>16</v>
      </c>
      <c r="E1214" t="s">
        <v>24</v>
      </c>
      <c r="F1214" t="s">
        <v>33</v>
      </c>
      <c r="G1214">
        <v>52683.11</v>
      </c>
      <c r="H1214">
        <v>17663.060000000001</v>
      </c>
      <c r="I1214">
        <v>343</v>
      </c>
      <c r="J1214">
        <v>37337.07</v>
      </c>
      <c r="K1214" t="s">
        <v>19</v>
      </c>
      <c r="L1214">
        <v>39</v>
      </c>
      <c r="M1214" s="1">
        <v>43655</v>
      </c>
      <c r="N1214" t="s">
        <v>20</v>
      </c>
    </row>
    <row r="1215" spans="1:14">
      <c r="A1215" t="s">
        <v>1247</v>
      </c>
      <c r="B1215">
        <v>39</v>
      </c>
      <c r="C1215" t="s">
        <v>15</v>
      </c>
      <c r="D1215" t="s">
        <v>41</v>
      </c>
      <c r="E1215" t="s">
        <v>24</v>
      </c>
      <c r="F1215" t="s">
        <v>18</v>
      </c>
      <c r="G1215">
        <v>99027.4</v>
      </c>
      <c r="H1215">
        <v>16824.28</v>
      </c>
      <c r="I1215">
        <v>572</v>
      </c>
      <c r="J1215">
        <v>37068</v>
      </c>
      <c r="K1215" t="s">
        <v>25</v>
      </c>
      <c r="L1215">
        <v>41</v>
      </c>
      <c r="M1215" s="1">
        <v>43728</v>
      </c>
      <c r="N1215" t="s">
        <v>20</v>
      </c>
    </row>
    <row r="1216" spans="1:14">
      <c r="A1216" t="s">
        <v>1248</v>
      </c>
      <c r="B1216">
        <v>19</v>
      </c>
      <c r="C1216" t="s">
        <v>15</v>
      </c>
      <c r="D1216" t="s">
        <v>23</v>
      </c>
      <c r="E1216" t="s">
        <v>27</v>
      </c>
      <c r="F1216" t="s">
        <v>33</v>
      </c>
      <c r="G1216">
        <v>20619.22</v>
      </c>
      <c r="H1216">
        <v>88801.31</v>
      </c>
      <c r="I1216">
        <v>693</v>
      </c>
      <c r="J1216">
        <v>156861.78</v>
      </c>
      <c r="K1216" t="s">
        <v>25</v>
      </c>
      <c r="L1216">
        <v>48</v>
      </c>
      <c r="M1216" s="1">
        <v>43615</v>
      </c>
      <c r="N1216" t="s">
        <v>20</v>
      </c>
    </row>
    <row r="1217" spans="1:14">
      <c r="A1217" t="s">
        <v>1249</v>
      </c>
      <c r="B1217">
        <v>27</v>
      </c>
      <c r="C1217" t="s">
        <v>15</v>
      </c>
      <c r="D1217" t="s">
        <v>29</v>
      </c>
      <c r="E1217" t="s">
        <v>27</v>
      </c>
      <c r="F1217" t="s">
        <v>33</v>
      </c>
      <c r="G1217">
        <v>102650.7</v>
      </c>
      <c r="H1217">
        <v>135065.51999999999</v>
      </c>
      <c r="I1217">
        <v>357</v>
      </c>
      <c r="J1217">
        <v>31462.46</v>
      </c>
      <c r="K1217" t="s">
        <v>25</v>
      </c>
      <c r="L1217">
        <v>18</v>
      </c>
      <c r="M1217" s="1">
        <v>43573</v>
      </c>
      <c r="N1217" t="s">
        <v>20</v>
      </c>
    </row>
    <row r="1218" spans="1:14">
      <c r="A1218" t="s">
        <v>1250</v>
      </c>
      <c r="B1218">
        <v>22</v>
      </c>
      <c r="C1218" t="s">
        <v>22</v>
      </c>
      <c r="D1218" t="s">
        <v>16</v>
      </c>
      <c r="E1218" t="s">
        <v>27</v>
      </c>
      <c r="F1218" t="s">
        <v>31</v>
      </c>
      <c r="G1218">
        <v>92404.46</v>
      </c>
      <c r="H1218">
        <v>113230.53</v>
      </c>
      <c r="I1218">
        <v>300</v>
      </c>
      <c r="J1218">
        <v>34031.17</v>
      </c>
      <c r="K1218" t="s">
        <v>19</v>
      </c>
      <c r="L1218">
        <v>28</v>
      </c>
      <c r="M1218" s="1">
        <v>43348</v>
      </c>
      <c r="N1218" t="s">
        <v>35</v>
      </c>
    </row>
    <row r="1219" spans="1:14">
      <c r="A1219" t="s">
        <v>1251</v>
      </c>
      <c r="B1219">
        <v>27</v>
      </c>
      <c r="C1219" t="s">
        <v>15</v>
      </c>
      <c r="D1219" t="s">
        <v>37</v>
      </c>
      <c r="E1219" t="s">
        <v>17</v>
      </c>
      <c r="F1219" t="s">
        <v>18</v>
      </c>
      <c r="G1219">
        <v>45213.59</v>
      </c>
      <c r="H1219">
        <v>290805.94</v>
      </c>
      <c r="I1219">
        <v>515</v>
      </c>
      <c r="J1219">
        <v>184716.18</v>
      </c>
      <c r="K1219" t="s">
        <v>25</v>
      </c>
      <c r="L1219">
        <v>13</v>
      </c>
      <c r="M1219" s="1">
        <v>44578</v>
      </c>
      <c r="N1219" t="s">
        <v>20</v>
      </c>
    </row>
    <row r="1220" spans="1:14">
      <c r="A1220" t="s">
        <v>1252</v>
      </c>
      <c r="B1220">
        <v>50</v>
      </c>
      <c r="C1220" t="s">
        <v>15</v>
      </c>
      <c r="D1220" t="s">
        <v>29</v>
      </c>
      <c r="E1220" t="s">
        <v>27</v>
      </c>
      <c r="F1220" t="s">
        <v>33</v>
      </c>
      <c r="G1220">
        <v>74070.39</v>
      </c>
      <c r="H1220">
        <v>191493.35</v>
      </c>
      <c r="I1220">
        <v>616</v>
      </c>
      <c r="J1220">
        <v>62854.14</v>
      </c>
      <c r="K1220" t="s">
        <v>25</v>
      </c>
      <c r="L1220">
        <v>50</v>
      </c>
      <c r="M1220" s="1">
        <v>43495</v>
      </c>
      <c r="N1220" t="s">
        <v>20</v>
      </c>
    </row>
    <row r="1221" spans="1:14">
      <c r="A1221" t="s">
        <v>1253</v>
      </c>
      <c r="B1221">
        <v>55</v>
      </c>
      <c r="C1221" t="s">
        <v>22</v>
      </c>
      <c r="D1221" t="s">
        <v>23</v>
      </c>
      <c r="E1221" t="s">
        <v>27</v>
      </c>
      <c r="F1221" t="s">
        <v>31</v>
      </c>
      <c r="G1221">
        <v>55442.95</v>
      </c>
      <c r="H1221">
        <v>197252.63</v>
      </c>
      <c r="I1221">
        <v>527</v>
      </c>
      <c r="J1221">
        <v>170850.44</v>
      </c>
      <c r="K1221" t="s">
        <v>38</v>
      </c>
      <c r="L1221">
        <v>42</v>
      </c>
      <c r="M1221" s="1">
        <v>43747</v>
      </c>
      <c r="N1221" t="s">
        <v>20</v>
      </c>
    </row>
    <row r="1222" spans="1:14">
      <c r="A1222" t="s">
        <v>1254</v>
      </c>
      <c r="B1222">
        <v>30</v>
      </c>
      <c r="C1222" t="s">
        <v>15</v>
      </c>
      <c r="D1222" t="s">
        <v>23</v>
      </c>
      <c r="E1222" t="s">
        <v>27</v>
      </c>
      <c r="F1222" t="s">
        <v>33</v>
      </c>
      <c r="G1222">
        <v>110178.8</v>
      </c>
      <c r="H1222">
        <v>177296.29</v>
      </c>
      <c r="I1222">
        <v>772</v>
      </c>
      <c r="J1222">
        <v>286448.26</v>
      </c>
      <c r="K1222" t="s">
        <v>25</v>
      </c>
      <c r="L1222">
        <v>1</v>
      </c>
      <c r="M1222" s="1">
        <v>43345</v>
      </c>
      <c r="N1222" t="s">
        <v>20</v>
      </c>
    </row>
    <row r="1223" spans="1:14">
      <c r="A1223" t="s">
        <v>1255</v>
      </c>
      <c r="B1223">
        <v>48</v>
      </c>
      <c r="C1223" t="s">
        <v>15</v>
      </c>
      <c r="D1223" t="s">
        <v>29</v>
      </c>
      <c r="E1223" t="s">
        <v>27</v>
      </c>
      <c r="F1223" t="s">
        <v>33</v>
      </c>
      <c r="G1223">
        <v>111020.71</v>
      </c>
      <c r="H1223">
        <v>184623.77</v>
      </c>
      <c r="I1223">
        <v>783</v>
      </c>
      <c r="J1223">
        <v>389538.2</v>
      </c>
      <c r="K1223" t="s">
        <v>38</v>
      </c>
      <c r="L1223">
        <v>53</v>
      </c>
      <c r="M1223" s="1">
        <v>44622</v>
      </c>
      <c r="N1223" t="s">
        <v>20</v>
      </c>
    </row>
    <row r="1224" spans="1:14">
      <c r="A1224" t="s">
        <v>1256</v>
      </c>
      <c r="B1224">
        <v>64</v>
      </c>
      <c r="C1224" t="s">
        <v>22</v>
      </c>
      <c r="D1224" t="s">
        <v>29</v>
      </c>
      <c r="E1224" t="s">
        <v>17</v>
      </c>
      <c r="F1224" t="s">
        <v>33</v>
      </c>
      <c r="G1224">
        <v>49535.6</v>
      </c>
      <c r="H1224">
        <v>80838.06</v>
      </c>
      <c r="I1224">
        <v>586</v>
      </c>
      <c r="J1224">
        <v>117378.94</v>
      </c>
      <c r="K1224" t="s">
        <v>19</v>
      </c>
      <c r="L1224">
        <v>50</v>
      </c>
      <c r="M1224" s="1">
        <v>44198</v>
      </c>
      <c r="N1224" t="s">
        <v>20</v>
      </c>
    </row>
    <row r="1225" spans="1:14">
      <c r="A1225" t="s">
        <v>1257</v>
      </c>
      <c r="B1225">
        <v>53</v>
      </c>
      <c r="C1225" t="s">
        <v>15</v>
      </c>
      <c r="D1225" t="s">
        <v>41</v>
      </c>
      <c r="E1225" t="s">
        <v>27</v>
      </c>
      <c r="F1225" t="s">
        <v>45</v>
      </c>
      <c r="G1225">
        <v>425887.91</v>
      </c>
      <c r="H1225">
        <v>171271.15</v>
      </c>
      <c r="I1225">
        <v>810</v>
      </c>
      <c r="J1225">
        <v>485761.9</v>
      </c>
      <c r="K1225" t="s">
        <v>25</v>
      </c>
      <c r="L1225">
        <v>19</v>
      </c>
      <c r="M1225" s="1">
        <v>45048</v>
      </c>
      <c r="N1225" t="s">
        <v>20</v>
      </c>
    </row>
    <row r="1226" spans="1:14">
      <c r="A1226" t="s">
        <v>1258</v>
      </c>
      <c r="B1226">
        <v>62</v>
      </c>
      <c r="C1226" t="s">
        <v>22</v>
      </c>
      <c r="D1226" t="s">
        <v>23</v>
      </c>
      <c r="E1226" t="s">
        <v>17</v>
      </c>
      <c r="F1226" t="s">
        <v>18</v>
      </c>
      <c r="G1226">
        <v>32367.65</v>
      </c>
      <c r="H1226">
        <v>218479.99</v>
      </c>
      <c r="I1226">
        <v>757</v>
      </c>
      <c r="J1226">
        <v>492647.36</v>
      </c>
      <c r="K1226" t="s">
        <v>38</v>
      </c>
      <c r="L1226">
        <v>34</v>
      </c>
      <c r="M1226" s="1">
        <v>44661</v>
      </c>
      <c r="N1226" t="s">
        <v>20</v>
      </c>
    </row>
    <row r="1227" spans="1:14">
      <c r="A1227" t="s">
        <v>1259</v>
      </c>
      <c r="B1227">
        <v>41</v>
      </c>
      <c r="C1227" t="s">
        <v>22</v>
      </c>
      <c r="D1227" t="s">
        <v>16</v>
      </c>
      <c r="E1227" t="s">
        <v>27</v>
      </c>
      <c r="F1227" t="s">
        <v>18</v>
      </c>
      <c r="G1227">
        <v>72784.22</v>
      </c>
      <c r="H1227">
        <v>193673.71</v>
      </c>
      <c r="I1227">
        <v>394</v>
      </c>
      <c r="J1227">
        <v>24917.23</v>
      </c>
      <c r="K1227" t="s">
        <v>19</v>
      </c>
      <c r="L1227">
        <v>59</v>
      </c>
      <c r="M1227" s="1">
        <v>44514</v>
      </c>
      <c r="N1227" t="s">
        <v>35</v>
      </c>
    </row>
    <row r="1228" spans="1:14">
      <c r="A1228" t="s">
        <v>1260</v>
      </c>
      <c r="B1228">
        <v>69</v>
      </c>
      <c r="C1228" t="s">
        <v>22</v>
      </c>
      <c r="D1228" t="s">
        <v>23</v>
      </c>
      <c r="E1228" t="s">
        <v>27</v>
      </c>
      <c r="F1228" t="s">
        <v>18</v>
      </c>
      <c r="G1228">
        <v>12978.98</v>
      </c>
      <c r="H1228">
        <v>127114.51</v>
      </c>
      <c r="I1228">
        <v>792</v>
      </c>
      <c r="J1228">
        <v>102070.58</v>
      </c>
      <c r="K1228" t="s">
        <v>38</v>
      </c>
      <c r="L1228">
        <v>4</v>
      </c>
      <c r="M1228" s="1">
        <v>43480</v>
      </c>
      <c r="N1228" t="s">
        <v>20</v>
      </c>
    </row>
    <row r="1229" spans="1:14">
      <c r="A1229" t="s">
        <v>1261</v>
      </c>
      <c r="B1229">
        <v>32</v>
      </c>
      <c r="C1229" t="s">
        <v>22</v>
      </c>
      <c r="D1229" t="s">
        <v>23</v>
      </c>
      <c r="E1229" t="s">
        <v>17</v>
      </c>
      <c r="F1229" t="s">
        <v>18</v>
      </c>
      <c r="G1229">
        <v>17701.46</v>
      </c>
      <c r="H1229">
        <v>43846.81</v>
      </c>
      <c r="I1229">
        <v>449</v>
      </c>
      <c r="J1229">
        <v>25628.23</v>
      </c>
      <c r="K1229" t="s">
        <v>19</v>
      </c>
      <c r="L1229">
        <v>43</v>
      </c>
      <c r="M1229" s="1">
        <v>43493</v>
      </c>
      <c r="N1229" t="s">
        <v>20</v>
      </c>
    </row>
    <row r="1230" spans="1:14">
      <c r="A1230" t="s">
        <v>1262</v>
      </c>
      <c r="B1230">
        <v>46</v>
      </c>
      <c r="C1230" t="s">
        <v>22</v>
      </c>
      <c r="D1230" t="s">
        <v>29</v>
      </c>
      <c r="E1230" t="s">
        <v>47</v>
      </c>
      <c r="F1230" t="s">
        <v>31</v>
      </c>
      <c r="G1230">
        <v>66580.149999999994</v>
      </c>
      <c r="H1230">
        <v>19934.97</v>
      </c>
      <c r="I1230">
        <v>322</v>
      </c>
      <c r="J1230">
        <v>39139.19</v>
      </c>
      <c r="K1230" t="s">
        <v>19</v>
      </c>
      <c r="L1230">
        <v>3</v>
      </c>
      <c r="M1230" s="1">
        <v>43544</v>
      </c>
      <c r="N1230" t="s">
        <v>20</v>
      </c>
    </row>
    <row r="1231" spans="1:14">
      <c r="A1231" t="s">
        <v>1263</v>
      </c>
      <c r="B1231">
        <v>25</v>
      </c>
      <c r="C1231" t="s">
        <v>15</v>
      </c>
      <c r="D1231" t="s">
        <v>29</v>
      </c>
      <c r="E1231" t="s">
        <v>24</v>
      </c>
      <c r="F1231" t="s">
        <v>45</v>
      </c>
      <c r="G1231">
        <v>317243.2</v>
      </c>
      <c r="H1231">
        <v>13731.62</v>
      </c>
      <c r="I1231">
        <v>514</v>
      </c>
      <c r="J1231">
        <v>75982.67</v>
      </c>
      <c r="K1231" t="s">
        <v>38</v>
      </c>
      <c r="L1231">
        <v>41</v>
      </c>
      <c r="M1231" s="1">
        <v>44613</v>
      </c>
      <c r="N1231" t="s">
        <v>20</v>
      </c>
    </row>
    <row r="1232" spans="1:14">
      <c r="A1232" t="s">
        <v>1264</v>
      </c>
      <c r="B1232">
        <v>22</v>
      </c>
      <c r="C1232" t="s">
        <v>15</v>
      </c>
      <c r="D1232" t="s">
        <v>16</v>
      </c>
      <c r="E1232" t="s">
        <v>27</v>
      </c>
      <c r="F1232" t="s">
        <v>33</v>
      </c>
      <c r="G1232">
        <v>100371.61</v>
      </c>
      <c r="H1232">
        <v>67454.570000000007</v>
      </c>
      <c r="I1232">
        <v>698</v>
      </c>
      <c r="J1232">
        <v>76075.350000000006</v>
      </c>
      <c r="K1232" t="s">
        <v>25</v>
      </c>
      <c r="L1232">
        <v>10</v>
      </c>
      <c r="M1232" s="1">
        <v>44092</v>
      </c>
      <c r="N1232" t="s">
        <v>20</v>
      </c>
    </row>
    <row r="1233" spans="1:14">
      <c r="A1233" t="s">
        <v>1265</v>
      </c>
      <c r="B1233">
        <v>46</v>
      </c>
      <c r="C1233" t="s">
        <v>22</v>
      </c>
      <c r="D1233" t="s">
        <v>41</v>
      </c>
      <c r="E1233" t="s">
        <v>27</v>
      </c>
      <c r="F1233" t="s">
        <v>18</v>
      </c>
      <c r="G1233">
        <v>40239.26</v>
      </c>
      <c r="H1233">
        <v>96999.28</v>
      </c>
      <c r="I1233">
        <v>709</v>
      </c>
      <c r="J1233">
        <v>168367.01</v>
      </c>
      <c r="K1233" t="s">
        <v>38</v>
      </c>
      <c r="L1233">
        <v>28</v>
      </c>
      <c r="M1233" s="1">
        <v>43667</v>
      </c>
      <c r="N1233" t="s">
        <v>20</v>
      </c>
    </row>
    <row r="1234" spans="1:14">
      <c r="A1234" t="s">
        <v>1266</v>
      </c>
      <c r="B1234">
        <v>64</v>
      </c>
      <c r="C1234" t="s">
        <v>22</v>
      </c>
      <c r="D1234" t="s">
        <v>16</v>
      </c>
      <c r="E1234" t="s">
        <v>24</v>
      </c>
      <c r="F1234" t="s">
        <v>31</v>
      </c>
      <c r="G1234">
        <v>20178.63</v>
      </c>
      <c r="H1234">
        <v>11970.07</v>
      </c>
      <c r="I1234">
        <v>430</v>
      </c>
      <c r="J1234">
        <v>22404.66</v>
      </c>
      <c r="K1234" t="s">
        <v>19</v>
      </c>
      <c r="L1234">
        <v>34</v>
      </c>
      <c r="M1234" s="1">
        <v>44584</v>
      </c>
      <c r="N1234" t="s">
        <v>20</v>
      </c>
    </row>
    <row r="1235" spans="1:14">
      <c r="A1235" t="s">
        <v>1267</v>
      </c>
      <c r="B1235">
        <v>21</v>
      </c>
      <c r="C1235" t="s">
        <v>15</v>
      </c>
      <c r="D1235" t="s">
        <v>41</v>
      </c>
      <c r="E1235" t="s">
        <v>27</v>
      </c>
      <c r="F1235" t="s">
        <v>18</v>
      </c>
      <c r="G1235">
        <v>37989.83</v>
      </c>
      <c r="H1235">
        <v>93597.98</v>
      </c>
      <c r="I1235">
        <v>447</v>
      </c>
      <c r="J1235">
        <v>44770.42</v>
      </c>
      <c r="K1235" t="s">
        <v>19</v>
      </c>
      <c r="L1235">
        <v>39</v>
      </c>
      <c r="M1235" s="1">
        <v>44308</v>
      </c>
      <c r="N1235" t="s">
        <v>35</v>
      </c>
    </row>
    <row r="1236" spans="1:14">
      <c r="A1236" t="s">
        <v>1268</v>
      </c>
      <c r="B1236">
        <v>29</v>
      </c>
      <c r="C1236" t="s">
        <v>22</v>
      </c>
      <c r="D1236" t="s">
        <v>37</v>
      </c>
      <c r="E1236" t="s">
        <v>27</v>
      </c>
      <c r="F1236" t="s">
        <v>18</v>
      </c>
      <c r="G1236">
        <v>69187.98</v>
      </c>
      <c r="H1236">
        <v>93741.11</v>
      </c>
      <c r="I1236">
        <v>680</v>
      </c>
      <c r="J1236">
        <v>74904.429999999993</v>
      </c>
      <c r="K1236" t="s">
        <v>25</v>
      </c>
      <c r="L1236">
        <v>47</v>
      </c>
      <c r="M1236" s="1">
        <v>45101</v>
      </c>
      <c r="N1236" t="s">
        <v>35</v>
      </c>
    </row>
    <row r="1237" spans="1:14">
      <c r="A1237" t="s">
        <v>1269</v>
      </c>
      <c r="B1237">
        <v>62</v>
      </c>
      <c r="C1237" t="s">
        <v>22</v>
      </c>
      <c r="D1237" t="s">
        <v>29</v>
      </c>
      <c r="E1237" t="s">
        <v>24</v>
      </c>
      <c r="F1237" t="s">
        <v>18</v>
      </c>
      <c r="G1237">
        <v>67428.55</v>
      </c>
      <c r="H1237">
        <v>2661.73</v>
      </c>
      <c r="I1237">
        <v>408</v>
      </c>
      <c r="J1237">
        <v>11450.76</v>
      </c>
      <c r="K1237" t="s">
        <v>25</v>
      </c>
      <c r="L1237">
        <v>59</v>
      </c>
      <c r="M1237" s="1">
        <v>44657</v>
      </c>
      <c r="N1237" t="s">
        <v>35</v>
      </c>
    </row>
    <row r="1238" spans="1:14">
      <c r="A1238" t="s">
        <v>1270</v>
      </c>
      <c r="B1238">
        <v>19</v>
      </c>
      <c r="C1238" t="s">
        <v>22</v>
      </c>
      <c r="D1238" t="s">
        <v>37</v>
      </c>
      <c r="E1238" t="s">
        <v>24</v>
      </c>
      <c r="F1238" t="s">
        <v>45</v>
      </c>
      <c r="G1238">
        <v>122088.39</v>
      </c>
      <c r="H1238">
        <v>18814.93</v>
      </c>
      <c r="I1238">
        <v>420</v>
      </c>
      <c r="J1238">
        <v>12393.17</v>
      </c>
      <c r="K1238" t="s">
        <v>25</v>
      </c>
      <c r="L1238">
        <v>19</v>
      </c>
      <c r="M1238" s="1">
        <v>44175</v>
      </c>
      <c r="N1238" t="s">
        <v>20</v>
      </c>
    </row>
    <row r="1239" spans="1:14">
      <c r="A1239" t="s">
        <v>1271</v>
      </c>
      <c r="B1239">
        <v>44</v>
      </c>
      <c r="C1239" t="s">
        <v>15</v>
      </c>
      <c r="D1239" t="s">
        <v>16</v>
      </c>
      <c r="E1239" t="s">
        <v>47</v>
      </c>
      <c r="F1239" t="s">
        <v>18</v>
      </c>
      <c r="G1239">
        <v>1770.61</v>
      </c>
      <c r="H1239">
        <v>23762.36</v>
      </c>
      <c r="I1239">
        <v>594</v>
      </c>
      <c r="J1239">
        <v>44120.43</v>
      </c>
      <c r="K1239" t="s">
        <v>38</v>
      </c>
      <c r="L1239">
        <v>42</v>
      </c>
      <c r="M1239" s="1">
        <v>44323</v>
      </c>
      <c r="N1239" t="s">
        <v>20</v>
      </c>
    </row>
    <row r="1240" spans="1:14">
      <c r="A1240" t="s">
        <v>1272</v>
      </c>
      <c r="B1240">
        <v>48</v>
      </c>
      <c r="C1240" t="s">
        <v>15</v>
      </c>
      <c r="D1240" t="s">
        <v>23</v>
      </c>
      <c r="E1240" t="s">
        <v>47</v>
      </c>
      <c r="F1240" t="s">
        <v>45</v>
      </c>
      <c r="G1240">
        <v>388841.73</v>
      </c>
      <c r="H1240">
        <v>5031.09</v>
      </c>
      <c r="I1240">
        <v>419</v>
      </c>
      <c r="J1240">
        <v>10033.07</v>
      </c>
      <c r="K1240" t="s">
        <v>19</v>
      </c>
      <c r="L1240">
        <v>56</v>
      </c>
      <c r="M1240" s="1">
        <v>43680</v>
      </c>
      <c r="N1240" t="s">
        <v>20</v>
      </c>
    </row>
    <row r="1241" spans="1:14">
      <c r="A1241" t="s">
        <v>1273</v>
      </c>
      <c r="B1241">
        <v>68</v>
      </c>
      <c r="C1241" t="s">
        <v>22</v>
      </c>
      <c r="D1241" t="s">
        <v>16</v>
      </c>
      <c r="E1241" t="s">
        <v>24</v>
      </c>
      <c r="F1241" t="s">
        <v>18</v>
      </c>
      <c r="G1241">
        <v>11530.45</v>
      </c>
      <c r="H1241">
        <v>15312.27</v>
      </c>
      <c r="I1241">
        <v>755</v>
      </c>
      <c r="J1241">
        <v>495680.69</v>
      </c>
      <c r="K1241" t="s">
        <v>25</v>
      </c>
      <c r="L1241">
        <v>52</v>
      </c>
      <c r="M1241" s="1">
        <v>43306</v>
      </c>
      <c r="N1241" t="s">
        <v>20</v>
      </c>
    </row>
    <row r="1242" spans="1:14">
      <c r="A1242" t="s">
        <v>1274</v>
      </c>
      <c r="B1242">
        <v>68</v>
      </c>
      <c r="C1242" t="s">
        <v>22</v>
      </c>
      <c r="D1242" t="s">
        <v>23</v>
      </c>
      <c r="E1242" t="s">
        <v>27</v>
      </c>
      <c r="F1242" t="s">
        <v>33</v>
      </c>
      <c r="G1242">
        <v>21528.880000000001</v>
      </c>
      <c r="H1242">
        <v>155765.15</v>
      </c>
      <c r="I1242">
        <v>829</v>
      </c>
      <c r="J1242">
        <v>70521.23</v>
      </c>
      <c r="K1242" t="s">
        <v>38</v>
      </c>
      <c r="L1242">
        <v>46</v>
      </c>
      <c r="M1242" s="1">
        <v>44806</v>
      </c>
      <c r="N1242" t="s">
        <v>20</v>
      </c>
    </row>
    <row r="1243" spans="1:14">
      <c r="A1243" t="s">
        <v>1275</v>
      </c>
      <c r="B1243">
        <v>53</v>
      </c>
      <c r="C1243" t="s">
        <v>15</v>
      </c>
      <c r="D1243" t="s">
        <v>29</v>
      </c>
      <c r="E1243" t="s">
        <v>27</v>
      </c>
      <c r="F1243" t="s">
        <v>33</v>
      </c>
      <c r="G1243">
        <v>10378.17</v>
      </c>
      <c r="H1243">
        <v>31654.26</v>
      </c>
      <c r="I1243">
        <v>468</v>
      </c>
      <c r="J1243">
        <v>43668.98</v>
      </c>
      <c r="K1243" t="s">
        <v>25</v>
      </c>
      <c r="L1243">
        <v>36</v>
      </c>
      <c r="M1243" s="1">
        <v>43498</v>
      </c>
      <c r="N1243" t="s">
        <v>20</v>
      </c>
    </row>
    <row r="1244" spans="1:14">
      <c r="A1244" t="s">
        <v>1276</v>
      </c>
      <c r="B1244">
        <v>53</v>
      </c>
      <c r="C1244" t="s">
        <v>15</v>
      </c>
      <c r="D1244" t="s">
        <v>16</v>
      </c>
      <c r="E1244" t="s">
        <v>17</v>
      </c>
      <c r="F1244" t="s">
        <v>33</v>
      </c>
      <c r="G1244">
        <v>70564.19</v>
      </c>
      <c r="H1244">
        <v>123489.2</v>
      </c>
      <c r="I1244">
        <v>442</v>
      </c>
      <c r="J1244">
        <v>43144.03</v>
      </c>
      <c r="K1244" t="s">
        <v>19</v>
      </c>
      <c r="L1244">
        <v>57</v>
      </c>
      <c r="M1244" s="1">
        <v>43707</v>
      </c>
      <c r="N1244" t="s">
        <v>20</v>
      </c>
    </row>
    <row r="1245" spans="1:14">
      <c r="A1245" t="s">
        <v>1277</v>
      </c>
      <c r="B1245">
        <v>43</v>
      </c>
      <c r="C1245" t="s">
        <v>22</v>
      </c>
      <c r="D1245" t="s">
        <v>23</v>
      </c>
      <c r="E1245" t="s">
        <v>17</v>
      </c>
      <c r="F1245" t="s">
        <v>33</v>
      </c>
      <c r="G1245">
        <v>80456.95</v>
      </c>
      <c r="H1245">
        <v>189889.35</v>
      </c>
      <c r="I1245">
        <v>336</v>
      </c>
      <c r="J1245">
        <v>46908.43</v>
      </c>
      <c r="K1245" t="s">
        <v>19</v>
      </c>
      <c r="L1245">
        <v>43</v>
      </c>
      <c r="M1245" s="1">
        <v>43566</v>
      </c>
      <c r="N1245" t="s">
        <v>20</v>
      </c>
    </row>
    <row r="1246" spans="1:14">
      <c r="A1246" t="s">
        <v>1278</v>
      </c>
      <c r="B1246">
        <v>60</v>
      </c>
      <c r="C1246" t="s">
        <v>22</v>
      </c>
      <c r="D1246" t="s">
        <v>23</v>
      </c>
      <c r="E1246" t="s">
        <v>17</v>
      </c>
      <c r="F1246" t="s">
        <v>33</v>
      </c>
      <c r="G1246">
        <v>99272.97</v>
      </c>
      <c r="H1246">
        <v>146770.18</v>
      </c>
      <c r="I1246">
        <v>560</v>
      </c>
      <c r="J1246">
        <v>138636.51999999999</v>
      </c>
      <c r="K1246" t="s">
        <v>25</v>
      </c>
      <c r="L1246">
        <v>3</v>
      </c>
      <c r="M1246" s="1">
        <v>43840</v>
      </c>
      <c r="N1246" t="s">
        <v>20</v>
      </c>
    </row>
    <row r="1247" spans="1:14">
      <c r="A1247" t="s">
        <v>1279</v>
      </c>
      <c r="B1247">
        <v>44</v>
      </c>
      <c r="C1247" t="s">
        <v>15</v>
      </c>
      <c r="D1247" t="s">
        <v>41</v>
      </c>
      <c r="E1247" t="s">
        <v>27</v>
      </c>
      <c r="F1247" t="s">
        <v>33</v>
      </c>
      <c r="G1247">
        <v>51448.94</v>
      </c>
      <c r="H1247">
        <v>162257.64000000001</v>
      </c>
      <c r="I1247">
        <v>530</v>
      </c>
      <c r="J1247">
        <v>50501.2</v>
      </c>
      <c r="K1247" t="s">
        <v>38</v>
      </c>
      <c r="L1247">
        <v>23</v>
      </c>
      <c r="M1247" s="1">
        <v>43468</v>
      </c>
      <c r="N1247" t="s">
        <v>35</v>
      </c>
    </row>
    <row r="1248" spans="1:14">
      <c r="A1248" t="s">
        <v>1280</v>
      </c>
      <c r="B1248">
        <v>22</v>
      </c>
      <c r="C1248" t="s">
        <v>15</v>
      </c>
      <c r="D1248" t="s">
        <v>16</v>
      </c>
      <c r="E1248" t="s">
        <v>27</v>
      </c>
      <c r="F1248" t="s">
        <v>45</v>
      </c>
      <c r="G1248">
        <v>369691.12</v>
      </c>
      <c r="H1248">
        <v>102327.92</v>
      </c>
      <c r="I1248">
        <v>553</v>
      </c>
      <c r="J1248">
        <v>88924.75</v>
      </c>
      <c r="K1248" t="s">
        <v>38</v>
      </c>
      <c r="L1248">
        <v>17</v>
      </c>
      <c r="M1248" s="1">
        <v>43720</v>
      </c>
      <c r="N1248" t="s">
        <v>20</v>
      </c>
    </row>
    <row r="1249" spans="1:14">
      <c r="A1249" t="s">
        <v>1281</v>
      </c>
      <c r="B1249">
        <v>37</v>
      </c>
      <c r="C1249" t="s">
        <v>15</v>
      </c>
      <c r="D1249" t="s">
        <v>23</v>
      </c>
      <c r="E1249" t="s">
        <v>17</v>
      </c>
      <c r="F1249" t="s">
        <v>18</v>
      </c>
      <c r="G1249">
        <v>17763.849999999999</v>
      </c>
      <c r="H1249">
        <v>63081.63</v>
      </c>
      <c r="I1249">
        <v>628</v>
      </c>
      <c r="J1249">
        <v>29459.18</v>
      </c>
      <c r="K1249" t="s">
        <v>38</v>
      </c>
      <c r="L1249">
        <v>7</v>
      </c>
      <c r="M1249" s="1">
        <v>43129</v>
      </c>
      <c r="N1249" t="s">
        <v>20</v>
      </c>
    </row>
    <row r="1250" spans="1:14">
      <c r="A1250" t="s">
        <v>1282</v>
      </c>
      <c r="B1250">
        <v>28</v>
      </c>
      <c r="C1250" t="s">
        <v>22</v>
      </c>
      <c r="D1250" t="s">
        <v>16</v>
      </c>
      <c r="E1250" t="s">
        <v>27</v>
      </c>
      <c r="F1250" t="s">
        <v>18</v>
      </c>
      <c r="G1250">
        <v>83367.02</v>
      </c>
      <c r="H1250">
        <v>195990.66</v>
      </c>
      <c r="I1250">
        <v>596</v>
      </c>
      <c r="J1250">
        <v>173493.09</v>
      </c>
      <c r="K1250" t="s">
        <v>38</v>
      </c>
      <c r="L1250">
        <v>26</v>
      </c>
      <c r="M1250" s="1">
        <v>44551</v>
      </c>
      <c r="N1250" t="s">
        <v>20</v>
      </c>
    </row>
    <row r="1251" spans="1:14">
      <c r="A1251" t="s">
        <v>1283</v>
      </c>
      <c r="B1251">
        <v>27</v>
      </c>
      <c r="C1251" t="s">
        <v>15</v>
      </c>
      <c r="D1251" t="s">
        <v>29</v>
      </c>
      <c r="E1251" t="s">
        <v>27</v>
      </c>
      <c r="F1251" t="s">
        <v>18</v>
      </c>
      <c r="G1251">
        <v>57612.98</v>
      </c>
      <c r="H1251">
        <v>71146.8</v>
      </c>
      <c r="I1251">
        <v>309</v>
      </c>
      <c r="J1251">
        <v>18168.7</v>
      </c>
      <c r="K1251" t="s">
        <v>19</v>
      </c>
      <c r="L1251">
        <v>43</v>
      </c>
      <c r="M1251" s="1">
        <v>44194</v>
      </c>
      <c r="N1251" t="s">
        <v>20</v>
      </c>
    </row>
    <row r="1252" spans="1:14">
      <c r="A1252" t="s">
        <v>1284</v>
      </c>
      <c r="B1252">
        <v>57</v>
      </c>
      <c r="C1252" t="s">
        <v>22</v>
      </c>
      <c r="D1252" t="s">
        <v>29</v>
      </c>
      <c r="E1252" t="s">
        <v>17</v>
      </c>
      <c r="F1252" t="s">
        <v>31</v>
      </c>
      <c r="G1252">
        <v>118858.52</v>
      </c>
      <c r="H1252">
        <v>220953.85</v>
      </c>
      <c r="I1252">
        <v>745</v>
      </c>
      <c r="J1252">
        <v>279756.39</v>
      </c>
      <c r="K1252" t="s">
        <v>38</v>
      </c>
      <c r="L1252">
        <v>18</v>
      </c>
      <c r="M1252" s="1">
        <v>43360</v>
      </c>
      <c r="N1252" t="s">
        <v>20</v>
      </c>
    </row>
    <row r="1253" spans="1:14">
      <c r="A1253" t="s">
        <v>1285</v>
      </c>
      <c r="B1253">
        <v>55</v>
      </c>
      <c r="C1253" t="s">
        <v>15</v>
      </c>
      <c r="D1253" t="s">
        <v>41</v>
      </c>
      <c r="E1253" t="s">
        <v>17</v>
      </c>
      <c r="F1253" t="s">
        <v>31</v>
      </c>
      <c r="G1253">
        <v>45906.21</v>
      </c>
      <c r="H1253">
        <v>60083.77</v>
      </c>
      <c r="I1253">
        <v>529</v>
      </c>
      <c r="J1253">
        <v>193201.84</v>
      </c>
      <c r="K1253" t="s">
        <v>25</v>
      </c>
      <c r="L1253">
        <v>46</v>
      </c>
      <c r="M1253" s="1">
        <v>43662</v>
      </c>
      <c r="N1253" t="s">
        <v>20</v>
      </c>
    </row>
    <row r="1254" spans="1:14">
      <c r="A1254" t="s">
        <v>1286</v>
      </c>
      <c r="B1254">
        <v>23</v>
      </c>
      <c r="C1254" t="s">
        <v>15</v>
      </c>
      <c r="D1254" t="s">
        <v>16</v>
      </c>
      <c r="E1254" t="s">
        <v>27</v>
      </c>
      <c r="F1254" t="s">
        <v>33</v>
      </c>
      <c r="G1254">
        <v>20375.22</v>
      </c>
      <c r="H1254">
        <v>85932.14</v>
      </c>
      <c r="I1254">
        <v>835</v>
      </c>
      <c r="J1254">
        <v>284949.75</v>
      </c>
      <c r="K1254" t="s">
        <v>38</v>
      </c>
      <c r="L1254">
        <v>46</v>
      </c>
      <c r="M1254" s="1">
        <v>43194</v>
      </c>
      <c r="N1254" t="s">
        <v>35</v>
      </c>
    </row>
    <row r="1255" spans="1:14">
      <c r="A1255" t="s">
        <v>1287</v>
      </c>
      <c r="B1255">
        <v>25</v>
      </c>
      <c r="C1255" t="s">
        <v>15</v>
      </c>
      <c r="D1255" t="s">
        <v>23</v>
      </c>
      <c r="E1255" t="s">
        <v>17</v>
      </c>
      <c r="F1255" t="s">
        <v>33</v>
      </c>
      <c r="G1255">
        <v>75061.47</v>
      </c>
      <c r="H1255">
        <v>143767.73000000001</v>
      </c>
      <c r="I1255">
        <v>377</v>
      </c>
      <c r="J1255">
        <v>26857.19</v>
      </c>
      <c r="K1255" t="s">
        <v>19</v>
      </c>
      <c r="L1255">
        <v>6</v>
      </c>
      <c r="M1255" s="1">
        <v>45096</v>
      </c>
      <c r="N1255" t="s">
        <v>35</v>
      </c>
    </row>
    <row r="1256" spans="1:14">
      <c r="A1256" t="s">
        <v>1288</v>
      </c>
      <c r="B1256">
        <v>40</v>
      </c>
      <c r="C1256" t="s">
        <v>15</v>
      </c>
      <c r="D1256" t="s">
        <v>37</v>
      </c>
      <c r="E1256" t="s">
        <v>17</v>
      </c>
      <c r="F1256" t="s">
        <v>31</v>
      </c>
      <c r="G1256">
        <v>125044.33</v>
      </c>
      <c r="H1256">
        <v>73824.960000000006</v>
      </c>
      <c r="I1256">
        <v>724</v>
      </c>
      <c r="J1256">
        <v>148840.04</v>
      </c>
      <c r="K1256" t="s">
        <v>38</v>
      </c>
      <c r="L1256">
        <v>31</v>
      </c>
      <c r="M1256" s="1">
        <v>43212</v>
      </c>
      <c r="N1256" t="s">
        <v>20</v>
      </c>
    </row>
    <row r="1257" spans="1:14">
      <c r="A1257" t="s">
        <v>1289</v>
      </c>
      <c r="B1257">
        <v>64</v>
      </c>
      <c r="C1257" t="s">
        <v>22</v>
      </c>
      <c r="D1257" t="s">
        <v>37</v>
      </c>
      <c r="E1257" t="s">
        <v>27</v>
      </c>
      <c r="F1257" t="s">
        <v>31</v>
      </c>
      <c r="G1257">
        <v>23534.06</v>
      </c>
      <c r="H1257">
        <v>106493.13</v>
      </c>
      <c r="I1257">
        <v>492</v>
      </c>
      <c r="J1257">
        <v>5925.72</v>
      </c>
      <c r="K1257" t="s">
        <v>19</v>
      </c>
      <c r="L1257">
        <v>29</v>
      </c>
      <c r="M1257" s="1">
        <v>44234</v>
      </c>
      <c r="N1257" t="s">
        <v>20</v>
      </c>
    </row>
    <row r="1258" spans="1:14">
      <c r="A1258" t="s">
        <v>1290</v>
      </c>
      <c r="B1258">
        <v>43</v>
      </c>
      <c r="C1258" t="s">
        <v>22</v>
      </c>
      <c r="D1258" t="s">
        <v>23</v>
      </c>
      <c r="E1258" t="s">
        <v>27</v>
      </c>
      <c r="F1258" t="s">
        <v>33</v>
      </c>
      <c r="G1258">
        <v>143074.82999999999</v>
      </c>
      <c r="H1258">
        <v>56717.68</v>
      </c>
      <c r="I1258">
        <v>700</v>
      </c>
      <c r="J1258">
        <v>79993.31</v>
      </c>
      <c r="K1258" t="s">
        <v>25</v>
      </c>
      <c r="L1258">
        <v>9</v>
      </c>
      <c r="M1258" s="1">
        <v>43699</v>
      </c>
      <c r="N1258" t="s">
        <v>20</v>
      </c>
    </row>
    <row r="1259" spans="1:14">
      <c r="A1259" t="s">
        <v>1291</v>
      </c>
      <c r="B1259">
        <v>63</v>
      </c>
      <c r="C1259" t="s">
        <v>15</v>
      </c>
      <c r="D1259" t="s">
        <v>23</v>
      </c>
      <c r="E1259" t="s">
        <v>27</v>
      </c>
      <c r="F1259" t="s">
        <v>18</v>
      </c>
      <c r="G1259">
        <v>98061.02</v>
      </c>
      <c r="H1259">
        <v>125031.11</v>
      </c>
      <c r="I1259">
        <v>408</v>
      </c>
      <c r="J1259">
        <v>19084.45</v>
      </c>
      <c r="K1259" t="s">
        <v>19</v>
      </c>
      <c r="L1259">
        <v>54</v>
      </c>
      <c r="M1259" s="1">
        <v>44529</v>
      </c>
      <c r="N1259" t="s">
        <v>20</v>
      </c>
    </row>
    <row r="1260" spans="1:14">
      <c r="A1260" t="s">
        <v>1292</v>
      </c>
      <c r="B1260">
        <v>60</v>
      </c>
      <c r="C1260" t="s">
        <v>22</v>
      </c>
      <c r="D1260" t="s">
        <v>23</v>
      </c>
      <c r="E1260" t="s">
        <v>27</v>
      </c>
      <c r="F1260" t="s">
        <v>45</v>
      </c>
      <c r="G1260">
        <v>295455.51</v>
      </c>
      <c r="H1260">
        <v>142831.25</v>
      </c>
      <c r="I1260">
        <v>562</v>
      </c>
      <c r="J1260">
        <v>139069.95000000001</v>
      </c>
      <c r="K1260" t="s">
        <v>38</v>
      </c>
      <c r="L1260">
        <v>35</v>
      </c>
      <c r="M1260" s="1">
        <v>45034</v>
      </c>
      <c r="N1260" t="s">
        <v>20</v>
      </c>
    </row>
    <row r="1261" spans="1:14">
      <c r="A1261" t="s">
        <v>1293</v>
      </c>
      <c r="B1261">
        <v>29</v>
      </c>
      <c r="C1261" t="s">
        <v>15</v>
      </c>
      <c r="D1261" t="s">
        <v>16</v>
      </c>
      <c r="E1261" t="s">
        <v>47</v>
      </c>
      <c r="F1261" t="s">
        <v>18</v>
      </c>
      <c r="G1261">
        <v>95056.85</v>
      </c>
      <c r="H1261">
        <v>6560.86</v>
      </c>
      <c r="I1261">
        <v>628</v>
      </c>
      <c r="J1261">
        <v>94314.28</v>
      </c>
      <c r="K1261" t="s">
        <v>38</v>
      </c>
      <c r="L1261">
        <v>17</v>
      </c>
      <c r="M1261" s="1">
        <v>43359</v>
      </c>
      <c r="N1261" t="s">
        <v>20</v>
      </c>
    </row>
    <row r="1262" spans="1:14">
      <c r="A1262" t="s">
        <v>1294</v>
      </c>
      <c r="B1262">
        <v>43</v>
      </c>
      <c r="C1262" t="s">
        <v>15</v>
      </c>
      <c r="D1262" t="s">
        <v>16</v>
      </c>
      <c r="E1262" t="s">
        <v>27</v>
      </c>
      <c r="F1262" t="s">
        <v>45</v>
      </c>
      <c r="G1262">
        <v>130750.36</v>
      </c>
      <c r="H1262">
        <v>178092.46</v>
      </c>
      <c r="I1262">
        <v>662</v>
      </c>
      <c r="J1262">
        <v>20754.47</v>
      </c>
      <c r="K1262" t="s">
        <v>19</v>
      </c>
      <c r="L1262">
        <v>12</v>
      </c>
      <c r="M1262" s="1">
        <v>44407</v>
      </c>
      <c r="N1262" t="s">
        <v>20</v>
      </c>
    </row>
    <row r="1263" spans="1:14">
      <c r="A1263" t="s">
        <v>1295</v>
      </c>
      <c r="B1263">
        <v>30</v>
      </c>
      <c r="C1263" t="s">
        <v>15</v>
      </c>
      <c r="D1263" t="s">
        <v>16</v>
      </c>
      <c r="E1263" t="s">
        <v>17</v>
      </c>
      <c r="F1263" t="s">
        <v>18</v>
      </c>
      <c r="G1263">
        <v>3516.65</v>
      </c>
      <c r="H1263">
        <v>71839.45</v>
      </c>
      <c r="I1263">
        <v>677</v>
      </c>
      <c r="J1263">
        <v>18581.87</v>
      </c>
      <c r="K1263" t="s">
        <v>25</v>
      </c>
      <c r="L1263">
        <v>36</v>
      </c>
      <c r="M1263" s="1">
        <v>44879</v>
      </c>
      <c r="N1263" t="s">
        <v>20</v>
      </c>
    </row>
    <row r="1264" spans="1:14">
      <c r="A1264" t="s">
        <v>1296</v>
      </c>
      <c r="B1264">
        <v>57</v>
      </c>
      <c r="C1264" t="s">
        <v>15</v>
      </c>
      <c r="D1264" t="s">
        <v>41</v>
      </c>
      <c r="E1264" t="s">
        <v>27</v>
      </c>
      <c r="F1264" t="s">
        <v>33</v>
      </c>
      <c r="G1264">
        <v>15517.33</v>
      </c>
      <c r="H1264">
        <v>68311.61</v>
      </c>
      <c r="I1264">
        <v>640</v>
      </c>
      <c r="J1264">
        <v>69674.7</v>
      </c>
      <c r="K1264" t="s">
        <v>38</v>
      </c>
      <c r="L1264">
        <v>52</v>
      </c>
      <c r="M1264" s="1">
        <v>44642</v>
      </c>
      <c r="N1264" t="s">
        <v>20</v>
      </c>
    </row>
    <row r="1265" spans="1:14">
      <c r="A1265" t="s">
        <v>1297</v>
      </c>
      <c r="B1265">
        <v>35</v>
      </c>
      <c r="C1265" t="s">
        <v>22</v>
      </c>
      <c r="D1265" t="s">
        <v>37</v>
      </c>
      <c r="E1265" t="s">
        <v>27</v>
      </c>
      <c r="F1265" t="s">
        <v>31</v>
      </c>
      <c r="G1265">
        <v>119564.93</v>
      </c>
      <c r="H1265">
        <v>142429.47</v>
      </c>
      <c r="I1265">
        <v>558</v>
      </c>
      <c r="J1265">
        <v>136746.35</v>
      </c>
      <c r="K1265" t="s">
        <v>25</v>
      </c>
      <c r="L1265">
        <v>48</v>
      </c>
      <c r="M1265" s="1">
        <v>44106</v>
      </c>
      <c r="N1265" t="s">
        <v>20</v>
      </c>
    </row>
    <row r="1266" spans="1:14">
      <c r="A1266" t="s">
        <v>1298</v>
      </c>
      <c r="B1266">
        <v>42</v>
      </c>
      <c r="C1266" t="s">
        <v>15</v>
      </c>
      <c r="D1266" t="s">
        <v>23</v>
      </c>
      <c r="E1266" t="s">
        <v>17</v>
      </c>
      <c r="F1266" t="s">
        <v>18</v>
      </c>
      <c r="G1266">
        <v>7102.55</v>
      </c>
      <c r="H1266">
        <v>151250.29999999999</v>
      </c>
      <c r="I1266">
        <v>634</v>
      </c>
      <c r="J1266">
        <v>69898.69</v>
      </c>
      <c r="K1266" t="s">
        <v>25</v>
      </c>
      <c r="L1266">
        <v>24</v>
      </c>
      <c r="M1266" s="1">
        <v>43311</v>
      </c>
      <c r="N1266" t="s">
        <v>20</v>
      </c>
    </row>
    <row r="1267" spans="1:14">
      <c r="A1267" t="s">
        <v>1299</v>
      </c>
      <c r="B1267">
        <v>50</v>
      </c>
      <c r="C1267" t="s">
        <v>15</v>
      </c>
      <c r="D1267" t="s">
        <v>23</v>
      </c>
      <c r="E1267" t="s">
        <v>27</v>
      </c>
      <c r="F1267" t="s">
        <v>18</v>
      </c>
      <c r="G1267">
        <v>95896.02</v>
      </c>
      <c r="H1267">
        <v>114897.25</v>
      </c>
      <c r="I1267">
        <v>384</v>
      </c>
      <c r="J1267">
        <v>16080.67</v>
      </c>
      <c r="K1267" t="s">
        <v>19</v>
      </c>
      <c r="L1267">
        <v>10</v>
      </c>
      <c r="M1267" s="1">
        <v>44888</v>
      </c>
      <c r="N1267" t="s">
        <v>20</v>
      </c>
    </row>
    <row r="1268" spans="1:14">
      <c r="A1268" t="s">
        <v>1300</v>
      </c>
      <c r="B1268">
        <v>64</v>
      </c>
      <c r="C1268" t="s">
        <v>22</v>
      </c>
      <c r="D1268" t="s">
        <v>29</v>
      </c>
      <c r="E1268" t="s">
        <v>17</v>
      </c>
      <c r="F1268" t="s">
        <v>31</v>
      </c>
      <c r="G1268">
        <v>32676.98</v>
      </c>
      <c r="H1268">
        <v>55883.4</v>
      </c>
      <c r="I1268">
        <v>821</v>
      </c>
      <c r="J1268">
        <v>191218.45</v>
      </c>
      <c r="K1268" t="s">
        <v>38</v>
      </c>
      <c r="L1268">
        <v>58</v>
      </c>
      <c r="M1268" s="1">
        <v>43126</v>
      </c>
      <c r="N1268" t="s">
        <v>20</v>
      </c>
    </row>
    <row r="1269" spans="1:14">
      <c r="A1269" t="s">
        <v>1301</v>
      </c>
      <c r="B1269">
        <v>57</v>
      </c>
      <c r="C1269" t="s">
        <v>15</v>
      </c>
      <c r="D1269" t="s">
        <v>23</v>
      </c>
      <c r="E1269" t="s">
        <v>27</v>
      </c>
      <c r="F1269" t="s">
        <v>33</v>
      </c>
      <c r="G1269">
        <v>52661.19</v>
      </c>
      <c r="H1269">
        <v>166975.09</v>
      </c>
      <c r="I1269">
        <v>607</v>
      </c>
      <c r="J1269">
        <v>152848.41</v>
      </c>
      <c r="K1269" t="s">
        <v>38</v>
      </c>
      <c r="L1269">
        <v>30</v>
      </c>
      <c r="M1269" s="1">
        <v>44276</v>
      </c>
      <c r="N1269" t="s">
        <v>20</v>
      </c>
    </row>
    <row r="1270" spans="1:14">
      <c r="A1270" t="s">
        <v>1302</v>
      </c>
      <c r="B1270">
        <v>60</v>
      </c>
      <c r="C1270" t="s">
        <v>15</v>
      </c>
      <c r="D1270" t="s">
        <v>16</v>
      </c>
      <c r="E1270" t="s">
        <v>27</v>
      </c>
      <c r="F1270" t="s">
        <v>45</v>
      </c>
      <c r="G1270">
        <v>420133.01</v>
      </c>
      <c r="H1270">
        <v>134899.22</v>
      </c>
      <c r="I1270">
        <v>561</v>
      </c>
      <c r="J1270">
        <v>60922.23</v>
      </c>
      <c r="K1270" t="s">
        <v>38</v>
      </c>
      <c r="L1270">
        <v>29</v>
      </c>
      <c r="M1270" s="1">
        <v>43683</v>
      </c>
      <c r="N1270" t="s">
        <v>20</v>
      </c>
    </row>
    <row r="1271" spans="1:14">
      <c r="A1271" t="s">
        <v>1303</v>
      </c>
      <c r="B1271">
        <v>29</v>
      </c>
      <c r="C1271" t="s">
        <v>15</v>
      </c>
      <c r="D1271" t="s">
        <v>37</v>
      </c>
      <c r="E1271" t="s">
        <v>17</v>
      </c>
      <c r="F1271" t="s">
        <v>31</v>
      </c>
      <c r="G1271">
        <v>47654.36</v>
      </c>
      <c r="H1271">
        <v>57906.97</v>
      </c>
      <c r="I1271">
        <v>751</v>
      </c>
      <c r="J1271">
        <v>447007.08</v>
      </c>
      <c r="K1271" t="s">
        <v>25</v>
      </c>
      <c r="L1271">
        <v>39</v>
      </c>
      <c r="M1271" s="1">
        <v>44062</v>
      </c>
      <c r="N1271" t="s">
        <v>35</v>
      </c>
    </row>
    <row r="1272" spans="1:14">
      <c r="A1272" t="s">
        <v>1304</v>
      </c>
      <c r="B1272">
        <v>61</v>
      </c>
      <c r="C1272" t="s">
        <v>22</v>
      </c>
      <c r="D1272" t="s">
        <v>23</v>
      </c>
      <c r="E1272" t="s">
        <v>27</v>
      </c>
      <c r="F1272" t="s">
        <v>18</v>
      </c>
      <c r="G1272">
        <v>25053.88</v>
      </c>
      <c r="H1272">
        <v>93579.89</v>
      </c>
      <c r="I1272">
        <v>550</v>
      </c>
      <c r="J1272">
        <v>146130.81</v>
      </c>
      <c r="K1272" t="s">
        <v>25</v>
      </c>
      <c r="L1272">
        <v>10</v>
      </c>
      <c r="M1272" s="1">
        <v>44081</v>
      </c>
      <c r="N1272" t="s">
        <v>20</v>
      </c>
    </row>
    <row r="1273" spans="1:14">
      <c r="A1273" t="s">
        <v>1305</v>
      </c>
      <c r="B1273">
        <v>53</v>
      </c>
      <c r="C1273" t="s">
        <v>15</v>
      </c>
      <c r="D1273" t="s">
        <v>29</v>
      </c>
      <c r="E1273" t="s">
        <v>24</v>
      </c>
      <c r="F1273" t="s">
        <v>31</v>
      </c>
      <c r="G1273">
        <v>130250.25</v>
      </c>
      <c r="H1273">
        <v>16208.2</v>
      </c>
      <c r="I1273">
        <v>623</v>
      </c>
      <c r="J1273">
        <v>131718.09</v>
      </c>
      <c r="K1273" t="s">
        <v>25</v>
      </c>
      <c r="L1273">
        <v>39</v>
      </c>
      <c r="M1273" s="1">
        <v>44003</v>
      </c>
      <c r="N1273" t="s">
        <v>20</v>
      </c>
    </row>
    <row r="1274" spans="1:14">
      <c r="A1274" t="s">
        <v>1306</v>
      </c>
      <c r="B1274">
        <v>65</v>
      </c>
      <c r="C1274" t="s">
        <v>22</v>
      </c>
      <c r="D1274" t="s">
        <v>37</v>
      </c>
      <c r="E1274" t="s">
        <v>17</v>
      </c>
      <c r="F1274" t="s">
        <v>45</v>
      </c>
      <c r="G1274">
        <v>174238.74</v>
      </c>
      <c r="H1274">
        <v>179139.41</v>
      </c>
      <c r="I1274">
        <v>528</v>
      </c>
      <c r="J1274">
        <v>66776.91</v>
      </c>
      <c r="K1274" t="s">
        <v>19</v>
      </c>
      <c r="L1274">
        <v>55</v>
      </c>
      <c r="M1274" s="1">
        <v>43798</v>
      </c>
      <c r="N1274" t="s">
        <v>20</v>
      </c>
    </row>
    <row r="1275" spans="1:14">
      <c r="A1275" t="s">
        <v>1307</v>
      </c>
      <c r="B1275">
        <v>21</v>
      </c>
      <c r="C1275" t="s">
        <v>15</v>
      </c>
      <c r="D1275" t="s">
        <v>29</v>
      </c>
      <c r="E1275" t="s">
        <v>27</v>
      </c>
      <c r="F1275" t="s">
        <v>45</v>
      </c>
      <c r="G1275">
        <v>147851.44</v>
      </c>
      <c r="H1275">
        <v>48470.29</v>
      </c>
      <c r="I1275">
        <v>596</v>
      </c>
      <c r="J1275">
        <v>31924.14</v>
      </c>
      <c r="K1275" t="s">
        <v>38</v>
      </c>
      <c r="L1275">
        <v>28</v>
      </c>
      <c r="M1275" s="1">
        <v>43478</v>
      </c>
      <c r="N1275" t="s">
        <v>20</v>
      </c>
    </row>
    <row r="1276" spans="1:14">
      <c r="A1276" t="s">
        <v>1308</v>
      </c>
      <c r="B1276">
        <v>22</v>
      </c>
      <c r="C1276" t="s">
        <v>15</v>
      </c>
      <c r="D1276" t="s">
        <v>23</v>
      </c>
      <c r="E1276" t="s">
        <v>27</v>
      </c>
      <c r="F1276" t="s">
        <v>18</v>
      </c>
      <c r="G1276">
        <v>26163.59</v>
      </c>
      <c r="H1276">
        <v>93372.1</v>
      </c>
      <c r="I1276">
        <v>536</v>
      </c>
      <c r="J1276">
        <v>180826.9</v>
      </c>
      <c r="K1276" t="s">
        <v>25</v>
      </c>
      <c r="L1276">
        <v>18</v>
      </c>
      <c r="M1276" s="1">
        <v>45078</v>
      </c>
      <c r="N1276" t="s">
        <v>20</v>
      </c>
    </row>
    <row r="1277" spans="1:14">
      <c r="A1277" t="s">
        <v>1309</v>
      </c>
      <c r="B1277">
        <v>54</v>
      </c>
      <c r="C1277" t="s">
        <v>22</v>
      </c>
      <c r="D1277" t="s">
        <v>29</v>
      </c>
      <c r="E1277" t="s">
        <v>17</v>
      </c>
      <c r="F1277" t="s">
        <v>45</v>
      </c>
      <c r="G1277">
        <v>270791.37</v>
      </c>
      <c r="H1277">
        <v>87954.43</v>
      </c>
      <c r="I1277">
        <v>516</v>
      </c>
      <c r="J1277">
        <v>15529.28</v>
      </c>
      <c r="K1277" t="s">
        <v>38</v>
      </c>
      <c r="L1277">
        <v>41</v>
      </c>
      <c r="M1277" s="1">
        <v>43206</v>
      </c>
      <c r="N1277" t="s">
        <v>20</v>
      </c>
    </row>
    <row r="1278" spans="1:14">
      <c r="A1278" t="s">
        <v>1310</v>
      </c>
      <c r="B1278">
        <v>25</v>
      </c>
      <c r="C1278" t="s">
        <v>15</v>
      </c>
      <c r="D1278" t="s">
        <v>23</v>
      </c>
      <c r="E1278" t="s">
        <v>24</v>
      </c>
      <c r="F1278" t="s">
        <v>45</v>
      </c>
      <c r="G1278">
        <v>484744.94</v>
      </c>
      <c r="H1278">
        <v>10349.31</v>
      </c>
      <c r="I1278">
        <v>545</v>
      </c>
      <c r="J1278">
        <v>108137.37</v>
      </c>
      <c r="K1278" t="s">
        <v>25</v>
      </c>
      <c r="L1278">
        <v>54</v>
      </c>
      <c r="M1278" s="1">
        <v>43618</v>
      </c>
      <c r="N1278" t="s">
        <v>20</v>
      </c>
    </row>
    <row r="1279" spans="1:14">
      <c r="A1279" t="s">
        <v>1311</v>
      </c>
      <c r="B1279">
        <v>59</v>
      </c>
      <c r="C1279" t="s">
        <v>15</v>
      </c>
      <c r="D1279" t="s">
        <v>41</v>
      </c>
      <c r="E1279" t="s">
        <v>27</v>
      </c>
      <c r="F1279" t="s">
        <v>33</v>
      </c>
      <c r="G1279">
        <v>126513.31</v>
      </c>
      <c r="H1279">
        <v>173371.39</v>
      </c>
      <c r="I1279">
        <v>747</v>
      </c>
      <c r="J1279">
        <v>249346.19</v>
      </c>
      <c r="K1279" t="s">
        <v>38</v>
      </c>
      <c r="L1279">
        <v>50</v>
      </c>
      <c r="M1279" s="1">
        <v>45028</v>
      </c>
      <c r="N1279" t="s">
        <v>20</v>
      </c>
    </row>
    <row r="1280" spans="1:14">
      <c r="A1280" t="s">
        <v>1312</v>
      </c>
      <c r="B1280">
        <v>66</v>
      </c>
      <c r="C1280" t="s">
        <v>22</v>
      </c>
      <c r="D1280" t="s">
        <v>23</v>
      </c>
      <c r="E1280" t="s">
        <v>24</v>
      </c>
      <c r="F1280" t="s">
        <v>33</v>
      </c>
      <c r="G1280">
        <v>49845.440000000002</v>
      </c>
      <c r="H1280">
        <v>8725.34</v>
      </c>
      <c r="I1280">
        <v>618</v>
      </c>
      <c r="J1280">
        <v>197461.36</v>
      </c>
      <c r="K1280" t="s">
        <v>38</v>
      </c>
      <c r="L1280">
        <v>17</v>
      </c>
      <c r="M1280" s="1">
        <v>44865</v>
      </c>
      <c r="N1280" t="s">
        <v>20</v>
      </c>
    </row>
    <row r="1281" spans="1:14">
      <c r="A1281" t="s">
        <v>1313</v>
      </c>
      <c r="B1281">
        <v>45</v>
      </c>
      <c r="C1281" t="s">
        <v>22</v>
      </c>
      <c r="D1281" t="s">
        <v>29</v>
      </c>
      <c r="E1281" t="s">
        <v>27</v>
      </c>
      <c r="F1281" t="s">
        <v>45</v>
      </c>
      <c r="G1281">
        <v>213517.94</v>
      </c>
      <c r="H1281">
        <v>103668.15</v>
      </c>
      <c r="I1281">
        <v>731</v>
      </c>
      <c r="J1281">
        <v>270518.09000000003</v>
      </c>
      <c r="K1281" t="s">
        <v>38</v>
      </c>
      <c r="L1281">
        <v>11</v>
      </c>
      <c r="M1281" s="1">
        <v>44079</v>
      </c>
      <c r="N1281" t="s">
        <v>35</v>
      </c>
    </row>
    <row r="1282" spans="1:14">
      <c r="A1282" t="s">
        <v>1314</v>
      </c>
      <c r="B1282">
        <v>48</v>
      </c>
      <c r="C1282" t="s">
        <v>22</v>
      </c>
      <c r="D1282" t="s">
        <v>29</v>
      </c>
      <c r="E1282" t="s">
        <v>24</v>
      </c>
      <c r="F1282" t="s">
        <v>45</v>
      </c>
      <c r="G1282">
        <v>259030.51</v>
      </c>
      <c r="H1282">
        <v>18107.02</v>
      </c>
      <c r="I1282">
        <v>703</v>
      </c>
      <c r="J1282">
        <v>126612.24</v>
      </c>
      <c r="K1282" t="s">
        <v>38</v>
      </c>
      <c r="L1282">
        <v>1</v>
      </c>
      <c r="M1282" s="1">
        <v>43334</v>
      </c>
      <c r="N1282" t="s">
        <v>20</v>
      </c>
    </row>
    <row r="1283" spans="1:14">
      <c r="A1283" t="s">
        <v>1315</v>
      </c>
      <c r="B1283">
        <v>26</v>
      </c>
      <c r="C1283" t="s">
        <v>22</v>
      </c>
      <c r="D1283" t="s">
        <v>41</v>
      </c>
      <c r="E1283" t="s">
        <v>27</v>
      </c>
      <c r="F1283" t="s">
        <v>18</v>
      </c>
      <c r="G1283">
        <v>97914.04</v>
      </c>
      <c r="H1283">
        <v>127951.52</v>
      </c>
      <c r="I1283">
        <v>336</v>
      </c>
      <c r="J1283">
        <v>46323.62</v>
      </c>
      <c r="K1283" t="s">
        <v>19</v>
      </c>
      <c r="L1283">
        <v>17</v>
      </c>
      <c r="M1283" s="1">
        <v>44784</v>
      </c>
      <c r="N1283" t="s">
        <v>20</v>
      </c>
    </row>
    <row r="1284" spans="1:14">
      <c r="A1284" t="s">
        <v>1316</v>
      </c>
      <c r="B1284">
        <v>68</v>
      </c>
      <c r="C1284" t="s">
        <v>22</v>
      </c>
      <c r="D1284" t="s">
        <v>23</v>
      </c>
      <c r="E1284" t="s">
        <v>24</v>
      </c>
      <c r="F1284" t="s">
        <v>33</v>
      </c>
      <c r="G1284">
        <v>34134.67</v>
      </c>
      <c r="H1284">
        <v>11323.82</v>
      </c>
      <c r="I1284">
        <v>641</v>
      </c>
      <c r="J1284">
        <v>47818.42</v>
      </c>
      <c r="K1284" t="s">
        <v>19</v>
      </c>
      <c r="L1284">
        <v>36</v>
      </c>
      <c r="M1284" s="1">
        <v>43234</v>
      </c>
      <c r="N1284" t="s">
        <v>20</v>
      </c>
    </row>
    <row r="1285" spans="1:14">
      <c r="A1285" t="s">
        <v>1317</v>
      </c>
      <c r="B1285">
        <v>46</v>
      </c>
      <c r="C1285" t="s">
        <v>15</v>
      </c>
      <c r="D1285" t="s">
        <v>23</v>
      </c>
      <c r="E1285" t="s">
        <v>17</v>
      </c>
      <c r="F1285" t="s">
        <v>31</v>
      </c>
      <c r="G1285">
        <v>74709.210000000006</v>
      </c>
      <c r="H1285">
        <v>93334.77</v>
      </c>
      <c r="I1285">
        <v>688</v>
      </c>
      <c r="J1285">
        <v>49745.36</v>
      </c>
      <c r="K1285" t="s">
        <v>25</v>
      </c>
      <c r="L1285">
        <v>36</v>
      </c>
      <c r="M1285" s="1">
        <v>43921</v>
      </c>
      <c r="N1285" t="s">
        <v>20</v>
      </c>
    </row>
    <row r="1286" spans="1:14">
      <c r="A1286" t="s">
        <v>1318</v>
      </c>
      <c r="B1286">
        <v>31</v>
      </c>
      <c r="C1286" t="s">
        <v>22</v>
      </c>
      <c r="D1286" t="s">
        <v>23</v>
      </c>
      <c r="E1286" t="s">
        <v>27</v>
      </c>
      <c r="F1286" t="s">
        <v>18</v>
      </c>
      <c r="G1286">
        <v>73213.179999999993</v>
      </c>
      <c r="H1286">
        <v>133312.87</v>
      </c>
      <c r="I1286">
        <v>333</v>
      </c>
      <c r="J1286">
        <v>8657.6200000000008</v>
      </c>
      <c r="K1286" t="s">
        <v>19</v>
      </c>
      <c r="L1286">
        <v>46</v>
      </c>
      <c r="M1286" s="1">
        <v>44108</v>
      </c>
      <c r="N1286" t="s">
        <v>35</v>
      </c>
    </row>
    <row r="1287" spans="1:14">
      <c r="A1287" t="s">
        <v>1319</v>
      </c>
      <c r="B1287">
        <v>57</v>
      </c>
      <c r="C1287" t="s">
        <v>15</v>
      </c>
      <c r="D1287" t="s">
        <v>23</v>
      </c>
      <c r="E1287" t="s">
        <v>27</v>
      </c>
      <c r="F1287" t="s">
        <v>31</v>
      </c>
      <c r="G1287">
        <v>192969.03</v>
      </c>
      <c r="H1287">
        <v>127904.78</v>
      </c>
      <c r="I1287">
        <v>338</v>
      </c>
      <c r="J1287">
        <v>7317.51</v>
      </c>
      <c r="K1287" t="s">
        <v>19</v>
      </c>
      <c r="L1287">
        <v>9</v>
      </c>
      <c r="M1287" s="1">
        <v>43252</v>
      </c>
      <c r="N1287" t="s">
        <v>35</v>
      </c>
    </row>
    <row r="1288" spans="1:14">
      <c r="A1288" t="s">
        <v>1320</v>
      </c>
      <c r="B1288">
        <v>58</v>
      </c>
      <c r="C1288" t="s">
        <v>15</v>
      </c>
      <c r="D1288" t="s">
        <v>23</v>
      </c>
      <c r="E1288" t="s">
        <v>27</v>
      </c>
      <c r="F1288" t="s">
        <v>33</v>
      </c>
      <c r="G1288">
        <v>31794.53</v>
      </c>
      <c r="H1288">
        <v>97464.75</v>
      </c>
      <c r="I1288">
        <v>508</v>
      </c>
      <c r="J1288">
        <v>158145.19</v>
      </c>
      <c r="K1288" t="s">
        <v>38</v>
      </c>
      <c r="L1288">
        <v>45</v>
      </c>
      <c r="M1288" s="1">
        <v>44282</v>
      </c>
      <c r="N1288" t="s">
        <v>20</v>
      </c>
    </row>
    <row r="1289" spans="1:14">
      <c r="A1289" t="s">
        <v>1321</v>
      </c>
      <c r="B1289">
        <v>39</v>
      </c>
      <c r="C1289" t="s">
        <v>15</v>
      </c>
      <c r="D1289" t="s">
        <v>16</v>
      </c>
      <c r="E1289" t="s">
        <v>47</v>
      </c>
      <c r="F1289" t="s">
        <v>18</v>
      </c>
      <c r="G1289">
        <v>23510.62</v>
      </c>
      <c r="H1289">
        <v>29767.39</v>
      </c>
      <c r="I1289">
        <v>451</v>
      </c>
      <c r="J1289">
        <v>23201.61</v>
      </c>
      <c r="K1289" t="s">
        <v>25</v>
      </c>
      <c r="L1289">
        <v>28</v>
      </c>
      <c r="M1289" s="1">
        <v>44390</v>
      </c>
      <c r="N1289" t="s">
        <v>35</v>
      </c>
    </row>
    <row r="1290" spans="1:14">
      <c r="A1290" t="s">
        <v>1322</v>
      </c>
      <c r="B1290">
        <v>28</v>
      </c>
      <c r="C1290" t="s">
        <v>22</v>
      </c>
      <c r="D1290" t="s">
        <v>23</v>
      </c>
      <c r="E1290" t="s">
        <v>27</v>
      </c>
      <c r="F1290" t="s">
        <v>31</v>
      </c>
      <c r="G1290">
        <v>49010.46</v>
      </c>
      <c r="H1290">
        <v>179921.46</v>
      </c>
      <c r="I1290">
        <v>664</v>
      </c>
      <c r="J1290">
        <v>139722.99</v>
      </c>
      <c r="K1290" t="s">
        <v>38</v>
      </c>
      <c r="L1290">
        <v>48</v>
      </c>
      <c r="M1290" s="1">
        <v>44506</v>
      </c>
      <c r="N1290" t="s">
        <v>20</v>
      </c>
    </row>
    <row r="1291" spans="1:14">
      <c r="A1291" t="s">
        <v>1323</v>
      </c>
      <c r="B1291">
        <v>40</v>
      </c>
      <c r="C1291" t="s">
        <v>22</v>
      </c>
      <c r="D1291" t="s">
        <v>23</v>
      </c>
      <c r="E1291" t="s">
        <v>27</v>
      </c>
      <c r="F1291" t="s">
        <v>31</v>
      </c>
      <c r="G1291">
        <v>9081.75</v>
      </c>
      <c r="H1291">
        <v>157429.67000000001</v>
      </c>
      <c r="I1291">
        <v>498</v>
      </c>
      <c r="J1291">
        <v>30172.79</v>
      </c>
      <c r="K1291" t="s">
        <v>19</v>
      </c>
      <c r="L1291">
        <v>33</v>
      </c>
      <c r="M1291" s="1">
        <v>43210</v>
      </c>
      <c r="N1291" t="s">
        <v>20</v>
      </c>
    </row>
    <row r="1292" spans="1:14">
      <c r="A1292" t="s">
        <v>1324</v>
      </c>
      <c r="B1292">
        <v>18</v>
      </c>
      <c r="C1292" t="s">
        <v>15</v>
      </c>
      <c r="D1292" t="s">
        <v>37</v>
      </c>
      <c r="E1292" t="s">
        <v>17</v>
      </c>
      <c r="F1292" t="s">
        <v>18</v>
      </c>
      <c r="G1292">
        <v>60807.45</v>
      </c>
      <c r="H1292">
        <v>170456.76</v>
      </c>
      <c r="I1292">
        <v>378</v>
      </c>
      <c r="J1292">
        <v>18763.61</v>
      </c>
      <c r="K1292" t="s">
        <v>25</v>
      </c>
      <c r="L1292">
        <v>3</v>
      </c>
      <c r="M1292" s="1">
        <v>43411</v>
      </c>
      <c r="N1292" t="s">
        <v>20</v>
      </c>
    </row>
    <row r="1293" spans="1:14">
      <c r="A1293" t="s">
        <v>1325</v>
      </c>
      <c r="B1293">
        <v>63</v>
      </c>
      <c r="C1293" t="s">
        <v>22</v>
      </c>
      <c r="D1293" t="s">
        <v>23</v>
      </c>
      <c r="E1293" t="s">
        <v>17</v>
      </c>
      <c r="F1293" t="s">
        <v>18</v>
      </c>
      <c r="G1293">
        <v>67399.600000000006</v>
      </c>
      <c r="H1293">
        <v>149376.74</v>
      </c>
      <c r="I1293">
        <v>776</v>
      </c>
      <c r="J1293">
        <v>354032.5</v>
      </c>
      <c r="K1293" t="s">
        <v>25</v>
      </c>
      <c r="L1293">
        <v>51</v>
      </c>
      <c r="M1293" s="1">
        <v>43406</v>
      </c>
      <c r="N1293" t="s">
        <v>20</v>
      </c>
    </row>
    <row r="1294" spans="1:14">
      <c r="A1294" t="s">
        <v>1326</v>
      </c>
      <c r="B1294">
        <v>54</v>
      </c>
      <c r="C1294" t="s">
        <v>22</v>
      </c>
      <c r="D1294" t="s">
        <v>23</v>
      </c>
      <c r="E1294" t="s">
        <v>17</v>
      </c>
      <c r="F1294" t="s">
        <v>33</v>
      </c>
      <c r="G1294">
        <v>94353.62</v>
      </c>
      <c r="H1294">
        <v>71771.27</v>
      </c>
      <c r="I1294">
        <v>733</v>
      </c>
      <c r="J1294">
        <v>481040.85</v>
      </c>
      <c r="K1294" t="s">
        <v>38</v>
      </c>
      <c r="L1294">
        <v>8</v>
      </c>
      <c r="M1294" s="1">
        <v>44762</v>
      </c>
      <c r="N1294" t="s">
        <v>20</v>
      </c>
    </row>
    <row r="1295" spans="1:14">
      <c r="A1295" t="s">
        <v>1327</v>
      </c>
      <c r="B1295">
        <v>38</v>
      </c>
      <c r="C1295" t="s">
        <v>22</v>
      </c>
      <c r="D1295" t="s">
        <v>23</v>
      </c>
      <c r="E1295" t="s">
        <v>17</v>
      </c>
      <c r="F1295" t="s">
        <v>33</v>
      </c>
      <c r="G1295">
        <v>19985.22</v>
      </c>
      <c r="H1295">
        <v>105606.49</v>
      </c>
      <c r="I1295">
        <v>331</v>
      </c>
      <c r="J1295">
        <v>22646.3</v>
      </c>
      <c r="K1295" t="s">
        <v>19</v>
      </c>
      <c r="L1295">
        <v>50</v>
      </c>
      <c r="M1295" s="1">
        <v>44253</v>
      </c>
      <c r="N1295" t="s">
        <v>20</v>
      </c>
    </row>
    <row r="1296" spans="1:14">
      <c r="A1296" t="s">
        <v>1328</v>
      </c>
      <c r="B1296">
        <v>43</v>
      </c>
      <c r="C1296" t="s">
        <v>22</v>
      </c>
      <c r="D1296" t="s">
        <v>41</v>
      </c>
      <c r="E1296" t="s">
        <v>27</v>
      </c>
      <c r="F1296" t="s">
        <v>18</v>
      </c>
      <c r="G1296">
        <v>7853.78</v>
      </c>
      <c r="H1296">
        <v>161573.34</v>
      </c>
      <c r="I1296">
        <v>386</v>
      </c>
      <c r="J1296">
        <v>41309.21</v>
      </c>
      <c r="K1296" t="s">
        <v>19</v>
      </c>
      <c r="L1296">
        <v>6</v>
      </c>
      <c r="M1296" s="1">
        <v>45044</v>
      </c>
      <c r="N1296" t="s">
        <v>20</v>
      </c>
    </row>
    <row r="1297" spans="1:14">
      <c r="A1297" t="s">
        <v>1329</v>
      </c>
      <c r="B1297">
        <v>63</v>
      </c>
      <c r="C1297" t="s">
        <v>15</v>
      </c>
      <c r="D1297" t="s">
        <v>23</v>
      </c>
      <c r="E1297" t="s">
        <v>47</v>
      </c>
      <c r="F1297" t="s">
        <v>33</v>
      </c>
      <c r="G1297">
        <v>39454.120000000003</v>
      </c>
      <c r="H1297">
        <v>16343.72</v>
      </c>
      <c r="I1297">
        <v>692</v>
      </c>
      <c r="J1297">
        <v>61180.02</v>
      </c>
      <c r="K1297" t="s">
        <v>38</v>
      </c>
      <c r="L1297">
        <v>59</v>
      </c>
      <c r="M1297" s="1">
        <v>43723</v>
      </c>
      <c r="N1297" t="s">
        <v>20</v>
      </c>
    </row>
    <row r="1298" spans="1:14">
      <c r="A1298" t="s">
        <v>1330</v>
      </c>
      <c r="B1298">
        <v>53</v>
      </c>
      <c r="C1298" t="s">
        <v>15</v>
      </c>
      <c r="D1298" t="s">
        <v>37</v>
      </c>
      <c r="E1298" t="s">
        <v>27</v>
      </c>
      <c r="F1298" t="s">
        <v>45</v>
      </c>
      <c r="G1298">
        <v>180632.53</v>
      </c>
      <c r="H1298">
        <v>179985.82</v>
      </c>
      <c r="I1298">
        <v>543</v>
      </c>
      <c r="J1298">
        <v>33560.57</v>
      </c>
      <c r="K1298" t="s">
        <v>19</v>
      </c>
      <c r="L1298">
        <v>52</v>
      </c>
      <c r="M1298" s="1">
        <v>43275</v>
      </c>
      <c r="N1298" t="s">
        <v>20</v>
      </c>
    </row>
    <row r="1299" spans="1:14">
      <c r="A1299" t="s">
        <v>1331</v>
      </c>
      <c r="B1299">
        <v>40</v>
      </c>
      <c r="C1299" t="s">
        <v>22</v>
      </c>
      <c r="D1299" t="s">
        <v>37</v>
      </c>
      <c r="E1299" t="s">
        <v>27</v>
      </c>
      <c r="F1299" t="s">
        <v>31</v>
      </c>
      <c r="G1299">
        <v>158376.01</v>
      </c>
      <c r="H1299">
        <v>55144.89</v>
      </c>
      <c r="I1299">
        <v>531</v>
      </c>
      <c r="J1299">
        <v>42856.99</v>
      </c>
      <c r="K1299" t="s">
        <v>25</v>
      </c>
      <c r="L1299">
        <v>58</v>
      </c>
      <c r="M1299" s="1">
        <v>43609</v>
      </c>
      <c r="N1299" t="s">
        <v>35</v>
      </c>
    </row>
    <row r="1300" spans="1:14">
      <c r="A1300" t="s">
        <v>1332</v>
      </c>
      <c r="B1300">
        <v>18</v>
      </c>
      <c r="C1300" t="s">
        <v>15</v>
      </c>
      <c r="D1300" t="s">
        <v>23</v>
      </c>
      <c r="E1300" t="s">
        <v>17</v>
      </c>
      <c r="F1300" t="s">
        <v>45</v>
      </c>
      <c r="G1300">
        <v>121725.62</v>
      </c>
      <c r="H1300">
        <v>162337.19</v>
      </c>
      <c r="I1300">
        <v>491</v>
      </c>
      <c r="J1300">
        <v>31295.81</v>
      </c>
      <c r="K1300" t="s">
        <v>19</v>
      </c>
      <c r="L1300">
        <v>6</v>
      </c>
      <c r="M1300" s="1">
        <v>43343</v>
      </c>
      <c r="N1300" t="s">
        <v>35</v>
      </c>
    </row>
    <row r="1301" spans="1:14">
      <c r="A1301" t="s">
        <v>1333</v>
      </c>
      <c r="B1301">
        <v>68</v>
      </c>
      <c r="C1301" t="s">
        <v>22</v>
      </c>
      <c r="D1301" t="s">
        <v>41</v>
      </c>
      <c r="E1301" t="s">
        <v>17</v>
      </c>
      <c r="F1301" t="s">
        <v>33</v>
      </c>
      <c r="G1301">
        <v>16172.91</v>
      </c>
      <c r="H1301">
        <v>201150.39</v>
      </c>
      <c r="I1301">
        <v>839</v>
      </c>
      <c r="J1301">
        <v>208633.31</v>
      </c>
      <c r="K1301" t="s">
        <v>25</v>
      </c>
      <c r="L1301">
        <v>29</v>
      </c>
      <c r="M1301" s="1">
        <v>44243</v>
      </c>
      <c r="N1301" t="s">
        <v>20</v>
      </c>
    </row>
    <row r="1302" spans="1:14">
      <c r="A1302" t="s">
        <v>1334</v>
      </c>
      <c r="B1302">
        <v>57</v>
      </c>
      <c r="C1302" t="s">
        <v>22</v>
      </c>
      <c r="D1302" t="s">
        <v>23</v>
      </c>
      <c r="E1302" t="s">
        <v>27</v>
      </c>
      <c r="F1302" t="s">
        <v>31</v>
      </c>
      <c r="G1302">
        <v>81827.56</v>
      </c>
      <c r="H1302">
        <v>117864.24</v>
      </c>
      <c r="I1302">
        <v>569</v>
      </c>
      <c r="J1302">
        <v>83776.58</v>
      </c>
      <c r="K1302" t="s">
        <v>38</v>
      </c>
      <c r="L1302">
        <v>37</v>
      </c>
      <c r="M1302" s="1">
        <v>44666</v>
      </c>
      <c r="N1302" t="s">
        <v>20</v>
      </c>
    </row>
    <row r="1303" spans="1:14">
      <c r="A1303" t="s">
        <v>1335</v>
      </c>
      <c r="B1303">
        <v>32</v>
      </c>
      <c r="C1303" t="s">
        <v>15</v>
      </c>
      <c r="D1303" t="s">
        <v>23</v>
      </c>
      <c r="E1303" t="s">
        <v>17</v>
      </c>
      <c r="F1303" t="s">
        <v>18</v>
      </c>
      <c r="G1303">
        <v>42222.82</v>
      </c>
      <c r="H1303">
        <v>268983.53000000003</v>
      </c>
      <c r="I1303">
        <v>376</v>
      </c>
      <c r="J1303">
        <v>22960.93</v>
      </c>
      <c r="K1303" t="s">
        <v>19</v>
      </c>
      <c r="L1303">
        <v>12</v>
      </c>
      <c r="M1303" s="1">
        <v>43953</v>
      </c>
      <c r="N1303" t="s">
        <v>20</v>
      </c>
    </row>
    <row r="1304" spans="1:14">
      <c r="A1304" t="s">
        <v>1336</v>
      </c>
      <c r="B1304">
        <v>38</v>
      </c>
      <c r="C1304" t="s">
        <v>15</v>
      </c>
      <c r="D1304" t="s">
        <v>37</v>
      </c>
      <c r="E1304" t="s">
        <v>27</v>
      </c>
      <c r="F1304" t="s">
        <v>33</v>
      </c>
      <c r="G1304">
        <v>73127.03</v>
      </c>
      <c r="H1304">
        <v>198225.76</v>
      </c>
      <c r="I1304">
        <v>466</v>
      </c>
      <c r="J1304">
        <v>48491.53</v>
      </c>
      <c r="K1304" t="s">
        <v>19</v>
      </c>
      <c r="L1304">
        <v>9</v>
      </c>
      <c r="M1304" s="1">
        <v>44342</v>
      </c>
      <c r="N1304" t="s">
        <v>20</v>
      </c>
    </row>
    <row r="1305" spans="1:14">
      <c r="A1305" t="s">
        <v>1337</v>
      </c>
      <c r="B1305">
        <v>64</v>
      </c>
      <c r="C1305" t="s">
        <v>15</v>
      </c>
      <c r="D1305" t="s">
        <v>16</v>
      </c>
      <c r="E1305" t="s">
        <v>27</v>
      </c>
      <c r="F1305" t="s">
        <v>31</v>
      </c>
      <c r="G1305">
        <v>166246.19</v>
      </c>
      <c r="H1305">
        <v>49691.89</v>
      </c>
      <c r="I1305">
        <v>583</v>
      </c>
      <c r="J1305">
        <v>158599.23000000001</v>
      </c>
      <c r="K1305" t="s">
        <v>25</v>
      </c>
      <c r="L1305">
        <v>41</v>
      </c>
      <c r="M1305" s="1">
        <v>44321</v>
      </c>
      <c r="N1305" t="s">
        <v>35</v>
      </c>
    </row>
    <row r="1306" spans="1:14">
      <c r="A1306" t="s">
        <v>1338</v>
      </c>
      <c r="B1306">
        <v>26</v>
      </c>
      <c r="C1306" t="s">
        <v>22</v>
      </c>
      <c r="D1306" t="s">
        <v>16</v>
      </c>
      <c r="E1306" t="s">
        <v>24</v>
      </c>
      <c r="F1306" t="s">
        <v>18</v>
      </c>
      <c r="G1306">
        <v>10702.54</v>
      </c>
      <c r="H1306">
        <v>2599.1</v>
      </c>
      <c r="I1306">
        <v>388</v>
      </c>
      <c r="J1306">
        <v>33117.040000000001</v>
      </c>
      <c r="K1306" t="s">
        <v>19</v>
      </c>
      <c r="L1306">
        <v>49</v>
      </c>
      <c r="M1306" s="1">
        <v>44720</v>
      </c>
      <c r="N1306" t="s">
        <v>20</v>
      </c>
    </row>
    <row r="1307" spans="1:14">
      <c r="A1307" t="s">
        <v>1339</v>
      </c>
      <c r="B1307">
        <v>26</v>
      </c>
      <c r="C1307" t="s">
        <v>15</v>
      </c>
      <c r="D1307" t="s">
        <v>23</v>
      </c>
      <c r="E1307" t="s">
        <v>27</v>
      </c>
      <c r="F1307" t="s">
        <v>31</v>
      </c>
      <c r="G1307">
        <v>142268.71</v>
      </c>
      <c r="H1307">
        <v>52155.1</v>
      </c>
      <c r="I1307">
        <v>843</v>
      </c>
      <c r="J1307">
        <v>247288.49</v>
      </c>
      <c r="K1307" t="s">
        <v>38</v>
      </c>
      <c r="L1307">
        <v>19</v>
      </c>
      <c r="M1307" s="1">
        <v>44367</v>
      </c>
      <c r="N1307" t="s">
        <v>20</v>
      </c>
    </row>
    <row r="1308" spans="1:14">
      <c r="A1308" t="s">
        <v>1340</v>
      </c>
      <c r="B1308">
        <v>27</v>
      </c>
      <c r="C1308" t="s">
        <v>22</v>
      </c>
      <c r="D1308" t="s">
        <v>29</v>
      </c>
      <c r="E1308" t="s">
        <v>27</v>
      </c>
      <c r="F1308" t="s">
        <v>31</v>
      </c>
      <c r="G1308">
        <v>70899.39</v>
      </c>
      <c r="H1308">
        <v>145800.10999999999</v>
      </c>
      <c r="I1308">
        <v>455</v>
      </c>
      <c r="J1308">
        <v>48065.31</v>
      </c>
      <c r="K1308" t="s">
        <v>19</v>
      </c>
      <c r="L1308">
        <v>17</v>
      </c>
      <c r="M1308" s="1">
        <v>43563</v>
      </c>
      <c r="N1308" t="s">
        <v>20</v>
      </c>
    </row>
    <row r="1309" spans="1:14">
      <c r="A1309" t="s">
        <v>1341</v>
      </c>
      <c r="B1309">
        <v>69</v>
      </c>
      <c r="C1309" t="s">
        <v>15</v>
      </c>
      <c r="D1309" t="s">
        <v>37</v>
      </c>
      <c r="E1309" t="s">
        <v>24</v>
      </c>
      <c r="F1309" t="s">
        <v>33</v>
      </c>
      <c r="G1309">
        <v>53397.22</v>
      </c>
      <c r="H1309">
        <v>7453.52</v>
      </c>
      <c r="I1309">
        <v>549</v>
      </c>
      <c r="J1309">
        <v>85678.97</v>
      </c>
      <c r="K1309" t="s">
        <v>19</v>
      </c>
      <c r="L1309">
        <v>54</v>
      </c>
      <c r="M1309" s="1">
        <v>44689</v>
      </c>
      <c r="N1309" t="s">
        <v>20</v>
      </c>
    </row>
    <row r="1310" spans="1:14">
      <c r="A1310" t="s">
        <v>1342</v>
      </c>
      <c r="B1310">
        <v>43</v>
      </c>
      <c r="C1310" t="s">
        <v>15</v>
      </c>
      <c r="D1310" t="s">
        <v>23</v>
      </c>
      <c r="E1310" t="s">
        <v>47</v>
      </c>
      <c r="F1310" t="s">
        <v>31</v>
      </c>
      <c r="G1310">
        <v>186845.91</v>
      </c>
      <c r="H1310">
        <v>23332.87</v>
      </c>
      <c r="I1310">
        <v>394</v>
      </c>
      <c r="J1310">
        <v>20549.11</v>
      </c>
      <c r="K1310" t="s">
        <v>19</v>
      </c>
      <c r="L1310">
        <v>48</v>
      </c>
      <c r="M1310" s="1">
        <v>44171</v>
      </c>
      <c r="N1310" t="s">
        <v>35</v>
      </c>
    </row>
    <row r="1311" spans="1:14">
      <c r="A1311" t="s">
        <v>1343</v>
      </c>
      <c r="B1311">
        <v>58</v>
      </c>
      <c r="C1311" t="s">
        <v>22</v>
      </c>
      <c r="D1311" t="s">
        <v>23</v>
      </c>
      <c r="E1311" t="s">
        <v>17</v>
      </c>
      <c r="F1311" t="s">
        <v>18</v>
      </c>
      <c r="G1311">
        <v>25598.38</v>
      </c>
      <c r="H1311">
        <v>133532.01</v>
      </c>
      <c r="I1311">
        <v>316</v>
      </c>
      <c r="J1311">
        <v>32437.91</v>
      </c>
      <c r="K1311" t="s">
        <v>25</v>
      </c>
      <c r="L1311">
        <v>44</v>
      </c>
      <c r="M1311" s="1">
        <v>43880</v>
      </c>
      <c r="N1311" t="s">
        <v>20</v>
      </c>
    </row>
    <row r="1312" spans="1:14">
      <c r="A1312" t="s">
        <v>1344</v>
      </c>
      <c r="B1312">
        <v>52</v>
      </c>
      <c r="C1312" t="s">
        <v>22</v>
      </c>
      <c r="D1312" t="s">
        <v>23</v>
      </c>
      <c r="E1312" t="s">
        <v>17</v>
      </c>
      <c r="F1312" t="s">
        <v>45</v>
      </c>
      <c r="G1312">
        <v>339139.33</v>
      </c>
      <c r="H1312">
        <v>195729.88</v>
      </c>
      <c r="I1312">
        <v>416</v>
      </c>
      <c r="J1312">
        <v>36435.72</v>
      </c>
      <c r="K1312" t="s">
        <v>25</v>
      </c>
      <c r="L1312">
        <v>32</v>
      </c>
      <c r="M1312" s="1">
        <v>44023</v>
      </c>
      <c r="N1312" t="s">
        <v>20</v>
      </c>
    </row>
    <row r="1313" spans="1:14">
      <c r="A1313" t="s">
        <v>1345</v>
      </c>
      <c r="B1313">
        <v>69</v>
      </c>
      <c r="C1313" t="s">
        <v>22</v>
      </c>
      <c r="D1313" t="s">
        <v>23</v>
      </c>
      <c r="E1313" t="s">
        <v>17</v>
      </c>
      <c r="F1313" t="s">
        <v>31</v>
      </c>
      <c r="G1313">
        <v>58649.91</v>
      </c>
      <c r="H1313">
        <v>235560.24</v>
      </c>
      <c r="I1313">
        <v>632</v>
      </c>
      <c r="J1313">
        <v>30524.81</v>
      </c>
      <c r="K1313" t="s">
        <v>25</v>
      </c>
      <c r="L1313">
        <v>35</v>
      </c>
      <c r="M1313" s="1">
        <v>44961</v>
      </c>
      <c r="N1313" t="s">
        <v>20</v>
      </c>
    </row>
    <row r="1314" spans="1:14">
      <c r="A1314" t="s">
        <v>1346</v>
      </c>
      <c r="B1314">
        <v>42</v>
      </c>
      <c r="C1314" t="s">
        <v>22</v>
      </c>
      <c r="D1314" t="s">
        <v>37</v>
      </c>
      <c r="E1314" t="s">
        <v>47</v>
      </c>
      <c r="F1314" t="s">
        <v>18</v>
      </c>
      <c r="G1314">
        <v>51207.24</v>
      </c>
      <c r="H1314">
        <v>18705.400000000001</v>
      </c>
      <c r="I1314">
        <v>821</v>
      </c>
      <c r="J1314">
        <v>299972.15999999997</v>
      </c>
      <c r="K1314" t="s">
        <v>38</v>
      </c>
      <c r="L1314">
        <v>14</v>
      </c>
      <c r="M1314" s="1">
        <v>44007</v>
      </c>
      <c r="N1314" t="s">
        <v>20</v>
      </c>
    </row>
    <row r="1315" spans="1:14">
      <c r="A1315" t="s">
        <v>1347</v>
      </c>
      <c r="B1315">
        <v>43</v>
      </c>
      <c r="C1315" t="s">
        <v>22</v>
      </c>
      <c r="D1315" t="s">
        <v>29</v>
      </c>
      <c r="E1315" t="s">
        <v>24</v>
      </c>
      <c r="F1315" t="s">
        <v>31</v>
      </c>
      <c r="G1315">
        <v>158327.10999999999</v>
      </c>
      <c r="H1315">
        <v>10790.07</v>
      </c>
      <c r="I1315">
        <v>379</v>
      </c>
      <c r="J1315">
        <v>48387.93</v>
      </c>
      <c r="K1315" t="s">
        <v>19</v>
      </c>
      <c r="L1315">
        <v>49</v>
      </c>
      <c r="M1315" s="1">
        <v>43709</v>
      </c>
      <c r="N1315" t="s">
        <v>35</v>
      </c>
    </row>
    <row r="1316" spans="1:14">
      <c r="A1316" t="s">
        <v>1348</v>
      </c>
      <c r="B1316">
        <v>28</v>
      </c>
      <c r="C1316" t="s">
        <v>22</v>
      </c>
      <c r="D1316" t="s">
        <v>41</v>
      </c>
      <c r="E1316" t="s">
        <v>27</v>
      </c>
      <c r="F1316" t="s">
        <v>33</v>
      </c>
      <c r="G1316">
        <v>133441.15</v>
      </c>
      <c r="H1316">
        <v>44999.839999999997</v>
      </c>
      <c r="I1316">
        <v>731</v>
      </c>
      <c r="J1316">
        <v>117965.75</v>
      </c>
      <c r="K1316" t="s">
        <v>38</v>
      </c>
      <c r="L1316">
        <v>54</v>
      </c>
      <c r="M1316" s="1">
        <v>44862</v>
      </c>
      <c r="N1316" t="s">
        <v>20</v>
      </c>
    </row>
    <row r="1317" spans="1:14">
      <c r="A1317" t="s">
        <v>1349</v>
      </c>
      <c r="B1317">
        <v>55</v>
      </c>
      <c r="C1317" t="s">
        <v>22</v>
      </c>
      <c r="D1317" t="s">
        <v>23</v>
      </c>
      <c r="E1317" t="s">
        <v>27</v>
      </c>
      <c r="F1317" t="s">
        <v>18</v>
      </c>
      <c r="G1317">
        <v>84031.03</v>
      </c>
      <c r="H1317">
        <v>99832.9</v>
      </c>
      <c r="I1317">
        <v>502</v>
      </c>
      <c r="J1317">
        <v>162044.5</v>
      </c>
      <c r="K1317" t="s">
        <v>25</v>
      </c>
      <c r="L1317">
        <v>16</v>
      </c>
      <c r="M1317" s="1">
        <v>44306</v>
      </c>
      <c r="N1317" t="s">
        <v>20</v>
      </c>
    </row>
    <row r="1318" spans="1:14">
      <c r="A1318" t="s">
        <v>1350</v>
      </c>
      <c r="B1318">
        <v>19</v>
      </c>
      <c r="C1318" t="s">
        <v>22</v>
      </c>
      <c r="D1318" t="s">
        <v>16</v>
      </c>
      <c r="E1318" t="s">
        <v>17</v>
      </c>
      <c r="F1318" t="s">
        <v>31</v>
      </c>
      <c r="G1318">
        <v>118525.24</v>
      </c>
      <c r="H1318">
        <v>172817.6</v>
      </c>
      <c r="I1318">
        <v>415</v>
      </c>
      <c r="J1318">
        <v>13466.68</v>
      </c>
      <c r="K1318" t="s">
        <v>25</v>
      </c>
      <c r="L1318">
        <v>21</v>
      </c>
      <c r="M1318" s="1">
        <v>43979</v>
      </c>
      <c r="N1318" t="s">
        <v>20</v>
      </c>
    </row>
    <row r="1319" spans="1:14">
      <c r="A1319" t="s">
        <v>1351</v>
      </c>
      <c r="B1319">
        <v>24</v>
      </c>
      <c r="C1319" t="s">
        <v>15</v>
      </c>
      <c r="D1319" t="s">
        <v>23</v>
      </c>
      <c r="E1319" t="s">
        <v>24</v>
      </c>
      <c r="F1319" t="s">
        <v>18</v>
      </c>
      <c r="G1319">
        <v>25632.82</v>
      </c>
      <c r="H1319">
        <v>9239.6200000000008</v>
      </c>
      <c r="I1319">
        <v>519</v>
      </c>
      <c r="J1319">
        <v>91847.14</v>
      </c>
      <c r="K1319" t="s">
        <v>38</v>
      </c>
      <c r="L1319">
        <v>12</v>
      </c>
      <c r="M1319" s="1">
        <v>43726</v>
      </c>
      <c r="N1319" t="s">
        <v>20</v>
      </c>
    </row>
    <row r="1320" spans="1:14">
      <c r="A1320" t="s">
        <v>1352</v>
      </c>
      <c r="B1320">
        <v>35</v>
      </c>
      <c r="C1320" t="s">
        <v>22</v>
      </c>
      <c r="D1320" t="s">
        <v>23</v>
      </c>
      <c r="E1320" t="s">
        <v>17</v>
      </c>
      <c r="F1320" t="s">
        <v>18</v>
      </c>
      <c r="G1320">
        <v>66462.100000000006</v>
      </c>
      <c r="H1320">
        <v>272218.96000000002</v>
      </c>
      <c r="I1320">
        <v>552</v>
      </c>
      <c r="J1320">
        <v>134624.29999999999</v>
      </c>
      <c r="K1320" t="s">
        <v>19</v>
      </c>
      <c r="L1320">
        <v>24</v>
      </c>
      <c r="M1320" s="1">
        <v>44265</v>
      </c>
      <c r="N1320" t="s">
        <v>20</v>
      </c>
    </row>
    <row r="1321" spans="1:14">
      <c r="A1321" t="s">
        <v>1353</v>
      </c>
      <c r="B1321">
        <v>44</v>
      </c>
      <c r="C1321" t="s">
        <v>22</v>
      </c>
      <c r="D1321" t="s">
        <v>23</v>
      </c>
      <c r="E1321" t="s">
        <v>17</v>
      </c>
      <c r="F1321" t="s">
        <v>31</v>
      </c>
      <c r="G1321">
        <v>143431.48000000001</v>
      </c>
      <c r="H1321">
        <v>273828.58</v>
      </c>
      <c r="I1321">
        <v>468</v>
      </c>
      <c r="J1321">
        <v>16147.86</v>
      </c>
      <c r="K1321" t="s">
        <v>19</v>
      </c>
      <c r="L1321">
        <v>34</v>
      </c>
      <c r="M1321" s="1">
        <v>44372</v>
      </c>
      <c r="N1321" t="s">
        <v>20</v>
      </c>
    </row>
    <row r="1322" spans="1:14">
      <c r="A1322" t="s">
        <v>1354</v>
      </c>
      <c r="B1322">
        <v>51</v>
      </c>
      <c r="C1322" t="s">
        <v>15</v>
      </c>
      <c r="D1322" t="s">
        <v>23</v>
      </c>
      <c r="E1322" t="s">
        <v>47</v>
      </c>
      <c r="F1322" t="s">
        <v>18</v>
      </c>
      <c r="G1322">
        <v>2058.5100000000002</v>
      </c>
      <c r="H1322">
        <v>25547.93</v>
      </c>
      <c r="I1322">
        <v>615</v>
      </c>
      <c r="J1322">
        <v>184887.78</v>
      </c>
      <c r="K1322" t="s">
        <v>19</v>
      </c>
      <c r="L1322">
        <v>8</v>
      </c>
      <c r="M1322" s="1">
        <v>43224</v>
      </c>
      <c r="N1322" t="s">
        <v>20</v>
      </c>
    </row>
    <row r="1323" spans="1:14">
      <c r="A1323" t="s">
        <v>1355</v>
      </c>
      <c r="B1323">
        <v>44</v>
      </c>
      <c r="C1323" t="s">
        <v>22</v>
      </c>
      <c r="D1323" t="s">
        <v>29</v>
      </c>
      <c r="E1323" t="s">
        <v>27</v>
      </c>
      <c r="F1323" t="s">
        <v>33</v>
      </c>
      <c r="G1323">
        <v>71489.47</v>
      </c>
      <c r="H1323">
        <v>93800.67</v>
      </c>
      <c r="I1323">
        <v>671</v>
      </c>
      <c r="J1323">
        <v>190894.69</v>
      </c>
      <c r="K1323" t="s">
        <v>19</v>
      </c>
      <c r="L1323">
        <v>44</v>
      </c>
      <c r="M1323" s="1">
        <v>44349</v>
      </c>
      <c r="N1323" t="s">
        <v>20</v>
      </c>
    </row>
    <row r="1324" spans="1:14">
      <c r="A1324" t="s">
        <v>1356</v>
      </c>
      <c r="B1324">
        <v>34</v>
      </c>
      <c r="C1324" t="s">
        <v>15</v>
      </c>
      <c r="D1324" t="s">
        <v>41</v>
      </c>
      <c r="E1324" t="s">
        <v>27</v>
      </c>
      <c r="F1324" t="s">
        <v>18</v>
      </c>
      <c r="G1324">
        <v>84482.94</v>
      </c>
      <c r="H1324">
        <v>151940.85999999999</v>
      </c>
      <c r="I1324">
        <v>455</v>
      </c>
      <c r="J1324">
        <v>31706.87</v>
      </c>
      <c r="K1324" t="s">
        <v>19</v>
      </c>
      <c r="L1324">
        <v>21</v>
      </c>
      <c r="M1324" s="1">
        <v>45067</v>
      </c>
      <c r="N1324" t="s">
        <v>20</v>
      </c>
    </row>
    <row r="1325" spans="1:14">
      <c r="A1325" t="s">
        <v>1357</v>
      </c>
      <c r="B1325">
        <v>60</v>
      </c>
      <c r="C1325" t="s">
        <v>15</v>
      </c>
      <c r="D1325" t="s">
        <v>16</v>
      </c>
      <c r="E1325" t="s">
        <v>27</v>
      </c>
      <c r="F1325" t="s">
        <v>45</v>
      </c>
      <c r="G1325">
        <v>270314.42</v>
      </c>
      <c r="H1325">
        <v>97199.039999999994</v>
      </c>
      <c r="I1325">
        <v>312</v>
      </c>
      <c r="J1325">
        <v>27125.95</v>
      </c>
      <c r="K1325" t="s">
        <v>19</v>
      </c>
      <c r="L1325">
        <v>48</v>
      </c>
      <c r="M1325" s="1">
        <v>44616</v>
      </c>
      <c r="N1325" t="s">
        <v>20</v>
      </c>
    </row>
    <row r="1326" spans="1:14">
      <c r="A1326" t="s">
        <v>1358</v>
      </c>
      <c r="B1326">
        <v>61</v>
      </c>
      <c r="C1326" t="s">
        <v>22</v>
      </c>
      <c r="D1326" t="s">
        <v>23</v>
      </c>
      <c r="E1326" t="s">
        <v>27</v>
      </c>
      <c r="F1326" t="s">
        <v>18</v>
      </c>
      <c r="G1326">
        <v>31826.17</v>
      </c>
      <c r="H1326">
        <v>69540.91</v>
      </c>
      <c r="I1326">
        <v>807</v>
      </c>
      <c r="J1326">
        <v>185629.27</v>
      </c>
      <c r="K1326" t="s">
        <v>38</v>
      </c>
      <c r="L1326">
        <v>8</v>
      </c>
      <c r="M1326" s="1">
        <v>43304</v>
      </c>
      <c r="N1326" t="s">
        <v>20</v>
      </c>
    </row>
    <row r="1327" spans="1:14">
      <c r="A1327" t="s">
        <v>1359</v>
      </c>
      <c r="B1327">
        <v>68</v>
      </c>
      <c r="C1327" t="s">
        <v>15</v>
      </c>
      <c r="D1327" t="s">
        <v>23</v>
      </c>
      <c r="E1327" t="s">
        <v>27</v>
      </c>
      <c r="F1327" t="s">
        <v>33</v>
      </c>
      <c r="G1327">
        <v>132051.69</v>
      </c>
      <c r="H1327">
        <v>88293.45</v>
      </c>
      <c r="I1327">
        <v>764</v>
      </c>
      <c r="J1327">
        <v>113368.65</v>
      </c>
      <c r="K1327" t="s">
        <v>25</v>
      </c>
      <c r="L1327">
        <v>28</v>
      </c>
      <c r="M1327" s="1">
        <v>45041</v>
      </c>
      <c r="N1327" t="s">
        <v>20</v>
      </c>
    </row>
    <row r="1328" spans="1:14">
      <c r="A1328" t="s">
        <v>1360</v>
      </c>
      <c r="B1328">
        <v>41</v>
      </c>
      <c r="C1328" t="s">
        <v>22</v>
      </c>
      <c r="D1328" t="s">
        <v>23</v>
      </c>
      <c r="E1328" t="s">
        <v>27</v>
      </c>
      <c r="F1328" t="s">
        <v>31</v>
      </c>
      <c r="G1328">
        <v>35396.74</v>
      </c>
      <c r="H1328">
        <v>42063.99</v>
      </c>
      <c r="I1328">
        <v>519</v>
      </c>
      <c r="J1328">
        <v>154682.28</v>
      </c>
      <c r="K1328" t="s">
        <v>25</v>
      </c>
      <c r="L1328">
        <v>16</v>
      </c>
      <c r="M1328" s="1">
        <v>44663</v>
      </c>
      <c r="N1328" t="s">
        <v>20</v>
      </c>
    </row>
    <row r="1329" spans="1:14">
      <c r="A1329" t="s">
        <v>1361</v>
      </c>
      <c r="B1329">
        <v>42</v>
      </c>
      <c r="C1329" t="s">
        <v>15</v>
      </c>
      <c r="D1329" t="s">
        <v>29</v>
      </c>
      <c r="E1329" t="s">
        <v>17</v>
      </c>
      <c r="F1329" t="s">
        <v>45</v>
      </c>
      <c r="G1329">
        <v>142900.35</v>
      </c>
      <c r="H1329">
        <v>112897.7</v>
      </c>
      <c r="I1329">
        <v>314</v>
      </c>
      <c r="J1329">
        <v>17369.21</v>
      </c>
      <c r="K1329" t="s">
        <v>19</v>
      </c>
      <c r="L1329">
        <v>10</v>
      </c>
      <c r="M1329" s="1">
        <v>43526</v>
      </c>
      <c r="N1329" t="s">
        <v>20</v>
      </c>
    </row>
    <row r="1330" spans="1:14">
      <c r="A1330" t="s">
        <v>1362</v>
      </c>
      <c r="B1330">
        <v>24</v>
      </c>
      <c r="C1330" t="s">
        <v>15</v>
      </c>
      <c r="D1330" t="s">
        <v>37</v>
      </c>
      <c r="E1330" t="s">
        <v>24</v>
      </c>
      <c r="F1330" t="s">
        <v>18</v>
      </c>
      <c r="G1330">
        <v>69049.86</v>
      </c>
      <c r="H1330">
        <v>9214.84</v>
      </c>
      <c r="I1330">
        <v>416</v>
      </c>
      <c r="J1330">
        <v>6729.49</v>
      </c>
      <c r="K1330" t="s">
        <v>19</v>
      </c>
      <c r="L1330">
        <v>52</v>
      </c>
      <c r="M1330" s="1">
        <v>44382</v>
      </c>
      <c r="N1330" t="s">
        <v>20</v>
      </c>
    </row>
    <row r="1331" spans="1:14">
      <c r="A1331" t="s">
        <v>1363</v>
      </c>
      <c r="B1331">
        <v>69</v>
      </c>
      <c r="C1331" t="s">
        <v>15</v>
      </c>
      <c r="D1331" t="s">
        <v>41</v>
      </c>
      <c r="E1331" t="s">
        <v>17</v>
      </c>
      <c r="F1331" t="s">
        <v>31</v>
      </c>
      <c r="G1331">
        <v>73725.009999999995</v>
      </c>
      <c r="H1331">
        <v>287534.65000000002</v>
      </c>
      <c r="I1331">
        <v>630</v>
      </c>
      <c r="J1331">
        <v>85700.78</v>
      </c>
      <c r="K1331" t="s">
        <v>19</v>
      </c>
      <c r="L1331">
        <v>15</v>
      </c>
      <c r="M1331" s="1">
        <v>43533</v>
      </c>
      <c r="N1331" t="s">
        <v>20</v>
      </c>
    </row>
    <row r="1332" spans="1:14">
      <c r="A1332" t="s">
        <v>1364</v>
      </c>
      <c r="B1332">
        <v>23</v>
      </c>
      <c r="C1332" t="s">
        <v>22</v>
      </c>
      <c r="D1332" t="s">
        <v>23</v>
      </c>
      <c r="E1332" t="s">
        <v>17</v>
      </c>
      <c r="F1332" t="s">
        <v>18</v>
      </c>
      <c r="G1332">
        <v>71588.67</v>
      </c>
      <c r="H1332">
        <v>107754.96</v>
      </c>
      <c r="I1332">
        <v>355</v>
      </c>
      <c r="J1332">
        <v>27840.21</v>
      </c>
      <c r="K1332" t="s">
        <v>19</v>
      </c>
      <c r="L1332">
        <v>4</v>
      </c>
      <c r="M1332" s="1">
        <v>43642</v>
      </c>
      <c r="N1332" t="s">
        <v>20</v>
      </c>
    </row>
    <row r="1333" spans="1:14">
      <c r="A1333" t="s">
        <v>1365</v>
      </c>
      <c r="B1333">
        <v>41</v>
      </c>
      <c r="C1333" t="s">
        <v>22</v>
      </c>
      <c r="D1333" t="s">
        <v>29</v>
      </c>
      <c r="E1333" t="s">
        <v>27</v>
      </c>
      <c r="F1333" t="s">
        <v>33</v>
      </c>
      <c r="G1333">
        <v>32078.51</v>
      </c>
      <c r="H1333">
        <v>183417.1</v>
      </c>
      <c r="I1333">
        <v>650</v>
      </c>
      <c r="J1333">
        <v>145348.91</v>
      </c>
      <c r="K1333" t="s">
        <v>25</v>
      </c>
      <c r="L1333">
        <v>26</v>
      </c>
      <c r="M1333" s="1">
        <v>44453</v>
      </c>
      <c r="N1333" t="s">
        <v>20</v>
      </c>
    </row>
    <row r="1334" spans="1:14">
      <c r="A1334" t="s">
        <v>1366</v>
      </c>
      <c r="B1334">
        <v>50</v>
      </c>
      <c r="C1334" t="s">
        <v>15</v>
      </c>
      <c r="D1334" t="s">
        <v>29</v>
      </c>
      <c r="E1334" t="s">
        <v>24</v>
      </c>
      <c r="F1334" t="s">
        <v>31</v>
      </c>
      <c r="G1334">
        <v>54192.47</v>
      </c>
      <c r="H1334">
        <v>4577.17</v>
      </c>
      <c r="I1334">
        <v>431</v>
      </c>
      <c r="J1334">
        <v>15105.59</v>
      </c>
      <c r="K1334" t="s">
        <v>19</v>
      </c>
      <c r="L1334">
        <v>15</v>
      </c>
      <c r="M1334" s="1">
        <v>43267</v>
      </c>
      <c r="N1334" t="s">
        <v>20</v>
      </c>
    </row>
    <row r="1335" spans="1:14">
      <c r="A1335" t="s">
        <v>1367</v>
      </c>
      <c r="B1335">
        <v>66</v>
      </c>
      <c r="C1335" t="s">
        <v>15</v>
      </c>
      <c r="D1335" t="s">
        <v>16</v>
      </c>
      <c r="E1335" t="s">
        <v>24</v>
      </c>
      <c r="F1335" t="s">
        <v>31</v>
      </c>
      <c r="G1335">
        <v>35546.239999999998</v>
      </c>
      <c r="H1335">
        <v>3819.38</v>
      </c>
      <c r="I1335">
        <v>525</v>
      </c>
      <c r="J1335">
        <v>189411.09</v>
      </c>
      <c r="K1335" t="s">
        <v>25</v>
      </c>
      <c r="L1335">
        <v>36</v>
      </c>
      <c r="M1335" s="1">
        <v>43422</v>
      </c>
      <c r="N1335" t="s">
        <v>20</v>
      </c>
    </row>
    <row r="1336" spans="1:14">
      <c r="A1336" t="s">
        <v>1368</v>
      </c>
      <c r="B1336">
        <v>46</v>
      </c>
      <c r="C1336" t="s">
        <v>22</v>
      </c>
      <c r="D1336" t="s">
        <v>29</v>
      </c>
      <c r="E1336" t="s">
        <v>17</v>
      </c>
      <c r="F1336" t="s">
        <v>45</v>
      </c>
      <c r="G1336">
        <v>478809.64</v>
      </c>
      <c r="H1336">
        <v>165318.73000000001</v>
      </c>
      <c r="I1336">
        <v>607</v>
      </c>
      <c r="J1336">
        <v>139131.78</v>
      </c>
      <c r="K1336" t="s">
        <v>19</v>
      </c>
      <c r="L1336">
        <v>32</v>
      </c>
      <c r="M1336" s="1">
        <v>43592</v>
      </c>
      <c r="N1336" t="s">
        <v>20</v>
      </c>
    </row>
    <row r="1337" spans="1:14">
      <c r="A1337" t="s">
        <v>1369</v>
      </c>
      <c r="B1337">
        <v>60</v>
      </c>
      <c r="C1337" t="s">
        <v>22</v>
      </c>
      <c r="D1337" t="s">
        <v>16</v>
      </c>
      <c r="E1337" t="s">
        <v>27</v>
      </c>
      <c r="F1337" t="s">
        <v>31</v>
      </c>
      <c r="G1337">
        <v>84053.77</v>
      </c>
      <c r="H1337">
        <v>144326.93</v>
      </c>
      <c r="I1337">
        <v>774</v>
      </c>
      <c r="J1337">
        <v>423465.04</v>
      </c>
      <c r="K1337" t="s">
        <v>25</v>
      </c>
      <c r="L1337">
        <v>43</v>
      </c>
      <c r="M1337" s="1">
        <v>43456</v>
      </c>
      <c r="N1337" t="s">
        <v>20</v>
      </c>
    </row>
    <row r="1338" spans="1:14">
      <c r="A1338" t="s">
        <v>1370</v>
      </c>
      <c r="B1338">
        <v>39</v>
      </c>
      <c r="C1338" t="s">
        <v>15</v>
      </c>
      <c r="D1338" t="s">
        <v>16</v>
      </c>
      <c r="E1338" t="s">
        <v>27</v>
      </c>
      <c r="F1338" t="s">
        <v>45</v>
      </c>
      <c r="G1338">
        <v>201748.96</v>
      </c>
      <c r="H1338">
        <v>37536.480000000003</v>
      </c>
      <c r="I1338">
        <v>521</v>
      </c>
      <c r="J1338">
        <v>149839.32999999999</v>
      </c>
      <c r="K1338" t="s">
        <v>19</v>
      </c>
      <c r="L1338">
        <v>38</v>
      </c>
      <c r="M1338" s="1">
        <v>44231</v>
      </c>
      <c r="N1338" t="s">
        <v>20</v>
      </c>
    </row>
    <row r="1339" spans="1:14">
      <c r="A1339" t="s">
        <v>1371</v>
      </c>
      <c r="B1339">
        <v>43</v>
      </c>
      <c r="C1339" t="s">
        <v>15</v>
      </c>
      <c r="D1339" t="s">
        <v>23</v>
      </c>
      <c r="E1339" t="s">
        <v>27</v>
      </c>
      <c r="F1339" t="s">
        <v>45</v>
      </c>
      <c r="G1339">
        <v>56390.97</v>
      </c>
      <c r="H1339">
        <v>67581.2</v>
      </c>
      <c r="I1339">
        <v>472</v>
      </c>
      <c r="J1339">
        <v>48188.84</v>
      </c>
      <c r="K1339" t="s">
        <v>19</v>
      </c>
      <c r="L1339">
        <v>4</v>
      </c>
      <c r="M1339" s="1">
        <v>43254</v>
      </c>
      <c r="N1339" t="s">
        <v>20</v>
      </c>
    </row>
    <row r="1340" spans="1:14">
      <c r="A1340" t="s">
        <v>1372</v>
      </c>
      <c r="B1340">
        <v>45</v>
      </c>
      <c r="C1340" t="s">
        <v>22</v>
      </c>
      <c r="D1340" t="s">
        <v>37</v>
      </c>
      <c r="E1340" t="s">
        <v>17</v>
      </c>
      <c r="F1340" t="s">
        <v>45</v>
      </c>
      <c r="G1340">
        <v>119037.91</v>
      </c>
      <c r="H1340">
        <v>147591.43</v>
      </c>
      <c r="I1340">
        <v>639</v>
      </c>
      <c r="J1340">
        <v>128871.91</v>
      </c>
      <c r="K1340" t="s">
        <v>38</v>
      </c>
      <c r="L1340">
        <v>41</v>
      </c>
      <c r="M1340" s="1">
        <v>43421</v>
      </c>
      <c r="N1340" t="s">
        <v>20</v>
      </c>
    </row>
    <row r="1341" spans="1:14">
      <c r="A1341" t="s">
        <v>1373</v>
      </c>
      <c r="B1341">
        <v>67</v>
      </c>
      <c r="C1341" t="s">
        <v>22</v>
      </c>
      <c r="D1341" t="s">
        <v>23</v>
      </c>
      <c r="E1341" t="s">
        <v>24</v>
      </c>
      <c r="F1341" t="s">
        <v>31</v>
      </c>
      <c r="G1341">
        <v>87121.49</v>
      </c>
      <c r="H1341">
        <v>6620.09</v>
      </c>
      <c r="I1341">
        <v>805</v>
      </c>
      <c r="J1341">
        <v>109918.91</v>
      </c>
      <c r="K1341" t="s">
        <v>38</v>
      </c>
      <c r="L1341">
        <v>9</v>
      </c>
      <c r="M1341" s="1">
        <v>43106</v>
      </c>
      <c r="N1341" t="s">
        <v>20</v>
      </c>
    </row>
    <row r="1342" spans="1:14">
      <c r="A1342" t="s">
        <v>1374</v>
      </c>
      <c r="B1342">
        <v>38</v>
      </c>
      <c r="C1342" t="s">
        <v>22</v>
      </c>
      <c r="D1342" t="s">
        <v>16</v>
      </c>
      <c r="E1342" t="s">
        <v>24</v>
      </c>
      <c r="F1342" t="s">
        <v>31</v>
      </c>
      <c r="G1342">
        <v>18358.04</v>
      </c>
      <c r="H1342">
        <v>14252.42</v>
      </c>
      <c r="I1342">
        <v>456</v>
      </c>
      <c r="J1342">
        <v>47433</v>
      </c>
      <c r="K1342" t="s">
        <v>19</v>
      </c>
      <c r="L1342">
        <v>35</v>
      </c>
      <c r="M1342" s="1">
        <v>43937</v>
      </c>
      <c r="N1342" t="s">
        <v>20</v>
      </c>
    </row>
    <row r="1343" spans="1:14">
      <c r="A1343" t="s">
        <v>1375</v>
      </c>
      <c r="B1343">
        <v>66</v>
      </c>
      <c r="C1343" t="s">
        <v>22</v>
      </c>
      <c r="D1343" t="s">
        <v>29</v>
      </c>
      <c r="E1343" t="s">
        <v>17</v>
      </c>
      <c r="F1343" t="s">
        <v>18</v>
      </c>
      <c r="G1343">
        <v>51563.19</v>
      </c>
      <c r="H1343">
        <v>163124.97</v>
      </c>
      <c r="I1343">
        <v>450</v>
      </c>
      <c r="J1343">
        <v>28564.68</v>
      </c>
      <c r="K1343" t="s">
        <v>19</v>
      </c>
      <c r="L1343">
        <v>55</v>
      </c>
      <c r="M1343" s="1">
        <v>44023</v>
      </c>
      <c r="N1343" t="s">
        <v>20</v>
      </c>
    </row>
    <row r="1344" spans="1:14">
      <c r="A1344" t="s">
        <v>1376</v>
      </c>
      <c r="B1344">
        <v>24</v>
      </c>
      <c r="C1344" t="s">
        <v>22</v>
      </c>
      <c r="D1344" t="s">
        <v>29</v>
      </c>
      <c r="E1344" t="s">
        <v>24</v>
      </c>
      <c r="F1344" t="s">
        <v>33</v>
      </c>
      <c r="G1344">
        <v>73702.16</v>
      </c>
      <c r="H1344">
        <v>3207.18</v>
      </c>
      <c r="I1344">
        <v>477</v>
      </c>
      <c r="J1344">
        <v>18901.419999999998</v>
      </c>
      <c r="K1344" t="s">
        <v>19</v>
      </c>
      <c r="L1344">
        <v>28</v>
      </c>
      <c r="M1344" s="1">
        <v>44512</v>
      </c>
      <c r="N1344" t="s">
        <v>35</v>
      </c>
    </row>
    <row r="1345" spans="1:14">
      <c r="A1345" t="s">
        <v>1377</v>
      </c>
      <c r="B1345">
        <v>34</v>
      </c>
      <c r="C1345" t="s">
        <v>15</v>
      </c>
      <c r="D1345" t="s">
        <v>41</v>
      </c>
      <c r="E1345" t="s">
        <v>47</v>
      </c>
      <c r="F1345" t="s">
        <v>31</v>
      </c>
      <c r="G1345">
        <v>154597.79</v>
      </c>
      <c r="H1345">
        <v>27361.63</v>
      </c>
      <c r="I1345">
        <v>832</v>
      </c>
      <c r="J1345">
        <v>371501.82</v>
      </c>
      <c r="K1345" t="s">
        <v>38</v>
      </c>
      <c r="L1345">
        <v>37</v>
      </c>
      <c r="M1345" s="1">
        <v>44317</v>
      </c>
      <c r="N1345" t="s">
        <v>20</v>
      </c>
    </row>
    <row r="1346" spans="1:14">
      <c r="A1346" t="s">
        <v>1378</v>
      </c>
      <c r="B1346">
        <v>37</v>
      </c>
      <c r="C1346" t="s">
        <v>22</v>
      </c>
      <c r="D1346" t="s">
        <v>37</v>
      </c>
      <c r="E1346" t="s">
        <v>27</v>
      </c>
      <c r="F1346" t="s">
        <v>31</v>
      </c>
      <c r="G1346">
        <v>133661.53</v>
      </c>
      <c r="H1346">
        <v>79793.960000000006</v>
      </c>
      <c r="I1346">
        <v>411</v>
      </c>
      <c r="J1346">
        <v>13459.27</v>
      </c>
      <c r="K1346" t="s">
        <v>19</v>
      </c>
      <c r="L1346">
        <v>47</v>
      </c>
      <c r="M1346" s="1">
        <v>44063</v>
      </c>
      <c r="N1346" t="s">
        <v>35</v>
      </c>
    </row>
    <row r="1347" spans="1:14">
      <c r="A1347" t="s">
        <v>1379</v>
      </c>
      <c r="B1347">
        <v>58</v>
      </c>
      <c r="C1347" t="s">
        <v>15</v>
      </c>
      <c r="D1347" t="s">
        <v>37</v>
      </c>
      <c r="E1347" t="s">
        <v>27</v>
      </c>
      <c r="F1347" t="s">
        <v>33</v>
      </c>
      <c r="G1347">
        <v>72432.62</v>
      </c>
      <c r="H1347">
        <v>154292.29</v>
      </c>
      <c r="I1347">
        <v>437</v>
      </c>
      <c r="J1347">
        <v>15140.16</v>
      </c>
      <c r="K1347" t="s">
        <v>19</v>
      </c>
      <c r="L1347">
        <v>9</v>
      </c>
      <c r="M1347" s="1">
        <v>43697</v>
      </c>
      <c r="N1347" t="s">
        <v>20</v>
      </c>
    </row>
    <row r="1348" spans="1:14">
      <c r="A1348" t="s">
        <v>1380</v>
      </c>
      <c r="B1348">
        <v>66</v>
      </c>
      <c r="C1348" t="s">
        <v>22</v>
      </c>
      <c r="D1348" t="s">
        <v>29</v>
      </c>
      <c r="E1348" t="s">
        <v>47</v>
      </c>
      <c r="F1348" t="s">
        <v>18</v>
      </c>
      <c r="G1348">
        <v>23241.41</v>
      </c>
      <c r="H1348">
        <v>24497.89</v>
      </c>
      <c r="I1348">
        <v>532</v>
      </c>
      <c r="J1348">
        <v>84164.58</v>
      </c>
      <c r="K1348" t="s">
        <v>19</v>
      </c>
      <c r="L1348">
        <v>2</v>
      </c>
      <c r="M1348" s="1">
        <v>43167</v>
      </c>
      <c r="N1348" t="s">
        <v>20</v>
      </c>
    </row>
    <row r="1349" spans="1:14">
      <c r="A1349" t="s">
        <v>1381</v>
      </c>
      <c r="B1349">
        <v>37</v>
      </c>
      <c r="C1349" t="s">
        <v>15</v>
      </c>
      <c r="D1349" t="s">
        <v>16</v>
      </c>
      <c r="E1349" t="s">
        <v>27</v>
      </c>
      <c r="F1349" t="s">
        <v>33</v>
      </c>
      <c r="G1349">
        <v>111760.9</v>
      </c>
      <c r="H1349">
        <v>193736.81</v>
      </c>
      <c r="I1349">
        <v>631</v>
      </c>
      <c r="J1349">
        <v>52855.26</v>
      </c>
      <c r="K1349" t="s">
        <v>38</v>
      </c>
      <c r="L1349">
        <v>3</v>
      </c>
      <c r="M1349" s="1">
        <v>43575</v>
      </c>
      <c r="N1349" t="s">
        <v>35</v>
      </c>
    </row>
    <row r="1350" spans="1:14">
      <c r="A1350" t="s">
        <v>1382</v>
      </c>
      <c r="B1350">
        <v>39</v>
      </c>
      <c r="C1350" t="s">
        <v>22</v>
      </c>
      <c r="D1350" t="s">
        <v>29</v>
      </c>
      <c r="E1350" t="s">
        <v>47</v>
      </c>
      <c r="F1350" t="s">
        <v>33</v>
      </c>
      <c r="G1350">
        <v>109100.69</v>
      </c>
      <c r="H1350">
        <v>17462.689999999999</v>
      </c>
      <c r="I1350">
        <v>841</v>
      </c>
      <c r="J1350">
        <v>327605.51</v>
      </c>
      <c r="K1350" t="s">
        <v>25</v>
      </c>
      <c r="L1350">
        <v>58</v>
      </c>
      <c r="M1350" s="1">
        <v>43691</v>
      </c>
      <c r="N1350" t="s">
        <v>20</v>
      </c>
    </row>
    <row r="1351" spans="1:14">
      <c r="A1351" t="s">
        <v>1383</v>
      </c>
      <c r="B1351">
        <v>45</v>
      </c>
      <c r="C1351" t="s">
        <v>22</v>
      </c>
      <c r="D1351" t="s">
        <v>37</v>
      </c>
      <c r="E1351" t="s">
        <v>47</v>
      </c>
      <c r="F1351" t="s">
        <v>33</v>
      </c>
      <c r="G1351">
        <v>31461.46</v>
      </c>
      <c r="H1351">
        <v>20395.89</v>
      </c>
      <c r="I1351">
        <v>606</v>
      </c>
      <c r="J1351">
        <v>117685.27</v>
      </c>
      <c r="K1351" t="s">
        <v>38</v>
      </c>
      <c r="L1351">
        <v>53</v>
      </c>
      <c r="M1351" s="1">
        <v>44548</v>
      </c>
      <c r="N1351" t="s">
        <v>35</v>
      </c>
    </row>
    <row r="1352" spans="1:14">
      <c r="A1352" t="s">
        <v>1384</v>
      </c>
      <c r="B1352">
        <v>57</v>
      </c>
      <c r="C1352" t="s">
        <v>15</v>
      </c>
      <c r="D1352" t="s">
        <v>29</v>
      </c>
      <c r="E1352" t="s">
        <v>17</v>
      </c>
      <c r="F1352" t="s">
        <v>33</v>
      </c>
      <c r="G1352">
        <v>138065.26</v>
      </c>
      <c r="H1352">
        <v>113765.36</v>
      </c>
      <c r="I1352">
        <v>460</v>
      </c>
      <c r="J1352">
        <v>6705.25</v>
      </c>
      <c r="K1352" t="s">
        <v>19</v>
      </c>
      <c r="L1352">
        <v>44</v>
      </c>
      <c r="M1352" s="1">
        <v>43680</v>
      </c>
      <c r="N1352" t="s">
        <v>20</v>
      </c>
    </row>
    <row r="1353" spans="1:14">
      <c r="A1353" t="s">
        <v>1385</v>
      </c>
      <c r="B1353">
        <v>66</v>
      </c>
      <c r="C1353" t="s">
        <v>15</v>
      </c>
      <c r="D1353" t="s">
        <v>41</v>
      </c>
      <c r="E1353" t="s">
        <v>24</v>
      </c>
      <c r="F1353" t="s">
        <v>31</v>
      </c>
      <c r="G1353">
        <v>17559</v>
      </c>
      <c r="H1353">
        <v>13563.59</v>
      </c>
      <c r="I1353">
        <v>701</v>
      </c>
      <c r="J1353">
        <v>108966.75</v>
      </c>
      <c r="K1353" t="s">
        <v>38</v>
      </c>
      <c r="L1353">
        <v>48</v>
      </c>
      <c r="M1353" s="1">
        <v>44540</v>
      </c>
      <c r="N1353" t="s">
        <v>20</v>
      </c>
    </row>
    <row r="1354" spans="1:14">
      <c r="A1354" t="s">
        <v>1386</v>
      </c>
      <c r="B1354">
        <v>24</v>
      </c>
      <c r="C1354" t="s">
        <v>22</v>
      </c>
      <c r="D1354" t="s">
        <v>41</v>
      </c>
      <c r="E1354" t="s">
        <v>17</v>
      </c>
      <c r="F1354" t="s">
        <v>18</v>
      </c>
      <c r="G1354">
        <v>6448.73</v>
      </c>
      <c r="H1354">
        <v>149747.38</v>
      </c>
      <c r="I1354">
        <v>577</v>
      </c>
      <c r="J1354">
        <v>138399.1</v>
      </c>
      <c r="K1354" t="s">
        <v>38</v>
      </c>
      <c r="L1354">
        <v>5</v>
      </c>
      <c r="M1354" s="1">
        <v>44861</v>
      </c>
      <c r="N1354" t="s">
        <v>20</v>
      </c>
    </row>
    <row r="1355" spans="1:14">
      <c r="A1355" t="s">
        <v>1387</v>
      </c>
      <c r="B1355">
        <v>18</v>
      </c>
      <c r="C1355" t="s">
        <v>22</v>
      </c>
      <c r="D1355" t="s">
        <v>16</v>
      </c>
      <c r="E1355" t="s">
        <v>17</v>
      </c>
      <c r="F1355" t="s">
        <v>45</v>
      </c>
      <c r="G1355">
        <v>134307.69</v>
      </c>
      <c r="H1355">
        <v>142542.66</v>
      </c>
      <c r="I1355">
        <v>619</v>
      </c>
      <c r="J1355">
        <v>34177.78</v>
      </c>
      <c r="K1355" t="s">
        <v>38</v>
      </c>
      <c r="L1355">
        <v>10</v>
      </c>
      <c r="M1355" s="1">
        <v>44030</v>
      </c>
      <c r="N1355" t="s">
        <v>35</v>
      </c>
    </row>
    <row r="1356" spans="1:14">
      <c r="A1356" t="s">
        <v>1388</v>
      </c>
      <c r="B1356">
        <v>49</v>
      </c>
      <c r="C1356" t="s">
        <v>22</v>
      </c>
      <c r="D1356" t="s">
        <v>23</v>
      </c>
      <c r="E1356" t="s">
        <v>27</v>
      </c>
      <c r="F1356" t="s">
        <v>18</v>
      </c>
      <c r="G1356">
        <v>91036.62</v>
      </c>
      <c r="H1356">
        <v>175429.48</v>
      </c>
      <c r="I1356">
        <v>832</v>
      </c>
      <c r="J1356">
        <v>498235.61</v>
      </c>
      <c r="K1356" t="s">
        <v>38</v>
      </c>
      <c r="L1356">
        <v>28</v>
      </c>
      <c r="M1356" s="1">
        <v>43246</v>
      </c>
      <c r="N1356" t="s">
        <v>20</v>
      </c>
    </row>
    <row r="1357" spans="1:14">
      <c r="A1357" t="s">
        <v>1389</v>
      </c>
      <c r="B1357">
        <v>30</v>
      </c>
      <c r="C1357" t="s">
        <v>22</v>
      </c>
      <c r="D1357" t="s">
        <v>23</v>
      </c>
      <c r="E1357" t="s">
        <v>27</v>
      </c>
      <c r="F1357" t="s">
        <v>18</v>
      </c>
      <c r="G1357">
        <v>52479.81</v>
      </c>
      <c r="H1357">
        <v>38528.699999999997</v>
      </c>
      <c r="I1357">
        <v>796</v>
      </c>
      <c r="J1357">
        <v>457607.83</v>
      </c>
      <c r="K1357" t="s">
        <v>38</v>
      </c>
      <c r="L1357">
        <v>15</v>
      </c>
      <c r="M1357" s="1">
        <v>44508</v>
      </c>
      <c r="N1357" t="s">
        <v>20</v>
      </c>
    </row>
    <row r="1358" spans="1:14">
      <c r="A1358" t="s">
        <v>1390</v>
      </c>
      <c r="B1358">
        <v>47</v>
      </c>
      <c r="C1358" t="s">
        <v>22</v>
      </c>
      <c r="D1358" t="s">
        <v>37</v>
      </c>
      <c r="E1358" t="s">
        <v>27</v>
      </c>
      <c r="F1358" t="s">
        <v>45</v>
      </c>
      <c r="G1358">
        <v>404573.41</v>
      </c>
      <c r="H1358">
        <v>179933.61</v>
      </c>
      <c r="I1358">
        <v>662</v>
      </c>
      <c r="J1358">
        <v>153108.49</v>
      </c>
      <c r="K1358" t="s">
        <v>38</v>
      </c>
      <c r="L1358">
        <v>14</v>
      </c>
      <c r="M1358" s="1">
        <v>43579</v>
      </c>
      <c r="N1358" t="s">
        <v>20</v>
      </c>
    </row>
    <row r="1359" spans="1:14">
      <c r="A1359" t="s">
        <v>1391</v>
      </c>
      <c r="B1359">
        <v>40</v>
      </c>
      <c r="C1359" t="s">
        <v>15</v>
      </c>
      <c r="D1359" t="s">
        <v>23</v>
      </c>
      <c r="E1359" t="s">
        <v>17</v>
      </c>
      <c r="F1359" t="s">
        <v>18</v>
      </c>
      <c r="G1359">
        <v>23556.48</v>
      </c>
      <c r="H1359">
        <v>258579.55</v>
      </c>
      <c r="I1359">
        <v>671</v>
      </c>
      <c r="J1359">
        <v>104681.69</v>
      </c>
      <c r="K1359" t="s">
        <v>19</v>
      </c>
      <c r="L1359">
        <v>46</v>
      </c>
      <c r="M1359" s="1">
        <v>44993</v>
      </c>
      <c r="N1359" t="s">
        <v>20</v>
      </c>
    </row>
    <row r="1360" spans="1:14">
      <c r="A1360" t="s">
        <v>1392</v>
      </c>
      <c r="B1360">
        <v>68</v>
      </c>
      <c r="C1360" t="s">
        <v>15</v>
      </c>
      <c r="D1360" t="s">
        <v>37</v>
      </c>
      <c r="E1360" t="s">
        <v>27</v>
      </c>
      <c r="F1360" t="s">
        <v>33</v>
      </c>
      <c r="G1360">
        <v>78631.08</v>
      </c>
      <c r="H1360">
        <v>116082.26</v>
      </c>
      <c r="I1360">
        <v>335</v>
      </c>
      <c r="J1360">
        <v>41735.050000000003</v>
      </c>
      <c r="K1360" t="s">
        <v>19</v>
      </c>
      <c r="L1360">
        <v>23</v>
      </c>
      <c r="M1360" s="1">
        <v>43642</v>
      </c>
      <c r="N1360" t="s">
        <v>35</v>
      </c>
    </row>
    <row r="1361" spans="1:14">
      <c r="A1361" t="s">
        <v>1393</v>
      </c>
      <c r="B1361">
        <v>36</v>
      </c>
      <c r="C1361" t="s">
        <v>22</v>
      </c>
      <c r="D1361" t="s">
        <v>29</v>
      </c>
      <c r="E1361" t="s">
        <v>27</v>
      </c>
      <c r="F1361" t="s">
        <v>33</v>
      </c>
      <c r="G1361">
        <v>60160.52</v>
      </c>
      <c r="H1361">
        <v>113334.49</v>
      </c>
      <c r="I1361">
        <v>602</v>
      </c>
      <c r="J1361">
        <v>166509.54</v>
      </c>
      <c r="K1361" t="s">
        <v>38</v>
      </c>
      <c r="L1361">
        <v>13</v>
      </c>
      <c r="M1361" s="1">
        <v>44714</v>
      </c>
      <c r="N1361" t="s">
        <v>20</v>
      </c>
    </row>
    <row r="1362" spans="1:14">
      <c r="A1362" t="s">
        <v>1394</v>
      </c>
      <c r="B1362">
        <v>49</v>
      </c>
      <c r="C1362" t="s">
        <v>15</v>
      </c>
      <c r="D1362" t="s">
        <v>29</v>
      </c>
      <c r="E1362" t="s">
        <v>27</v>
      </c>
      <c r="F1362" t="s">
        <v>33</v>
      </c>
      <c r="G1362">
        <v>125896</v>
      </c>
      <c r="H1362">
        <v>91507.25</v>
      </c>
      <c r="I1362">
        <v>737</v>
      </c>
      <c r="J1362">
        <v>266997.32</v>
      </c>
      <c r="K1362" t="s">
        <v>38</v>
      </c>
      <c r="L1362">
        <v>16</v>
      </c>
      <c r="M1362" s="1">
        <v>44721</v>
      </c>
      <c r="N1362" t="s">
        <v>20</v>
      </c>
    </row>
    <row r="1363" spans="1:14">
      <c r="A1363" t="s">
        <v>1395</v>
      </c>
      <c r="B1363">
        <v>47</v>
      </c>
      <c r="C1363" t="s">
        <v>15</v>
      </c>
      <c r="D1363" t="s">
        <v>41</v>
      </c>
      <c r="E1363" t="s">
        <v>17</v>
      </c>
      <c r="F1363" t="s">
        <v>45</v>
      </c>
      <c r="G1363">
        <v>60172</v>
      </c>
      <c r="H1363">
        <v>298368.65999999997</v>
      </c>
      <c r="I1363">
        <v>331</v>
      </c>
      <c r="J1363">
        <v>45072.61</v>
      </c>
      <c r="K1363" t="s">
        <v>25</v>
      </c>
      <c r="L1363">
        <v>30</v>
      </c>
      <c r="M1363" s="1">
        <v>44381</v>
      </c>
      <c r="N1363" t="s">
        <v>20</v>
      </c>
    </row>
    <row r="1364" spans="1:14">
      <c r="A1364" t="s">
        <v>1396</v>
      </c>
      <c r="B1364">
        <v>46</v>
      </c>
      <c r="C1364" t="s">
        <v>15</v>
      </c>
      <c r="D1364" t="s">
        <v>16</v>
      </c>
      <c r="E1364" t="s">
        <v>47</v>
      </c>
      <c r="F1364" t="s">
        <v>33</v>
      </c>
      <c r="G1364">
        <v>44137.98</v>
      </c>
      <c r="H1364">
        <v>7779.23</v>
      </c>
      <c r="I1364">
        <v>485</v>
      </c>
      <c r="J1364">
        <v>46917.32</v>
      </c>
      <c r="K1364" t="s">
        <v>19</v>
      </c>
      <c r="L1364">
        <v>40</v>
      </c>
      <c r="M1364" s="1">
        <v>44308</v>
      </c>
      <c r="N1364" t="s">
        <v>20</v>
      </c>
    </row>
    <row r="1365" spans="1:14">
      <c r="A1365" t="s">
        <v>1397</v>
      </c>
      <c r="B1365">
        <v>66</v>
      </c>
      <c r="C1365" t="s">
        <v>22</v>
      </c>
      <c r="D1365" t="s">
        <v>29</v>
      </c>
      <c r="E1365" t="s">
        <v>47</v>
      </c>
      <c r="F1365" t="s">
        <v>33</v>
      </c>
      <c r="G1365">
        <v>31360.39</v>
      </c>
      <c r="H1365">
        <v>19755.38</v>
      </c>
      <c r="I1365">
        <v>473</v>
      </c>
      <c r="J1365">
        <v>35140.42</v>
      </c>
      <c r="K1365" t="s">
        <v>25</v>
      </c>
      <c r="L1365">
        <v>8</v>
      </c>
      <c r="M1365" s="1">
        <v>44455</v>
      </c>
      <c r="N1365" t="s">
        <v>20</v>
      </c>
    </row>
    <row r="1366" spans="1:14">
      <c r="A1366" t="s">
        <v>1398</v>
      </c>
      <c r="B1366">
        <v>62</v>
      </c>
      <c r="C1366" t="s">
        <v>15</v>
      </c>
      <c r="D1366" t="s">
        <v>29</v>
      </c>
      <c r="E1366" t="s">
        <v>17</v>
      </c>
      <c r="F1366" t="s">
        <v>31</v>
      </c>
      <c r="G1366">
        <v>172541.86</v>
      </c>
      <c r="H1366">
        <v>210870.85</v>
      </c>
      <c r="I1366">
        <v>549</v>
      </c>
      <c r="J1366">
        <v>87956.64</v>
      </c>
      <c r="K1366" t="s">
        <v>25</v>
      </c>
      <c r="L1366">
        <v>17</v>
      </c>
      <c r="M1366" s="1">
        <v>44747</v>
      </c>
      <c r="N1366" t="s">
        <v>20</v>
      </c>
    </row>
    <row r="1367" spans="1:14">
      <c r="A1367" t="s">
        <v>1399</v>
      </c>
      <c r="B1367">
        <v>46</v>
      </c>
      <c r="C1367" t="s">
        <v>22</v>
      </c>
      <c r="D1367" t="s">
        <v>23</v>
      </c>
      <c r="E1367" t="s">
        <v>24</v>
      </c>
      <c r="F1367" t="s">
        <v>18</v>
      </c>
      <c r="G1367">
        <v>47286.84</v>
      </c>
      <c r="H1367">
        <v>18686.599999999999</v>
      </c>
      <c r="I1367">
        <v>578</v>
      </c>
      <c r="J1367">
        <v>107421.96</v>
      </c>
      <c r="K1367" t="s">
        <v>19</v>
      </c>
      <c r="L1367">
        <v>30</v>
      </c>
      <c r="M1367" s="1">
        <v>45013</v>
      </c>
      <c r="N1367" t="s">
        <v>20</v>
      </c>
    </row>
    <row r="1368" spans="1:14">
      <c r="A1368" t="s">
        <v>1400</v>
      </c>
      <c r="B1368">
        <v>47</v>
      </c>
      <c r="C1368" t="s">
        <v>15</v>
      </c>
      <c r="D1368" t="s">
        <v>37</v>
      </c>
      <c r="E1368" t="s">
        <v>17</v>
      </c>
      <c r="F1368" t="s">
        <v>33</v>
      </c>
      <c r="G1368">
        <v>66590.81</v>
      </c>
      <c r="H1368">
        <v>238456.98</v>
      </c>
      <c r="I1368">
        <v>301</v>
      </c>
      <c r="J1368">
        <v>38170.620000000003</v>
      </c>
      <c r="K1368" t="s">
        <v>19</v>
      </c>
      <c r="L1368">
        <v>17</v>
      </c>
      <c r="M1368" s="1">
        <v>43506</v>
      </c>
      <c r="N1368" t="s">
        <v>35</v>
      </c>
    </row>
    <row r="1369" spans="1:14">
      <c r="A1369" t="s">
        <v>1401</v>
      </c>
      <c r="B1369">
        <v>33</v>
      </c>
      <c r="C1369" t="s">
        <v>22</v>
      </c>
      <c r="D1369" t="s">
        <v>23</v>
      </c>
      <c r="E1369" t="s">
        <v>17</v>
      </c>
      <c r="F1369" t="s">
        <v>33</v>
      </c>
      <c r="G1369">
        <v>72927.59</v>
      </c>
      <c r="H1369">
        <v>200277.22</v>
      </c>
      <c r="I1369">
        <v>493</v>
      </c>
      <c r="J1369">
        <v>44900.14</v>
      </c>
      <c r="K1369" t="s">
        <v>19</v>
      </c>
      <c r="L1369">
        <v>35</v>
      </c>
      <c r="M1369" s="1">
        <v>43971</v>
      </c>
      <c r="N1369" t="s">
        <v>35</v>
      </c>
    </row>
    <row r="1370" spans="1:14">
      <c r="A1370" t="s">
        <v>1402</v>
      </c>
      <c r="B1370">
        <v>57</v>
      </c>
      <c r="C1370" t="s">
        <v>15</v>
      </c>
      <c r="D1370" t="s">
        <v>41</v>
      </c>
      <c r="E1370" t="s">
        <v>17</v>
      </c>
      <c r="F1370" t="s">
        <v>31</v>
      </c>
      <c r="G1370">
        <v>194525.29</v>
      </c>
      <c r="H1370">
        <v>52707.45</v>
      </c>
      <c r="I1370">
        <v>465</v>
      </c>
      <c r="J1370">
        <v>34129.42</v>
      </c>
      <c r="K1370" t="s">
        <v>25</v>
      </c>
      <c r="L1370">
        <v>1</v>
      </c>
      <c r="M1370" s="1">
        <v>43336</v>
      </c>
      <c r="N1370" t="s">
        <v>20</v>
      </c>
    </row>
    <row r="1371" spans="1:14">
      <c r="A1371" t="s">
        <v>1403</v>
      </c>
      <c r="B1371">
        <v>36</v>
      </c>
      <c r="C1371" t="s">
        <v>22</v>
      </c>
      <c r="D1371" t="s">
        <v>37</v>
      </c>
      <c r="E1371" t="s">
        <v>27</v>
      </c>
      <c r="F1371" t="s">
        <v>18</v>
      </c>
      <c r="G1371">
        <v>85176.47</v>
      </c>
      <c r="H1371">
        <v>93534.7</v>
      </c>
      <c r="I1371">
        <v>409</v>
      </c>
      <c r="J1371">
        <v>22768.560000000001</v>
      </c>
      <c r="K1371" t="s">
        <v>19</v>
      </c>
      <c r="L1371">
        <v>49</v>
      </c>
      <c r="M1371" s="1">
        <v>44216</v>
      </c>
      <c r="N1371" t="s">
        <v>20</v>
      </c>
    </row>
    <row r="1372" spans="1:14">
      <c r="A1372" t="s">
        <v>1404</v>
      </c>
      <c r="B1372">
        <v>35</v>
      </c>
      <c r="C1372" t="s">
        <v>22</v>
      </c>
      <c r="D1372" t="s">
        <v>23</v>
      </c>
      <c r="E1372" t="s">
        <v>47</v>
      </c>
      <c r="F1372" t="s">
        <v>31</v>
      </c>
      <c r="G1372">
        <v>142741.91</v>
      </c>
      <c r="H1372">
        <v>8471.0400000000009</v>
      </c>
      <c r="I1372">
        <v>679</v>
      </c>
      <c r="J1372">
        <v>179440.43</v>
      </c>
      <c r="K1372" t="s">
        <v>38</v>
      </c>
      <c r="L1372">
        <v>58</v>
      </c>
      <c r="M1372" s="1">
        <v>43561</v>
      </c>
      <c r="N1372" t="s">
        <v>20</v>
      </c>
    </row>
    <row r="1373" spans="1:14">
      <c r="A1373" t="s">
        <v>1405</v>
      </c>
      <c r="B1373">
        <v>18</v>
      </c>
      <c r="C1373" t="s">
        <v>15</v>
      </c>
      <c r="D1373" t="s">
        <v>16</v>
      </c>
      <c r="E1373" t="s">
        <v>27</v>
      </c>
      <c r="F1373" t="s">
        <v>18</v>
      </c>
      <c r="G1373">
        <v>29757.42</v>
      </c>
      <c r="H1373">
        <v>179806.16</v>
      </c>
      <c r="I1373">
        <v>584</v>
      </c>
      <c r="J1373">
        <v>50942.27</v>
      </c>
      <c r="K1373" t="s">
        <v>25</v>
      </c>
      <c r="L1373">
        <v>24</v>
      </c>
      <c r="M1373" s="1">
        <v>44427</v>
      </c>
      <c r="N1373" t="s">
        <v>20</v>
      </c>
    </row>
    <row r="1374" spans="1:14">
      <c r="A1374" t="s">
        <v>1406</v>
      </c>
      <c r="B1374">
        <v>31</v>
      </c>
      <c r="C1374" t="s">
        <v>22</v>
      </c>
      <c r="D1374" t="s">
        <v>29</v>
      </c>
      <c r="E1374" t="s">
        <v>27</v>
      </c>
      <c r="F1374" t="s">
        <v>33</v>
      </c>
      <c r="G1374">
        <v>33124.22</v>
      </c>
      <c r="H1374">
        <v>157435.6</v>
      </c>
      <c r="I1374">
        <v>720</v>
      </c>
      <c r="J1374">
        <v>80238.69</v>
      </c>
      <c r="K1374" t="s">
        <v>25</v>
      </c>
      <c r="L1374">
        <v>48</v>
      </c>
      <c r="M1374" s="1">
        <v>43406</v>
      </c>
      <c r="N1374" t="s">
        <v>20</v>
      </c>
    </row>
    <row r="1375" spans="1:14">
      <c r="A1375" t="s">
        <v>1407</v>
      </c>
      <c r="B1375">
        <v>68</v>
      </c>
      <c r="C1375" t="s">
        <v>22</v>
      </c>
      <c r="D1375" t="s">
        <v>23</v>
      </c>
      <c r="E1375" t="s">
        <v>17</v>
      </c>
      <c r="F1375" t="s">
        <v>33</v>
      </c>
      <c r="G1375">
        <v>139000.71</v>
      </c>
      <c r="H1375">
        <v>232110.3</v>
      </c>
      <c r="I1375">
        <v>412</v>
      </c>
      <c r="J1375">
        <v>36641.230000000003</v>
      </c>
      <c r="K1375" t="s">
        <v>19</v>
      </c>
      <c r="L1375">
        <v>49</v>
      </c>
      <c r="M1375" s="1">
        <v>44961</v>
      </c>
      <c r="N1375" t="s">
        <v>20</v>
      </c>
    </row>
    <row r="1376" spans="1:14">
      <c r="A1376" t="s">
        <v>1408</v>
      </c>
      <c r="B1376">
        <v>64</v>
      </c>
      <c r="C1376" t="s">
        <v>22</v>
      </c>
      <c r="D1376" t="s">
        <v>41</v>
      </c>
      <c r="E1376" t="s">
        <v>27</v>
      </c>
      <c r="F1376" t="s">
        <v>18</v>
      </c>
      <c r="G1376">
        <v>42884.480000000003</v>
      </c>
      <c r="H1376">
        <v>140883.60999999999</v>
      </c>
      <c r="I1376">
        <v>527</v>
      </c>
      <c r="J1376">
        <v>179608.75</v>
      </c>
      <c r="K1376" t="s">
        <v>25</v>
      </c>
      <c r="L1376">
        <v>25</v>
      </c>
      <c r="M1376" s="1">
        <v>43645</v>
      </c>
      <c r="N1376" t="s">
        <v>20</v>
      </c>
    </row>
    <row r="1377" spans="1:14">
      <c r="A1377" t="s">
        <v>1409</v>
      </c>
      <c r="B1377">
        <v>67</v>
      </c>
      <c r="C1377" t="s">
        <v>22</v>
      </c>
      <c r="D1377" t="s">
        <v>23</v>
      </c>
      <c r="E1377" t="s">
        <v>27</v>
      </c>
      <c r="F1377" t="s">
        <v>45</v>
      </c>
      <c r="G1377">
        <v>175440.11</v>
      </c>
      <c r="H1377">
        <v>116197.4</v>
      </c>
      <c r="I1377">
        <v>770</v>
      </c>
      <c r="J1377">
        <v>340594.23</v>
      </c>
      <c r="K1377" t="s">
        <v>38</v>
      </c>
      <c r="L1377">
        <v>2</v>
      </c>
      <c r="M1377" s="1">
        <v>44793</v>
      </c>
      <c r="N1377" t="s">
        <v>20</v>
      </c>
    </row>
    <row r="1378" spans="1:14">
      <c r="A1378" t="s">
        <v>1410</v>
      </c>
      <c r="B1378">
        <v>19</v>
      </c>
      <c r="C1378" t="s">
        <v>22</v>
      </c>
      <c r="D1378" t="s">
        <v>23</v>
      </c>
      <c r="E1378" t="s">
        <v>17</v>
      </c>
      <c r="F1378" t="s">
        <v>18</v>
      </c>
      <c r="G1378">
        <v>47621.16</v>
      </c>
      <c r="H1378">
        <v>61991.9</v>
      </c>
      <c r="I1378">
        <v>827</v>
      </c>
      <c r="J1378">
        <v>237803.15</v>
      </c>
      <c r="K1378" t="s">
        <v>25</v>
      </c>
      <c r="L1378">
        <v>25</v>
      </c>
      <c r="M1378" s="1">
        <v>43392</v>
      </c>
      <c r="N1378" t="s">
        <v>20</v>
      </c>
    </row>
    <row r="1379" spans="1:14">
      <c r="A1379" t="s">
        <v>1411</v>
      </c>
      <c r="B1379">
        <v>45</v>
      </c>
      <c r="C1379" t="s">
        <v>22</v>
      </c>
      <c r="D1379" t="s">
        <v>29</v>
      </c>
      <c r="E1379" t="s">
        <v>27</v>
      </c>
      <c r="F1379" t="s">
        <v>45</v>
      </c>
      <c r="G1379">
        <v>463031.34</v>
      </c>
      <c r="H1379">
        <v>86048.13</v>
      </c>
      <c r="I1379">
        <v>795</v>
      </c>
      <c r="J1379">
        <v>145822.79999999999</v>
      </c>
      <c r="K1379" t="s">
        <v>38</v>
      </c>
      <c r="L1379">
        <v>14</v>
      </c>
      <c r="M1379" s="1">
        <v>43247</v>
      </c>
      <c r="N1379" t="s">
        <v>20</v>
      </c>
    </row>
    <row r="1380" spans="1:14">
      <c r="A1380" t="s">
        <v>1412</v>
      </c>
      <c r="B1380">
        <v>66</v>
      </c>
      <c r="C1380" t="s">
        <v>22</v>
      </c>
      <c r="D1380" t="s">
        <v>29</v>
      </c>
      <c r="E1380" t="s">
        <v>17</v>
      </c>
      <c r="F1380" t="s">
        <v>18</v>
      </c>
      <c r="G1380">
        <v>39319.660000000003</v>
      </c>
      <c r="H1380">
        <v>58336.42</v>
      </c>
      <c r="I1380">
        <v>330</v>
      </c>
      <c r="J1380">
        <v>19313.439999999999</v>
      </c>
      <c r="K1380" t="s">
        <v>25</v>
      </c>
      <c r="L1380">
        <v>39</v>
      </c>
      <c r="M1380" s="1">
        <v>43223</v>
      </c>
      <c r="N1380" t="s">
        <v>35</v>
      </c>
    </row>
    <row r="1381" spans="1:14">
      <c r="A1381" t="s">
        <v>1413</v>
      </c>
      <c r="B1381">
        <v>67</v>
      </c>
      <c r="C1381" t="s">
        <v>22</v>
      </c>
      <c r="D1381" t="s">
        <v>29</v>
      </c>
      <c r="E1381" t="s">
        <v>17</v>
      </c>
      <c r="F1381" t="s">
        <v>45</v>
      </c>
      <c r="G1381">
        <v>303188.45</v>
      </c>
      <c r="H1381">
        <v>222975.68</v>
      </c>
      <c r="I1381">
        <v>461</v>
      </c>
      <c r="J1381">
        <v>18037.310000000001</v>
      </c>
      <c r="K1381" t="s">
        <v>25</v>
      </c>
      <c r="L1381">
        <v>57</v>
      </c>
      <c r="M1381" s="1">
        <v>43440</v>
      </c>
      <c r="N1381" t="s">
        <v>20</v>
      </c>
    </row>
    <row r="1382" spans="1:14">
      <c r="A1382" t="s">
        <v>1414</v>
      </c>
      <c r="B1382">
        <v>47</v>
      </c>
      <c r="C1382" t="s">
        <v>15</v>
      </c>
      <c r="D1382" t="s">
        <v>37</v>
      </c>
      <c r="E1382" t="s">
        <v>17</v>
      </c>
      <c r="F1382" t="s">
        <v>31</v>
      </c>
      <c r="G1382">
        <v>161578.43</v>
      </c>
      <c r="H1382">
        <v>64864.06</v>
      </c>
      <c r="I1382">
        <v>677</v>
      </c>
      <c r="J1382">
        <v>185482.79</v>
      </c>
      <c r="K1382" t="s">
        <v>25</v>
      </c>
      <c r="L1382">
        <v>51</v>
      </c>
      <c r="M1382" s="1">
        <v>44724</v>
      </c>
      <c r="N1382" t="s">
        <v>20</v>
      </c>
    </row>
    <row r="1383" spans="1:14">
      <c r="A1383" t="s">
        <v>1415</v>
      </c>
      <c r="B1383">
        <v>55</v>
      </c>
      <c r="C1383" t="s">
        <v>15</v>
      </c>
      <c r="D1383" t="s">
        <v>16</v>
      </c>
      <c r="E1383" t="s">
        <v>17</v>
      </c>
      <c r="F1383" t="s">
        <v>18</v>
      </c>
      <c r="G1383">
        <v>43286.12</v>
      </c>
      <c r="H1383">
        <v>216591.79</v>
      </c>
      <c r="I1383">
        <v>745</v>
      </c>
      <c r="J1383">
        <v>192245.71</v>
      </c>
      <c r="K1383" t="s">
        <v>25</v>
      </c>
      <c r="L1383">
        <v>33</v>
      </c>
      <c r="M1383" s="1">
        <v>43730</v>
      </c>
      <c r="N1383" t="s">
        <v>20</v>
      </c>
    </row>
    <row r="1384" spans="1:14">
      <c r="A1384" t="s">
        <v>1416</v>
      </c>
      <c r="B1384">
        <v>68</v>
      </c>
      <c r="C1384" t="s">
        <v>22</v>
      </c>
      <c r="D1384" t="s">
        <v>16</v>
      </c>
      <c r="E1384" t="s">
        <v>17</v>
      </c>
      <c r="F1384" t="s">
        <v>31</v>
      </c>
      <c r="G1384">
        <v>50540.65</v>
      </c>
      <c r="H1384">
        <v>213831.51</v>
      </c>
      <c r="I1384">
        <v>726</v>
      </c>
      <c r="J1384">
        <v>59962.98</v>
      </c>
      <c r="K1384" t="s">
        <v>38</v>
      </c>
      <c r="L1384">
        <v>17</v>
      </c>
      <c r="M1384" s="1">
        <v>44319</v>
      </c>
      <c r="N1384" t="s">
        <v>20</v>
      </c>
    </row>
    <row r="1385" spans="1:14">
      <c r="A1385" t="s">
        <v>1417</v>
      </c>
      <c r="B1385">
        <v>21</v>
      </c>
      <c r="C1385" t="s">
        <v>22</v>
      </c>
      <c r="D1385" t="s">
        <v>23</v>
      </c>
      <c r="E1385" t="s">
        <v>17</v>
      </c>
      <c r="F1385" t="s">
        <v>18</v>
      </c>
      <c r="G1385">
        <v>99458.05</v>
      </c>
      <c r="H1385">
        <v>148605.25</v>
      </c>
      <c r="I1385">
        <v>803</v>
      </c>
      <c r="J1385">
        <v>162650.54999999999</v>
      </c>
      <c r="K1385" t="s">
        <v>38</v>
      </c>
      <c r="L1385">
        <v>59</v>
      </c>
      <c r="M1385" s="1">
        <v>44634</v>
      </c>
      <c r="N1385" t="s">
        <v>20</v>
      </c>
    </row>
    <row r="1386" spans="1:14">
      <c r="A1386" t="s">
        <v>1418</v>
      </c>
      <c r="B1386">
        <v>18</v>
      </c>
      <c r="C1386" t="s">
        <v>15</v>
      </c>
      <c r="D1386" t="s">
        <v>23</v>
      </c>
      <c r="E1386" t="s">
        <v>17</v>
      </c>
      <c r="F1386" t="s">
        <v>31</v>
      </c>
      <c r="G1386">
        <v>191531.32</v>
      </c>
      <c r="H1386">
        <v>57864.02</v>
      </c>
      <c r="I1386">
        <v>826</v>
      </c>
      <c r="J1386">
        <v>447691.34</v>
      </c>
      <c r="K1386" t="s">
        <v>38</v>
      </c>
      <c r="L1386">
        <v>31</v>
      </c>
      <c r="M1386" s="1">
        <v>44789</v>
      </c>
      <c r="N1386" t="s">
        <v>20</v>
      </c>
    </row>
    <row r="1387" spans="1:14">
      <c r="A1387" t="s">
        <v>1419</v>
      </c>
      <c r="B1387">
        <v>25</v>
      </c>
      <c r="C1387" t="s">
        <v>15</v>
      </c>
      <c r="D1387" t="s">
        <v>23</v>
      </c>
      <c r="E1387" t="s">
        <v>24</v>
      </c>
      <c r="F1387" t="s">
        <v>18</v>
      </c>
      <c r="G1387">
        <v>84504.44</v>
      </c>
      <c r="H1387">
        <v>6296.02</v>
      </c>
      <c r="I1387">
        <v>831</v>
      </c>
      <c r="J1387">
        <v>420075.99</v>
      </c>
      <c r="K1387" t="s">
        <v>38</v>
      </c>
      <c r="L1387">
        <v>10</v>
      </c>
      <c r="M1387" s="1">
        <v>44266</v>
      </c>
      <c r="N1387" t="s">
        <v>20</v>
      </c>
    </row>
    <row r="1388" spans="1:14">
      <c r="A1388" t="s">
        <v>1420</v>
      </c>
      <c r="B1388">
        <v>46</v>
      </c>
      <c r="C1388" t="s">
        <v>15</v>
      </c>
      <c r="D1388" t="s">
        <v>23</v>
      </c>
      <c r="E1388" t="s">
        <v>17</v>
      </c>
      <c r="F1388" t="s">
        <v>31</v>
      </c>
      <c r="G1388">
        <v>139232.91</v>
      </c>
      <c r="H1388">
        <v>109626.07</v>
      </c>
      <c r="I1388">
        <v>819</v>
      </c>
      <c r="J1388">
        <v>56430.85</v>
      </c>
      <c r="K1388" t="s">
        <v>25</v>
      </c>
      <c r="L1388">
        <v>6</v>
      </c>
      <c r="M1388" s="1">
        <v>44987</v>
      </c>
      <c r="N1388" t="s">
        <v>20</v>
      </c>
    </row>
    <row r="1389" spans="1:14">
      <c r="A1389" t="s">
        <v>1421</v>
      </c>
      <c r="B1389">
        <v>56</v>
      </c>
      <c r="C1389" t="s">
        <v>22</v>
      </c>
      <c r="D1389" t="s">
        <v>29</v>
      </c>
      <c r="E1389" t="s">
        <v>24</v>
      </c>
      <c r="F1389" t="s">
        <v>33</v>
      </c>
      <c r="G1389">
        <v>51281.19</v>
      </c>
      <c r="H1389">
        <v>14007.7</v>
      </c>
      <c r="I1389">
        <v>333</v>
      </c>
      <c r="J1389">
        <v>31836.19</v>
      </c>
      <c r="K1389" t="s">
        <v>19</v>
      </c>
      <c r="L1389">
        <v>39</v>
      </c>
      <c r="M1389" s="1">
        <v>43692</v>
      </c>
      <c r="N1389" t="s">
        <v>35</v>
      </c>
    </row>
    <row r="1390" spans="1:14">
      <c r="A1390" t="s">
        <v>1422</v>
      </c>
      <c r="B1390">
        <v>20</v>
      </c>
      <c r="C1390" t="s">
        <v>15</v>
      </c>
      <c r="D1390" t="s">
        <v>23</v>
      </c>
      <c r="E1390" t="s">
        <v>27</v>
      </c>
      <c r="F1390" t="s">
        <v>33</v>
      </c>
      <c r="G1390">
        <v>137877.81</v>
      </c>
      <c r="H1390">
        <v>49336.31</v>
      </c>
      <c r="I1390">
        <v>789</v>
      </c>
      <c r="J1390">
        <v>176695.67</v>
      </c>
      <c r="K1390" t="s">
        <v>38</v>
      </c>
      <c r="L1390">
        <v>25</v>
      </c>
      <c r="M1390" s="1">
        <v>44000</v>
      </c>
      <c r="N1390" t="s">
        <v>20</v>
      </c>
    </row>
    <row r="1391" spans="1:14">
      <c r="A1391" t="s">
        <v>1423</v>
      </c>
      <c r="B1391">
        <v>49</v>
      </c>
      <c r="C1391" t="s">
        <v>22</v>
      </c>
      <c r="D1391" t="s">
        <v>23</v>
      </c>
      <c r="E1391" t="s">
        <v>27</v>
      </c>
      <c r="F1391" t="s">
        <v>33</v>
      </c>
      <c r="G1391">
        <v>48577.93</v>
      </c>
      <c r="H1391">
        <v>170941.67</v>
      </c>
      <c r="I1391">
        <v>722</v>
      </c>
      <c r="J1391">
        <v>473641.52</v>
      </c>
      <c r="K1391" t="s">
        <v>38</v>
      </c>
      <c r="L1391">
        <v>38</v>
      </c>
      <c r="M1391" s="1">
        <v>43355</v>
      </c>
      <c r="N1391" t="s">
        <v>20</v>
      </c>
    </row>
    <row r="1392" spans="1:14">
      <c r="A1392" t="s">
        <v>1424</v>
      </c>
      <c r="B1392">
        <v>27</v>
      </c>
      <c r="C1392" t="s">
        <v>22</v>
      </c>
      <c r="D1392" t="s">
        <v>23</v>
      </c>
      <c r="E1392" t="s">
        <v>47</v>
      </c>
      <c r="F1392" t="s">
        <v>33</v>
      </c>
      <c r="G1392">
        <v>122113.33</v>
      </c>
      <c r="H1392">
        <v>24025.18</v>
      </c>
      <c r="I1392">
        <v>767</v>
      </c>
      <c r="J1392">
        <v>88486.03</v>
      </c>
      <c r="K1392" t="s">
        <v>25</v>
      </c>
      <c r="L1392">
        <v>37</v>
      </c>
      <c r="M1392" s="1">
        <v>44060</v>
      </c>
      <c r="N1392" t="s">
        <v>20</v>
      </c>
    </row>
    <row r="1393" spans="1:14">
      <c r="A1393" t="s">
        <v>1425</v>
      </c>
      <c r="B1393">
        <v>27</v>
      </c>
      <c r="C1393" t="s">
        <v>15</v>
      </c>
      <c r="D1393" t="s">
        <v>41</v>
      </c>
      <c r="E1393" t="s">
        <v>27</v>
      </c>
      <c r="F1393" t="s">
        <v>18</v>
      </c>
      <c r="G1393">
        <v>91907.56</v>
      </c>
      <c r="H1393">
        <v>61672.18</v>
      </c>
      <c r="I1393">
        <v>323</v>
      </c>
      <c r="J1393">
        <v>17547.490000000002</v>
      </c>
      <c r="K1393" t="s">
        <v>25</v>
      </c>
      <c r="L1393">
        <v>30</v>
      </c>
      <c r="M1393" s="1">
        <v>44511</v>
      </c>
      <c r="N1393" t="s">
        <v>20</v>
      </c>
    </row>
    <row r="1394" spans="1:14">
      <c r="A1394" t="s">
        <v>1426</v>
      </c>
      <c r="B1394">
        <v>36</v>
      </c>
      <c r="C1394" t="s">
        <v>22</v>
      </c>
      <c r="D1394" t="s">
        <v>41</v>
      </c>
      <c r="E1394" t="s">
        <v>27</v>
      </c>
      <c r="F1394" t="s">
        <v>18</v>
      </c>
      <c r="G1394">
        <v>60697.38</v>
      </c>
      <c r="H1394">
        <v>152257.94</v>
      </c>
      <c r="I1394">
        <v>515</v>
      </c>
      <c r="J1394">
        <v>63378.11</v>
      </c>
      <c r="K1394" t="s">
        <v>25</v>
      </c>
      <c r="L1394">
        <v>34</v>
      </c>
      <c r="M1394" s="1">
        <v>43723</v>
      </c>
      <c r="N1394" t="s">
        <v>20</v>
      </c>
    </row>
    <row r="1395" spans="1:14">
      <c r="A1395" t="s">
        <v>1427</v>
      </c>
      <c r="B1395">
        <v>63</v>
      </c>
      <c r="C1395" t="s">
        <v>22</v>
      </c>
      <c r="D1395" t="s">
        <v>16</v>
      </c>
      <c r="E1395" t="s">
        <v>17</v>
      </c>
      <c r="F1395" t="s">
        <v>31</v>
      </c>
      <c r="G1395">
        <v>161595.96</v>
      </c>
      <c r="H1395">
        <v>207183.69</v>
      </c>
      <c r="I1395">
        <v>354</v>
      </c>
      <c r="J1395">
        <v>8332.5400000000009</v>
      </c>
      <c r="K1395" t="s">
        <v>19</v>
      </c>
      <c r="L1395">
        <v>18</v>
      </c>
      <c r="M1395" s="1">
        <v>44534</v>
      </c>
      <c r="N1395" t="s">
        <v>35</v>
      </c>
    </row>
    <row r="1396" spans="1:14">
      <c r="A1396" t="s">
        <v>1428</v>
      </c>
      <c r="B1396">
        <v>51</v>
      </c>
      <c r="C1396" t="s">
        <v>22</v>
      </c>
      <c r="D1396" t="s">
        <v>41</v>
      </c>
      <c r="E1396" t="s">
        <v>27</v>
      </c>
      <c r="F1396" t="s">
        <v>33</v>
      </c>
      <c r="G1396">
        <v>120837.31</v>
      </c>
      <c r="H1396">
        <v>157180.54</v>
      </c>
      <c r="I1396">
        <v>325</v>
      </c>
      <c r="J1396">
        <v>45308.46</v>
      </c>
      <c r="K1396" t="s">
        <v>25</v>
      </c>
      <c r="L1396">
        <v>24</v>
      </c>
      <c r="M1396" s="1">
        <v>43925</v>
      </c>
      <c r="N1396" t="s">
        <v>20</v>
      </c>
    </row>
    <row r="1397" spans="1:14">
      <c r="A1397" t="s">
        <v>1429</v>
      </c>
      <c r="B1397">
        <v>50</v>
      </c>
      <c r="C1397" t="s">
        <v>22</v>
      </c>
      <c r="D1397" t="s">
        <v>37</v>
      </c>
      <c r="E1397" t="s">
        <v>27</v>
      </c>
      <c r="F1397" t="s">
        <v>33</v>
      </c>
      <c r="G1397">
        <v>37042.089999999997</v>
      </c>
      <c r="H1397">
        <v>62117.85</v>
      </c>
      <c r="I1397">
        <v>580</v>
      </c>
      <c r="J1397">
        <v>72925.87</v>
      </c>
      <c r="K1397" t="s">
        <v>38</v>
      </c>
      <c r="L1397">
        <v>49</v>
      </c>
      <c r="M1397" s="1">
        <v>45031</v>
      </c>
      <c r="N1397" t="s">
        <v>20</v>
      </c>
    </row>
    <row r="1398" spans="1:14">
      <c r="A1398" t="s">
        <v>1430</v>
      </c>
      <c r="B1398">
        <v>40</v>
      </c>
      <c r="C1398" t="s">
        <v>15</v>
      </c>
      <c r="D1398" t="s">
        <v>29</v>
      </c>
      <c r="E1398" t="s">
        <v>47</v>
      </c>
      <c r="F1398" t="s">
        <v>18</v>
      </c>
      <c r="G1398">
        <v>67124.52</v>
      </c>
      <c r="H1398">
        <v>8939.76</v>
      </c>
      <c r="I1398">
        <v>626</v>
      </c>
      <c r="J1398">
        <v>121381.94</v>
      </c>
      <c r="K1398" t="s">
        <v>19</v>
      </c>
      <c r="L1398">
        <v>56</v>
      </c>
      <c r="M1398" s="1">
        <v>43658</v>
      </c>
      <c r="N1398" t="s">
        <v>20</v>
      </c>
    </row>
    <row r="1399" spans="1:14">
      <c r="A1399" t="s">
        <v>1431</v>
      </c>
      <c r="B1399">
        <v>45</v>
      </c>
      <c r="C1399" t="s">
        <v>15</v>
      </c>
      <c r="D1399" t="s">
        <v>23</v>
      </c>
      <c r="E1399" t="s">
        <v>17</v>
      </c>
      <c r="F1399" t="s">
        <v>31</v>
      </c>
      <c r="G1399">
        <v>23226.25</v>
      </c>
      <c r="H1399">
        <v>86215.52</v>
      </c>
      <c r="I1399">
        <v>485</v>
      </c>
      <c r="J1399">
        <v>22754.26</v>
      </c>
      <c r="K1399" t="s">
        <v>25</v>
      </c>
      <c r="L1399">
        <v>27</v>
      </c>
      <c r="M1399" s="1">
        <v>44125</v>
      </c>
      <c r="N1399" t="s">
        <v>20</v>
      </c>
    </row>
    <row r="1400" spans="1:14">
      <c r="A1400" t="s">
        <v>1432</v>
      </c>
      <c r="B1400">
        <v>49</v>
      </c>
      <c r="C1400" t="s">
        <v>22</v>
      </c>
      <c r="D1400" t="s">
        <v>37</v>
      </c>
      <c r="E1400" t="s">
        <v>27</v>
      </c>
      <c r="F1400" t="s">
        <v>18</v>
      </c>
      <c r="G1400">
        <v>51277.16</v>
      </c>
      <c r="H1400">
        <v>92198.19</v>
      </c>
      <c r="I1400">
        <v>794</v>
      </c>
      <c r="J1400">
        <v>206577.89</v>
      </c>
      <c r="K1400" t="s">
        <v>38</v>
      </c>
      <c r="L1400">
        <v>58</v>
      </c>
      <c r="M1400" s="1">
        <v>44206</v>
      </c>
      <c r="N1400" t="s">
        <v>20</v>
      </c>
    </row>
    <row r="1401" spans="1:14">
      <c r="A1401" t="s">
        <v>1433</v>
      </c>
      <c r="B1401">
        <v>67</v>
      </c>
      <c r="C1401" t="s">
        <v>22</v>
      </c>
      <c r="D1401" t="s">
        <v>16</v>
      </c>
      <c r="E1401" t="s">
        <v>47</v>
      </c>
      <c r="F1401" t="s">
        <v>45</v>
      </c>
      <c r="G1401">
        <v>123006</v>
      </c>
      <c r="H1401">
        <v>24841.62</v>
      </c>
      <c r="I1401">
        <v>311</v>
      </c>
      <c r="J1401">
        <v>34329.85</v>
      </c>
      <c r="K1401" t="s">
        <v>25</v>
      </c>
      <c r="L1401">
        <v>27</v>
      </c>
      <c r="M1401" s="1">
        <v>44112</v>
      </c>
      <c r="N1401" t="s">
        <v>20</v>
      </c>
    </row>
    <row r="1402" spans="1:14">
      <c r="A1402" t="s">
        <v>1434</v>
      </c>
      <c r="B1402">
        <v>24</v>
      </c>
      <c r="C1402" t="s">
        <v>15</v>
      </c>
      <c r="D1402" t="s">
        <v>16</v>
      </c>
      <c r="E1402" t="s">
        <v>47</v>
      </c>
      <c r="F1402" t="s">
        <v>31</v>
      </c>
      <c r="G1402">
        <v>86188.15</v>
      </c>
      <c r="H1402">
        <v>23448.1</v>
      </c>
      <c r="I1402">
        <v>733</v>
      </c>
      <c r="J1402">
        <v>181368.49</v>
      </c>
      <c r="K1402" t="s">
        <v>38</v>
      </c>
      <c r="L1402">
        <v>55</v>
      </c>
      <c r="M1402" s="1">
        <v>43997</v>
      </c>
      <c r="N1402" t="s">
        <v>35</v>
      </c>
    </row>
    <row r="1403" spans="1:14">
      <c r="A1403" t="s">
        <v>1435</v>
      </c>
      <c r="B1403">
        <v>46</v>
      </c>
      <c r="C1403" t="s">
        <v>22</v>
      </c>
      <c r="D1403" t="s">
        <v>37</v>
      </c>
      <c r="E1403" t="s">
        <v>27</v>
      </c>
      <c r="F1403" t="s">
        <v>18</v>
      </c>
      <c r="G1403">
        <v>83465.23</v>
      </c>
      <c r="H1403">
        <v>187326.77</v>
      </c>
      <c r="I1403">
        <v>507</v>
      </c>
      <c r="J1403">
        <v>62693.5</v>
      </c>
      <c r="K1403" t="s">
        <v>25</v>
      </c>
      <c r="L1403">
        <v>39</v>
      </c>
      <c r="M1403" s="1">
        <v>43265</v>
      </c>
      <c r="N1403" t="s">
        <v>20</v>
      </c>
    </row>
    <row r="1404" spans="1:14">
      <c r="A1404" t="s">
        <v>1436</v>
      </c>
      <c r="B1404">
        <v>25</v>
      </c>
      <c r="C1404" t="s">
        <v>15</v>
      </c>
      <c r="D1404" t="s">
        <v>29</v>
      </c>
      <c r="E1404" t="s">
        <v>27</v>
      </c>
      <c r="F1404" t="s">
        <v>31</v>
      </c>
      <c r="G1404">
        <v>197497.73</v>
      </c>
      <c r="H1404">
        <v>39967.03</v>
      </c>
      <c r="I1404">
        <v>432</v>
      </c>
      <c r="J1404">
        <v>10162.049999999999</v>
      </c>
      <c r="K1404" t="s">
        <v>19</v>
      </c>
      <c r="L1404">
        <v>21</v>
      </c>
      <c r="M1404" s="1">
        <v>44325</v>
      </c>
      <c r="N1404" t="s">
        <v>20</v>
      </c>
    </row>
    <row r="1405" spans="1:14">
      <c r="A1405" t="s">
        <v>1437</v>
      </c>
      <c r="B1405">
        <v>18</v>
      </c>
      <c r="C1405" t="s">
        <v>22</v>
      </c>
      <c r="D1405" t="s">
        <v>16</v>
      </c>
      <c r="E1405" t="s">
        <v>24</v>
      </c>
      <c r="F1405" t="s">
        <v>45</v>
      </c>
      <c r="G1405">
        <v>193081.92</v>
      </c>
      <c r="H1405">
        <v>231.13</v>
      </c>
      <c r="I1405">
        <v>638</v>
      </c>
      <c r="J1405">
        <v>65272.29</v>
      </c>
      <c r="K1405" t="s">
        <v>19</v>
      </c>
      <c r="L1405">
        <v>19</v>
      </c>
      <c r="M1405" s="1">
        <v>43182</v>
      </c>
      <c r="N1405" t="s">
        <v>20</v>
      </c>
    </row>
    <row r="1406" spans="1:14">
      <c r="A1406" t="s">
        <v>1438</v>
      </c>
      <c r="B1406">
        <v>20</v>
      </c>
      <c r="C1406" t="s">
        <v>22</v>
      </c>
      <c r="D1406" t="s">
        <v>41</v>
      </c>
      <c r="E1406" t="s">
        <v>17</v>
      </c>
      <c r="F1406" t="s">
        <v>45</v>
      </c>
      <c r="G1406">
        <v>289380.06</v>
      </c>
      <c r="H1406">
        <v>215758.87</v>
      </c>
      <c r="I1406">
        <v>495</v>
      </c>
      <c r="J1406">
        <v>19662.59</v>
      </c>
      <c r="K1406" t="s">
        <v>19</v>
      </c>
      <c r="L1406">
        <v>39</v>
      </c>
      <c r="M1406" s="1">
        <v>44922</v>
      </c>
      <c r="N1406" t="s">
        <v>20</v>
      </c>
    </row>
    <row r="1407" spans="1:14">
      <c r="A1407" t="s">
        <v>1439</v>
      </c>
      <c r="B1407">
        <v>41</v>
      </c>
      <c r="C1407" t="s">
        <v>15</v>
      </c>
      <c r="D1407" t="s">
        <v>23</v>
      </c>
      <c r="E1407" t="s">
        <v>17</v>
      </c>
      <c r="F1407" t="s">
        <v>18</v>
      </c>
      <c r="G1407">
        <v>51618.5</v>
      </c>
      <c r="H1407">
        <v>98200.5</v>
      </c>
      <c r="I1407">
        <v>561</v>
      </c>
      <c r="J1407">
        <v>56775.6</v>
      </c>
      <c r="K1407" t="s">
        <v>25</v>
      </c>
      <c r="L1407">
        <v>23</v>
      </c>
      <c r="M1407" s="1">
        <v>43985</v>
      </c>
      <c r="N1407" t="s">
        <v>20</v>
      </c>
    </row>
    <row r="1408" spans="1:14">
      <c r="A1408" t="s">
        <v>1440</v>
      </c>
      <c r="B1408">
        <v>40</v>
      </c>
      <c r="C1408" t="s">
        <v>15</v>
      </c>
      <c r="D1408" t="s">
        <v>16</v>
      </c>
      <c r="E1408" t="s">
        <v>24</v>
      </c>
      <c r="F1408" t="s">
        <v>33</v>
      </c>
      <c r="G1408">
        <v>143616.21</v>
      </c>
      <c r="H1408">
        <v>6681.58</v>
      </c>
      <c r="I1408">
        <v>581</v>
      </c>
      <c r="J1408">
        <v>71506.080000000002</v>
      </c>
      <c r="K1408" t="s">
        <v>25</v>
      </c>
      <c r="L1408">
        <v>39</v>
      </c>
      <c r="M1408" s="1">
        <v>44605</v>
      </c>
      <c r="N1408" t="s">
        <v>20</v>
      </c>
    </row>
    <row r="1409" spans="1:14">
      <c r="A1409" t="s">
        <v>1441</v>
      </c>
      <c r="B1409">
        <v>25</v>
      </c>
      <c r="C1409" t="s">
        <v>15</v>
      </c>
      <c r="D1409" t="s">
        <v>29</v>
      </c>
      <c r="E1409" t="s">
        <v>17</v>
      </c>
      <c r="F1409" t="s">
        <v>31</v>
      </c>
      <c r="G1409">
        <v>98323.83</v>
      </c>
      <c r="H1409">
        <v>173104.57</v>
      </c>
      <c r="I1409">
        <v>668</v>
      </c>
      <c r="J1409">
        <v>138024.69</v>
      </c>
      <c r="K1409" t="s">
        <v>25</v>
      </c>
      <c r="L1409">
        <v>48</v>
      </c>
      <c r="M1409" s="1">
        <v>43761</v>
      </c>
      <c r="N1409" t="s">
        <v>20</v>
      </c>
    </row>
    <row r="1410" spans="1:14">
      <c r="A1410" t="s">
        <v>1442</v>
      </c>
      <c r="B1410">
        <v>64</v>
      </c>
      <c r="C1410" t="s">
        <v>15</v>
      </c>
      <c r="D1410" t="s">
        <v>16</v>
      </c>
      <c r="E1410" t="s">
        <v>27</v>
      </c>
      <c r="F1410" t="s">
        <v>33</v>
      </c>
      <c r="G1410">
        <v>107874.87</v>
      </c>
      <c r="H1410">
        <v>47410.23</v>
      </c>
      <c r="I1410">
        <v>402</v>
      </c>
      <c r="J1410">
        <v>30932.63</v>
      </c>
      <c r="K1410" t="s">
        <v>25</v>
      </c>
      <c r="L1410">
        <v>44</v>
      </c>
      <c r="M1410" s="1">
        <v>44337</v>
      </c>
      <c r="N1410" t="s">
        <v>20</v>
      </c>
    </row>
    <row r="1411" spans="1:14">
      <c r="A1411" t="s">
        <v>1443</v>
      </c>
      <c r="B1411">
        <v>54</v>
      </c>
      <c r="C1411" t="s">
        <v>22</v>
      </c>
      <c r="D1411" t="s">
        <v>37</v>
      </c>
      <c r="E1411" t="s">
        <v>17</v>
      </c>
      <c r="F1411" t="s">
        <v>33</v>
      </c>
      <c r="G1411">
        <v>139050.49</v>
      </c>
      <c r="H1411">
        <v>199954.44</v>
      </c>
      <c r="I1411">
        <v>482</v>
      </c>
      <c r="J1411">
        <v>16208.46</v>
      </c>
      <c r="K1411" t="s">
        <v>19</v>
      </c>
      <c r="L1411">
        <v>47</v>
      </c>
      <c r="M1411" s="1">
        <v>43613</v>
      </c>
      <c r="N1411" t="s">
        <v>20</v>
      </c>
    </row>
    <row r="1412" spans="1:14">
      <c r="A1412" t="s">
        <v>1444</v>
      </c>
      <c r="B1412">
        <v>20</v>
      </c>
      <c r="C1412" t="s">
        <v>15</v>
      </c>
      <c r="D1412" t="s">
        <v>23</v>
      </c>
      <c r="E1412" t="s">
        <v>27</v>
      </c>
      <c r="F1412" t="s">
        <v>18</v>
      </c>
      <c r="G1412">
        <v>37964.480000000003</v>
      </c>
      <c r="H1412">
        <v>85275.07</v>
      </c>
      <c r="I1412">
        <v>722</v>
      </c>
      <c r="J1412">
        <v>58242.74</v>
      </c>
      <c r="K1412" t="s">
        <v>38</v>
      </c>
      <c r="L1412">
        <v>15</v>
      </c>
      <c r="M1412" s="1">
        <v>43153</v>
      </c>
      <c r="N1412" t="s">
        <v>20</v>
      </c>
    </row>
    <row r="1413" spans="1:14">
      <c r="A1413" t="s">
        <v>1445</v>
      </c>
      <c r="B1413">
        <v>68</v>
      </c>
      <c r="C1413" t="s">
        <v>22</v>
      </c>
      <c r="D1413" t="s">
        <v>16</v>
      </c>
      <c r="E1413" t="s">
        <v>24</v>
      </c>
      <c r="F1413" t="s">
        <v>18</v>
      </c>
      <c r="G1413">
        <v>90310.1</v>
      </c>
      <c r="H1413">
        <v>12654.3</v>
      </c>
      <c r="I1413">
        <v>308</v>
      </c>
      <c r="J1413">
        <v>15313.34</v>
      </c>
      <c r="K1413" t="s">
        <v>25</v>
      </c>
      <c r="L1413">
        <v>43</v>
      </c>
      <c r="M1413" s="1">
        <v>43288</v>
      </c>
      <c r="N1413" t="s">
        <v>20</v>
      </c>
    </row>
    <row r="1414" spans="1:14">
      <c r="A1414" t="s">
        <v>1446</v>
      </c>
      <c r="B1414">
        <v>50</v>
      </c>
      <c r="C1414" t="s">
        <v>15</v>
      </c>
      <c r="D1414" t="s">
        <v>23</v>
      </c>
      <c r="E1414" t="s">
        <v>17</v>
      </c>
      <c r="F1414" t="s">
        <v>45</v>
      </c>
      <c r="G1414">
        <v>462855.3</v>
      </c>
      <c r="H1414">
        <v>253521.94</v>
      </c>
      <c r="I1414">
        <v>543</v>
      </c>
      <c r="J1414">
        <v>111765.8</v>
      </c>
      <c r="K1414" t="s">
        <v>25</v>
      </c>
      <c r="L1414">
        <v>2</v>
      </c>
      <c r="M1414" s="1">
        <v>43569</v>
      </c>
      <c r="N1414" t="s">
        <v>35</v>
      </c>
    </row>
    <row r="1415" spans="1:14">
      <c r="A1415" t="s">
        <v>1447</v>
      </c>
      <c r="B1415">
        <v>45</v>
      </c>
      <c r="C1415" t="s">
        <v>15</v>
      </c>
      <c r="D1415" t="s">
        <v>16</v>
      </c>
      <c r="E1415" t="s">
        <v>27</v>
      </c>
      <c r="F1415" t="s">
        <v>18</v>
      </c>
      <c r="G1415">
        <v>93135.59</v>
      </c>
      <c r="H1415">
        <v>59088.93</v>
      </c>
      <c r="I1415">
        <v>692</v>
      </c>
      <c r="J1415">
        <v>182709.62</v>
      </c>
      <c r="K1415" t="s">
        <v>38</v>
      </c>
      <c r="L1415">
        <v>35</v>
      </c>
      <c r="M1415" s="1">
        <v>45070</v>
      </c>
      <c r="N1415" t="s">
        <v>20</v>
      </c>
    </row>
    <row r="1416" spans="1:14">
      <c r="A1416" t="s">
        <v>1448</v>
      </c>
      <c r="B1416">
        <v>64</v>
      </c>
      <c r="C1416" t="s">
        <v>22</v>
      </c>
      <c r="D1416" t="s">
        <v>29</v>
      </c>
      <c r="E1416" t="s">
        <v>17</v>
      </c>
      <c r="F1416" t="s">
        <v>33</v>
      </c>
      <c r="G1416">
        <v>47862.47</v>
      </c>
      <c r="H1416">
        <v>280644.46999999997</v>
      </c>
      <c r="I1416">
        <v>826</v>
      </c>
      <c r="J1416">
        <v>466960.51</v>
      </c>
      <c r="K1416" t="s">
        <v>25</v>
      </c>
      <c r="L1416">
        <v>51</v>
      </c>
      <c r="M1416" s="1">
        <v>44481</v>
      </c>
      <c r="N1416" t="s">
        <v>20</v>
      </c>
    </row>
    <row r="1417" spans="1:14">
      <c r="A1417" t="s">
        <v>1449</v>
      </c>
      <c r="B1417">
        <v>25</v>
      </c>
      <c r="C1417" t="s">
        <v>15</v>
      </c>
      <c r="D1417" t="s">
        <v>37</v>
      </c>
      <c r="E1417" t="s">
        <v>27</v>
      </c>
      <c r="F1417" t="s">
        <v>45</v>
      </c>
      <c r="G1417">
        <v>230160.02</v>
      </c>
      <c r="H1417">
        <v>120216.98</v>
      </c>
      <c r="I1417">
        <v>336</v>
      </c>
      <c r="J1417">
        <v>46069.72</v>
      </c>
      <c r="K1417" t="s">
        <v>19</v>
      </c>
      <c r="L1417">
        <v>20</v>
      </c>
      <c r="M1417" s="1">
        <v>44813</v>
      </c>
      <c r="N1417" t="s">
        <v>20</v>
      </c>
    </row>
    <row r="1418" spans="1:14">
      <c r="A1418" t="s">
        <v>1450</v>
      </c>
      <c r="B1418">
        <v>51</v>
      </c>
      <c r="C1418" t="s">
        <v>15</v>
      </c>
      <c r="D1418" t="s">
        <v>23</v>
      </c>
      <c r="E1418" t="s">
        <v>27</v>
      </c>
      <c r="F1418" t="s">
        <v>33</v>
      </c>
      <c r="G1418">
        <v>131855.43</v>
      </c>
      <c r="H1418">
        <v>186897.72</v>
      </c>
      <c r="I1418">
        <v>477</v>
      </c>
      <c r="J1418">
        <v>35941.21</v>
      </c>
      <c r="K1418" t="s">
        <v>19</v>
      </c>
      <c r="L1418">
        <v>28</v>
      </c>
      <c r="M1418" s="1">
        <v>44863</v>
      </c>
      <c r="N1418" t="s">
        <v>20</v>
      </c>
    </row>
    <row r="1419" spans="1:14">
      <c r="A1419" t="s">
        <v>1451</v>
      </c>
      <c r="B1419">
        <v>52</v>
      </c>
      <c r="C1419" t="s">
        <v>15</v>
      </c>
      <c r="D1419" t="s">
        <v>16</v>
      </c>
      <c r="E1419" t="s">
        <v>17</v>
      </c>
      <c r="F1419" t="s">
        <v>18</v>
      </c>
      <c r="G1419">
        <v>36557.019999999997</v>
      </c>
      <c r="H1419">
        <v>78164.42</v>
      </c>
      <c r="I1419">
        <v>371</v>
      </c>
      <c r="J1419">
        <v>15849.97</v>
      </c>
      <c r="K1419" t="s">
        <v>25</v>
      </c>
      <c r="L1419">
        <v>57</v>
      </c>
      <c r="M1419" s="1">
        <v>44279</v>
      </c>
      <c r="N1419" t="s">
        <v>20</v>
      </c>
    </row>
    <row r="1420" spans="1:14">
      <c r="A1420" t="s">
        <v>1452</v>
      </c>
      <c r="B1420">
        <v>49</v>
      </c>
      <c r="C1420" t="s">
        <v>15</v>
      </c>
      <c r="D1420" t="s">
        <v>23</v>
      </c>
      <c r="E1420" t="s">
        <v>27</v>
      </c>
      <c r="F1420" t="s">
        <v>18</v>
      </c>
      <c r="G1420">
        <v>60425.05</v>
      </c>
      <c r="H1420">
        <v>132775.65</v>
      </c>
      <c r="I1420">
        <v>651</v>
      </c>
      <c r="J1420">
        <v>190913.03</v>
      </c>
      <c r="K1420" t="s">
        <v>19</v>
      </c>
      <c r="L1420">
        <v>58</v>
      </c>
      <c r="M1420" s="1">
        <v>44303</v>
      </c>
      <c r="N1420" t="s">
        <v>20</v>
      </c>
    </row>
    <row r="1421" spans="1:14">
      <c r="A1421" t="s">
        <v>1453</v>
      </c>
      <c r="B1421">
        <v>41</v>
      </c>
      <c r="C1421" t="s">
        <v>22</v>
      </c>
      <c r="D1421" t="s">
        <v>37</v>
      </c>
      <c r="E1421" t="s">
        <v>24</v>
      </c>
      <c r="F1421" t="s">
        <v>45</v>
      </c>
      <c r="G1421">
        <v>103124.53</v>
      </c>
      <c r="H1421">
        <v>8077.74</v>
      </c>
      <c r="I1421">
        <v>448</v>
      </c>
      <c r="J1421">
        <v>37617.410000000003</v>
      </c>
      <c r="K1421" t="s">
        <v>19</v>
      </c>
      <c r="L1421">
        <v>15</v>
      </c>
      <c r="M1421" s="1">
        <v>45048</v>
      </c>
      <c r="N1421" t="s">
        <v>20</v>
      </c>
    </row>
    <row r="1422" spans="1:14">
      <c r="A1422" t="s">
        <v>1454</v>
      </c>
      <c r="B1422">
        <v>31</v>
      </c>
      <c r="C1422" t="s">
        <v>22</v>
      </c>
      <c r="D1422" t="s">
        <v>41</v>
      </c>
      <c r="E1422" t="s">
        <v>27</v>
      </c>
      <c r="F1422" t="s">
        <v>18</v>
      </c>
      <c r="G1422">
        <v>6571.22</v>
      </c>
      <c r="H1422">
        <v>161617.76999999999</v>
      </c>
      <c r="I1422">
        <v>404</v>
      </c>
      <c r="J1422">
        <v>46354.83</v>
      </c>
      <c r="K1422" t="s">
        <v>19</v>
      </c>
      <c r="L1422">
        <v>16</v>
      </c>
      <c r="M1422" s="1">
        <v>43143</v>
      </c>
      <c r="N1422" t="s">
        <v>20</v>
      </c>
    </row>
    <row r="1423" spans="1:14">
      <c r="A1423" t="s">
        <v>1455</v>
      </c>
      <c r="B1423">
        <v>49</v>
      </c>
      <c r="C1423" t="s">
        <v>15</v>
      </c>
      <c r="D1423" t="s">
        <v>41</v>
      </c>
      <c r="E1423" t="s">
        <v>17</v>
      </c>
      <c r="F1423" t="s">
        <v>45</v>
      </c>
      <c r="G1423">
        <v>235397.3</v>
      </c>
      <c r="H1423">
        <v>189654.5</v>
      </c>
      <c r="I1423">
        <v>520</v>
      </c>
      <c r="J1423">
        <v>129521.34</v>
      </c>
      <c r="K1423" t="s">
        <v>25</v>
      </c>
      <c r="L1423">
        <v>33</v>
      </c>
      <c r="M1423" s="1">
        <v>44667</v>
      </c>
      <c r="N1423" t="s">
        <v>20</v>
      </c>
    </row>
    <row r="1424" spans="1:14">
      <c r="A1424" t="s">
        <v>1456</v>
      </c>
      <c r="B1424">
        <v>63</v>
      </c>
      <c r="C1424" t="s">
        <v>15</v>
      </c>
      <c r="D1424" t="s">
        <v>37</v>
      </c>
      <c r="E1424" t="s">
        <v>24</v>
      </c>
      <c r="F1424" t="s">
        <v>33</v>
      </c>
      <c r="G1424">
        <v>91048.31</v>
      </c>
      <c r="H1424">
        <v>9890.31</v>
      </c>
      <c r="I1424">
        <v>673</v>
      </c>
      <c r="J1424">
        <v>89513.25</v>
      </c>
      <c r="K1424" t="s">
        <v>38</v>
      </c>
      <c r="L1424">
        <v>47</v>
      </c>
      <c r="M1424" s="1">
        <v>44477</v>
      </c>
      <c r="N1424" t="s">
        <v>20</v>
      </c>
    </row>
    <row r="1425" spans="1:14">
      <c r="A1425" t="s">
        <v>1457</v>
      </c>
      <c r="B1425">
        <v>60</v>
      </c>
      <c r="C1425" t="s">
        <v>15</v>
      </c>
      <c r="D1425" t="s">
        <v>37</v>
      </c>
      <c r="E1425" t="s">
        <v>17</v>
      </c>
      <c r="F1425" t="s">
        <v>31</v>
      </c>
      <c r="G1425">
        <v>81576.33</v>
      </c>
      <c r="H1425">
        <v>275635.90999999997</v>
      </c>
      <c r="I1425">
        <v>817</v>
      </c>
      <c r="J1425">
        <v>245219.66</v>
      </c>
      <c r="K1425" t="s">
        <v>25</v>
      </c>
      <c r="L1425">
        <v>12</v>
      </c>
      <c r="M1425" s="1">
        <v>44783</v>
      </c>
      <c r="N1425" t="s">
        <v>20</v>
      </c>
    </row>
    <row r="1426" spans="1:14">
      <c r="A1426" t="s">
        <v>1458</v>
      </c>
      <c r="B1426">
        <v>33</v>
      </c>
      <c r="C1426" t="s">
        <v>22</v>
      </c>
      <c r="D1426" t="s">
        <v>23</v>
      </c>
      <c r="E1426" t="s">
        <v>17</v>
      </c>
      <c r="F1426" t="s">
        <v>45</v>
      </c>
      <c r="G1426">
        <v>309981.09999999998</v>
      </c>
      <c r="H1426">
        <v>125592.78</v>
      </c>
      <c r="I1426">
        <v>559</v>
      </c>
      <c r="J1426">
        <v>90176.61</v>
      </c>
      <c r="K1426" t="s">
        <v>19</v>
      </c>
      <c r="L1426">
        <v>39</v>
      </c>
      <c r="M1426" s="1">
        <v>43652</v>
      </c>
      <c r="N1426" t="s">
        <v>20</v>
      </c>
    </row>
    <row r="1427" spans="1:14">
      <c r="A1427" t="s">
        <v>1459</v>
      </c>
      <c r="B1427">
        <v>21</v>
      </c>
      <c r="C1427" t="s">
        <v>22</v>
      </c>
      <c r="D1427" t="s">
        <v>23</v>
      </c>
      <c r="E1427" t="s">
        <v>47</v>
      </c>
      <c r="F1427" t="s">
        <v>18</v>
      </c>
      <c r="G1427">
        <v>51993.35</v>
      </c>
      <c r="H1427">
        <v>10499.51</v>
      </c>
      <c r="I1427">
        <v>598</v>
      </c>
      <c r="J1427">
        <v>73186.960000000006</v>
      </c>
      <c r="K1427" t="s">
        <v>38</v>
      </c>
      <c r="L1427">
        <v>39</v>
      </c>
      <c r="M1427" s="1">
        <v>44281</v>
      </c>
      <c r="N1427" t="s">
        <v>20</v>
      </c>
    </row>
    <row r="1428" spans="1:14">
      <c r="A1428" t="s">
        <v>1460</v>
      </c>
      <c r="B1428">
        <v>69</v>
      </c>
      <c r="C1428" t="s">
        <v>22</v>
      </c>
      <c r="D1428" t="s">
        <v>29</v>
      </c>
      <c r="E1428" t="s">
        <v>27</v>
      </c>
      <c r="F1428" t="s">
        <v>18</v>
      </c>
      <c r="G1428">
        <v>68885.02</v>
      </c>
      <c r="H1428">
        <v>133377.20000000001</v>
      </c>
      <c r="I1428">
        <v>341</v>
      </c>
      <c r="J1428">
        <v>41520.14</v>
      </c>
      <c r="K1428" t="s">
        <v>19</v>
      </c>
      <c r="L1428">
        <v>43</v>
      </c>
      <c r="M1428" s="1">
        <v>43183</v>
      </c>
      <c r="N1428" t="s">
        <v>20</v>
      </c>
    </row>
    <row r="1429" spans="1:14">
      <c r="A1429" t="s">
        <v>1461</v>
      </c>
      <c r="B1429">
        <v>54</v>
      </c>
      <c r="C1429" t="s">
        <v>22</v>
      </c>
      <c r="D1429" t="s">
        <v>37</v>
      </c>
      <c r="E1429" t="s">
        <v>27</v>
      </c>
      <c r="F1429" t="s">
        <v>33</v>
      </c>
      <c r="G1429">
        <v>100934.54</v>
      </c>
      <c r="H1429">
        <v>136084.82999999999</v>
      </c>
      <c r="I1429">
        <v>791</v>
      </c>
      <c r="J1429">
        <v>158818.76999999999</v>
      </c>
      <c r="K1429" t="s">
        <v>38</v>
      </c>
      <c r="L1429">
        <v>20</v>
      </c>
      <c r="M1429" s="1">
        <v>44663</v>
      </c>
      <c r="N1429" t="s">
        <v>20</v>
      </c>
    </row>
    <row r="1430" spans="1:14">
      <c r="A1430" t="s">
        <v>1462</v>
      </c>
      <c r="B1430">
        <v>38</v>
      </c>
      <c r="C1430" t="s">
        <v>15</v>
      </c>
      <c r="D1430" t="s">
        <v>41</v>
      </c>
      <c r="E1430" t="s">
        <v>27</v>
      </c>
      <c r="F1430" t="s">
        <v>33</v>
      </c>
      <c r="G1430">
        <v>69394.399999999994</v>
      </c>
      <c r="H1430">
        <v>104646.09</v>
      </c>
      <c r="I1430">
        <v>738</v>
      </c>
      <c r="J1430">
        <v>230833.55</v>
      </c>
      <c r="K1430" t="s">
        <v>25</v>
      </c>
      <c r="L1430">
        <v>29</v>
      </c>
      <c r="M1430" s="1">
        <v>44649</v>
      </c>
      <c r="N1430" t="s">
        <v>20</v>
      </c>
    </row>
    <row r="1431" spans="1:14">
      <c r="A1431" t="s">
        <v>1463</v>
      </c>
      <c r="B1431">
        <v>31</v>
      </c>
      <c r="C1431" t="s">
        <v>15</v>
      </c>
      <c r="D1431" t="s">
        <v>23</v>
      </c>
      <c r="E1431" t="s">
        <v>27</v>
      </c>
      <c r="F1431" t="s">
        <v>31</v>
      </c>
      <c r="G1431">
        <v>87874.07</v>
      </c>
      <c r="H1431">
        <v>112723.71</v>
      </c>
      <c r="I1431">
        <v>346</v>
      </c>
      <c r="J1431">
        <v>32329.94</v>
      </c>
      <c r="K1431" t="s">
        <v>25</v>
      </c>
      <c r="L1431">
        <v>43</v>
      </c>
      <c r="M1431" s="1">
        <v>43459</v>
      </c>
      <c r="N1431" t="s">
        <v>20</v>
      </c>
    </row>
    <row r="1432" spans="1:14">
      <c r="A1432" t="s">
        <v>1464</v>
      </c>
      <c r="B1432">
        <v>48</v>
      </c>
      <c r="C1432" t="s">
        <v>15</v>
      </c>
      <c r="D1432" t="s">
        <v>41</v>
      </c>
      <c r="E1432" t="s">
        <v>47</v>
      </c>
      <c r="F1432" t="s">
        <v>33</v>
      </c>
      <c r="G1432">
        <v>29708.97</v>
      </c>
      <c r="H1432">
        <v>28988.84</v>
      </c>
      <c r="I1432">
        <v>384</v>
      </c>
      <c r="J1432">
        <v>27596.68</v>
      </c>
      <c r="K1432" t="s">
        <v>19</v>
      </c>
      <c r="L1432">
        <v>49</v>
      </c>
      <c r="M1432" s="1">
        <v>44064</v>
      </c>
      <c r="N1432" t="s">
        <v>35</v>
      </c>
    </row>
    <row r="1433" spans="1:14">
      <c r="A1433" t="s">
        <v>1465</v>
      </c>
      <c r="B1433">
        <v>65</v>
      </c>
      <c r="C1433" t="s">
        <v>22</v>
      </c>
      <c r="D1433" t="s">
        <v>16</v>
      </c>
      <c r="E1433" t="s">
        <v>27</v>
      </c>
      <c r="F1433" t="s">
        <v>31</v>
      </c>
      <c r="G1433">
        <v>105081.52</v>
      </c>
      <c r="H1433">
        <v>154556.57</v>
      </c>
      <c r="I1433">
        <v>357</v>
      </c>
      <c r="J1433">
        <v>35217.35</v>
      </c>
      <c r="K1433" t="s">
        <v>19</v>
      </c>
      <c r="L1433">
        <v>3</v>
      </c>
      <c r="M1433" s="1">
        <v>44163</v>
      </c>
      <c r="N1433" t="s">
        <v>35</v>
      </c>
    </row>
    <row r="1434" spans="1:14">
      <c r="A1434" t="s">
        <v>1466</v>
      </c>
      <c r="B1434">
        <v>35</v>
      </c>
      <c r="C1434" t="s">
        <v>15</v>
      </c>
      <c r="D1434" t="s">
        <v>16</v>
      </c>
      <c r="E1434" t="s">
        <v>24</v>
      </c>
      <c r="F1434" t="s">
        <v>18</v>
      </c>
      <c r="G1434">
        <v>59130.73</v>
      </c>
      <c r="H1434">
        <v>2212.04</v>
      </c>
      <c r="I1434">
        <v>508</v>
      </c>
      <c r="J1434">
        <v>57575.87</v>
      </c>
      <c r="K1434" t="s">
        <v>19</v>
      </c>
      <c r="L1434">
        <v>48</v>
      </c>
      <c r="M1434" s="1">
        <v>44435</v>
      </c>
      <c r="N1434" t="s">
        <v>20</v>
      </c>
    </row>
    <row r="1435" spans="1:14">
      <c r="A1435" t="s">
        <v>1467</v>
      </c>
      <c r="B1435">
        <v>24</v>
      </c>
      <c r="C1435" t="s">
        <v>22</v>
      </c>
      <c r="D1435" t="s">
        <v>23</v>
      </c>
      <c r="E1435" t="s">
        <v>24</v>
      </c>
      <c r="F1435" t="s">
        <v>18</v>
      </c>
      <c r="G1435">
        <v>48172.45</v>
      </c>
      <c r="H1435">
        <v>4242.6000000000004</v>
      </c>
      <c r="I1435">
        <v>547</v>
      </c>
      <c r="J1435">
        <v>153566.15</v>
      </c>
      <c r="K1435" t="s">
        <v>25</v>
      </c>
      <c r="L1435">
        <v>5</v>
      </c>
      <c r="M1435" s="1">
        <v>44006</v>
      </c>
      <c r="N1435" t="s">
        <v>20</v>
      </c>
    </row>
    <row r="1436" spans="1:14">
      <c r="A1436" t="s">
        <v>1468</v>
      </c>
      <c r="B1436">
        <v>27</v>
      </c>
      <c r="C1436" t="s">
        <v>22</v>
      </c>
      <c r="D1436" t="s">
        <v>23</v>
      </c>
      <c r="E1436" t="s">
        <v>27</v>
      </c>
      <c r="F1436" t="s">
        <v>33</v>
      </c>
      <c r="G1436">
        <v>55599.03</v>
      </c>
      <c r="H1436">
        <v>195848.03</v>
      </c>
      <c r="I1436">
        <v>510</v>
      </c>
      <c r="J1436">
        <v>75842.8</v>
      </c>
      <c r="K1436" t="s">
        <v>19</v>
      </c>
      <c r="L1436">
        <v>2</v>
      </c>
      <c r="M1436" s="1">
        <v>44977</v>
      </c>
      <c r="N1436" t="s">
        <v>20</v>
      </c>
    </row>
    <row r="1437" spans="1:14">
      <c r="A1437" t="s">
        <v>1469</v>
      </c>
      <c r="B1437">
        <v>24</v>
      </c>
      <c r="C1437" t="s">
        <v>15</v>
      </c>
      <c r="D1437" t="s">
        <v>29</v>
      </c>
      <c r="E1437" t="s">
        <v>17</v>
      </c>
      <c r="F1437" t="s">
        <v>18</v>
      </c>
      <c r="G1437">
        <v>72443.210000000006</v>
      </c>
      <c r="H1437">
        <v>223410.36</v>
      </c>
      <c r="I1437">
        <v>338</v>
      </c>
      <c r="J1437">
        <v>33709.07</v>
      </c>
      <c r="K1437" t="s">
        <v>19</v>
      </c>
      <c r="L1437">
        <v>23</v>
      </c>
      <c r="M1437" s="1">
        <v>43670</v>
      </c>
      <c r="N1437" t="s">
        <v>20</v>
      </c>
    </row>
    <row r="1438" spans="1:14">
      <c r="A1438" t="s">
        <v>1470</v>
      </c>
      <c r="B1438">
        <v>50</v>
      </c>
      <c r="C1438" t="s">
        <v>15</v>
      </c>
      <c r="D1438" t="s">
        <v>16</v>
      </c>
      <c r="E1438" t="s">
        <v>27</v>
      </c>
      <c r="F1438" t="s">
        <v>31</v>
      </c>
      <c r="G1438">
        <v>19559.02</v>
      </c>
      <c r="H1438">
        <v>185557.67</v>
      </c>
      <c r="I1438">
        <v>551</v>
      </c>
      <c r="J1438">
        <v>78584.58</v>
      </c>
      <c r="K1438" t="s">
        <v>38</v>
      </c>
      <c r="L1438">
        <v>26</v>
      </c>
      <c r="M1438" s="1">
        <v>43472</v>
      </c>
      <c r="N1438" t="s">
        <v>20</v>
      </c>
    </row>
    <row r="1439" spans="1:14">
      <c r="A1439" t="s">
        <v>1471</v>
      </c>
      <c r="B1439">
        <v>40</v>
      </c>
      <c r="C1439" t="s">
        <v>15</v>
      </c>
      <c r="D1439" t="s">
        <v>23</v>
      </c>
      <c r="E1439" t="s">
        <v>17</v>
      </c>
      <c r="F1439" t="s">
        <v>31</v>
      </c>
      <c r="G1439">
        <v>183315.87</v>
      </c>
      <c r="H1439">
        <v>105081.21</v>
      </c>
      <c r="I1439">
        <v>712</v>
      </c>
      <c r="J1439">
        <v>199551.73</v>
      </c>
      <c r="K1439" t="s">
        <v>38</v>
      </c>
      <c r="L1439">
        <v>26</v>
      </c>
      <c r="M1439" s="1">
        <v>44299</v>
      </c>
      <c r="N1439" t="s">
        <v>20</v>
      </c>
    </row>
    <row r="1440" spans="1:14">
      <c r="A1440" t="s">
        <v>1472</v>
      </c>
      <c r="B1440">
        <v>38</v>
      </c>
      <c r="C1440" t="s">
        <v>22</v>
      </c>
      <c r="D1440" t="s">
        <v>29</v>
      </c>
      <c r="E1440" t="s">
        <v>27</v>
      </c>
      <c r="F1440" t="s">
        <v>45</v>
      </c>
      <c r="G1440">
        <v>59289.55</v>
      </c>
      <c r="H1440">
        <v>156117.37</v>
      </c>
      <c r="I1440">
        <v>745</v>
      </c>
      <c r="J1440">
        <v>290033.32</v>
      </c>
      <c r="K1440" t="s">
        <v>38</v>
      </c>
      <c r="L1440">
        <v>7</v>
      </c>
      <c r="M1440" s="1">
        <v>43993</v>
      </c>
      <c r="N1440" t="s">
        <v>20</v>
      </c>
    </row>
    <row r="1441" spans="1:14">
      <c r="A1441" t="s">
        <v>1473</v>
      </c>
      <c r="B1441">
        <v>36</v>
      </c>
      <c r="C1441" t="s">
        <v>22</v>
      </c>
      <c r="D1441" t="s">
        <v>37</v>
      </c>
      <c r="E1441" t="s">
        <v>47</v>
      </c>
      <c r="F1441" t="s">
        <v>31</v>
      </c>
      <c r="G1441">
        <v>192658.28</v>
      </c>
      <c r="H1441">
        <v>22850.07</v>
      </c>
      <c r="I1441">
        <v>351</v>
      </c>
      <c r="J1441">
        <v>29572.46</v>
      </c>
      <c r="K1441" t="s">
        <v>19</v>
      </c>
      <c r="L1441">
        <v>10</v>
      </c>
      <c r="M1441" s="1">
        <v>44401</v>
      </c>
      <c r="N1441" t="s">
        <v>20</v>
      </c>
    </row>
    <row r="1442" spans="1:14">
      <c r="A1442" t="s">
        <v>1474</v>
      </c>
      <c r="B1442">
        <v>65</v>
      </c>
      <c r="C1442" t="s">
        <v>15</v>
      </c>
      <c r="D1442" t="s">
        <v>37</v>
      </c>
      <c r="E1442" t="s">
        <v>47</v>
      </c>
      <c r="F1442" t="s">
        <v>18</v>
      </c>
      <c r="G1442">
        <v>46773.2</v>
      </c>
      <c r="H1442">
        <v>12367.25</v>
      </c>
      <c r="I1442">
        <v>673</v>
      </c>
      <c r="J1442">
        <v>42319.24</v>
      </c>
      <c r="K1442" t="s">
        <v>38</v>
      </c>
      <c r="L1442">
        <v>5</v>
      </c>
      <c r="M1442" s="1">
        <v>44768</v>
      </c>
      <c r="N1442" t="s">
        <v>20</v>
      </c>
    </row>
    <row r="1443" spans="1:14">
      <c r="A1443" t="s">
        <v>1475</v>
      </c>
      <c r="B1443">
        <v>36</v>
      </c>
      <c r="C1443" t="s">
        <v>15</v>
      </c>
      <c r="D1443" t="s">
        <v>41</v>
      </c>
      <c r="E1443" t="s">
        <v>27</v>
      </c>
      <c r="F1443" t="s">
        <v>18</v>
      </c>
      <c r="G1443">
        <v>41854.32</v>
      </c>
      <c r="H1443">
        <v>123638.78</v>
      </c>
      <c r="I1443">
        <v>825</v>
      </c>
      <c r="J1443">
        <v>449873.82</v>
      </c>
      <c r="K1443" t="s">
        <v>38</v>
      </c>
      <c r="L1443">
        <v>47</v>
      </c>
      <c r="M1443" s="1">
        <v>44108</v>
      </c>
      <c r="N1443" t="s">
        <v>20</v>
      </c>
    </row>
    <row r="1444" spans="1:14">
      <c r="A1444" t="s">
        <v>1476</v>
      </c>
      <c r="B1444">
        <v>53</v>
      </c>
      <c r="C1444" t="s">
        <v>22</v>
      </c>
      <c r="D1444" t="s">
        <v>23</v>
      </c>
      <c r="E1444" t="s">
        <v>27</v>
      </c>
      <c r="F1444" t="s">
        <v>31</v>
      </c>
      <c r="G1444">
        <v>55006.58</v>
      </c>
      <c r="H1444">
        <v>136660.57</v>
      </c>
      <c r="I1444">
        <v>455</v>
      </c>
      <c r="J1444">
        <v>31252.54</v>
      </c>
      <c r="K1444" t="s">
        <v>19</v>
      </c>
      <c r="L1444">
        <v>12</v>
      </c>
      <c r="M1444" s="1">
        <v>45085</v>
      </c>
      <c r="N1444" t="s">
        <v>20</v>
      </c>
    </row>
    <row r="1445" spans="1:14">
      <c r="A1445" t="s">
        <v>1477</v>
      </c>
      <c r="B1445">
        <v>46</v>
      </c>
      <c r="C1445" t="s">
        <v>15</v>
      </c>
      <c r="D1445" t="s">
        <v>23</v>
      </c>
      <c r="E1445" t="s">
        <v>24</v>
      </c>
      <c r="F1445" t="s">
        <v>45</v>
      </c>
      <c r="G1445">
        <v>54532.01</v>
      </c>
      <c r="H1445">
        <v>9622.64</v>
      </c>
      <c r="I1445">
        <v>841</v>
      </c>
      <c r="J1445">
        <v>297038.59000000003</v>
      </c>
      <c r="K1445" t="s">
        <v>38</v>
      </c>
      <c r="L1445">
        <v>32</v>
      </c>
      <c r="M1445" s="1">
        <v>43287</v>
      </c>
      <c r="N1445" t="s">
        <v>20</v>
      </c>
    </row>
    <row r="1446" spans="1:14">
      <c r="A1446" t="s">
        <v>1478</v>
      </c>
      <c r="B1446">
        <v>35</v>
      </c>
      <c r="C1446" t="s">
        <v>22</v>
      </c>
      <c r="D1446" t="s">
        <v>16</v>
      </c>
      <c r="E1446" t="s">
        <v>27</v>
      </c>
      <c r="F1446" t="s">
        <v>31</v>
      </c>
      <c r="G1446">
        <v>58584.1</v>
      </c>
      <c r="H1446">
        <v>170620.38</v>
      </c>
      <c r="I1446">
        <v>389</v>
      </c>
      <c r="J1446">
        <v>29609.01</v>
      </c>
      <c r="K1446" t="s">
        <v>19</v>
      </c>
      <c r="L1446">
        <v>42</v>
      </c>
      <c r="M1446" s="1">
        <v>44063</v>
      </c>
      <c r="N1446" t="s">
        <v>20</v>
      </c>
    </row>
    <row r="1447" spans="1:14">
      <c r="A1447" t="s">
        <v>1479</v>
      </c>
      <c r="B1447">
        <v>19</v>
      </c>
      <c r="C1447" t="s">
        <v>22</v>
      </c>
      <c r="D1447" t="s">
        <v>29</v>
      </c>
      <c r="E1447" t="s">
        <v>24</v>
      </c>
      <c r="F1447" t="s">
        <v>45</v>
      </c>
      <c r="G1447">
        <v>99229.97</v>
      </c>
      <c r="H1447">
        <v>16657.38</v>
      </c>
      <c r="I1447">
        <v>650</v>
      </c>
      <c r="J1447">
        <v>117549.04</v>
      </c>
      <c r="K1447" t="s">
        <v>38</v>
      </c>
      <c r="L1447">
        <v>31</v>
      </c>
      <c r="M1447" s="1">
        <v>43813</v>
      </c>
      <c r="N1447" t="s">
        <v>35</v>
      </c>
    </row>
    <row r="1448" spans="1:14">
      <c r="A1448" t="s">
        <v>1480</v>
      </c>
      <c r="B1448">
        <v>18</v>
      </c>
      <c r="C1448" t="s">
        <v>15</v>
      </c>
      <c r="D1448" t="s">
        <v>23</v>
      </c>
      <c r="E1448" t="s">
        <v>17</v>
      </c>
      <c r="F1448" t="s">
        <v>18</v>
      </c>
      <c r="G1448">
        <v>66322.259999999995</v>
      </c>
      <c r="H1448">
        <v>258168.15</v>
      </c>
      <c r="I1448">
        <v>368</v>
      </c>
      <c r="J1448">
        <v>40839.599999999999</v>
      </c>
      <c r="K1448" t="s">
        <v>19</v>
      </c>
      <c r="L1448">
        <v>22</v>
      </c>
      <c r="M1448" s="1">
        <v>43937</v>
      </c>
      <c r="N1448" t="s">
        <v>35</v>
      </c>
    </row>
    <row r="1449" spans="1:14">
      <c r="A1449" t="s">
        <v>1481</v>
      </c>
      <c r="B1449">
        <v>64</v>
      </c>
      <c r="C1449" t="s">
        <v>15</v>
      </c>
      <c r="D1449" t="s">
        <v>23</v>
      </c>
      <c r="E1449" t="s">
        <v>27</v>
      </c>
      <c r="F1449" t="s">
        <v>33</v>
      </c>
      <c r="G1449">
        <v>54670.5</v>
      </c>
      <c r="H1449">
        <v>166582.01</v>
      </c>
      <c r="I1449">
        <v>462</v>
      </c>
      <c r="J1449">
        <v>11915.43</v>
      </c>
      <c r="K1449" t="s">
        <v>19</v>
      </c>
      <c r="L1449">
        <v>17</v>
      </c>
      <c r="M1449" s="1">
        <v>43783</v>
      </c>
      <c r="N1449" t="s">
        <v>20</v>
      </c>
    </row>
    <row r="1450" spans="1:14">
      <c r="A1450" t="s">
        <v>1482</v>
      </c>
      <c r="B1450">
        <v>22</v>
      </c>
      <c r="C1450" t="s">
        <v>15</v>
      </c>
      <c r="D1450" t="s">
        <v>29</v>
      </c>
      <c r="E1450" t="s">
        <v>24</v>
      </c>
      <c r="F1450" t="s">
        <v>31</v>
      </c>
      <c r="G1450">
        <v>154599.97</v>
      </c>
      <c r="H1450">
        <v>9761.67</v>
      </c>
      <c r="I1450">
        <v>541</v>
      </c>
      <c r="J1450">
        <v>47614.92</v>
      </c>
      <c r="K1450" t="s">
        <v>19</v>
      </c>
      <c r="L1450">
        <v>20</v>
      </c>
      <c r="M1450" s="1">
        <v>43758</v>
      </c>
      <c r="N1450" t="s">
        <v>35</v>
      </c>
    </row>
    <row r="1451" spans="1:14">
      <c r="A1451" t="s">
        <v>1483</v>
      </c>
      <c r="B1451">
        <v>37</v>
      </c>
      <c r="C1451" t="s">
        <v>15</v>
      </c>
      <c r="D1451" t="s">
        <v>23</v>
      </c>
      <c r="E1451" t="s">
        <v>17</v>
      </c>
      <c r="F1451" t="s">
        <v>18</v>
      </c>
      <c r="G1451">
        <v>21484.7</v>
      </c>
      <c r="H1451">
        <v>126802.72</v>
      </c>
      <c r="I1451">
        <v>794</v>
      </c>
      <c r="J1451">
        <v>248808.42</v>
      </c>
      <c r="K1451" t="s">
        <v>25</v>
      </c>
      <c r="L1451">
        <v>20</v>
      </c>
      <c r="M1451" s="1">
        <v>44473</v>
      </c>
      <c r="N1451" t="s">
        <v>20</v>
      </c>
    </row>
    <row r="1452" spans="1:14">
      <c r="A1452" t="s">
        <v>1484</v>
      </c>
      <c r="B1452">
        <v>28</v>
      </c>
      <c r="C1452" t="s">
        <v>22</v>
      </c>
      <c r="D1452" t="s">
        <v>23</v>
      </c>
      <c r="E1452" t="s">
        <v>47</v>
      </c>
      <c r="F1452" t="s">
        <v>31</v>
      </c>
      <c r="G1452">
        <v>180545.8</v>
      </c>
      <c r="H1452">
        <v>25784.41</v>
      </c>
      <c r="I1452">
        <v>682</v>
      </c>
      <c r="J1452">
        <v>113929.21</v>
      </c>
      <c r="K1452" t="s">
        <v>38</v>
      </c>
      <c r="L1452">
        <v>43</v>
      </c>
      <c r="M1452" s="1">
        <v>43315</v>
      </c>
      <c r="N1452" t="s">
        <v>20</v>
      </c>
    </row>
    <row r="1453" spans="1:14">
      <c r="A1453" t="s">
        <v>1485</v>
      </c>
      <c r="B1453">
        <v>59</v>
      </c>
      <c r="C1453" t="s">
        <v>22</v>
      </c>
      <c r="D1453" t="s">
        <v>23</v>
      </c>
      <c r="E1453" t="s">
        <v>47</v>
      </c>
      <c r="F1453" t="s">
        <v>33</v>
      </c>
      <c r="G1453">
        <v>83217.41</v>
      </c>
      <c r="H1453">
        <v>17255.04</v>
      </c>
      <c r="I1453">
        <v>351</v>
      </c>
      <c r="J1453">
        <v>35199.06</v>
      </c>
      <c r="K1453" t="s">
        <v>19</v>
      </c>
      <c r="L1453">
        <v>8</v>
      </c>
      <c r="M1453" s="1">
        <v>44857</v>
      </c>
      <c r="N1453" t="s">
        <v>20</v>
      </c>
    </row>
    <row r="1454" spans="1:14">
      <c r="A1454" t="s">
        <v>1486</v>
      </c>
      <c r="B1454">
        <v>19</v>
      </c>
      <c r="C1454" t="s">
        <v>22</v>
      </c>
      <c r="D1454" t="s">
        <v>23</v>
      </c>
      <c r="E1454" t="s">
        <v>27</v>
      </c>
      <c r="F1454" t="s">
        <v>33</v>
      </c>
      <c r="G1454">
        <v>26030.87</v>
      </c>
      <c r="H1454">
        <v>71883.14</v>
      </c>
      <c r="I1454">
        <v>362</v>
      </c>
      <c r="J1454">
        <v>39633.660000000003</v>
      </c>
      <c r="K1454" t="s">
        <v>19</v>
      </c>
      <c r="L1454">
        <v>47</v>
      </c>
      <c r="M1454" s="1">
        <v>43430</v>
      </c>
      <c r="N1454" t="s">
        <v>35</v>
      </c>
    </row>
    <row r="1455" spans="1:14">
      <c r="A1455" t="s">
        <v>1487</v>
      </c>
      <c r="B1455">
        <v>20</v>
      </c>
      <c r="C1455" t="s">
        <v>15</v>
      </c>
      <c r="D1455" t="s">
        <v>16</v>
      </c>
      <c r="E1455" t="s">
        <v>27</v>
      </c>
      <c r="F1455" t="s">
        <v>18</v>
      </c>
      <c r="G1455">
        <v>40683.68</v>
      </c>
      <c r="H1455">
        <v>116248.4</v>
      </c>
      <c r="I1455">
        <v>808</v>
      </c>
      <c r="J1455">
        <v>495782.65</v>
      </c>
      <c r="K1455" t="s">
        <v>38</v>
      </c>
      <c r="L1455">
        <v>34</v>
      </c>
      <c r="M1455" s="1">
        <v>43776</v>
      </c>
      <c r="N1455" t="s">
        <v>20</v>
      </c>
    </row>
    <row r="1456" spans="1:14">
      <c r="A1456" t="s">
        <v>1488</v>
      </c>
      <c r="B1456">
        <v>40</v>
      </c>
      <c r="C1456" t="s">
        <v>22</v>
      </c>
      <c r="D1456" t="s">
        <v>29</v>
      </c>
      <c r="E1456" t="s">
        <v>47</v>
      </c>
      <c r="F1456" t="s">
        <v>45</v>
      </c>
      <c r="G1456">
        <v>143042.23999999999</v>
      </c>
      <c r="H1456">
        <v>8546.25</v>
      </c>
      <c r="I1456">
        <v>591</v>
      </c>
      <c r="J1456">
        <v>21844.880000000001</v>
      </c>
      <c r="K1456" t="s">
        <v>38</v>
      </c>
      <c r="L1456">
        <v>49</v>
      </c>
      <c r="M1456" s="1">
        <v>43944</v>
      </c>
      <c r="N1456" t="s">
        <v>35</v>
      </c>
    </row>
    <row r="1457" spans="1:14">
      <c r="A1457" t="s">
        <v>1489</v>
      </c>
      <c r="B1457">
        <v>29</v>
      </c>
      <c r="C1457" t="s">
        <v>15</v>
      </c>
      <c r="D1457" t="s">
        <v>16</v>
      </c>
      <c r="E1457" t="s">
        <v>47</v>
      </c>
      <c r="F1457" t="s">
        <v>18</v>
      </c>
      <c r="G1457">
        <v>20768.86</v>
      </c>
      <c r="H1457">
        <v>22290.74</v>
      </c>
      <c r="I1457">
        <v>390</v>
      </c>
      <c r="J1457">
        <v>36980.949999999997</v>
      </c>
      <c r="K1457" t="s">
        <v>19</v>
      </c>
      <c r="L1457">
        <v>23</v>
      </c>
      <c r="M1457" s="1">
        <v>44521</v>
      </c>
      <c r="N1457" t="s">
        <v>20</v>
      </c>
    </row>
    <row r="1458" spans="1:14">
      <c r="A1458" t="s">
        <v>1490</v>
      </c>
      <c r="B1458">
        <v>37</v>
      </c>
      <c r="C1458" t="s">
        <v>15</v>
      </c>
      <c r="D1458" t="s">
        <v>23</v>
      </c>
      <c r="E1458" t="s">
        <v>27</v>
      </c>
      <c r="F1458" t="s">
        <v>18</v>
      </c>
      <c r="G1458">
        <v>51130.6</v>
      </c>
      <c r="H1458">
        <v>87106.62</v>
      </c>
      <c r="I1458">
        <v>723</v>
      </c>
      <c r="J1458">
        <v>335795.24</v>
      </c>
      <c r="K1458" t="s">
        <v>25</v>
      </c>
      <c r="L1458">
        <v>38</v>
      </c>
      <c r="M1458" s="1">
        <v>44115</v>
      </c>
      <c r="N1458" t="s">
        <v>20</v>
      </c>
    </row>
    <row r="1459" spans="1:14">
      <c r="A1459" t="s">
        <v>1491</v>
      </c>
      <c r="B1459">
        <v>22</v>
      </c>
      <c r="C1459" t="s">
        <v>15</v>
      </c>
      <c r="D1459" t="s">
        <v>23</v>
      </c>
      <c r="E1459" t="s">
        <v>24</v>
      </c>
      <c r="F1459" t="s">
        <v>31</v>
      </c>
      <c r="G1459">
        <v>136018.94</v>
      </c>
      <c r="H1459">
        <v>5213.18</v>
      </c>
      <c r="I1459">
        <v>664</v>
      </c>
      <c r="J1459">
        <v>142615.45000000001</v>
      </c>
      <c r="K1459" t="s">
        <v>38</v>
      </c>
      <c r="L1459">
        <v>53</v>
      </c>
      <c r="M1459" s="1">
        <v>43691</v>
      </c>
      <c r="N1459" t="s">
        <v>20</v>
      </c>
    </row>
    <row r="1460" spans="1:14">
      <c r="A1460" t="s">
        <v>1492</v>
      </c>
      <c r="B1460">
        <v>54</v>
      </c>
      <c r="C1460" t="s">
        <v>15</v>
      </c>
      <c r="D1460" t="s">
        <v>16</v>
      </c>
      <c r="E1460" t="s">
        <v>17</v>
      </c>
      <c r="F1460" t="s">
        <v>45</v>
      </c>
      <c r="G1460">
        <v>460228.19</v>
      </c>
      <c r="H1460">
        <v>287822.45</v>
      </c>
      <c r="I1460">
        <v>449</v>
      </c>
      <c r="J1460">
        <v>13156.62</v>
      </c>
      <c r="K1460" t="s">
        <v>19</v>
      </c>
      <c r="L1460">
        <v>28</v>
      </c>
      <c r="M1460" s="1">
        <v>44457</v>
      </c>
      <c r="N1460" t="s">
        <v>20</v>
      </c>
    </row>
    <row r="1461" spans="1:14">
      <c r="A1461" t="s">
        <v>1493</v>
      </c>
      <c r="B1461">
        <v>55</v>
      </c>
      <c r="C1461" t="s">
        <v>15</v>
      </c>
      <c r="D1461" t="s">
        <v>29</v>
      </c>
      <c r="E1461" t="s">
        <v>27</v>
      </c>
      <c r="F1461" t="s">
        <v>45</v>
      </c>
      <c r="G1461">
        <v>275972.90000000002</v>
      </c>
      <c r="H1461">
        <v>162069.76999999999</v>
      </c>
      <c r="I1461">
        <v>570</v>
      </c>
      <c r="J1461">
        <v>29683.46</v>
      </c>
      <c r="K1461" t="s">
        <v>25</v>
      </c>
      <c r="L1461">
        <v>13</v>
      </c>
      <c r="M1461" s="1">
        <v>45036</v>
      </c>
      <c r="N1461" t="s">
        <v>20</v>
      </c>
    </row>
    <row r="1462" spans="1:14">
      <c r="A1462" t="s">
        <v>1494</v>
      </c>
      <c r="B1462">
        <v>47</v>
      </c>
      <c r="C1462" t="s">
        <v>15</v>
      </c>
      <c r="D1462" t="s">
        <v>29</v>
      </c>
      <c r="E1462" t="s">
        <v>24</v>
      </c>
      <c r="F1462" t="s">
        <v>18</v>
      </c>
      <c r="G1462">
        <v>96618.04</v>
      </c>
      <c r="H1462">
        <v>15741.39</v>
      </c>
      <c r="I1462">
        <v>415</v>
      </c>
      <c r="J1462">
        <v>19130.36</v>
      </c>
      <c r="K1462" t="s">
        <v>25</v>
      </c>
      <c r="L1462">
        <v>29</v>
      </c>
      <c r="M1462" s="1">
        <v>43921</v>
      </c>
      <c r="N1462" t="s">
        <v>20</v>
      </c>
    </row>
    <row r="1463" spans="1:14">
      <c r="A1463" t="s">
        <v>1495</v>
      </c>
      <c r="B1463">
        <v>26</v>
      </c>
      <c r="C1463" t="s">
        <v>22</v>
      </c>
      <c r="D1463" t="s">
        <v>23</v>
      </c>
      <c r="E1463" t="s">
        <v>27</v>
      </c>
      <c r="F1463" t="s">
        <v>18</v>
      </c>
      <c r="G1463">
        <v>94221.85</v>
      </c>
      <c r="H1463">
        <v>136032.73000000001</v>
      </c>
      <c r="I1463">
        <v>815</v>
      </c>
      <c r="J1463">
        <v>340625.68</v>
      </c>
      <c r="K1463" t="s">
        <v>38</v>
      </c>
      <c r="L1463">
        <v>8</v>
      </c>
      <c r="M1463" s="1">
        <v>44767</v>
      </c>
      <c r="N1463" t="s">
        <v>20</v>
      </c>
    </row>
    <row r="1464" spans="1:14">
      <c r="A1464" t="s">
        <v>1496</v>
      </c>
      <c r="B1464">
        <v>51</v>
      </c>
      <c r="C1464" t="s">
        <v>15</v>
      </c>
      <c r="D1464" t="s">
        <v>41</v>
      </c>
      <c r="E1464" t="s">
        <v>47</v>
      </c>
      <c r="F1464" t="s">
        <v>31</v>
      </c>
      <c r="G1464">
        <v>173687.19</v>
      </c>
      <c r="H1464">
        <v>25979.32</v>
      </c>
      <c r="I1464">
        <v>540</v>
      </c>
      <c r="J1464">
        <v>184109.37</v>
      </c>
      <c r="K1464" t="s">
        <v>25</v>
      </c>
      <c r="L1464">
        <v>11</v>
      </c>
      <c r="M1464" s="1">
        <v>44658</v>
      </c>
      <c r="N1464" t="s">
        <v>20</v>
      </c>
    </row>
    <row r="1465" spans="1:14">
      <c r="A1465" t="s">
        <v>1497</v>
      </c>
      <c r="B1465">
        <v>61</v>
      </c>
      <c r="C1465" t="s">
        <v>22</v>
      </c>
      <c r="D1465" t="s">
        <v>23</v>
      </c>
      <c r="E1465" t="s">
        <v>27</v>
      </c>
      <c r="F1465" t="s">
        <v>18</v>
      </c>
      <c r="G1465">
        <v>50497.75</v>
      </c>
      <c r="H1465">
        <v>159057.62</v>
      </c>
      <c r="I1465">
        <v>329</v>
      </c>
      <c r="J1465">
        <v>35481.89</v>
      </c>
      <c r="K1465" t="s">
        <v>19</v>
      </c>
      <c r="L1465">
        <v>47</v>
      </c>
      <c r="M1465" s="1">
        <v>44227</v>
      </c>
      <c r="N1465" t="s">
        <v>20</v>
      </c>
    </row>
    <row r="1466" spans="1:14">
      <c r="A1466" t="s">
        <v>1498</v>
      </c>
      <c r="B1466">
        <v>52</v>
      </c>
      <c r="C1466" t="s">
        <v>22</v>
      </c>
      <c r="D1466" t="s">
        <v>29</v>
      </c>
      <c r="E1466" t="s">
        <v>17</v>
      </c>
      <c r="F1466" t="s">
        <v>18</v>
      </c>
      <c r="G1466">
        <v>14949.49</v>
      </c>
      <c r="H1466">
        <v>187656.64</v>
      </c>
      <c r="I1466">
        <v>442</v>
      </c>
      <c r="J1466">
        <v>35732.379999999997</v>
      </c>
      <c r="K1466" t="s">
        <v>19</v>
      </c>
      <c r="L1466">
        <v>45</v>
      </c>
      <c r="M1466" s="1">
        <v>43176</v>
      </c>
      <c r="N1466" t="s">
        <v>20</v>
      </c>
    </row>
    <row r="1467" spans="1:14">
      <c r="A1467" t="s">
        <v>1499</v>
      </c>
      <c r="B1467">
        <v>69</v>
      </c>
      <c r="C1467" t="s">
        <v>15</v>
      </c>
      <c r="D1467" t="s">
        <v>16</v>
      </c>
      <c r="E1467" t="s">
        <v>27</v>
      </c>
      <c r="F1467" t="s">
        <v>18</v>
      </c>
      <c r="G1467">
        <v>22572.54</v>
      </c>
      <c r="H1467">
        <v>193391.15</v>
      </c>
      <c r="I1467">
        <v>625</v>
      </c>
      <c r="J1467">
        <v>53914.86</v>
      </c>
      <c r="K1467" t="s">
        <v>38</v>
      </c>
      <c r="L1467">
        <v>18</v>
      </c>
      <c r="M1467" s="1">
        <v>44032</v>
      </c>
      <c r="N1467" t="s">
        <v>20</v>
      </c>
    </row>
    <row r="1468" spans="1:14">
      <c r="A1468" t="s">
        <v>1500</v>
      </c>
      <c r="B1468">
        <v>39</v>
      </c>
      <c r="C1468" t="s">
        <v>15</v>
      </c>
      <c r="D1468" t="s">
        <v>29</v>
      </c>
      <c r="E1468" t="s">
        <v>17</v>
      </c>
      <c r="F1468" t="s">
        <v>31</v>
      </c>
      <c r="G1468">
        <v>131295.65</v>
      </c>
      <c r="H1468">
        <v>73646.59</v>
      </c>
      <c r="I1468">
        <v>315</v>
      </c>
      <c r="J1468">
        <v>7495.96</v>
      </c>
      <c r="K1468" t="s">
        <v>19</v>
      </c>
      <c r="L1468">
        <v>50</v>
      </c>
      <c r="M1468" s="1">
        <v>43281</v>
      </c>
      <c r="N1468" t="s">
        <v>20</v>
      </c>
    </row>
    <row r="1469" spans="1:14">
      <c r="A1469" t="s">
        <v>1501</v>
      </c>
      <c r="B1469">
        <v>61</v>
      </c>
      <c r="C1469" t="s">
        <v>15</v>
      </c>
      <c r="D1469" t="s">
        <v>23</v>
      </c>
      <c r="E1469" t="s">
        <v>17</v>
      </c>
      <c r="F1469" t="s">
        <v>18</v>
      </c>
      <c r="G1469">
        <v>42753.74</v>
      </c>
      <c r="H1469">
        <v>284146.32</v>
      </c>
      <c r="I1469">
        <v>410</v>
      </c>
      <c r="J1469">
        <v>48797.919999999998</v>
      </c>
      <c r="K1469" t="s">
        <v>19</v>
      </c>
      <c r="L1469">
        <v>25</v>
      </c>
      <c r="M1469" s="1">
        <v>43745</v>
      </c>
      <c r="N1469" t="s">
        <v>20</v>
      </c>
    </row>
    <row r="1470" spans="1:14">
      <c r="A1470" t="s">
        <v>1502</v>
      </c>
      <c r="B1470">
        <v>41</v>
      </c>
      <c r="C1470" t="s">
        <v>22</v>
      </c>
      <c r="D1470" t="s">
        <v>29</v>
      </c>
      <c r="E1470" t="s">
        <v>27</v>
      </c>
      <c r="F1470" t="s">
        <v>31</v>
      </c>
      <c r="G1470">
        <v>33626.32</v>
      </c>
      <c r="H1470">
        <v>98244.49</v>
      </c>
      <c r="I1470">
        <v>406</v>
      </c>
      <c r="J1470">
        <v>36208.129999999997</v>
      </c>
      <c r="K1470" t="s">
        <v>25</v>
      </c>
      <c r="L1470">
        <v>49</v>
      </c>
      <c r="M1470" s="1">
        <v>43617</v>
      </c>
      <c r="N1470" t="s">
        <v>20</v>
      </c>
    </row>
    <row r="1471" spans="1:14">
      <c r="A1471" t="s">
        <v>1503</v>
      </c>
      <c r="B1471">
        <v>34</v>
      </c>
      <c r="C1471" t="s">
        <v>15</v>
      </c>
      <c r="D1471" t="s">
        <v>37</v>
      </c>
      <c r="E1471" t="s">
        <v>17</v>
      </c>
      <c r="F1471" t="s">
        <v>18</v>
      </c>
      <c r="G1471">
        <v>48420.4</v>
      </c>
      <c r="H1471">
        <v>167951.72</v>
      </c>
      <c r="I1471">
        <v>678</v>
      </c>
      <c r="J1471">
        <v>45839.99</v>
      </c>
      <c r="K1471" t="s">
        <v>25</v>
      </c>
      <c r="L1471">
        <v>22</v>
      </c>
      <c r="M1471" s="1">
        <v>43763</v>
      </c>
      <c r="N1471" t="s">
        <v>20</v>
      </c>
    </row>
    <row r="1472" spans="1:14">
      <c r="A1472" t="s">
        <v>1504</v>
      </c>
      <c r="B1472">
        <v>27</v>
      </c>
      <c r="C1472" t="s">
        <v>22</v>
      </c>
      <c r="D1472" t="s">
        <v>23</v>
      </c>
      <c r="E1472" t="s">
        <v>17</v>
      </c>
      <c r="F1472" t="s">
        <v>18</v>
      </c>
      <c r="G1472">
        <v>2725.62</v>
      </c>
      <c r="H1472">
        <v>54367.01</v>
      </c>
      <c r="I1472">
        <v>461</v>
      </c>
      <c r="J1472">
        <v>7964.92</v>
      </c>
      <c r="K1472" t="s">
        <v>19</v>
      </c>
      <c r="L1472">
        <v>45</v>
      </c>
      <c r="M1472" s="1">
        <v>43338</v>
      </c>
      <c r="N1472" t="s">
        <v>20</v>
      </c>
    </row>
    <row r="1473" spans="1:14">
      <c r="A1473" t="s">
        <v>1505</v>
      </c>
      <c r="B1473">
        <v>47</v>
      </c>
      <c r="C1473" t="s">
        <v>15</v>
      </c>
      <c r="D1473" t="s">
        <v>23</v>
      </c>
      <c r="E1473" t="s">
        <v>27</v>
      </c>
      <c r="F1473" t="s">
        <v>45</v>
      </c>
      <c r="G1473">
        <v>380252.92</v>
      </c>
      <c r="H1473">
        <v>121818.26</v>
      </c>
      <c r="I1473">
        <v>582</v>
      </c>
      <c r="J1473">
        <v>135890.82</v>
      </c>
      <c r="K1473" t="s">
        <v>25</v>
      </c>
      <c r="L1473">
        <v>35</v>
      </c>
      <c r="M1473" s="1">
        <v>45087</v>
      </c>
      <c r="N1473" t="s">
        <v>20</v>
      </c>
    </row>
    <row r="1474" spans="1:14">
      <c r="A1474" t="s">
        <v>1506</v>
      </c>
      <c r="B1474">
        <v>63</v>
      </c>
      <c r="C1474" t="s">
        <v>15</v>
      </c>
      <c r="D1474" t="s">
        <v>23</v>
      </c>
      <c r="E1474" t="s">
        <v>24</v>
      </c>
      <c r="F1474" t="s">
        <v>18</v>
      </c>
      <c r="G1474">
        <v>8284.5499999999993</v>
      </c>
      <c r="H1474">
        <v>12224.14</v>
      </c>
      <c r="I1474">
        <v>568</v>
      </c>
      <c r="J1474">
        <v>96225.02</v>
      </c>
      <c r="K1474" t="s">
        <v>25</v>
      </c>
      <c r="L1474">
        <v>29</v>
      </c>
      <c r="M1474" s="1">
        <v>44683</v>
      </c>
      <c r="N1474" t="s">
        <v>20</v>
      </c>
    </row>
    <row r="1475" spans="1:14">
      <c r="A1475" t="s">
        <v>1507</v>
      </c>
      <c r="B1475">
        <v>40</v>
      </c>
      <c r="C1475" t="s">
        <v>22</v>
      </c>
      <c r="D1475" t="s">
        <v>37</v>
      </c>
      <c r="E1475" t="s">
        <v>27</v>
      </c>
      <c r="F1475" t="s">
        <v>31</v>
      </c>
      <c r="G1475">
        <v>127677.16</v>
      </c>
      <c r="H1475">
        <v>199609.26</v>
      </c>
      <c r="I1475">
        <v>783</v>
      </c>
      <c r="J1475">
        <v>292809.03000000003</v>
      </c>
      <c r="K1475" t="s">
        <v>38</v>
      </c>
      <c r="L1475">
        <v>21</v>
      </c>
      <c r="M1475" s="1">
        <v>43928</v>
      </c>
      <c r="N1475" t="s">
        <v>20</v>
      </c>
    </row>
    <row r="1476" spans="1:14">
      <c r="A1476" t="s">
        <v>1508</v>
      </c>
      <c r="B1476">
        <v>49</v>
      </c>
      <c r="C1476" t="s">
        <v>22</v>
      </c>
      <c r="D1476" t="s">
        <v>23</v>
      </c>
      <c r="E1476" t="s">
        <v>17</v>
      </c>
      <c r="F1476" t="s">
        <v>18</v>
      </c>
      <c r="G1476">
        <v>79508.02</v>
      </c>
      <c r="H1476">
        <v>293053.88</v>
      </c>
      <c r="I1476">
        <v>372</v>
      </c>
      <c r="J1476">
        <v>38426.21</v>
      </c>
      <c r="K1476" t="s">
        <v>25</v>
      </c>
      <c r="L1476">
        <v>56</v>
      </c>
      <c r="M1476" s="1">
        <v>44872</v>
      </c>
      <c r="N1476" t="s">
        <v>20</v>
      </c>
    </row>
    <row r="1477" spans="1:14">
      <c r="A1477" t="s">
        <v>1509</v>
      </c>
      <c r="B1477">
        <v>34</v>
      </c>
      <c r="C1477" t="s">
        <v>15</v>
      </c>
      <c r="D1477" t="s">
        <v>41</v>
      </c>
      <c r="E1477" t="s">
        <v>17</v>
      </c>
      <c r="F1477" t="s">
        <v>31</v>
      </c>
      <c r="G1477">
        <v>30865.56</v>
      </c>
      <c r="H1477">
        <v>290591.24</v>
      </c>
      <c r="I1477">
        <v>496</v>
      </c>
      <c r="J1477">
        <v>6431.25</v>
      </c>
      <c r="K1477" t="s">
        <v>19</v>
      </c>
      <c r="L1477">
        <v>7</v>
      </c>
      <c r="M1477" s="1">
        <v>44154</v>
      </c>
      <c r="N1477" t="s">
        <v>20</v>
      </c>
    </row>
    <row r="1478" spans="1:14">
      <c r="A1478" t="s">
        <v>1510</v>
      </c>
      <c r="B1478">
        <v>67</v>
      </c>
      <c r="C1478" t="s">
        <v>22</v>
      </c>
      <c r="D1478" t="s">
        <v>29</v>
      </c>
      <c r="E1478" t="s">
        <v>17</v>
      </c>
      <c r="F1478" t="s">
        <v>18</v>
      </c>
      <c r="G1478">
        <v>52345.23</v>
      </c>
      <c r="H1478">
        <v>117548.66</v>
      </c>
      <c r="I1478">
        <v>542</v>
      </c>
      <c r="J1478">
        <v>174471.14</v>
      </c>
      <c r="K1478" t="s">
        <v>38</v>
      </c>
      <c r="L1478">
        <v>12</v>
      </c>
      <c r="M1478" s="1">
        <v>44790</v>
      </c>
      <c r="N1478" t="s">
        <v>35</v>
      </c>
    </row>
    <row r="1479" spans="1:14">
      <c r="A1479" t="s">
        <v>1511</v>
      </c>
      <c r="B1479">
        <v>68</v>
      </c>
      <c r="C1479" t="s">
        <v>22</v>
      </c>
      <c r="D1479" t="s">
        <v>41</v>
      </c>
      <c r="E1479" t="s">
        <v>27</v>
      </c>
      <c r="F1479" t="s">
        <v>18</v>
      </c>
      <c r="G1479">
        <v>78127.679999999993</v>
      </c>
      <c r="H1479">
        <v>198515.3</v>
      </c>
      <c r="I1479">
        <v>558</v>
      </c>
      <c r="J1479">
        <v>12442.93</v>
      </c>
      <c r="K1479" t="s">
        <v>38</v>
      </c>
      <c r="L1479">
        <v>36</v>
      </c>
      <c r="M1479" s="1">
        <v>43103</v>
      </c>
      <c r="N1479" t="s">
        <v>20</v>
      </c>
    </row>
    <row r="1480" spans="1:14">
      <c r="A1480" t="s">
        <v>1512</v>
      </c>
      <c r="B1480">
        <v>34</v>
      </c>
      <c r="C1480" t="s">
        <v>22</v>
      </c>
      <c r="D1480" t="s">
        <v>41</v>
      </c>
      <c r="E1480" t="s">
        <v>27</v>
      </c>
      <c r="F1480" t="s">
        <v>31</v>
      </c>
      <c r="G1480">
        <v>55823.519999999997</v>
      </c>
      <c r="H1480">
        <v>107431.29</v>
      </c>
      <c r="I1480">
        <v>448</v>
      </c>
      <c r="J1480">
        <v>21364.66</v>
      </c>
      <c r="K1480" t="s">
        <v>19</v>
      </c>
      <c r="L1480">
        <v>24</v>
      </c>
      <c r="M1480" s="1">
        <v>44447</v>
      </c>
      <c r="N1480" t="s">
        <v>20</v>
      </c>
    </row>
    <row r="1481" spans="1:14">
      <c r="A1481" t="s">
        <v>1513</v>
      </c>
      <c r="B1481">
        <v>31</v>
      </c>
      <c r="C1481" t="s">
        <v>22</v>
      </c>
      <c r="D1481" t="s">
        <v>29</v>
      </c>
      <c r="E1481" t="s">
        <v>17</v>
      </c>
      <c r="F1481" t="s">
        <v>33</v>
      </c>
      <c r="G1481">
        <v>32808.32</v>
      </c>
      <c r="H1481">
        <v>258514.15</v>
      </c>
      <c r="I1481">
        <v>689</v>
      </c>
      <c r="J1481">
        <v>46672.31</v>
      </c>
      <c r="K1481" t="s">
        <v>19</v>
      </c>
      <c r="L1481">
        <v>32</v>
      </c>
      <c r="M1481" s="1">
        <v>44881</v>
      </c>
      <c r="N1481" t="s">
        <v>20</v>
      </c>
    </row>
    <row r="1482" spans="1:14">
      <c r="A1482" t="s">
        <v>1514</v>
      </c>
      <c r="B1482">
        <v>26</v>
      </c>
      <c r="C1482" t="s">
        <v>22</v>
      </c>
      <c r="D1482" t="s">
        <v>23</v>
      </c>
      <c r="E1482" t="s">
        <v>17</v>
      </c>
      <c r="F1482" t="s">
        <v>18</v>
      </c>
      <c r="G1482">
        <v>34345.089999999997</v>
      </c>
      <c r="H1482">
        <v>80569.59</v>
      </c>
      <c r="I1482">
        <v>715</v>
      </c>
      <c r="J1482">
        <v>388983.7</v>
      </c>
      <c r="K1482" t="s">
        <v>25</v>
      </c>
      <c r="L1482">
        <v>27</v>
      </c>
      <c r="M1482" s="1">
        <v>44212</v>
      </c>
      <c r="N1482" t="s">
        <v>20</v>
      </c>
    </row>
    <row r="1483" spans="1:14">
      <c r="A1483" t="s">
        <v>1515</v>
      </c>
      <c r="B1483">
        <v>57</v>
      </c>
      <c r="C1483" t="s">
        <v>15</v>
      </c>
      <c r="D1483" t="s">
        <v>23</v>
      </c>
      <c r="E1483" t="s">
        <v>24</v>
      </c>
      <c r="F1483" t="s">
        <v>31</v>
      </c>
      <c r="G1483">
        <v>113166.34</v>
      </c>
      <c r="H1483">
        <v>10116.66</v>
      </c>
      <c r="I1483">
        <v>725</v>
      </c>
      <c r="J1483">
        <v>269361.40999999997</v>
      </c>
      <c r="K1483" t="s">
        <v>38</v>
      </c>
      <c r="L1483">
        <v>32</v>
      </c>
      <c r="M1483" s="1">
        <v>44047</v>
      </c>
      <c r="N1483" t="s">
        <v>20</v>
      </c>
    </row>
    <row r="1484" spans="1:14">
      <c r="A1484" t="s">
        <v>1516</v>
      </c>
      <c r="B1484">
        <v>19</v>
      </c>
      <c r="C1484" t="s">
        <v>15</v>
      </c>
      <c r="D1484" t="s">
        <v>23</v>
      </c>
      <c r="E1484" t="s">
        <v>17</v>
      </c>
      <c r="F1484" t="s">
        <v>45</v>
      </c>
      <c r="G1484">
        <v>308875.82</v>
      </c>
      <c r="H1484">
        <v>290483.39</v>
      </c>
      <c r="I1484">
        <v>516</v>
      </c>
      <c r="J1484">
        <v>81361.460000000006</v>
      </c>
      <c r="K1484" t="s">
        <v>25</v>
      </c>
      <c r="L1484">
        <v>59</v>
      </c>
      <c r="M1484" s="1">
        <v>43947</v>
      </c>
      <c r="N1484" t="s">
        <v>20</v>
      </c>
    </row>
    <row r="1485" spans="1:14">
      <c r="A1485" t="s">
        <v>1517</v>
      </c>
      <c r="B1485">
        <v>62</v>
      </c>
      <c r="C1485" t="s">
        <v>22</v>
      </c>
      <c r="D1485" t="s">
        <v>16</v>
      </c>
      <c r="E1485" t="s">
        <v>27</v>
      </c>
      <c r="F1485" t="s">
        <v>31</v>
      </c>
      <c r="G1485">
        <v>30520.89</v>
      </c>
      <c r="H1485">
        <v>190995.34</v>
      </c>
      <c r="I1485">
        <v>385</v>
      </c>
      <c r="J1485">
        <v>8479.16</v>
      </c>
      <c r="K1485" t="s">
        <v>19</v>
      </c>
      <c r="L1485">
        <v>32</v>
      </c>
      <c r="M1485" s="1">
        <v>43212</v>
      </c>
      <c r="N1485" t="s">
        <v>35</v>
      </c>
    </row>
    <row r="1486" spans="1:14">
      <c r="A1486" t="s">
        <v>1518</v>
      </c>
      <c r="B1486">
        <v>42</v>
      </c>
      <c r="C1486" t="s">
        <v>15</v>
      </c>
      <c r="D1486" t="s">
        <v>23</v>
      </c>
      <c r="E1486" t="s">
        <v>27</v>
      </c>
      <c r="F1486" t="s">
        <v>33</v>
      </c>
      <c r="G1486">
        <v>74059.64</v>
      </c>
      <c r="H1486">
        <v>146234.93</v>
      </c>
      <c r="I1486">
        <v>515</v>
      </c>
      <c r="J1486">
        <v>76786.429999999993</v>
      </c>
      <c r="K1486" t="s">
        <v>38</v>
      </c>
      <c r="L1486">
        <v>32</v>
      </c>
      <c r="M1486" s="1">
        <v>43485</v>
      </c>
      <c r="N1486" t="s">
        <v>20</v>
      </c>
    </row>
    <row r="1487" spans="1:14">
      <c r="A1487" t="s">
        <v>1519</v>
      </c>
      <c r="B1487">
        <v>56</v>
      </c>
      <c r="C1487" t="s">
        <v>15</v>
      </c>
      <c r="D1487" t="s">
        <v>23</v>
      </c>
      <c r="E1487" t="s">
        <v>27</v>
      </c>
      <c r="F1487" t="s">
        <v>18</v>
      </c>
      <c r="G1487">
        <v>27559.94</v>
      </c>
      <c r="H1487">
        <v>165628.43</v>
      </c>
      <c r="I1487">
        <v>722</v>
      </c>
      <c r="J1487">
        <v>175247.18</v>
      </c>
      <c r="K1487" t="s">
        <v>38</v>
      </c>
      <c r="L1487">
        <v>26</v>
      </c>
      <c r="M1487" s="1">
        <v>44162</v>
      </c>
      <c r="N1487" t="s">
        <v>35</v>
      </c>
    </row>
    <row r="1488" spans="1:14">
      <c r="A1488" t="s">
        <v>1520</v>
      </c>
      <c r="B1488">
        <v>26</v>
      </c>
      <c r="C1488" t="s">
        <v>22</v>
      </c>
      <c r="D1488" t="s">
        <v>29</v>
      </c>
      <c r="E1488" t="s">
        <v>27</v>
      </c>
      <c r="F1488" t="s">
        <v>33</v>
      </c>
      <c r="G1488">
        <v>127883.39</v>
      </c>
      <c r="H1488">
        <v>59992.54</v>
      </c>
      <c r="I1488">
        <v>619</v>
      </c>
      <c r="J1488">
        <v>181297.94</v>
      </c>
      <c r="K1488" t="s">
        <v>38</v>
      </c>
      <c r="L1488">
        <v>11</v>
      </c>
      <c r="M1488" s="1">
        <v>43841</v>
      </c>
      <c r="N1488" t="s">
        <v>20</v>
      </c>
    </row>
    <row r="1489" spans="1:14">
      <c r="A1489" t="s">
        <v>1521</v>
      </c>
      <c r="B1489">
        <v>39</v>
      </c>
      <c r="C1489" t="s">
        <v>15</v>
      </c>
      <c r="D1489" t="s">
        <v>41</v>
      </c>
      <c r="E1489" t="s">
        <v>27</v>
      </c>
      <c r="F1489" t="s">
        <v>31</v>
      </c>
      <c r="G1489">
        <v>66147.149999999994</v>
      </c>
      <c r="H1489">
        <v>152681.95000000001</v>
      </c>
      <c r="I1489">
        <v>417</v>
      </c>
      <c r="J1489">
        <v>44731.68</v>
      </c>
      <c r="K1489" t="s">
        <v>19</v>
      </c>
      <c r="L1489">
        <v>46</v>
      </c>
      <c r="M1489" s="1">
        <v>44376</v>
      </c>
      <c r="N1489" t="s">
        <v>20</v>
      </c>
    </row>
    <row r="1490" spans="1:14">
      <c r="A1490" t="s">
        <v>1522</v>
      </c>
      <c r="B1490">
        <v>60</v>
      </c>
      <c r="C1490" t="s">
        <v>22</v>
      </c>
      <c r="D1490" t="s">
        <v>23</v>
      </c>
      <c r="E1490" t="s">
        <v>27</v>
      </c>
      <c r="F1490" t="s">
        <v>18</v>
      </c>
      <c r="G1490">
        <v>84031.75</v>
      </c>
      <c r="H1490">
        <v>135068.64000000001</v>
      </c>
      <c r="I1490">
        <v>714</v>
      </c>
      <c r="J1490">
        <v>440352.93</v>
      </c>
      <c r="K1490" t="s">
        <v>38</v>
      </c>
      <c r="L1490">
        <v>18</v>
      </c>
      <c r="M1490" s="1">
        <v>44650</v>
      </c>
      <c r="N1490" t="s">
        <v>20</v>
      </c>
    </row>
    <row r="1491" spans="1:14">
      <c r="A1491" t="s">
        <v>1523</v>
      </c>
      <c r="B1491">
        <v>63</v>
      </c>
      <c r="C1491" t="s">
        <v>22</v>
      </c>
      <c r="D1491" t="s">
        <v>23</v>
      </c>
      <c r="E1491" t="s">
        <v>27</v>
      </c>
      <c r="F1491" t="s">
        <v>33</v>
      </c>
      <c r="G1491">
        <v>69999.05</v>
      </c>
      <c r="H1491">
        <v>45563.8</v>
      </c>
      <c r="I1491">
        <v>339</v>
      </c>
      <c r="J1491">
        <v>46743.519999999997</v>
      </c>
      <c r="K1491" t="s">
        <v>25</v>
      </c>
      <c r="L1491">
        <v>39</v>
      </c>
      <c r="M1491" s="1">
        <v>44121</v>
      </c>
      <c r="N1491" t="s">
        <v>20</v>
      </c>
    </row>
    <row r="1492" spans="1:14">
      <c r="A1492" t="s">
        <v>1524</v>
      </c>
      <c r="B1492">
        <v>21</v>
      </c>
      <c r="C1492" t="s">
        <v>15</v>
      </c>
      <c r="D1492" t="s">
        <v>23</v>
      </c>
      <c r="E1492" t="s">
        <v>27</v>
      </c>
      <c r="F1492" t="s">
        <v>31</v>
      </c>
      <c r="G1492">
        <v>146684.22</v>
      </c>
      <c r="H1492">
        <v>49237.03</v>
      </c>
      <c r="I1492">
        <v>460</v>
      </c>
      <c r="J1492">
        <v>29961.13</v>
      </c>
      <c r="K1492" t="s">
        <v>25</v>
      </c>
      <c r="L1492">
        <v>5</v>
      </c>
      <c r="M1492" s="1">
        <v>44381</v>
      </c>
      <c r="N1492" t="s">
        <v>20</v>
      </c>
    </row>
    <row r="1493" spans="1:14">
      <c r="A1493" t="s">
        <v>1525</v>
      </c>
      <c r="B1493">
        <v>43</v>
      </c>
      <c r="C1493" t="s">
        <v>22</v>
      </c>
      <c r="D1493" t="s">
        <v>41</v>
      </c>
      <c r="E1493" t="s">
        <v>27</v>
      </c>
      <c r="F1493" t="s">
        <v>31</v>
      </c>
      <c r="G1493">
        <v>104461.74</v>
      </c>
      <c r="H1493">
        <v>48435.42</v>
      </c>
      <c r="I1493">
        <v>836</v>
      </c>
      <c r="J1493">
        <v>251249.13</v>
      </c>
      <c r="K1493" t="s">
        <v>38</v>
      </c>
      <c r="L1493">
        <v>16</v>
      </c>
      <c r="M1493" s="1">
        <v>44006</v>
      </c>
      <c r="N1493" t="s">
        <v>20</v>
      </c>
    </row>
    <row r="1494" spans="1:14">
      <c r="A1494" t="s">
        <v>1526</v>
      </c>
      <c r="B1494">
        <v>46</v>
      </c>
      <c r="C1494" t="s">
        <v>22</v>
      </c>
      <c r="D1494" t="s">
        <v>16</v>
      </c>
      <c r="E1494" t="s">
        <v>27</v>
      </c>
      <c r="F1494" t="s">
        <v>45</v>
      </c>
      <c r="G1494">
        <v>329883.18</v>
      </c>
      <c r="H1494">
        <v>153140.68</v>
      </c>
      <c r="I1494">
        <v>719</v>
      </c>
      <c r="J1494">
        <v>322553.84999999998</v>
      </c>
      <c r="K1494" t="s">
        <v>38</v>
      </c>
      <c r="L1494">
        <v>11</v>
      </c>
      <c r="M1494" s="1">
        <v>44657</v>
      </c>
      <c r="N1494" t="s">
        <v>20</v>
      </c>
    </row>
    <row r="1495" spans="1:14">
      <c r="A1495" t="s">
        <v>1527</v>
      </c>
      <c r="B1495">
        <v>62</v>
      </c>
      <c r="C1495" t="s">
        <v>22</v>
      </c>
      <c r="D1495" t="s">
        <v>23</v>
      </c>
      <c r="E1495" t="s">
        <v>27</v>
      </c>
      <c r="F1495" t="s">
        <v>31</v>
      </c>
      <c r="G1495">
        <v>82094.52</v>
      </c>
      <c r="H1495">
        <v>54091.59</v>
      </c>
      <c r="I1495">
        <v>394</v>
      </c>
      <c r="J1495">
        <v>8435.1</v>
      </c>
      <c r="K1495" t="s">
        <v>19</v>
      </c>
      <c r="L1495">
        <v>54</v>
      </c>
      <c r="M1495" s="1">
        <v>43206</v>
      </c>
      <c r="N1495" t="s">
        <v>35</v>
      </c>
    </row>
    <row r="1496" spans="1:14">
      <c r="A1496" t="s">
        <v>1528</v>
      </c>
      <c r="B1496">
        <v>51</v>
      </c>
      <c r="C1496" t="s">
        <v>22</v>
      </c>
      <c r="D1496" t="s">
        <v>23</v>
      </c>
      <c r="E1496" t="s">
        <v>27</v>
      </c>
      <c r="F1496" t="s">
        <v>18</v>
      </c>
      <c r="G1496">
        <v>77052.47</v>
      </c>
      <c r="H1496">
        <v>109514.49</v>
      </c>
      <c r="I1496">
        <v>741</v>
      </c>
      <c r="J1496">
        <v>269794.34000000003</v>
      </c>
      <c r="K1496" t="s">
        <v>38</v>
      </c>
      <c r="L1496">
        <v>35</v>
      </c>
      <c r="M1496" s="1">
        <v>43517</v>
      </c>
      <c r="N1496" t="s">
        <v>20</v>
      </c>
    </row>
    <row r="1497" spans="1:14">
      <c r="A1497" t="s">
        <v>1529</v>
      </c>
      <c r="B1497">
        <v>40</v>
      </c>
      <c r="C1497" t="s">
        <v>22</v>
      </c>
      <c r="D1497" t="s">
        <v>23</v>
      </c>
      <c r="E1497" t="s">
        <v>17</v>
      </c>
      <c r="F1497" t="s">
        <v>45</v>
      </c>
      <c r="G1497">
        <v>241335.22</v>
      </c>
      <c r="H1497">
        <v>119954.91</v>
      </c>
      <c r="I1497">
        <v>765</v>
      </c>
      <c r="J1497">
        <v>471144.19</v>
      </c>
      <c r="K1497" t="s">
        <v>25</v>
      </c>
      <c r="L1497">
        <v>48</v>
      </c>
      <c r="M1497" s="1">
        <v>43647</v>
      </c>
      <c r="N1497" t="s">
        <v>20</v>
      </c>
    </row>
    <row r="1498" spans="1:14">
      <c r="A1498" t="s">
        <v>1530</v>
      </c>
      <c r="B1498">
        <v>54</v>
      </c>
      <c r="C1498" t="s">
        <v>15</v>
      </c>
      <c r="D1498" t="s">
        <v>23</v>
      </c>
      <c r="E1498" t="s">
        <v>27</v>
      </c>
      <c r="F1498" t="s">
        <v>18</v>
      </c>
      <c r="G1498">
        <v>46288.7</v>
      </c>
      <c r="H1498">
        <v>123585.7</v>
      </c>
      <c r="I1498">
        <v>587</v>
      </c>
      <c r="J1498">
        <v>172755.19</v>
      </c>
      <c r="K1498" t="s">
        <v>19</v>
      </c>
      <c r="L1498">
        <v>11</v>
      </c>
      <c r="M1498" s="1">
        <v>44225</v>
      </c>
      <c r="N1498" t="s">
        <v>20</v>
      </c>
    </row>
    <row r="1499" spans="1:14">
      <c r="A1499" t="s">
        <v>1531</v>
      </c>
      <c r="B1499">
        <v>28</v>
      </c>
      <c r="C1499" t="s">
        <v>15</v>
      </c>
      <c r="D1499" t="s">
        <v>41</v>
      </c>
      <c r="E1499" t="s">
        <v>27</v>
      </c>
      <c r="F1499" t="s">
        <v>33</v>
      </c>
      <c r="G1499">
        <v>82475.009999999995</v>
      </c>
      <c r="H1499">
        <v>150101</v>
      </c>
      <c r="I1499">
        <v>711</v>
      </c>
      <c r="J1499">
        <v>94402.07</v>
      </c>
      <c r="K1499" t="s">
        <v>25</v>
      </c>
      <c r="L1499">
        <v>42</v>
      </c>
      <c r="M1499" s="1">
        <v>43369</v>
      </c>
      <c r="N1499" t="s">
        <v>20</v>
      </c>
    </row>
    <row r="1500" spans="1:14">
      <c r="A1500" t="s">
        <v>1532</v>
      </c>
      <c r="B1500">
        <v>23</v>
      </c>
      <c r="C1500" t="s">
        <v>22</v>
      </c>
      <c r="D1500" t="s">
        <v>37</v>
      </c>
      <c r="E1500" t="s">
        <v>27</v>
      </c>
      <c r="F1500" t="s">
        <v>33</v>
      </c>
      <c r="G1500">
        <v>126455.38</v>
      </c>
      <c r="H1500">
        <v>146402.82999999999</v>
      </c>
      <c r="I1500">
        <v>699</v>
      </c>
      <c r="J1500">
        <v>86072.33</v>
      </c>
      <c r="K1500" t="s">
        <v>38</v>
      </c>
      <c r="L1500">
        <v>23</v>
      </c>
      <c r="M1500" s="1">
        <v>45000</v>
      </c>
      <c r="N1500" t="s">
        <v>20</v>
      </c>
    </row>
    <row r="1501" spans="1:14">
      <c r="A1501" t="s">
        <v>1533</v>
      </c>
      <c r="B1501">
        <v>35</v>
      </c>
      <c r="C1501" t="s">
        <v>22</v>
      </c>
      <c r="D1501" t="s">
        <v>29</v>
      </c>
      <c r="E1501" t="s">
        <v>27</v>
      </c>
      <c r="F1501" t="s">
        <v>31</v>
      </c>
      <c r="G1501">
        <v>133578.89000000001</v>
      </c>
      <c r="H1501">
        <v>117638.39</v>
      </c>
      <c r="I1501">
        <v>827</v>
      </c>
      <c r="J1501">
        <v>415445.78</v>
      </c>
      <c r="K1501" t="s">
        <v>38</v>
      </c>
      <c r="L1501">
        <v>55</v>
      </c>
      <c r="M1501" s="1">
        <v>43690</v>
      </c>
      <c r="N1501" t="s">
        <v>20</v>
      </c>
    </row>
    <row r="1502" spans="1:14">
      <c r="A1502" t="s">
        <v>1534</v>
      </c>
      <c r="B1502">
        <v>38</v>
      </c>
      <c r="C1502" t="s">
        <v>15</v>
      </c>
      <c r="D1502" t="s">
        <v>37</v>
      </c>
      <c r="E1502" t="s">
        <v>27</v>
      </c>
      <c r="F1502" t="s">
        <v>31</v>
      </c>
      <c r="G1502">
        <v>73086.28</v>
      </c>
      <c r="H1502">
        <v>108936.93</v>
      </c>
      <c r="I1502">
        <v>317</v>
      </c>
      <c r="J1502">
        <v>28677.89</v>
      </c>
      <c r="K1502" t="s">
        <v>25</v>
      </c>
      <c r="L1502">
        <v>34</v>
      </c>
      <c r="M1502" s="1">
        <v>43998</v>
      </c>
      <c r="N1502" t="s">
        <v>20</v>
      </c>
    </row>
    <row r="1503" spans="1:14">
      <c r="A1503" t="s">
        <v>1535</v>
      </c>
      <c r="B1503">
        <v>59</v>
      </c>
      <c r="C1503" t="s">
        <v>22</v>
      </c>
      <c r="D1503" t="s">
        <v>23</v>
      </c>
      <c r="E1503" t="s">
        <v>17</v>
      </c>
      <c r="F1503" t="s">
        <v>18</v>
      </c>
      <c r="G1503">
        <v>67361.64</v>
      </c>
      <c r="H1503">
        <v>131388.37</v>
      </c>
      <c r="I1503">
        <v>435</v>
      </c>
      <c r="J1503">
        <v>26359.06</v>
      </c>
      <c r="K1503" t="s">
        <v>19</v>
      </c>
      <c r="L1503">
        <v>48</v>
      </c>
      <c r="M1503" s="1">
        <v>44904</v>
      </c>
      <c r="N1503" t="s">
        <v>20</v>
      </c>
    </row>
    <row r="1504" spans="1:14">
      <c r="A1504" t="s">
        <v>1536</v>
      </c>
      <c r="B1504">
        <v>53</v>
      </c>
      <c r="C1504" t="s">
        <v>15</v>
      </c>
      <c r="D1504" t="s">
        <v>16</v>
      </c>
      <c r="E1504" t="s">
        <v>17</v>
      </c>
      <c r="F1504" t="s">
        <v>18</v>
      </c>
      <c r="G1504">
        <v>64600.23</v>
      </c>
      <c r="H1504">
        <v>261334.79</v>
      </c>
      <c r="I1504">
        <v>763</v>
      </c>
      <c r="J1504">
        <v>250665.78</v>
      </c>
      <c r="K1504" t="s">
        <v>38</v>
      </c>
      <c r="L1504">
        <v>17</v>
      </c>
      <c r="M1504" s="1">
        <v>44531</v>
      </c>
      <c r="N1504" t="s">
        <v>20</v>
      </c>
    </row>
    <row r="1505" spans="1:14">
      <c r="A1505" t="s">
        <v>1537</v>
      </c>
      <c r="B1505">
        <v>58</v>
      </c>
      <c r="C1505" t="s">
        <v>22</v>
      </c>
      <c r="D1505" t="s">
        <v>37</v>
      </c>
      <c r="E1505" t="s">
        <v>27</v>
      </c>
      <c r="F1505" t="s">
        <v>33</v>
      </c>
      <c r="G1505">
        <v>140342.70000000001</v>
      </c>
      <c r="H1505">
        <v>86244.81</v>
      </c>
      <c r="I1505">
        <v>547</v>
      </c>
      <c r="J1505">
        <v>102138.42</v>
      </c>
      <c r="K1505" t="s">
        <v>25</v>
      </c>
      <c r="L1505">
        <v>10</v>
      </c>
      <c r="M1505" s="1">
        <v>44093</v>
      </c>
      <c r="N1505" t="s">
        <v>20</v>
      </c>
    </row>
    <row r="1506" spans="1:14">
      <c r="A1506" t="s">
        <v>1538</v>
      </c>
      <c r="B1506">
        <v>55</v>
      </c>
      <c r="C1506" t="s">
        <v>22</v>
      </c>
      <c r="D1506" t="s">
        <v>23</v>
      </c>
      <c r="E1506" t="s">
        <v>27</v>
      </c>
      <c r="F1506" t="s">
        <v>18</v>
      </c>
      <c r="G1506">
        <v>84300.23</v>
      </c>
      <c r="H1506">
        <v>74092.19</v>
      </c>
      <c r="I1506">
        <v>300</v>
      </c>
      <c r="J1506">
        <v>16772.91</v>
      </c>
      <c r="K1506" t="s">
        <v>19</v>
      </c>
      <c r="L1506">
        <v>18</v>
      </c>
      <c r="M1506" s="1">
        <v>43349</v>
      </c>
      <c r="N1506" t="s">
        <v>20</v>
      </c>
    </row>
    <row r="1507" spans="1:14">
      <c r="A1507" t="s">
        <v>1539</v>
      </c>
      <c r="B1507">
        <v>51</v>
      </c>
      <c r="C1507" t="s">
        <v>22</v>
      </c>
      <c r="D1507" t="s">
        <v>37</v>
      </c>
      <c r="E1507" t="s">
        <v>24</v>
      </c>
      <c r="F1507" t="s">
        <v>31</v>
      </c>
      <c r="G1507">
        <v>131252.15</v>
      </c>
      <c r="H1507">
        <v>14866.31</v>
      </c>
      <c r="I1507">
        <v>680</v>
      </c>
      <c r="J1507">
        <v>89380.54</v>
      </c>
      <c r="K1507" t="s">
        <v>19</v>
      </c>
      <c r="L1507">
        <v>44</v>
      </c>
      <c r="M1507" s="1">
        <v>43160</v>
      </c>
      <c r="N1507" t="s">
        <v>20</v>
      </c>
    </row>
    <row r="1508" spans="1:14">
      <c r="A1508" t="s">
        <v>1540</v>
      </c>
      <c r="B1508">
        <v>34</v>
      </c>
      <c r="C1508" t="s">
        <v>22</v>
      </c>
      <c r="D1508" t="s">
        <v>23</v>
      </c>
      <c r="E1508" t="s">
        <v>27</v>
      </c>
      <c r="F1508" t="s">
        <v>33</v>
      </c>
      <c r="G1508">
        <v>57811</v>
      </c>
      <c r="H1508">
        <v>91159.79</v>
      </c>
      <c r="I1508">
        <v>808</v>
      </c>
      <c r="J1508">
        <v>99348.72</v>
      </c>
      <c r="K1508" t="s">
        <v>38</v>
      </c>
      <c r="L1508">
        <v>8</v>
      </c>
      <c r="M1508" s="1">
        <v>45094</v>
      </c>
      <c r="N1508" t="s">
        <v>20</v>
      </c>
    </row>
    <row r="1509" spans="1:14">
      <c r="A1509" t="s">
        <v>1541</v>
      </c>
      <c r="B1509">
        <v>54</v>
      </c>
      <c r="C1509" t="s">
        <v>22</v>
      </c>
      <c r="D1509" t="s">
        <v>23</v>
      </c>
      <c r="E1509" t="s">
        <v>27</v>
      </c>
      <c r="F1509" t="s">
        <v>33</v>
      </c>
      <c r="G1509">
        <v>119140.7</v>
      </c>
      <c r="H1509">
        <v>173989.76000000001</v>
      </c>
      <c r="I1509">
        <v>759</v>
      </c>
      <c r="J1509">
        <v>129348.88</v>
      </c>
      <c r="K1509" t="s">
        <v>38</v>
      </c>
      <c r="L1509">
        <v>59</v>
      </c>
      <c r="M1509" s="1">
        <v>44391</v>
      </c>
      <c r="N1509" t="s">
        <v>20</v>
      </c>
    </row>
    <row r="1510" spans="1:14">
      <c r="A1510" t="s">
        <v>1542</v>
      </c>
      <c r="B1510">
        <v>42</v>
      </c>
      <c r="C1510" t="s">
        <v>22</v>
      </c>
      <c r="D1510" t="s">
        <v>23</v>
      </c>
      <c r="E1510" t="s">
        <v>24</v>
      </c>
      <c r="F1510" t="s">
        <v>31</v>
      </c>
      <c r="G1510">
        <v>117165.62</v>
      </c>
      <c r="H1510">
        <v>6557.77</v>
      </c>
      <c r="I1510">
        <v>804</v>
      </c>
      <c r="J1510">
        <v>100236.51</v>
      </c>
      <c r="K1510" t="s">
        <v>38</v>
      </c>
      <c r="L1510">
        <v>26</v>
      </c>
      <c r="M1510" s="1">
        <v>44347</v>
      </c>
      <c r="N1510" t="s">
        <v>20</v>
      </c>
    </row>
    <row r="1511" spans="1:14">
      <c r="A1511" t="s">
        <v>1543</v>
      </c>
      <c r="B1511">
        <v>55</v>
      </c>
      <c r="C1511" t="s">
        <v>22</v>
      </c>
      <c r="D1511" t="s">
        <v>29</v>
      </c>
      <c r="E1511" t="s">
        <v>24</v>
      </c>
      <c r="F1511" t="s">
        <v>31</v>
      </c>
      <c r="G1511">
        <v>197127.65</v>
      </c>
      <c r="H1511">
        <v>14038.9</v>
      </c>
      <c r="I1511">
        <v>775</v>
      </c>
      <c r="J1511">
        <v>209241.83</v>
      </c>
      <c r="K1511" t="s">
        <v>38</v>
      </c>
      <c r="L1511">
        <v>3</v>
      </c>
      <c r="M1511" s="1">
        <v>44737</v>
      </c>
      <c r="N1511" t="s">
        <v>20</v>
      </c>
    </row>
    <row r="1512" spans="1:14">
      <c r="A1512" t="s">
        <v>1544</v>
      </c>
      <c r="B1512">
        <v>29</v>
      </c>
      <c r="C1512" t="s">
        <v>15</v>
      </c>
      <c r="D1512" t="s">
        <v>16</v>
      </c>
      <c r="E1512" t="s">
        <v>27</v>
      </c>
      <c r="F1512" t="s">
        <v>45</v>
      </c>
      <c r="G1512">
        <v>161377.76</v>
      </c>
      <c r="H1512">
        <v>37668.53</v>
      </c>
      <c r="I1512">
        <v>331</v>
      </c>
      <c r="J1512">
        <v>33898.07</v>
      </c>
      <c r="K1512" t="s">
        <v>19</v>
      </c>
      <c r="L1512">
        <v>59</v>
      </c>
      <c r="M1512" s="1">
        <v>43591</v>
      </c>
      <c r="N1512" t="s">
        <v>20</v>
      </c>
    </row>
    <row r="1513" spans="1:14">
      <c r="A1513" t="s">
        <v>1545</v>
      </c>
      <c r="B1513">
        <v>40</v>
      </c>
      <c r="C1513" t="s">
        <v>15</v>
      </c>
      <c r="D1513" t="s">
        <v>41</v>
      </c>
      <c r="E1513" t="s">
        <v>17</v>
      </c>
      <c r="F1513" t="s">
        <v>33</v>
      </c>
      <c r="G1513">
        <v>21151.82</v>
      </c>
      <c r="H1513">
        <v>127957.61</v>
      </c>
      <c r="I1513">
        <v>417</v>
      </c>
      <c r="J1513">
        <v>14320.11</v>
      </c>
      <c r="K1513" t="s">
        <v>19</v>
      </c>
      <c r="L1513">
        <v>52</v>
      </c>
      <c r="M1513" s="1">
        <v>44554</v>
      </c>
      <c r="N1513" t="s">
        <v>20</v>
      </c>
    </row>
    <row r="1514" spans="1:14">
      <c r="A1514" t="s">
        <v>1546</v>
      </c>
      <c r="B1514">
        <v>59</v>
      </c>
      <c r="C1514" t="s">
        <v>15</v>
      </c>
      <c r="D1514" t="s">
        <v>16</v>
      </c>
      <c r="E1514" t="s">
        <v>27</v>
      </c>
      <c r="F1514" t="s">
        <v>31</v>
      </c>
      <c r="G1514">
        <v>18628.900000000001</v>
      </c>
      <c r="H1514">
        <v>88349.13</v>
      </c>
      <c r="I1514">
        <v>483</v>
      </c>
      <c r="J1514">
        <v>38407.14</v>
      </c>
      <c r="K1514" t="s">
        <v>19</v>
      </c>
      <c r="L1514">
        <v>24</v>
      </c>
      <c r="M1514" s="1">
        <v>43425</v>
      </c>
      <c r="N1514" t="s">
        <v>20</v>
      </c>
    </row>
    <row r="1515" spans="1:14">
      <c r="A1515" t="s">
        <v>1547</v>
      </c>
      <c r="B1515">
        <v>39</v>
      </c>
      <c r="C1515" t="s">
        <v>22</v>
      </c>
      <c r="D1515" t="s">
        <v>37</v>
      </c>
      <c r="E1515" t="s">
        <v>27</v>
      </c>
      <c r="F1515" t="s">
        <v>31</v>
      </c>
      <c r="G1515">
        <v>129805.93</v>
      </c>
      <c r="H1515">
        <v>168835.39</v>
      </c>
      <c r="I1515">
        <v>490</v>
      </c>
      <c r="J1515">
        <v>45395.08</v>
      </c>
      <c r="K1515" t="s">
        <v>19</v>
      </c>
      <c r="L1515">
        <v>3</v>
      </c>
      <c r="M1515" s="1">
        <v>43737</v>
      </c>
      <c r="N1515" t="s">
        <v>20</v>
      </c>
    </row>
    <row r="1516" spans="1:14">
      <c r="A1516" t="s">
        <v>1548</v>
      </c>
      <c r="B1516">
        <v>38</v>
      </c>
      <c r="C1516" t="s">
        <v>22</v>
      </c>
      <c r="D1516" t="s">
        <v>37</v>
      </c>
      <c r="E1516" t="s">
        <v>17</v>
      </c>
      <c r="F1516" t="s">
        <v>18</v>
      </c>
      <c r="G1516">
        <v>93986.76</v>
      </c>
      <c r="H1516">
        <v>290775.51</v>
      </c>
      <c r="I1516">
        <v>373</v>
      </c>
      <c r="J1516">
        <v>21301.09</v>
      </c>
      <c r="K1516" t="s">
        <v>19</v>
      </c>
      <c r="L1516">
        <v>38</v>
      </c>
      <c r="M1516" s="1">
        <v>44229</v>
      </c>
      <c r="N1516" t="s">
        <v>20</v>
      </c>
    </row>
    <row r="1517" spans="1:14">
      <c r="A1517" t="s">
        <v>1549</v>
      </c>
      <c r="B1517">
        <v>44</v>
      </c>
      <c r="C1517" t="s">
        <v>22</v>
      </c>
      <c r="D1517" t="s">
        <v>23</v>
      </c>
      <c r="E1517" t="s">
        <v>27</v>
      </c>
      <c r="F1517" t="s">
        <v>18</v>
      </c>
      <c r="G1517">
        <v>1191.26</v>
      </c>
      <c r="H1517">
        <v>108349.82</v>
      </c>
      <c r="I1517">
        <v>402</v>
      </c>
      <c r="J1517">
        <v>34799.57</v>
      </c>
      <c r="K1517" t="s">
        <v>19</v>
      </c>
      <c r="L1517">
        <v>2</v>
      </c>
      <c r="M1517" s="1">
        <v>43129</v>
      </c>
      <c r="N1517" t="s">
        <v>20</v>
      </c>
    </row>
    <row r="1518" spans="1:14">
      <c r="A1518" t="s">
        <v>1550</v>
      </c>
      <c r="B1518">
        <v>48</v>
      </c>
      <c r="C1518" t="s">
        <v>22</v>
      </c>
      <c r="D1518" t="s">
        <v>29</v>
      </c>
      <c r="E1518" t="s">
        <v>27</v>
      </c>
      <c r="F1518" t="s">
        <v>31</v>
      </c>
      <c r="G1518">
        <v>146525.35</v>
      </c>
      <c r="H1518">
        <v>170222.17</v>
      </c>
      <c r="I1518">
        <v>719</v>
      </c>
      <c r="J1518">
        <v>192555.98</v>
      </c>
      <c r="K1518" t="s">
        <v>25</v>
      </c>
      <c r="L1518">
        <v>35</v>
      </c>
      <c r="M1518" s="1">
        <v>44232</v>
      </c>
      <c r="N1518" t="s">
        <v>20</v>
      </c>
    </row>
    <row r="1519" spans="1:14">
      <c r="A1519" t="s">
        <v>1551</v>
      </c>
      <c r="B1519">
        <v>23</v>
      </c>
      <c r="C1519" t="s">
        <v>22</v>
      </c>
      <c r="D1519" t="s">
        <v>23</v>
      </c>
      <c r="E1519" t="s">
        <v>47</v>
      </c>
      <c r="F1519" t="s">
        <v>33</v>
      </c>
      <c r="G1519">
        <v>101989.13</v>
      </c>
      <c r="H1519">
        <v>22492.37</v>
      </c>
      <c r="I1519">
        <v>772</v>
      </c>
      <c r="J1519">
        <v>405491.7</v>
      </c>
      <c r="K1519" t="s">
        <v>38</v>
      </c>
      <c r="L1519">
        <v>17</v>
      </c>
      <c r="M1519" s="1">
        <v>43936</v>
      </c>
      <c r="N1519" t="s">
        <v>20</v>
      </c>
    </row>
    <row r="1520" spans="1:14">
      <c r="A1520" t="s">
        <v>1552</v>
      </c>
      <c r="B1520">
        <v>44</v>
      </c>
      <c r="C1520" t="s">
        <v>22</v>
      </c>
      <c r="D1520" t="s">
        <v>16</v>
      </c>
      <c r="E1520" t="s">
        <v>47</v>
      </c>
      <c r="F1520" t="s">
        <v>33</v>
      </c>
      <c r="G1520">
        <v>112522.59</v>
      </c>
      <c r="H1520">
        <v>29184.65</v>
      </c>
      <c r="I1520">
        <v>413</v>
      </c>
      <c r="J1520">
        <v>10394.780000000001</v>
      </c>
      <c r="K1520" t="s">
        <v>19</v>
      </c>
      <c r="L1520">
        <v>9</v>
      </c>
      <c r="M1520" s="1">
        <v>43291</v>
      </c>
      <c r="N1520" t="s">
        <v>20</v>
      </c>
    </row>
    <row r="1521" spans="1:14">
      <c r="A1521" t="s">
        <v>1553</v>
      </c>
      <c r="B1521">
        <v>57</v>
      </c>
      <c r="C1521" t="s">
        <v>22</v>
      </c>
      <c r="D1521" t="s">
        <v>41</v>
      </c>
      <c r="E1521" t="s">
        <v>27</v>
      </c>
      <c r="F1521" t="s">
        <v>33</v>
      </c>
      <c r="G1521">
        <v>59756.76</v>
      </c>
      <c r="H1521">
        <v>167888.45</v>
      </c>
      <c r="I1521">
        <v>678</v>
      </c>
      <c r="J1521">
        <v>25467.86</v>
      </c>
      <c r="K1521" t="s">
        <v>25</v>
      </c>
      <c r="L1521">
        <v>36</v>
      </c>
      <c r="M1521" s="1">
        <v>43561</v>
      </c>
      <c r="N1521" t="s">
        <v>20</v>
      </c>
    </row>
    <row r="1522" spans="1:14">
      <c r="A1522" t="s">
        <v>1554</v>
      </c>
      <c r="B1522">
        <v>51</v>
      </c>
      <c r="C1522" t="s">
        <v>15</v>
      </c>
      <c r="D1522" t="s">
        <v>23</v>
      </c>
      <c r="E1522" t="s">
        <v>17</v>
      </c>
      <c r="F1522" t="s">
        <v>31</v>
      </c>
      <c r="G1522">
        <v>164996.81</v>
      </c>
      <c r="H1522">
        <v>41693.86</v>
      </c>
      <c r="I1522">
        <v>612</v>
      </c>
      <c r="J1522">
        <v>53084.07</v>
      </c>
      <c r="K1522" t="s">
        <v>38</v>
      </c>
      <c r="L1522">
        <v>22</v>
      </c>
      <c r="M1522" s="1">
        <v>44824</v>
      </c>
      <c r="N1522" t="s">
        <v>35</v>
      </c>
    </row>
    <row r="1523" spans="1:14">
      <c r="A1523" t="s">
        <v>1555</v>
      </c>
      <c r="B1523">
        <v>29</v>
      </c>
      <c r="C1523" t="s">
        <v>22</v>
      </c>
      <c r="D1523" t="s">
        <v>16</v>
      </c>
      <c r="E1523" t="s">
        <v>17</v>
      </c>
      <c r="F1523" t="s">
        <v>45</v>
      </c>
      <c r="G1523">
        <v>70118.12</v>
      </c>
      <c r="H1523">
        <v>219718.88</v>
      </c>
      <c r="I1523">
        <v>629</v>
      </c>
      <c r="J1523">
        <v>21331.13</v>
      </c>
      <c r="K1523" t="s">
        <v>38</v>
      </c>
      <c r="L1523">
        <v>31</v>
      </c>
      <c r="M1523" s="1">
        <v>44970</v>
      </c>
      <c r="N1523" t="s">
        <v>20</v>
      </c>
    </row>
    <row r="1524" spans="1:14">
      <c r="A1524" t="s">
        <v>1556</v>
      </c>
      <c r="B1524">
        <v>62</v>
      </c>
      <c r="C1524" t="s">
        <v>15</v>
      </c>
      <c r="D1524" t="s">
        <v>16</v>
      </c>
      <c r="E1524" t="s">
        <v>24</v>
      </c>
      <c r="F1524" t="s">
        <v>33</v>
      </c>
      <c r="G1524">
        <v>115760.35</v>
      </c>
      <c r="H1524">
        <v>10709.99</v>
      </c>
      <c r="I1524">
        <v>638</v>
      </c>
      <c r="J1524">
        <v>24741.81</v>
      </c>
      <c r="K1524" t="s">
        <v>25</v>
      </c>
      <c r="L1524">
        <v>55</v>
      </c>
      <c r="M1524" s="1">
        <v>43333</v>
      </c>
      <c r="N1524" t="s">
        <v>20</v>
      </c>
    </row>
    <row r="1525" spans="1:14">
      <c r="A1525" t="s">
        <v>1557</v>
      </c>
      <c r="B1525">
        <v>24</v>
      </c>
      <c r="C1525" t="s">
        <v>15</v>
      </c>
      <c r="D1525" t="s">
        <v>29</v>
      </c>
      <c r="E1525" t="s">
        <v>27</v>
      </c>
      <c r="F1525" t="s">
        <v>31</v>
      </c>
      <c r="G1525">
        <v>57079.03</v>
      </c>
      <c r="H1525">
        <v>32794.129999999997</v>
      </c>
      <c r="I1525">
        <v>537</v>
      </c>
      <c r="J1525">
        <v>132978.35999999999</v>
      </c>
      <c r="K1525" t="s">
        <v>38</v>
      </c>
      <c r="L1525">
        <v>34</v>
      </c>
      <c r="M1525" s="1">
        <v>44046</v>
      </c>
      <c r="N1525" t="s">
        <v>20</v>
      </c>
    </row>
    <row r="1526" spans="1:14">
      <c r="A1526" t="s">
        <v>1558</v>
      </c>
      <c r="B1526">
        <v>27</v>
      </c>
      <c r="C1526" t="s">
        <v>22</v>
      </c>
      <c r="D1526" t="s">
        <v>23</v>
      </c>
      <c r="E1526" t="s">
        <v>27</v>
      </c>
      <c r="F1526" t="s">
        <v>18</v>
      </c>
      <c r="G1526">
        <v>48206.94</v>
      </c>
      <c r="H1526">
        <v>72723.199999999997</v>
      </c>
      <c r="I1526">
        <v>472</v>
      </c>
      <c r="J1526">
        <v>38429.51</v>
      </c>
      <c r="K1526" t="s">
        <v>19</v>
      </c>
      <c r="L1526">
        <v>24</v>
      </c>
      <c r="M1526" s="1">
        <v>45040</v>
      </c>
      <c r="N1526" t="s">
        <v>20</v>
      </c>
    </row>
    <row r="1527" spans="1:14">
      <c r="A1527" t="s">
        <v>1559</v>
      </c>
      <c r="B1527">
        <v>62</v>
      </c>
      <c r="C1527" t="s">
        <v>22</v>
      </c>
      <c r="D1527" t="s">
        <v>23</v>
      </c>
      <c r="E1527" t="s">
        <v>27</v>
      </c>
      <c r="F1527" t="s">
        <v>31</v>
      </c>
      <c r="G1527">
        <v>165414.07</v>
      </c>
      <c r="H1527">
        <v>186698.39</v>
      </c>
      <c r="I1527">
        <v>378</v>
      </c>
      <c r="J1527">
        <v>24360.28</v>
      </c>
      <c r="K1527" t="s">
        <v>19</v>
      </c>
      <c r="L1527">
        <v>9</v>
      </c>
      <c r="M1527" s="1">
        <v>43341</v>
      </c>
      <c r="N1527" t="s">
        <v>20</v>
      </c>
    </row>
    <row r="1528" spans="1:14">
      <c r="A1528" t="s">
        <v>1560</v>
      </c>
      <c r="B1528">
        <v>34</v>
      </c>
      <c r="C1528" t="s">
        <v>15</v>
      </c>
      <c r="D1528" t="s">
        <v>23</v>
      </c>
      <c r="E1528" t="s">
        <v>27</v>
      </c>
      <c r="F1528" t="s">
        <v>33</v>
      </c>
      <c r="G1528">
        <v>47990.26</v>
      </c>
      <c r="H1528">
        <v>187430.43</v>
      </c>
      <c r="I1528">
        <v>763</v>
      </c>
      <c r="J1528">
        <v>243997.92</v>
      </c>
      <c r="K1528" t="s">
        <v>25</v>
      </c>
      <c r="L1528">
        <v>46</v>
      </c>
      <c r="M1528" s="1">
        <v>44427</v>
      </c>
      <c r="N1528" t="s">
        <v>20</v>
      </c>
    </row>
    <row r="1529" spans="1:14">
      <c r="A1529" t="s">
        <v>1561</v>
      </c>
      <c r="B1529">
        <v>43</v>
      </c>
      <c r="C1529" t="s">
        <v>15</v>
      </c>
      <c r="D1529" t="s">
        <v>23</v>
      </c>
      <c r="E1529" t="s">
        <v>27</v>
      </c>
      <c r="F1529" t="s">
        <v>18</v>
      </c>
      <c r="G1529">
        <v>19335.54</v>
      </c>
      <c r="H1529">
        <v>165804.57999999999</v>
      </c>
      <c r="I1529">
        <v>800</v>
      </c>
      <c r="J1529">
        <v>356633.18</v>
      </c>
      <c r="K1529" t="s">
        <v>38</v>
      </c>
      <c r="L1529">
        <v>58</v>
      </c>
      <c r="M1529" s="1">
        <v>44805</v>
      </c>
      <c r="N1529" t="s">
        <v>20</v>
      </c>
    </row>
    <row r="1530" spans="1:14">
      <c r="A1530" t="s">
        <v>1562</v>
      </c>
      <c r="B1530">
        <v>38</v>
      </c>
      <c r="C1530" t="s">
        <v>22</v>
      </c>
      <c r="D1530" t="s">
        <v>23</v>
      </c>
      <c r="E1530" t="s">
        <v>24</v>
      </c>
      <c r="F1530" t="s">
        <v>33</v>
      </c>
      <c r="G1530">
        <v>105383.85</v>
      </c>
      <c r="H1530">
        <v>19635.59</v>
      </c>
      <c r="I1530">
        <v>584</v>
      </c>
      <c r="J1530">
        <v>149433.38</v>
      </c>
      <c r="K1530" t="s">
        <v>38</v>
      </c>
      <c r="L1530">
        <v>43</v>
      </c>
      <c r="M1530" s="1">
        <v>43416</v>
      </c>
      <c r="N1530" t="s">
        <v>20</v>
      </c>
    </row>
    <row r="1531" spans="1:14">
      <c r="A1531" t="s">
        <v>1563</v>
      </c>
      <c r="B1531">
        <v>45</v>
      </c>
      <c r="C1531" t="s">
        <v>22</v>
      </c>
      <c r="D1531" t="s">
        <v>29</v>
      </c>
      <c r="E1531" t="s">
        <v>17</v>
      </c>
      <c r="F1531" t="s">
        <v>18</v>
      </c>
      <c r="G1531">
        <v>53806.09</v>
      </c>
      <c r="H1531">
        <v>245832.66</v>
      </c>
      <c r="I1531">
        <v>522</v>
      </c>
      <c r="J1531">
        <v>33885.83</v>
      </c>
      <c r="K1531" t="s">
        <v>25</v>
      </c>
      <c r="L1531">
        <v>2</v>
      </c>
      <c r="M1531" s="1">
        <v>44121</v>
      </c>
      <c r="N1531" t="s">
        <v>20</v>
      </c>
    </row>
    <row r="1532" spans="1:14">
      <c r="A1532" t="s">
        <v>1564</v>
      </c>
      <c r="B1532">
        <v>63</v>
      </c>
      <c r="C1532" t="s">
        <v>15</v>
      </c>
      <c r="D1532" t="s">
        <v>23</v>
      </c>
      <c r="E1532" t="s">
        <v>27</v>
      </c>
      <c r="F1532" t="s">
        <v>45</v>
      </c>
      <c r="G1532">
        <v>281481.74</v>
      </c>
      <c r="H1532">
        <v>31734.71</v>
      </c>
      <c r="I1532">
        <v>565</v>
      </c>
      <c r="J1532">
        <v>152694.53</v>
      </c>
      <c r="K1532" t="s">
        <v>38</v>
      </c>
      <c r="L1532">
        <v>21</v>
      </c>
      <c r="M1532" s="1">
        <v>45011</v>
      </c>
      <c r="N1532" t="s">
        <v>35</v>
      </c>
    </row>
    <row r="1533" spans="1:14">
      <c r="A1533" t="s">
        <v>1565</v>
      </c>
      <c r="B1533">
        <v>19</v>
      </c>
      <c r="C1533" t="s">
        <v>22</v>
      </c>
      <c r="D1533" t="s">
        <v>37</v>
      </c>
      <c r="E1533" t="s">
        <v>17</v>
      </c>
      <c r="F1533" t="s">
        <v>31</v>
      </c>
      <c r="G1533">
        <v>55070.06</v>
      </c>
      <c r="H1533">
        <v>100593.62</v>
      </c>
      <c r="I1533">
        <v>672</v>
      </c>
      <c r="J1533">
        <v>175143.09</v>
      </c>
      <c r="K1533" t="s">
        <v>38</v>
      </c>
      <c r="L1533">
        <v>34</v>
      </c>
      <c r="M1533" s="1">
        <v>44568</v>
      </c>
      <c r="N1533" t="s">
        <v>20</v>
      </c>
    </row>
    <row r="1534" spans="1:14">
      <c r="A1534" t="s">
        <v>1566</v>
      </c>
      <c r="B1534">
        <v>60</v>
      </c>
      <c r="C1534" t="s">
        <v>22</v>
      </c>
      <c r="D1534" t="s">
        <v>29</v>
      </c>
      <c r="E1534" t="s">
        <v>27</v>
      </c>
      <c r="F1534" t="s">
        <v>45</v>
      </c>
      <c r="G1534">
        <v>65696.14</v>
      </c>
      <c r="H1534">
        <v>35206.11</v>
      </c>
      <c r="I1534">
        <v>532</v>
      </c>
      <c r="J1534">
        <v>76469.41</v>
      </c>
      <c r="K1534" t="s">
        <v>19</v>
      </c>
      <c r="L1534">
        <v>27</v>
      </c>
      <c r="M1534" s="1">
        <v>43698</v>
      </c>
      <c r="N1534" t="s">
        <v>20</v>
      </c>
    </row>
    <row r="1535" spans="1:14">
      <c r="A1535" t="s">
        <v>1567</v>
      </c>
      <c r="B1535">
        <v>18</v>
      </c>
      <c r="C1535" t="s">
        <v>22</v>
      </c>
      <c r="D1535" t="s">
        <v>16</v>
      </c>
      <c r="E1535" t="s">
        <v>24</v>
      </c>
      <c r="F1535" t="s">
        <v>31</v>
      </c>
      <c r="G1535">
        <v>85002.48</v>
      </c>
      <c r="H1535">
        <v>1882.16</v>
      </c>
      <c r="I1535">
        <v>535</v>
      </c>
      <c r="J1535">
        <v>101669.68</v>
      </c>
      <c r="K1535" t="s">
        <v>19</v>
      </c>
      <c r="L1535">
        <v>37</v>
      </c>
      <c r="M1535" s="1">
        <v>44143</v>
      </c>
      <c r="N1535" t="s">
        <v>20</v>
      </c>
    </row>
    <row r="1536" spans="1:14">
      <c r="A1536" t="s">
        <v>1568</v>
      </c>
      <c r="B1536">
        <v>68</v>
      </c>
      <c r="C1536" t="s">
        <v>15</v>
      </c>
      <c r="D1536" t="s">
        <v>29</v>
      </c>
      <c r="E1536" t="s">
        <v>47</v>
      </c>
      <c r="F1536" t="s">
        <v>33</v>
      </c>
      <c r="G1536">
        <v>24918.33</v>
      </c>
      <c r="H1536">
        <v>10471.02</v>
      </c>
      <c r="I1536">
        <v>613</v>
      </c>
      <c r="J1536">
        <v>162947.73000000001</v>
      </c>
      <c r="K1536" t="s">
        <v>19</v>
      </c>
      <c r="L1536">
        <v>7</v>
      </c>
      <c r="M1536" s="1">
        <v>44545</v>
      </c>
      <c r="N1536" t="s">
        <v>20</v>
      </c>
    </row>
    <row r="1537" spans="1:14">
      <c r="A1537" t="s">
        <v>1569</v>
      </c>
      <c r="B1537">
        <v>53</v>
      </c>
      <c r="C1537" t="s">
        <v>15</v>
      </c>
      <c r="D1537" t="s">
        <v>29</v>
      </c>
      <c r="E1537" t="s">
        <v>47</v>
      </c>
      <c r="F1537" t="s">
        <v>31</v>
      </c>
      <c r="G1537">
        <v>181667.88</v>
      </c>
      <c r="H1537">
        <v>17588.96</v>
      </c>
      <c r="I1537">
        <v>679</v>
      </c>
      <c r="J1537">
        <v>26130.06</v>
      </c>
      <c r="K1537" t="s">
        <v>38</v>
      </c>
      <c r="L1537">
        <v>22</v>
      </c>
      <c r="M1537" s="1">
        <v>43660</v>
      </c>
      <c r="N1537" t="s">
        <v>20</v>
      </c>
    </row>
    <row r="1538" spans="1:14">
      <c r="A1538" t="s">
        <v>1570</v>
      </c>
      <c r="B1538">
        <v>68</v>
      </c>
      <c r="C1538" t="s">
        <v>15</v>
      </c>
      <c r="D1538" t="s">
        <v>41</v>
      </c>
      <c r="E1538" t="s">
        <v>24</v>
      </c>
      <c r="F1538" t="s">
        <v>18</v>
      </c>
      <c r="G1538">
        <v>5083.78</v>
      </c>
      <c r="H1538">
        <v>16950.64</v>
      </c>
      <c r="I1538">
        <v>719</v>
      </c>
      <c r="J1538">
        <v>395486.64</v>
      </c>
      <c r="K1538" t="s">
        <v>38</v>
      </c>
      <c r="L1538">
        <v>4</v>
      </c>
      <c r="M1538" s="1">
        <v>43951</v>
      </c>
      <c r="N1538" t="s">
        <v>20</v>
      </c>
    </row>
    <row r="1539" spans="1:14">
      <c r="A1539" t="s">
        <v>1571</v>
      </c>
      <c r="B1539">
        <v>43</v>
      </c>
      <c r="C1539" t="s">
        <v>22</v>
      </c>
      <c r="D1539" t="s">
        <v>23</v>
      </c>
      <c r="E1539" t="s">
        <v>27</v>
      </c>
      <c r="F1539" t="s">
        <v>31</v>
      </c>
      <c r="G1539">
        <v>89171.92</v>
      </c>
      <c r="H1539">
        <v>176534.35</v>
      </c>
      <c r="I1539">
        <v>351</v>
      </c>
      <c r="J1539">
        <v>30182.67</v>
      </c>
      <c r="K1539" t="s">
        <v>25</v>
      </c>
      <c r="L1539">
        <v>14</v>
      </c>
      <c r="M1539" s="1">
        <v>44810</v>
      </c>
      <c r="N1539" t="s">
        <v>20</v>
      </c>
    </row>
    <row r="1540" spans="1:14">
      <c r="A1540" t="s">
        <v>1572</v>
      </c>
      <c r="B1540">
        <v>46</v>
      </c>
      <c r="C1540" t="s">
        <v>22</v>
      </c>
      <c r="D1540" t="s">
        <v>23</v>
      </c>
      <c r="E1540" t="s">
        <v>27</v>
      </c>
      <c r="F1540" t="s">
        <v>18</v>
      </c>
      <c r="G1540">
        <v>6172.31</v>
      </c>
      <c r="H1540">
        <v>134754.32</v>
      </c>
      <c r="I1540">
        <v>808</v>
      </c>
      <c r="J1540">
        <v>176518.86</v>
      </c>
      <c r="K1540" t="s">
        <v>38</v>
      </c>
      <c r="L1540">
        <v>34</v>
      </c>
      <c r="M1540" s="1">
        <v>44089</v>
      </c>
      <c r="N1540" t="s">
        <v>20</v>
      </c>
    </row>
    <row r="1541" spans="1:14">
      <c r="A1541" t="s">
        <v>1573</v>
      </c>
      <c r="B1541">
        <v>38</v>
      </c>
      <c r="C1541" t="s">
        <v>15</v>
      </c>
      <c r="D1541" t="s">
        <v>37</v>
      </c>
      <c r="E1541" t="s">
        <v>17</v>
      </c>
      <c r="F1541" t="s">
        <v>18</v>
      </c>
      <c r="G1541">
        <v>10458.84</v>
      </c>
      <c r="H1541">
        <v>279889.26</v>
      </c>
      <c r="I1541">
        <v>504</v>
      </c>
      <c r="J1541">
        <v>62664.46</v>
      </c>
      <c r="K1541" t="s">
        <v>38</v>
      </c>
      <c r="L1541">
        <v>23</v>
      </c>
      <c r="M1541" s="1">
        <v>44068</v>
      </c>
      <c r="N1541" t="s">
        <v>20</v>
      </c>
    </row>
    <row r="1542" spans="1:14">
      <c r="A1542" t="s">
        <v>1574</v>
      </c>
      <c r="B1542">
        <v>28</v>
      </c>
      <c r="C1542" t="s">
        <v>15</v>
      </c>
      <c r="D1542" t="s">
        <v>23</v>
      </c>
      <c r="E1542" t="s">
        <v>47</v>
      </c>
      <c r="F1542" t="s">
        <v>31</v>
      </c>
      <c r="G1542">
        <v>133479</v>
      </c>
      <c r="H1542">
        <v>17501.560000000001</v>
      </c>
      <c r="I1542">
        <v>556</v>
      </c>
      <c r="J1542">
        <v>26673.65</v>
      </c>
      <c r="K1542" t="s">
        <v>38</v>
      </c>
      <c r="L1542">
        <v>44</v>
      </c>
      <c r="M1542" s="1">
        <v>43600</v>
      </c>
      <c r="N1542" t="s">
        <v>20</v>
      </c>
    </row>
    <row r="1543" spans="1:14">
      <c r="A1543" t="s">
        <v>1575</v>
      </c>
      <c r="B1543">
        <v>57</v>
      </c>
      <c r="C1543" t="s">
        <v>15</v>
      </c>
      <c r="D1543" t="s">
        <v>23</v>
      </c>
      <c r="E1543" t="s">
        <v>27</v>
      </c>
      <c r="F1543" t="s">
        <v>33</v>
      </c>
      <c r="G1543">
        <v>100595.58</v>
      </c>
      <c r="H1543">
        <v>181136.13</v>
      </c>
      <c r="I1543">
        <v>484</v>
      </c>
      <c r="J1543">
        <v>39599.050000000003</v>
      </c>
      <c r="K1543" t="s">
        <v>19</v>
      </c>
      <c r="L1543">
        <v>42</v>
      </c>
      <c r="M1543" s="1">
        <v>44036</v>
      </c>
      <c r="N1543" t="s">
        <v>20</v>
      </c>
    </row>
    <row r="1544" spans="1:14">
      <c r="A1544" t="s">
        <v>1576</v>
      </c>
      <c r="B1544">
        <v>28</v>
      </c>
      <c r="C1544" t="s">
        <v>22</v>
      </c>
      <c r="D1544" t="s">
        <v>23</v>
      </c>
      <c r="E1544" t="s">
        <v>27</v>
      </c>
      <c r="F1544" t="s">
        <v>31</v>
      </c>
      <c r="G1544">
        <v>11445.18</v>
      </c>
      <c r="H1544">
        <v>107191.09</v>
      </c>
      <c r="I1544">
        <v>444</v>
      </c>
      <c r="J1544">
        <v>7062.52</v>
      </c>
      <c r="K1544" t="s">
        <v>25</v>
      </c>
      <c r="L1544">
        <v>25</v>
      </c>
      <c r="M1544" s="1">
        <v>44229</v>
      </c>
      <c r="N1544" t="s">
        <v>20</v>
      </c>
    </row>
    <row r="1545" spans="1:14">
      <c r="A1545" t="s">
        <v>1577</v>
      </c>
      <c r="B1545">
        <v>53</v>
      </c>
      <c r="C1545" t="s">
        <v>15</v>
      </c>
      <c r="D1545" t="s">
        <v>23</v>
      </c>
      <c r="E1545" t="s">
        <v>24</v>
      </c>
      <c r="F1545" t="s">
        <v>45</v>
      </c>
      <c r="G1545">
        <v>50509.16</v>
      </c>
      <c r="H1545">
        <v>5544.5</v>
      </c>
      <c r="I1545">
        <v>313</v>
      </c>
      <c r="J1545">
        <v>30220.49</v>
      </c>
      <c r="K1545" t="s">
        <v>19</v>
      </c>
      <c r="L1545">
        <v>1</v>
      </c>
      <c r="M1545" s="1">
        <v>43397</v>
      </c>
      <c r="N1545" t="s">
        <v>35</v>
      </c>
    </row>
    <row r="1546" spans="1:14">
      <c r="A1546" t="s">
        <v>1578</v>
      </c>
      <c r="B1546">
        <v>66</v>
      </c>
      <c r="C1546" t="s">
        <v>15</v>
      </c>
      <c r="D1546" t="s">
        <v>29</v>
      </c>
      <c r="E1546" t="s">
        <v>27</v>
      </c>
      <c r="F1546" t="s">
        <v>31</v>
      </c>
      <c r="G1546">
        <v>20369.53</v>
      </c>
      <c r="H1546">
        <v>185790.2</v>
      </c>
      <c r="I1546">
        <v>545</v>
      </c>
      <c r="J1546">
        <v>166417.42000000001</v>
      </c>
      <c r="K1546" t="s">
        <v>25</v>
      </c>
      <c r="L1546">
        <v>51</v>
      </c>
      <c r="M1546" s="1">
        <v>43886</v>
      </c>
      <c r="N1546" t="s">
        <v>20</v>
      </c>
    </row>
    <row r="1547" spans="1:14">
      <c r="A1547" t="s">
        <v>1579</v>
      </c>
      <c r="B1547">
        <v>56</v>
      </c>
      <c r="C1547" t="s">
        <v>22</v>
      </c>
      <c r="D1547" t="s">
        <v>23</v>
      </c>
      <c r="E1547" t="s">
        <v>27</v>
      </c>
      <c r="F1547" t="s">
        <v>18</v>
      </c>
      <c r="G1547">
        <v>76536.89</v>
      </c>
      <c r="H1547">
        <v>95948.96</v>
      </c>
      <c r="I1547">
        <v>486</v>
      </c>
      <c r="J1547">
        <v>45121.13</v>
      </c>
      <c r="K1547" t="s">
        <v>19</v>
      </c>
      <c r="L1547">
        <v>55</v>
      </c>
      <c r="M1547" s="1">
        <v>43491</v>
      </c>
      <c r="N1547" t="s">
        <v>20</v>
      </c>
    </row>
    <row r="1548" spans="1:14">
      <c r="A1548" t="s">
        <v>1580</v>
      </c>
      <c r="B1548">
        <v>57</v>
      </c>
      <c r="C1548" t="s">
        <v>22</v>
      </c>
      <c r="D1548" t="s">
        <v>37</v>
      </c>
      <c r="E1548" t="s">
        <v>17</v>
      </c>
      <c r="F1548" t="s">
        <v>33</v>
      </c>
      <c r="G1548">
        <v>91840.71</v>
      </c>
      <c r="H1548">
        <v>160953.15</v>
      </c>
      <c r="I1548">
        <v>636</v>
      </c>
      <c r="J1548">
        <v>76894.53</v>
      </c>
      <c r="K1548" t="s">
        <v>25</v>
      </c>
      <c r="L1548">
        <v>48</v>
      </c>
      <c r="M1548" s="1">
        <v>44988</v>
      </c>
      <c r="N1548" t="s">
        <v>20</v>
      </c>
    </row>
    <row r="1549" spans="1:14">
      <c r="A1549" t="s">
        <v>1581</v>
      </c>
      <c r="B1549">
        <v>52</v>
      </c>
      <c r="C1549" t="s">
        <v>22</v>
      </c>
      <c r="D1549" t="s">
        <v>37</v>
      </c>
      <c r="E1549" t="s">
        <v>27</v>
      </c>
      <c r="F1549" t="s">
        <v>31</v>
      </c>
      <c r="G1549">
        <v>12433.06</v>
      </c>
      <c r="H1549">
        <v>85906.31</v>
      </c>
      <c r="I1549">
        <v>558</v>
      </c>
      <c r="J1549">
        <v>26935.97</v>
      </c>
      <c r="K1549" t="s">
        <v>38</v>
      </c>
      <c r="L1549">
        <v>15</v>
      </c>
      <c r="M1549" s="1">
        <v>44328</v>
      </c>
      <c r="N1549" t="s">
        <v>20</v>
      </c>
    </row>
    <row r="1550" spans="1:14">
      <c r="A1550" t="s">
        <v>1582</v>
      </c>
      <c r="B1550">
        <v>51</v>
      </c>
      <c r="C1550" t="s">
        <v>15</v>
      </c>
      <c r="D1550" t="s">
        <v>16</v>
      </c>
      <c r="E1550" t="s">
        <v>27</v>
      </c>
      <c r="F1550" t="s">
        <v>33</v>
      </c>
      <c r="G1550">
        <v>78333.58</v>
      </c>
      <c r="H1550">
        <v>142682.39000000001</v>
      </c>
      <c r="I1550">
        <v>339</v>
      </c>
      <c r="J1550">
        <v>5769.21</v>
      </c>
      <c r="K1550" t="s">
        <v>19</v>
      </c>
      <c r="L1550">
        <v>32</v>
      </c>
      <c r="M1550" s="1">
        <v>44141</v>
      </c>
      <c r="N1550" t="s">
        <v>20</v>
      </c>
    </row>
    <row r="1551" spans="1:14">
      <c r="A1551" t="s">
        <v>1583</v>
      </c>
      <c r="B1551">
        <v>64</v>
      </c>
      <c r="C1551" t="s">
        <v>22</v>
      </c>
      <c r="D1551" t="s">
        <v>16</v>
      </c>
      <c r="E1551" t="s">
        <v>24</v>
      </c>
      <c r="F1551" t="s">
        <v>18</v>
      </c>
      <c r="G1551">
        <v>71490.91</v>
      </c>
      <c r="H1551">
        <v>19900.62</v>
      </c>
      <c r="I1551">
        <v>717</v>
      </c>
      <c r="J1551">
        <v>152634.92000000001</v>
      </c>
      <c r="K1551" t="s">
        <v>38</v>
      </c>
      <c r="L1551">
        <v>14</v>
      </c>
      <c r="M1551" s="1">
        <v>44629</v>
      </c>
      <c r="N1551" t="s">
        <v>20</v>
      </c>
    </row>
    <row r="1552" spans="1:14">
      <c r="A1552" t="s">
        <v>1584</v>
      </c>
      <c r="B1552">
        <v>41</v>
      </c>
      <c r="C1552" t="s">
        <v>22</v>
      </c>
      <c r="D1552" t="s">
        <v>37</v>
      </c>
      <c r="E1552" t="s">
        <v>17</v>
      </c>
      <c r="F1552" t="s">
        <v>18</v>
      </c>
      <c r="G1552">
        <v>87026.19</v>
      </c>
      <c r="H1552">
        <v>27143.79</v>
      </c>
      <c r="I1552">
        <v>650</v>
      </c>
      <c r="J1552">
        <v>126911.94</v>
      </c>
      <c r="K1552" t="s">
        <v>19</v>
      </c>
      <c r="L1552">
        <v>41</v>
      </c>
      <c r="M1552" s="1">
        <v>44901</v>
      </c>
      <c r="N1552" t="s">
        <v>20</v>
      </c>
    </row>
    <row r="1553" spans="1:14">
      <c r="A1553" t="s">
        <v>1585</v>
      </c>
      <c r="B1553">
        <v>39</v>
      </c>
      <c r="C1553" t="s">
        <v>15</v>
      </c>
      <c r="D1553" t="s">
        <v>23</v>
      </c>
      <c r="E1553" t="s">
        <v>47</v>
      </c>
      <c r="F1553" t="s">
        <v>33</v>
      </c>
      <c r="G1553">
        <v>140765.10999999999</v>
      </c>
      <c r="H1553">
        <v>27496.2</v>
      </c>
      <c r="I1553">
        <v>308</v>
      </c>
      <c r="J1553">
        <v>12998.89</v>
      </c>
      <c r="K1553" t="s">
        <v>19</v>
      </c>
      <c r="L1553">
        <v>21</v>
      </c>
      <c r="M1553" s="1">
        <v>43380</v>
      </c>
      <c r="N1553" t="s">
        <v>20</v>
      </c>
    </row>
    <row r="1554" spans="1:14">
      <c r="A1554" t="s">
        <v>1586</v>
      </c>
      <c r="B1554">
        <v>22</v>
      </c>
      <c r="C1554" t="s">
        <v>22</v>
      </c>
      <c r="D1554" t="s">
        <v>37</v>
      </c>
      <c r="E1554" t="s">
        <v>27</v>
      </c>
      <c r="F1554" t="s">
        <v>45</v>
      </c>
      <c r="G1554">
        <v>197348.25</v>
      </c>
      <c r="H1554">
        <v>30667.43</v>
      </c>
      <c r="I1554">
        <v>649</v>
      </c>
      <c r="J1554">
        <v>32748.23</v>
      </c>
      <c r="K1554" t="s">
        <v>19</v>
      </c>
      <c r="L1554">
        <v>55</v>
      </c>
      <c r="M1554" s="1">
        <v>44870</v>
      </c>
      <c r="N1554" t="s">
        <v>20</v>
      </c>
    </row>
    <row r="1555" spans="1:14">
      <c r="A1555" t="s">
        <v>1587</v>
      </c>
      <c r="B1555">
        <v>50</v>
      </c>
      <c r="C1555" t="s">
        <v>15</v>
      </c>
      <c r="D1555" t="s">
        <v>37</v>
      </c>
      <c r="E1555" t="s">
        <v>27</v>
      </c>
      <c r="F1555" t="s">
        <v>18</v>
      </c>
      <c r="G1555">
        <v>14447.41</v>
      </c>
      <c r="H1555">
        <v>91918.74</v>
      </c>
      <c r="I1555">
        <v>383</v>
      </c>
      <c r="J1555">
        <v>18128.98</v>
      </c>
      <c r="K1555" t="s">
        <v>19</v>
      </c>
      <c r="L1555">
        <v>47</v>
      </c>
      <c r="M1555" s="1">
        <v>43243</v>
      </c>
      <c r="N1555" t="s">
        <v>35</v>
      </c>
    </row>
    <row r="1556" spans="1:14">
      <c r="A1556" t="s">
        <v>1588</v>
      </c>
      <c r="B1556">
        <v>53</v>
      </c>
      <c r="C1556" t="s">
        <v>15</v>
      </c>
      <c r="D1556" t="s">
        <v>16</v>
      </c>
      <c r="E1556" t="s">
        <v>17</v>
      </c>
      <c r="F1556" t="s">
        <v>18</v>
      </c>
      <c r="G1556">
        <v>24455.67</v>
      </c>
      <c r="H1556">
        <v>67209.91</v>
      </c>
      <c r="I1556">
        <v>832</v>
      </c>
      <c r="J1556">
        <v>177384.4</v>
      </c>
      <c r="K1556" t="s">
        <v>25</v>
      </c>
      <c r="L1556">
        <v>58</v>
      </c>
      <c r="M1556" s="1">
        <v>43666</v>
      </c>
      <c r="N1556" t="s">
        <v>20</v>
      </c>
    </row>
    <row r="1557" spans="1:14">
      <c r="A1557" t="s">
        <v>1589</v>
      </c>
      <c r="B1557">
        <v>64</v>
      </c>
      <c r="C1557" t="s">
        <v>22</v>
      </c>
      <c r="D1557" t="s">
        <v>29</v>
      </c>
      <c r="E1557" t="s">
        <v>17</v>
      </c>
      <c r="F1557" t="s">
        <v>33</v>
      </c>
      <c r="G1557">
        <v>118664.01</v>
      </c>
      <c r="H1557">
        <v>232055.7</v>
      </c>
      <c r="I1557">
        <v>657</v>
      </c>
      <c r="J1557">
        <v>49782.45</v>
      </c>
      <c r="K1557" t="s">
        <v>38</v>
      </c>
      <c r="L1557">
        <v>7</v>
      </c>
      <c r="M1557" s="1">
        <v>44683</v>
      </c>
      <c r="N1557" t="s">
        <v>20</v>
      </c>
    </row>
    <row r="1558" spans="1:14">
      <c r="A1558" t="s">
        <v>1590</v>
      </c>
      <c r="B1558">
        <v>37</v>
      </c>
      <c r="C1558" t="s">
        <v>22</v>
      </c>
      <c r="D1558" t="s">
        <v>23</v>
      </c>
      <c r="E1558" t="s">
        <v>27</v>
      </c>
      <c r="F1558" t="s">
        <v>31</v>
      </c>
      <c r="G1558">
        <v>194439.42</v>
      </c>
      <c r="H1558">
        <v>38603.839999999997</v>
      </c>
      <c r="I1558">
        <v>677</v>
      </c>
      <c r="J1558">
        <v>46570.32</v>
      </c>
      <c r="K1558" t="s">
        <v>38</v>
      </c>
      <c r="L1558">
        <v>36</v>
      </c>
      <c r="M1558" s="1">
        <v>44718</v>
      </c>
      <c r="N1558" t="s">
        <v>20</v>
      </c>
    </row>
    <row r="1559" spans="1:14">
      <c r="A1559" t="s">
        <v>1591</v>
      </c>
      <c r="B1559">
        <v>36</v>
      </c>
      <c r="C1559" t="s">
        <v>22</v>
      </c>
      <c r="D1559" t="s">
        <v>29</v>
      </c>
      <c r="E1559" t="s">
        <v>24</v>
      </c>
      <c r="F1559" t="s">
        <v>45</v>
      </c>
      <c r="G1559">
        <v>259877.13</v>
      </c>
      <c r="H1559">
        <v>11069.7</v>
      </c>
      <c r="I1559">
        <v>471</v>
      </c>
      <c r="J1559">
        <v>42568.959999999999</v>
      </c>
      <c r="K1559" t="s">
        <v>19</v>
      </c>
      <c r="L1559">
        <v>21</v>
      </c>
      <c r="M1559" s="1">
        <v>44850</v>
      </c>
      <c r="N1559" t="s">
        <v>20</v>
      </c>
    </row>
    <row r="1560" spans="1:14">
      <c r="A1560" t="s">
        <v>1592</v>
      </c>
      <c r="B1560">
        <v>52</v>
      </c>
      <c r="C1560" t="s">
        <v>22</v>
      </c>
      <c r="D1560" t="s">
        <v>37</v>
      </c>
      <c r="E1560" t="s">
        <v>27</v>
      </c>
      <c r="F1560" t="s">
        <v>18</v>
      </c>
      <c r="G1560">
        <v>31229.97</v>
      </c>
      <c r="H1560">
        <v>80137.440000000002</v>
      </c>
      <c r="I1560">
        <v>324</v>
      </c>
      <c r="J1560">
        <v>23264.59</v>
      </c>
      <c r="K1560" t="s">
        <v>19</v>
      </c>
      <c r="L1560">
        <v>50</v>
      </c>
      <c r="M1560" s="1">
        <v>43950</v>
      </c>
      <c r="N1560" t="s">
        <v>35</v>
      </c>
    </row>
    <row r="1561" spans="1:14">
      <c r="A1561" t="s">
        <v>1593</v>
      </c>
      <c r="B1561">
        <v>69</v>
      </c>
      <c r="C1561" t="s">
        <v>22</v>
      </c>
      <c r="D1561" t="s">
        <v>23</v>
      </c>
      <c r="E1561" t="s">
        <v>27</v>
      </c>
      <c r="F1561" t="s">
        <v>31</v>
      </c>
      <c r="G1561">
        <v>88692.160000000003</v>
      </c>
      <c r="H1561">
        <v>52723.94</v>
      </c>
      <c r="I1561">
        <v>692</v>
      </c>
      <c r="J1561">
        <v>98323.69</v>
      </c>
      <c r="K1561" t="s">
        <v>19</v>
      </c>
      <c r="L1561">
        <v>40</v>
      </c>
      <c r="M1561" s="1">
        <v>43797</v>
      </c>
      <c r="N1561" t="s">
        <v>20</v>
      </c>
    </row>
    <row r="1562" spans="1:14">
      <c r="A1562" t="s">
        <v>1594</v>
      </c>
      <c r="B1562">
        <v>60</v>
      </c>
      <c r="C1562" t="s">
        <v>22</v>
      </c>
      <c r="D1562" t="s">
        <v>37</v>
      </c>
      <c r="E1562" t="s">
        <v>27</v>
      </c>
      <c r="F1562" t="s">
        <v>33</v>
      </c>
      <c r="G1562">
        <v>52673.84</v>
      </c>
      <c r="H1562">
        <v>161209.1</v>
      </c>
      <c r="I1562">
        <v>402</v>
      </c>
      <c r="J1562">
        <v>13846.41</v>
      </c>
      <c r="K1562" t="s">
        <v>19</v>
      </c>
      <c r="L1562">
        <v>12</v>
      </c>
      <c r="M1562" s="1">
        <v>45014</v>
      </c>
      <c r="N1562" t="s">
        <v>20</v>
      </c>
    </row>
    <row r="1563" spans="1:14">
      <c r="A1563" t="s">
        <v>1595</v>
      </c>
      <c r="B1563">
        <v>34</v>
      </c>
      <c r="C1563" t="s">
        <v>15</v>
      </c>
      <c r="D1563" t="s">
        <v>23</v>
      </c>
      <c r="E1563" t="s">
        <v>27</v>
      </c>
      <c r="F1563" t="s">
        <v>18</v>
      </c>
      <c r="G1563">
        <v>26392.26</v>
      </c>
      <c r="H1563">
        <v>66960.86</v>
      </c>
      <c r="I1563">
        <v>535</v>
      </c>
      <c r="J1563">
        <v>12626.22</v>
      </c>
      <c r="K1563" t="s">
        <v>25</v>
      </c>
      <c r="L1563">
        <v>15</v>
      </c>
      <c r="M1563" s="1">
        <v>44714</v>
      </c>
      <c r="N1563" t="s">
        <v>20</v>
      </c>
    </row>
    <row r="1564" spans="1:14">
      <c r="A1564" t="s">
        <v>1596</v>
      </c>
      <c r="B1564">
        <v>62</v>
      </c>
      <c r="C1564" t="s">
        <v>15</v>
      </c>
      <c r="D1564" t="s">
        <v>23</v>
      </c>
      <c r="E1564" t="s">
        <v>27</v>
      </c>
      <c r="F1564" t="s">
        <v>31</v>
      </c>
      <c r="G1564">
        <v>120781.4</v>
      </c>
      <c r="H1564">
        <v>68024.789999999994</v>
      </c>
      <c r="I1564">
        <v>709</v>
      </c>
      <c r="J1564">
        <v>240373.58</v>
      </c>
      <c r="K1564" t="s">
        <v>38</v>
      </c>
      <c r="L1564">
        <v>15</v>
      </c>
      <c r="M1564" s="1">
        <v>44140</v>
      </c>
      <c r="N1564" t="s">
        <v>20</v>
      </c>
    </row>
    <row r="1565" spans="1:14">
      <c r="A1565" t="s">
        <v>1597</v>
      </c>
      <c r="B1565">
        <v>60</v>
      </c>
      <c r="C1565" t="s">
        <v>22</v>
      </c>
      <c r="D1565" t="s">
        <v>23</v>
      </c>
      <c r="E1565" t="s">
        <v>17</v>
      </c>
      <c r="F1565" t="s">
        <v>33</v>
      </c>
      <c r="G1565">
        <v>12203.04</v>
      </c>
      <c r="H1565">
        <v>97021.5</v>
      </c>
      <c r="I1565">
        <v>848</v>
      </c>
      <c r="J1565">
        <v>299050.17</v>
      </c>
      <c r="K1565" t="s">
        <v>38</v>
      </c>
      <c r="L1565">
        <v>17</v>
      </c>
      <c r="M1565" s="1">
        <v>43648</v>
      </c>
      <c r="N1565" t="s">
        <v>20</v>
      </c>
    </row>
    <row r="1566" spans="1:14">
      <c r="A1566" t="s">
        <v>1598</v>
      </c>
      <c r="B1566">
        <v>51</v>
      </c>
      <c r="C1566" t="s">
        <v>15</v>
      </c>
      <c r="D1566" t="s">
        <v>23</v>
      </c>
      <c r="E1566" t="s">
        <v>17</v>
      </c>
      <c r="F1566" t="s">
        <v>18</v>
      </c>
      <c r="G1566">
        <v>26695.67</v>
      </c>
      <c r="H1566">
        <v>184294.69</v>
      </c>
      <c r="I1566">
        <v>631</v>
      </c>
      <c r="J1566">
        <v>199657.59</v>
      </c>
      <c r="K1566" t="s">
        <v>19</v>
      </c>
      <c r="L1566">
        <v>34</v>
      </c>
      <c r="M1566" s="1">
        <v>44781</v>
      </c>
      <c r="N1566" t="s">
        <v>20</v>
      </c>
    </row>
    <row r="1567" spans="1:14">
      <c r="A1567" t="s">
        <v>1599</v>
      </c>
      <c r="B1567">
        <v>26</v>
      </c>
      <c r="C1567" t="s">
        <v>22</v>
      </c>
      <c r="D1567" t="s">
        <v>29</v>
      </c>
      <c r="E1567" t="s">
        <v>47</v>
      </c>
      <c r="F1567" t="s">
        <v>31</v>
      </c>
      <c r="G1567">
        <v>133969.51</v>
      </c>
      <c r="H1567">
        <v>21491.65</v>
      </c>
      <c r="I1567">
        <v>831</v>
      </c>
      <c r="J1567">
        <v>482785.42</v>
      </c>
      <c r="K1567" t="s">
        <v>25</v>
      </c>
      <c r="L1567">
        <v>44</v>
      </c>
      <c r="M1567" s="1">
        <v>43106</v>
      </c>
      <c r="N1567" t="s">
        <v>20</v>
      </c>
    </row>
    <row r="1568" spans="1:14">
      <c r="A1568" t="s">
        <v>1600</v>
      </c>
      <c r="B1568">
        <v>43</v>
      </c>
      <c r="C1568" t="s">
        <v>15</v>
      </c>
      <c r="D1568" t="s">
        <v>23</v>
      </c>
      <c r="E1568" t="s">
        <v>27</v>
      </c>
      <c r="F1568" t="s">
        <v>31</v>
      </c>
      <c r="G1568">
        <v>11252.23</v>
      </c>
      <c r="H1568">
        <v>32992.43</v>
      </c>
      <c r="I1568">
        <v>328</v>
      </c>
      <c r="J1568">
        <v>40685.56</v>
      </c>
      <c r="K1568" t="s">
        <v>19</v>
      </c>
      <c r="L1568">
        <v>35</v>
      </c>
      <c r="M1568" s="1">
        <v>43680</v>
      </c>
      <c r="N1568" t="s">
        <v>35</v>
      </c>
    </row>
    <row r="1569" spans="1:14">
      <c r="A1569" t="s">
        <v>1601</v>
      </c>
      <c r="B1569">
        <v>19</v>
      </c>
      <c r="C1569" t="s">
        <v>15</v>
      </c>
      <c r="D1569" t="s">
        <v>41</v>
      </c>
      <c r="E1569" t="s">
        <v>27</v>
      </c>
      <c r="F1569" t="s">
        <v>31</v>
      </c>
      <c r="G1569">
        <v>21224.35</v>
      </c>
      <c r="H1569">
        <v>71117.84</v>
      </c>
      <c r="I1569">
        <v>842</v>
      </c>
      <c r="J1569">
        <v>451562.1</v>
      </c>
      <c r="K1569" t="s">
        <v>38</v>
      </c>
      <c r="L1569">
        <v>39</v>
      </c>
      <c r="M1569" s="1">
        <v>44587</v>
      </c>
      <c r="N1569" t="s">
        <v>35</v>
      </c>
    </row>
    <row r="1570" spans="1:14">
      <c r="A1570" t="s">
        <v>1602</v>
      </c>
      <c r="B1570">
        <v>26</v>
      </c>
      <c r="C1570" t="s">
        <v>15</v>
      </c>
      <c r="D1570" t="s">
        <v>29</v>
      </c>
      <c r="E1570" t="s">
        <v>27</v>
      </c>
      <c r="F1570" t="s">
        <v>31</v>
      </c>
      <c r="G1570">
        <v>62212.25</v>
      </c>
      <c r="H1570">
        <v>103265.04</v>
      </c>
      <c r="I1570">
        <v>318</v>
      </c>
      <c r="J1570">
        <v>40314.97</v>
      </c>
      <c r="K1570" t="s">
        <v>19</v>
      </c>
      <c r="L1570">
        <v>38</v>
      </c>
      <c r="M1570" s="1">
        <v>43712</v>
      </c>
      <c r="N1570" t="s">
        <v>20</v>
      </c>
    </row>
    <row r="1571" spans="1:14">
      <c r="A1571" t="s">
        <v>1603</v>
      </c>
      <c r="B1571">
        <v>26</v>
      </c>
      <c r="C1571" t="s">
        <v>22</v>
      </c>
      <c r="D1571" t="s">
        <v>23</v>
      </c>
      <c r="E1571" t="s">
        <v>27</v>
      </c>
      <c r="F1571" t="s">
        <v>31</v>
      </c>
      <c r="G1571">
        <v>176171.94</v>
      </c>
      <c r="H1571">
        <v>86436.08</v>
      </c>
      <c r="I1571">
        <v>447</v>
      </c>
      <c r="J1571">
        <v>37067.269999999997</v>
      </c>
      <c r="K1571" t="s">
        <v>19</v>
      </c>
      <c r="L1571">
        <v>14</v>
      </c>
      <c r="M1571" s="1">
        <v>44816</v>
      </c>
      <c r="N1571" t="s">
        <v>20</v>
      </c>
    </row>
    <row r="1572" spans="1:14">
      <c r="A1572" t="s">
        <v>1604</v>
      </c>
      <c r="B1572">
        <v>57</v>
      </c>
      <c r="C1572" t="s">
        <v>15</v>
      </c>
      <c r="D1572" t="s">
        <v>16</v>
      </c>
      <c r="E1572" t="s">
        <v>17</v>
      </c>
      <c r="F1572" t="s">
        <v>31</v>
      </c>
      <c r="G1572">
        <v>154152.79999999999</v>
      </c>
      <c r="H1572">
        <v>267567.78000000003</v>
      </c>
      <c r="I1572">
        <v>770</v>
      </c>
      <c r="J1572">
        <v>79605.61</v>
      </c>
      <c r="K1572" t="s">
        <v>25</v>
      </c>
      <c r="L1572">
        <v>55</v>
      </c>
      <c r="M1572" s="1">
        <v>44303</v>
      </c>
      <c r="N1572" t="s">
        <v>20</v>
      </c>
    </row>
    <row r="1573" spans="1:14">
      <c r="A1573" t="s">
        <v>1605</v>
      </c>
      <c r="B1573">
        <v>34</v>
      </c>
      <c r="C1573" t="s">
        <v>22</v>
      </c>
      <c r="D1573" t="s">
        <v>37</v>
      </c>
      <c r="E1573" t="s">
        <v>17</v>
      </c>
      <c r="F1573" t="s">
        <v>31</v>
      </c>
      <c r="G1573">
        <v>9320.5400000000009</v>
      </c>
      <c r="H1573">
        <v>240558.44</v>
      </c>
      <c r="I1573">
        <v>790</v>
      </c>
      <c r="J1573">
        <v>478734.29</v>
      </c>
      <c r="K1573" t="s">
        <v>38</v>
      </c>
      <c r="L1573">
        <v>59</v>
      </c>
      <c r="M1573" s="1">
        <v>44288</v>
      </c>
      <c r="N1573" t="s">
        <v>20</v>
      </c>
    </row>
    <row r="1574" spans="1:14">
      <c r="A1574" t="s">
        <v>1606</v>
      </c>
      <c r="B1574">
        <v>18</v>
      </c>
      <c r="C1574" t="s">
        <v>15</v>
      </c>
      <c r="D1574" t="s">
        <v>16</v>
      </c>
      <c r="E1574" t="s">
        <v>24</v>
      </c>
      <c r="F1574" t="s">
        <v>45</v>
      </c>
      <c r="G1574">
        <v>275770.77</v>
      </c>
      <c r="H1574">
        <v>12517.8</v>
      </c>
      <c r="I1574">
        <v>582</v>
      </c>
      <c r="J1574">
        <v>38862.15</v>
      </c>
      <c r="K1574" t="s">
        <v>38</v>
      </c>
      <c r="L1574">
        <v>5</v>
      </c>
      <c r="M1574" s="1">
        <v>44452</v>
      </c>
      <c r="N1574" t="s">
        <v>20</v>
      </c>
    </row>
    <row r="1575" spans="1:14">
      <c r="A1575" t="s">
        <v>1607</v>
      </c>
      <c r="B1575">
        <v>42</v>
      </c>
      <c r="C1575" t="s">
        <v>15</v>
      </c>
      <c r="D1575" t="s">
        <v>23</v>
      </c>
      <c r="E1575" t="s">
        <v>27</v>
      </c>
      <c r="F1575" t="s">
        <v>18</v>
      </c>
      <c r="G1575">
        <v>28194.06</v>
      </c>
      <c r="H1575">
        <v>87467.21</v>
      </c>
      <c r="I1575">
        <v>412</v>
      </c>
      <c r="J1575">
        <v>31218.01</v>
      </c>
      <c r="K1575" t="s">
        <v>19</v>
      </c>
      <c r="L1575">
        <v>30</v>
      </c>
      <c r="M1575" s="1">
        <v>44103</v>
      </c>
      <c r="N1575" t="s">
        <v>20</v>
      </c>
    </row>
    <row r="1576" spans="1:14">
      <c r="A1576" t="s">
        <v>1608</v>
      </c>
      <c r="B1576">
        <v>60</v>
      </c>
      <c r="C1576" t="s">
        <v>15</v>
      </c>
      <c r="D1576" t="s">
        <v>37</v>
      </c>
      <c r="E1576" t="s">
        <v>27</v>
      </c>
      <c r="F1576" t="s">
        <v>31</v>
      </c>
      <c r="G1576">
        <v>131485.9</v>
      </c>
      <c r="H1576">
        <v>149114.29999999999</v>
      </c>
      <c r="I1576">
        <v>754</v>
      </c>
      <c r="J1576">
        <v>324778.43</v>
      </c>
      <c r="K1576" t="s">
        <v>25</v>
      </c>
      <c r="L1576">
        <v>4</v>
      </c>
      <c r="M1576" s="1">
        <v>44873</v>
      </c>
      <c r="N1576" t="s">
        <v>20</v>
      </c>
    </row>
    <row r="1577" spans="1:14">
      <c r="A1577" t="s">
        <v>1609</v>
      </c>
      <c r="B1577">
        <v>57</v>
      </c>
      <c r="C1577" t="s">
        <v>15</v>
      </c>
      <c r="D1577" t="s">
        <v>37</v>
      </c>
      <c r="E1577" t="s">
        <v>17</v>
      </c>
      <c r="F1577" t="s">
        <v>33</v>
      </c>
      <c r="G1577">
        <v>111017.54</v>
      </c>
      <c r="H1577">
        <v>256218.64</v>
      </c>
      <c r="I1577">
        <v>629</v>
      </c>
      <c r="J1577">
        <v>137439.54999999999</v>
      </c>
      <c r="K1577" t="s">
        <v>38</v>
      </c>
      <c r="L1577">
        <v>15</v>
      </c>
      <c r="M1577" s="1">
        <v>43405</v>
      </c>
      <c r="N1577" t="s">
        <v>20</v>
      </c>
    </row>
    <row r="1578" spans="1:14">
      <c r="A1578" t="s">
        <v>1610</v>
      </c>
      <c r="B1578">
        <v>59</v>
      </c>
      <c r="C1578" t="s">
        <v>15</v>
      </c>
      <c r="D1578" t="s">
        <v>23</v>
      </c>
      <c r="E1578" t="s">
        <v>27</v>
      </c>
      <c r="F1578" t="s">
        <v>31</v>
      </c>
      <c r="G1578">
        <v>173258.2</v>
      </c>
      <c r="H1578">
        <v>131121.16</v>
      </c>
      <c r="I1578">
        <v>554</v>
      </c>
      <c r="J1578">
        <v>187793.06</v>
      </c>
      <c r="K1578" t="s">
        <v>25</v>
      </c>
      <c r="L1578">
        <v>39</v>
      </c>
      <c r="M1578" s="1">
        <v>44015</v>
      </c>
      <c r="N1578" t="s">
        <v>20</v>
      </c>
    </row>
    <row r="1579" spans="1:14">
      <c r="A1579" t="s">
        <v>1611</v>
      </c>
      <c r="B1579">
        <v>42</v>
      </c>
      <c r="C1579" t="s">
        <v>22</v>
      </c>
      <c r="D1579" t="s">
        <v>23</v>
      </c>
      <c r="E1579" t="s">
        <v>17</v>
      </c>
      <c r="F1579" t="s">
        <v>45</v>
      </c>
      <c r="G1579">
        <v>263937.31</v>
      </c>
      <c r="H1579">
        <v>239649.21</v>
      </c>
      <c r="I1579">
        <v>698</v>
      </c>
      <c r="J1579">
        <v>34390.76</v>
      </c>
      <c r="K1579" t="s">
        <v>25</v>
      </c>
      <c r="L1579">
        <v>35</v>
      </c>
      <c r="M1579" s="1">
        <v>44204</v>
      </c>
      <c r="N1579" t="s">
        <v>20</v>
      </c>
    </row>
    <row r="1580" spans="1:14">
      <c r="A1580" t="s">
        <v>1612</v>
      </c>
      <c r="B1580">
        <v>56</v>
      </c>
      <c r="C1580" t="s">
        <v>22</v>
      </c>
      <c r="D1580" t="s">
        <v>29</v>
      </c>
      <c r="E1580" t="s">
        <v>47</v>
      </c>
      <c r="F1580" t="s">
        <v>31</v>
      </c>
      <c r="G1580">
        <v>198917.77</v>
      </c>
      <c r="H1580">
        <v>23727.62</v>
      </c>
      <c r="I1580">
        <v>807</v>
      </c>
      <c r="J1580">
        <v>344136.4</v>
      </c>
      <c r="K1580" t="s">
        <v>25</v>
      </c>
      <c r="L1580">
        <v>45</v>
      </c>
      <c r="M1580" s="1">
        <v>44092</v>
      </c>
      <c r="N1580" t="s">
        <v>20</v>
      </c>
    </row>
    <row r="1581" spans="1:14">
      <c r="A1581" t="s">
        <v>1613</v>
      </c>
      <c r="B1581">
        <v>52</v>
      </c>
      <c r="C1581" t="s">
        <v>15</v>
      </c>
      <c r="D1581" t="s">
        <v>23</v>
      </c>
      <c r="E1581" t="s">
        <v>27</v>
      </c>
      <c r="F1581" t="s">
        <v>33</v>
      </c>
      <c r="G1581">
        <v>147198.06</v>
      </c>
      <c r="H1581">
        <v>127195.34</v>
      </c>
      <c r="I1581">
        <v>765</v>
      </c>
      <c r="J1581">
        <v>471414.55</v>
      </c>
      <c r="K1581" t="s">
        <v>38</v>
      </c>
      <c r="L1581">
        <v>10</v>
      </c>
      <c r="M1581" s="1">
        <v>43807</v>
      </c>
      <c r="N1581" t="s">
        <v>20</v>
      </c>
    </row>
    <row r="1582" spans="1:14">
      <c r="A1582" t="s">
        <v>1614</v>
      </c>
      <c r="B1582">
        <v>20</v>
      </c>
      <c r="C1582" t="s">
        <v>15</v>
      </c>
      <c r="D1582" t="s">
        <v>37</v>
      </c>
      <c r="E1582" t="s">
        <v>24</v>
      </c>
      <c r="F1582" t="s">
        <v>33</v>
      </c>
      <c r="G1582">
        <v>133503.34</v>
      </c>
      <c r="H1582">
        <v>6243.66</v>
      </c>
      <c r="I1582">
        <v>706</v>
      </c>
      <c r="J1582">
        <v>119980.56</v>
      </c>
      <c r="K1582" t="s">
        <v>38</v>
      </c>
      <c r="L1582">
        <v>55</v>
      </c>
      <c r="M1582" s="1">
        <v>43781</v>
      </c>
      <c r="N1582" t="s">
        <v>20</v>
      </c>
    </row>
    <row r="1583" spans="1:14">
      <c r="A1583" t="s">
        <v>1615</v>
      </c>
      <c r="B1583">
        <v>67</v>
      </c>
      <c r="C1583" t="s">
        <v>15</v>
      </c>
      <c r="D1583" t="s">
        <v>23</v>
      </c>
      <c r="E1583" t="s">
        <v>17</v>
      </c>
      <c r="F1583" t="s">
        <v>18</v>
      </c>
      <c r="G1583">
        <v>57912.08</v>
      </c>
      <c r="H1583">
        <v>228819</v>
      </c>
      <c r="I1583">
        <v>397</v>
      </c>
      <c r="J1583">
        <v>38225.96</v>
      </c>
      <c r="K1583" t="s">
        <v>19</v>
      </c>
      <c r="L1583">
        <v>2</v>
      </c>
      <c r="M1583" s="1">
        <v>44231</v>
      </c>
      <c r="N1583" t="s">
        <v>20</v>
      </c>
    </row>
    <row r="1584" spans="1:14">
      <c r="A1584" t="s">
        <v>1616</v>
      </c>
      <c r="B1584">
        <v>54</v>
      </c>
      <c r="C1584" t="s">
        <v>15</v>
      </c>
      <c r="D1584" t="s">
        <v>41</v>
      </c>
      <c r="E1584" t="s">
        <v>27</v>
      </c>
      <c r="F1584" t="s">
        <v>31</v>
      </c>
      <c r="G1584">
        <v>82611.259999999995</v>
      </c>
      <c r="H1584">
        <v>65155.38</v>
      </c>
      <c r="I1584">
        <v>589</v>
      </c>
      <c r="J1584">
        <v>87780.89</v>
      </c>
      <c r="K1584" t="s">
        <v>38</v>
      </c>
      <c r="L1584">
        <v>44</v>
      </c>
      <c r="M1584" s="1">
        <v>44663</v>
      </c>
      <c r="N1584" t="s">
        <v>20</v>
      </c>
    </row>
    <row r="1585" spans="1:14">
      <c r="A1585" t="s">
        <v>1617</v>
      </c>
      <c r="B1585">
        <v>61</v>
      </c>
      <c r="C1585" t="s">
        <v>22</v>
      </c>
      <c r="D1585" t="s">
        <v>29</v>
      </c>
      <c r="E1585" t="s">
        <v>17</v>
      </c>
      <c r="F1585" t="s">
        <v>31</v>
      </c>
      <c r="G1585">
        <v>76055.33</v>
      </c>
      <c r="H1585">
        <v>238256.74</v>
      </c>
      <c r="I1585">
        <v>455</v>
      </c>
      <c r="J1585">
        <v>47940.67</v>
      </c>
      <c r="K1585" t="s">
        <v>19</v>
      </c>
      <c r="L1585">
        <v>24</v>
      </c>
      <c r="M1585" s="1">
        <v>44213</v>
      </c>
      <c r="N1585" t="s">
        <v>20</v>
      </c>
    </row>
    <row r="1586" spans="1:14">
      <c r="A1586" t="s">
        <v>1618</v>
      </c>
      <c r="B1586">
        <v>61</v>
      </c>
      <c r="C1586" t="s">
        <v>15</v>
      </c>
      <c r="D1586" t="s">
        <v>23</v>
      </c>
      <c r="E1586" t="s">
        <v>27</v>
      </c>
      <c r="F1586" t="s">
        <v>31</v>
      </c>
      <c r="G1586">
        <v>7364.33</v>
      </c>
      <c r="H1586">
        <v>166772.94</v>
      </c>
      <c r="I1586">
        <v>461</v>
      </c>
      <c r="J1586">
        <v>15496.97</v>
      </c>
      <c r="K1586" t="s">
        <v>19</v>
      </c>
      <c r="L1586">
        <v>28</v>
      </c>
      <c r="M1586" s="1">
        <v>43873</v>
      </c>
      <c r="N1586" t="s">
        <v>20</v>
      </c>
    </row>
    <row r="1587" spans="1:14">
      <c r="A1587" t="s">
        <v>1619</v>
      </c>
      <c r="B1587">
        <v>68</v>
      </c>
      <c r="C1587" t="s">
        <v>22</v>
      </c>
      <c r="D1587" t="s">
        <v>23</v>
      </c>
      <c r="E1587" t="s">
        <v>27</v>
      </c>
      <c r="F1587" t="s">
        <v>18</v>
      </c>
      <c r="G1587">
        <v>25668.28</v>
      </c>
      <c r="H1587">
        <v>169764.63</v>
      </c>
      <c r="I1587">
        <v>396</v>
      </c>
      <c r="J1587">
        <v>33021.519999999997</v>
      </c>
      <c r="K1587" t="s">
        <v>25</v>
      </c>
      <c r="L1587">
        <v>22</v>
      </c>
      <c r="M1587" s="1">
        <v>44033</v>
      </c>
      <c r="N1587" t="s">
        <v>20</v>
      </c>
    </row>
    <row r="1588" spans="1:14">
      <c r="A1588" t="s">
        <v>1620</v>
      </c>
      <c r="B1588">
        <v>47</v>
      </c>
      <c r="C1588" t="s">
        <v>15</v>
      </c>
      <c r="D1588" t="s">
        <v>29</v>
      </c>
      <c r="E1588" t="s">
        <v>17</v>
      </c>
      <c r="F1588" t="s">
        <v>33</v>
      </c>
      <c r="G1588">
        <v>110633.15</v>
      </c>
      <c r="H1588">
        <v>152416.47</v>
      </c>
      <c r="I1588">
        <v>676</v>
      </c>
      <c r="J1588">
        <v>77786.5</v>
      </c>
      <c r="K1588" t="s">
        <v>38</v>
      </c>
      <c r="L1588">
        <v>44</v>
      </c>
      <c r="M1588" s="1">
        <v>45011</v>
      </c>
      <c r="N1588" t="s">
        <v>20</v>
      </c>
    </row>
    <row r="1589" spans="1:14">
      <c r="A1589" t="s">
        <v>1621</v>
      </c>
      <c r="B1589">
        <v>55</v>
      </c>
      <c r="C1589" t="s">
        <v>22</v>
      </c>
      <c r="D1589" t="s">
        <v>37</v>
      </c>
      <c r="E1589" t="s">
        <v>24</v>
      </c>
      <c r="F1589" t="s">
        <v>18</v>
      </c>
      <c r="G1589">
        <v>60759.58</v>
      </c>
      <c r="H1589">
        <v>3849.62</v>
      </c>
      <c r="I1589">
        <v>749</v>
      </c>
      <c r="J1589">
        <v>182820.22</v>
      </c>
      <c r="K1589" t="s">
        <v>25</v>
      </c>
      <c r="L1589">
        <v>32</v>
      </c>
      <c r="M1589" s="1">
        <v>43760</v>
      </c>
      <c r="N1589" t="s">
        <v>35</v>
      </c>
    </row>
    <row r="1590" spans="1:14">
      <c r="A1590" t="s">
        <v>1622</v>
      </c>
      <c r="B1590">
        <v>51</v>
      </c>
      <c r="C1590" t="s">
        <v>15</v>
      </c>
      <c r="D1590" t="s">
        <v>37</v>
      </c>
      <c r="E1590" t="s">
        <v>27</v>
      </c>
      <c r="F1590" t="s">
        <v>31</v>
      </c>
      <c r="G1590">
        <v>183702.33</v>
      </c>
      <c r="H1590">
        <v>46953.01</v>
      </c>
      <c r="I1590">
        <v>416</v>
      </c>
      <c r="J1590">
        <v>21886.95</v>
      </c>
      <c r="K1590" t="s">
        <v>19</v>
      </c>
      <c r="L1590">
        <v>31</v>
      </c>
      <c r="M1590" s="1">
        <v>44881</v>
      </c>
      <c r="N1590" t="s">
        <v>20</v>
      </c>
    </row>
    <row r="1591" spans="1:14">
      <c r="A1591" t="s">
        <v>1623</v>
      </c>
      <c r="B1591">
        <v>29</v>
      </c>
      <c r="C1591" t="s">
        <v>15</v>
      </c>
      <c r="D1591" t="s">
        <v>23</v>
      </c>
      <c r="E1591" t="s">
        <v>27</v>
      </c>
      <c r="F1591" t="s">
        <v>45</v>
      </c>
      <c r="G1591">
        <v>72510.02</v>
      </c>
      <c r="H1591">
        <v>156371.41</v>
      </c>
      <c r="I1591">
        <v>805</v>
      </c>
      <c r="J1591">
        <v>292841.28000000003</v>
      </c>
      <c r="K1591" t="s">
        <v>38</v>
      </c>
      <c r="L1591">
        <v>19</v>
      </c>
      <c r="M1591" s="1">
        <v>43487</v>
      </c>
      <c r="N1591" t="s">
        <v>20</v>
      </c>
    </row>
    <row r="1592" spans="1:14">
      <c r="A1592" t="s">
        <v>1624</v>
      </c>
      <c r="B1592">
        <v>36</v>
      </c>
      <c r="C1592" t="s">
        <v>22</v>
      </c>
      <c r="D1592" t="s">
        <v>23</v>
      </c>
      <c r="E1592" t="s">
        <v>24</v>
      </c>
      <c r="F1592" t="s">
        <v>18</v>
      </c>
      <c r="G1592">
        <v>16372.38</v>
      </c>
      <c r="H1592">
        <v>17725.23</v>
      </c>
      <c r="I1592">
        <v>488</v>
      </c>
      <c r="J1592">
        <v>38245.879999999997</v>
      </c>
      <c r="K1592" t="s">
        <v>19</v>
      </c>
      <c r="L1592">
        <v>51</v>
      </c>
      <c r="M1592" s="1">
        <v>44529</v>
      </c>
      <c r="N1592" t="s">
        <v>20</v>
      </c>
    </row>
    <row r="1593" spans="1:14">
      <c r="A1593" t="s">
        <v>1625</v>
      </c>
      <c r="B1593">
        <v>54</v>
      </c>
      <c r="C1593" t="s">
        <v>15</v>
      </c>
      <c r="D1593" t="s">
        <v>23</v>
      </c>
      <c r="E1593" t="s">
        <v>24</v>
      </c>
      <c r="F1593" t="s">
        <v>33</v>
      </c>
      <c r="G1593">
        <v>120494.13</v>
      </c>
      <c r="H1593">
        <v>13016.77</v>
      </c>
      <c r="I1593">
        <v>775</v>
      </c>
      <c r="J1593">
        <v>266178.69</v>
      </c>
      <c r="K1593" t="s">
        <v>25</v>
      </c>
      <c r="L1593">
        <v>21</v>
      </c>
      <c r="M1593" s="1">
        <v>43590</v>
      </c>
      <c r="N1593" t="s">
        <v>20</v>
      </c>
    </row>
    <row r="1594" spans="1:14">
      <c r="A1594" t="s">
        <v>1626</v>
      </c>
      <c r="B1594">
        <v>61</v>
      </c>
      <c r="C1594" t="s">
        <v>15</v>
      </c>
      <c r="D1594" t="s">
        <v>16</v>
      </c>
      <c r="E1594" t="s">
        <v>17</v>
      </c>
      <c r="F1594" t="s">
        <v>33</v>
      </c>
      <c r="G1594">
        <v>60191.07</v>
      </c>
      <c r="H1594">
        <v>60364.82</v>
      </c>
      <c r="I1594">
        <v>622</v>
      </c>
      <c r="J1594">
        <v>75429.710000000006</v>
      </c>
      <c r="K1594" t="s">
        <v>25</v>
      </c>
      <c r="L1594">
        <v>3</v>
      </c>
      <c r="M1594" s="1">
        <v>44272</v>
      </c>
      <c r="N1594" t="s">
        <v>20</v>
      </c>
    </row>
    <row r="1595" spans="1:14">
      <c r="A1595" t="s">
        <v>1627</v>
      </c>
      <c r="B1595">
        <v>66</v>
      </c>
      <c r="C1595" t="s">
        <v>15</v>
      </c>
      <c r="D1595" t="s">
        <v>23</v>
      </c>
      <c r="E1595" t="s">
        <v>27</v>
      </c>
      <c r="F1595" t="s">
        <v>31</v>
      </c>
      <c r="G1595">
        <v>28077.34</v>
      </c>
      <c r="H1595">
        <v>188932.4</v>
      </c>
      <c r="I1595">
        <v>479</v>
      </c>
      <c r="J1595">
        <v>22662.69</v>
      </c>
      <c r="K1595" t="s">
        <v>19</v>
      </c>
      <c r="L1595">
        <v>6</v>
      </c>
      <c r="M1595" s="1">
        <v>43885</v>
      </c>
      <c r="N1595" t="s">
        <v>20</v>
      </c>
    </row>
    <row r="1596" spans="1:14">
      <c r="A1596" t="s">
        <v>1628</v>
      </c>
      <c r="B1596">
        <v>34</v>
      </c>
      <c r="C1596" t="s">
        <v>22</v>
      </c>
      <c r="D1596" t="s">
        <v>29</v>
      </c>
      <c r="E1596" t="s">
        <v>47</v>
      </c>
      <c r="F1596" t="s">
        <v>31</v>
      </c>
      <c r="G1596">
        <v>199307.85</v>
      </c>
      <c r="H1596">
        <v>29727.55</v>
      </c>
      <c r="I1596">
        <v>480</v>
      </c>
      <c r="J1596">
        <v>43104.03</v>
      </c>
      <c r="K1596" t="s">
        <v>25</v>
      </c>
      <c r="L1596">
        <v>32</v>
      </c>
      <c r="M1596" s="1">
        <v>43579</v>
      </c>
      <c r="N1596" t="s">
        <v>20</v>
      </c>
    </row>
    <row r="1597" spans="1:14">
      <c r="A1597" t="s">
        <v>1629</v>
      </c>
      <c r="B1597">
        <v>27</v>
      </c>
      <c r="C1597" t="s">
        <v>15</v>
      </c>
      <c r="D1597" t="s">
        <v>16</v>
      </c>
      <c r="E1597" t="s">
        <v>27</v>
      </c>
      <c r="F1597" t="s">
        <v>18</v>
      </c>
      <c r="G1597">
        <v>78937.78</v>
      </c>
      <c r="H1597">
        <v>103674.36</v>
      </c>
      <c r="I1597">
        <v>586</v>
      </c>
      <c r="J1597">
        <v>141431.69</v>
      </c>
      <c r="K1597" t="s">
        <v>38</v>
      </c>
      <c r="L1597">
        <v>2</v>
      </c>
      <c r="M1597" s="1">
        <v>44854</v>
      </c>
      <c r="N1597" t="s">
        <v>20</v>
      </c>
    </row>
    <row r="1598" spans="1:14">
      <c r="A1598" t="s">
        <v>1630</v>
      </c>
      <c r="B1598">
        <v>66</v>
      </c>
      <c r="C1598" t="s">
        <v>15</v>
      </c>
      <c r="D1598" t="s">
        <v>41</v>
      </c>
      <c r="E1598" t="s">
        <v>17</v>
      </c>
      <c r="F1598" t="s">
        <v>45</v>
      </c>
      <c r="G1598">
        <v>233933.47</v>
      </c>
      <c r="H1598">
        <v>186551.08</v>
      </c>
      <c r="I1598">
        <v>774</v>
      </c>
      <c r="J1598">
        <v>483433.43</v>
      </c>
      <c r="K1598" t="s">
        <v>38</v>
      </c>
      <c r="L1598">
        <v>24</v>
      </c>
      <c r="M1598" s="1">
        <v>44689</v>
      </c>
      <c r="N1598" t="s">
        <v>35</v>
      </c>
    </row>
    <row r="1599" spans="1:14">
      <c r="A1599" t="s">
        <v>1631</v>
      </c>
      <c r="B1599">
        <v>64</v>
      </c>
      <c r="C1599" t="s">
        <v>22</v>
      </c>
      <c r="D1599" t="s">
        <v>23</v>
      </c>
      <c r="E1599" t="s">
        <v>27</v>
      </c>
      <c r="F1599" t="s">
        <v>18</v>
      </c>
      <c r="G1599">
        <v>82511.399999999994</v>
      </c>
      <c r="H1599">
        <v>162128.85</v>
      </c>
      <c r="I1599">
        <v>561</v>
      </c>
      <c r="J1599">
        <v>168050.13</v>
      </c>
      <c r="K1599" t="s">
        <v>38</v>
      </c>
      <c r="L1599">
        <v>45</v>
      </c>
      <c r="M1599" s="1">
        <v>43942</v>
      </c>
      <c r="N1599" t="s">
        <v>20</v>
      </c>
    </row>
    <row r="1600" spans="1:14">
      <c r="A1600" t="s">
        <v>1632</v>
      </c>
      <c r="B1600">
        <v>29</v>
      </c>
      <c r="C1600" t="s">
        <v>22</v>
      </c>
      <c r="D1600" t="s">
        <v>23</v>
      </c>
      <c r="E1600" t="s">
        <v>17</v>
      </c>
      <c r="F1600" t="s">
        <v>45</v>
      </c>
      <c r="G1600">
        <v>356271.74</v>
      </c>
      <c r="H1600">
        <v>226189.14</v>
      </c>
      <c r="I1600">
        <v>822</v>
      </c>
      <c r="J1600">
        <v>334746.83</v>
      </c>
      <c r="K1600" t="s">
        <v>25</v>
      </c>
      <c r="L1600">
        <v>59</v>
      </c>
      <c r="M1600" s="1">
        <v>43190</v>
      </c>
      <c r="N1600" t="s">
        <v>20</v>
      </c>
    </row>
    <row r="1601" spans="1:14">
      <c r="A1601" t="s">
        <v>1633</v>
      </c>
      <c r="B1601">
        <v>33</v>
      </c>
      <c r="C1601" t="s">
        <v>22</v>
      </c>
      <c r="D1601" t="s">
        <v>16</v>
      </c>
      <c r="E1601" t="s">
        <v>27</v>
      </c>
      <c r="F1601" t="s">
        <v>33</v>
      </c>
      <c r="G1601">
        <v>120596.47</v>
      </c>
      <c r="H1601">
        <v>194523.82</v>
      </c>
      <c r="I1601">
        <v>461</v>
      </c>
      <c r="J1601">
        <v>44453.74</v>
      </c>
      <c r="K1601" t="s">
        <v>25</v>
      </c>
      <c r="L1601">
        <v>27</v>
      </c>
      <c r="M1601" s="1">
        <v>43752</v>
      </c>
      <c r="N1601" t="s">
        <v>20</v>
      </c>
    </row>
    <row r="1602" spans="1:14">
      <c r="A1602" t="s">
        <v>1634</v>
      </c>
      <c r="B1602">
        <v>41</v>
      </c>
      <c r="C1602" t="s">
        <v>15</v>
      </c>
      <c r="D1602" t="s">
        <v>16</v>
      </c>
      <c r="E1602" t="s">
        <v>27</v>
      </c>
      <c r="F1602" t="s">
        <v>18</v>
      </c>
      <c r="G1602">
        <v>81705.429999999993</v>
      </c>
      <c r="H1602">
        <v>49530.13</v>
      </c>
      <c r="I1602">
        <v>786</v>
      </c>
      <c r="J1602">
        <v>296369.78999999998</v>
      </c>
      <c r="K1602" t="s">
        <v>38</v>
      </c>
      <c r="L1602">
        <v>9</v>
      </c>
      <c r="M1602" s="1">
        <v>44626</v>
      </c>
      <c r="N1602" t="s">
        <v>20</v>
      </c>
    </row>
    <row r="1603" spans="1:14">
      <c r="A1603" t="s">
        <v>1635</v>
      </c>
      <c r="B1603">
        <v>36</v>
      </c>
      <c r="C1603" t="s">
        <v>15</v>
      </c>
      <c r="D1603" t="s">
        <v>23</v>
      </c>
      <c r="E1603" t="s">
        <v>27</v>
      </c>
      <c r="F1603" t="s">
        <v>33</v>
      </c>
      <c r="G1603">
        <v>21862.02</v>
      </c>
      <c r="H1603">
        <v>128723.23</v>
      </c>
      <c r="I1603">
        <v>480</v>
      </c>
      <c r="J1603">
        <v>24545.25</v>
      </c>
      <c r="K1603" t="s">
        <v>19</v>
      </c>
      <c r="L1603">
        <v>13</v>
      </c>
      <c r="M1603" s="1">
        <v>44069</v>
      </c>
      <c r="N1603" t="s">
        <v>20</v>
      </c>
    </row>
    <row r="1604" spans="1:14">
      <c r="A1604" t="s">
        <v>1636</v>
      </c>
      <c r="B1604">
        <v>25</v>
      </c>
      <c r="C1604" t="s">
        <v>15</v>
      </c>
      <c r="D1604" t="s">
        <v>41</v>
      </c>
      <c r="E1604" t="s">
        <v>27</v>
      </c>
      <c r="F1604" t="s">
        <v>18</v>
      </c>
      <c r="G1604">
        <v>62674.32</v>
      </c>
      <c r="H1604">
        <v>147628.34</v>
      </c>
      <c r="I1604">
        <v>768</v>
      </c>
      <c r="J1604">
        <v>201181.66</v>
      </c>
      <c r="K1604" t="s">
        <v>38</v>
      </c>
      <c r="L1604">
        <v>55</v>
      </c>
      <c r="M1604" s="1">
        <v>44545</v>
      </c>
      <c r="N1604" t="s">
        <v>20</v>
      </c>
    </row>
    <row r="1605" spans="1:14">
      <c r="A1605" t="s">
        <v>1637</v>
      </c>
      <c r="B1605">
        <v>48</v>
      </c>
      <c r="C1605" t="s">
        <v>22</v>
      </c>
      <c r="D1605" t="s">
        <v>37</v>
      </c>
      <c r="E1605" t="s">
        <v>17</v>
      </c>
      <c r="F1605" t="s">
        <v>33</v>
      </c>
      <c r="G1605">
        <v>10949.98</v>
      </c>
      <c r="H1605">
        <v>269227.56</v>
      </c>
      <c r="I1605">
        <v>320</v>
      </c>
      <c r="J1605">
        <v>13638.38</v>
      </c>
      <c r="K1605" t="s">
        <v>19</v>
      </c>
      <c r="L1605">
        <v>14</v>
      </c>
      <c r="M1605" s="1">
        <v>44971</v>
      </c>
      <c r="N1605" t="s">
        <v>35</v>
      </c>
    </row>
    <row r="1606" spans="1:14">
      <c r="A1606" t="s">
        <v>1638</v>
      </c>
      <c r="B1606">
        <v>38</v>
      </c>
      <c r="C1606" t="s">
        <v>15</v>
      </c>
      <c r="D1606" t="s">
        <v>23</v>
      </c>
      <c r="E1606" t="s">
        <v>24</v>
      </c>
      <c r="F1606" t="s">
        <v>18</v>
      </c>
      <c r="G1606">
        <v>5302.17</v>
      </c>
      <c r="H1606">
        <v>17482.189999999999</v>
      </c>
      <c r="I1606">
        <v>574</v>
      </c>
      <c r="J1606">
        <v>63003.43</v>
      </c>
      <c r="K1606" t="s">
        <v>38</v>
      </c>
      <c r="L1606">
        <v>51</v>
      </c>
      <c r="M1606" s="1">
        <v>44762</v>
      </c>
      <c r="N1606" t="s">
        <v>20</v>
      </c>
    </row>
    <row r="1607" spans="1:14">
      <c r="A1607" t="s">
        <v>1639</v>
      </c>
      <c r="B1607">
        <v>34</v>
      </c>
      <c r="C1607" t="s">
        <v>15</v>
      </c>
      <c r="D1607" t="s">
        <v>23</v>
      </c>
      <c r="E1607" t="s">
        <v>47</v>
      </c>
      <c r="F1607" t="s">
        <v>31</v>
      </c>
      <c r="G1607">
        <v>181276.1</v>
      </c>
      <c r="H1607">
        <v>29449.99</v>
      </c>
      <c r="I1607">
        <v>559</v>
      </c>
      <c r="J1607">
        <v>150362.13</v>
      </c>
      <c r="K1607" t="s">
        <v>38</v>
      </c>
      <c r="L1607">
        <v>11</v>
      </c>
      <c r="M1607" s="1">
        <v>43881</v>
      </c>
      <c r="N1607" t="s">
        <v>20</v>
      </c>
    </row>
    <row r="1608" spans="1:14">
      <c r="A1608" t="s">
        <v>1640</v>
      </c>
      <c r="B1608">
        <v>40</v>
      </c>
      <c r="C1608" t="s">
        <v>22</v>
      </c>
      <c r="D1608" t="s">
        <v>29</v>
      </c>
      <c r="E1608" t="s">
        <v>27</v>
      </c>
      <c r="F1608" t="s">
        <v>18</v>
      </c>
      <c r="G1608">
        <v>53228.81</v>
      </c>
      <c r="H1608">
        <v>117053.34</v>
      </c>
      <c r="I1608">
        <v>632</v>
      </c>
      <c r="J1608">
        <v>82379.69</v>
      </c>
      <c r="K1608" t="s">
        <v>25</v>
      </c>
      <c r="L1608">
        <v>14</v>
      </c>
      <c r="M1608" s="1">
        <v>43891</v>
      </c>
      <c r="N1608" t="s">
        <v>20</v>
      </c>
    </row>
    <row r="1609" spans="1:14">
      <c r="A1609" t="s">
        <v>1641</v>
      </c>
      <c r="B1609">
        <v>54</v>
      </c>
      <c r="C1609" t="s">
        <v>22</v>
      </c>
      <c r="D1609" t="s">
        <v>37</v>
      </c>
      <c r="E1609" t="s">
        <v>17</v>
      </c>
      <c r="F1609" t="s">
        <v>33</v>
      </c>
      <c r="G1609">
        <v>113026.28</v>
      </c>
      <c r="H1609">
        <v>252613.04</v>
      </c>
      <c r="I1609">
        <v>765</v>
      </c>
      <c r="J1609">
        <v>268299.56</v>
      </c>
      <c r="K1609" t="s">
        <v>25</v>
      </c>
      <c r="L1609">
        <v>16</v>
      </c>
      <c r="M1609" s="1">
        <v>44460</v>
      </c>
      <c r="N1609" t="s">
        <v>20</v>
      </c>
    </row>
    <row r="1610" spans="1:14">
      <c r="A1610" t="s">
        <v>1642</v>
      </c>
      <c r="B1610">
        <v>33</v>
      </c>
      <c r="C1610" t="s">
        <v>22</v>
      </c>
      <c r="D1610" t="s">
        <v>23</v>
      </c>
      <c r="E1610" t="s">
        <v>17</v>
      </c>
      <c r="F1610" t="s">
        <v>31</v>
      </c>
      <c r="G1610">
        <v>168507.69</v>
      </c>
      <c r="H1610">
        <v>139638.88</v>
      </c>
      <c r="I1610">
        <v>415</v>
      </c>
      <c r="J1610">
        <v>21635.91</v>
      </c>
      <c r="K1610" t="s">
        <v>25</v>
      </c>
      <c r="L1610">
        <v>10</v>
      </c>
      <c r="M1610" s="1">
        <v>44723</v>
      </c>
      <c r="N1610" t="s">
        <v>35</v>
      </c>
    </row>
    <row r="1611" spans="1:14">
      <c r="A1611" t="s">
        <v>1643</v>
      </c>
      <c r="B1611">
        <v>23</v>
      </c>
      <c r="C1611" t="s">
        <v>22</v>
      </c>
      <c r="D1611" t="s">
        <v>16</v>
      </c>
      <c r="E1611" t="s">
        <v>27</v>
      </c>
      <c r="F1611" t="s">
        <v>18</v>
      </c>
      <c r="G1611">
        <v>95009.09</v>
      </c>
      <c r="H1611">
        <v>101793.36</v>
      </c>
      <c r="I1611">
        <v>712</v>
      </c>
      <c r="J1611">
        <v>448192.78</v>
      </c>
      <c r="K1611" t="s">
        <v>25</v>
      </c>
      <c r="L1611">
        <v>20</v>
      </c>
      <c r="M1611" s="1">
        <v>44781</v>
      </c>
      <c r="N1611" t="s">
        <v>20</v>
      </c>
    </row>
    <row r="1612" spans="1:14">
      <c r="A1612" t="s">
        <v>1644</v>
      </c>
      <c r="B1612">
        <v>25</v>
      </c>
      <c r="C1612" t="s">
        <v>22</v>
      </c>
      <c r="D1612" t="s">
        <v>16</v>
      </c>
      <c r="E1612" t="s">
        <v>27</v>
      </c>
      <c r="F1612" t="s">
        <v>31</v>
      </c>
      <c r="G1612">
        <v>174523.81</v>
      </c>
      <c r="H1612">
        <v>73069.22</v>
      </c>
      <c r="I1612">
        <v>836</v>
      </c>
      <c r="J1612">
        <v>59006.61</v>
      </c>
      <c r="K1612" t="s">
        <v>38</v>
      </c>
      <c r="L1612">
        <v>16</v>
      </c>
      <c r="M1612" s="1">
        <v>44436</v>
      </c>
      <c r="N1612" t="s">
        <v>20</v>
      </c>
    </row>
    <row r="1613" spans="1:14">
      <c r="A1613" t="s">
        <v>1645</v>
      </c>
      <c r="B1613">
        <v>42</v>
      </c>
      <c r="C1613" t="s">
        <v>15</v>
      </c>
      <c r="D1613" t="s">
        <v>23</v>
      </c>
      <c r="E1613" t="s">
        <v>17</v>
      </c>
      <c r="F1613" t="s">
        <v>31</v>
      </c>
      <c r="G1613">
        <v>99245.73</v>
      </c>
      <c r="H1613">
        <v>249106.44</v>
      </c>
      <c r="I1613">
        <v>556</v>
      </c>
      <c r="J1613">
        <v>74923.45</v>
      </c>
      <c r="K1613" t="s">
        <v>38</v>
      </c>
      <c r="L1613">
        <v>58</v>
      </c>
      <c r="M1613" s="1">
        <v>43412</v>
      </c>
      <c r="N1613" t="s">
        <v>20</v>
      </c>
    </row>
    <row r="1614" spans="1:14">
      <c r="A1614" t="s">
        <v>1646</v>
      </c>
      <c r="B1614">
        <v>35</v>
      </c>
      <c r="C1614" t="s">
        <v>22</v>
      </c>
      <c r="D1614" t="s">
        <v>16</v>
      </c>
      <c r="E1614" t="s">
        <v>47</v>
      </c>
      <c r="F1614" t="s">
        <v>45</v>
      </c>
      <c r="G1614">
        <v>201186.64</v>
      </c>
      <c r="H1614">
        <v>29645.38</v>
      </c>
      <c r="I1614">
        <v>467</v>
      </c>
      <c r="J1614">
        <v>20106.79</v>
      </c>
      <c r="K1614" t="s">
        <v>19</v>
      </c>
      <c r="L1614">
        <v>34</v>
      </c>
      <c r="M1614" s="1">
        <v>44115</v>
      </c>
      <c r="N1614" t="s">
        <v>20</v>
      </c>
    </row>
    <row r="1615" spans="1:14">
      <c r="A1615" t="s">
        <v>1647</v>
      </c>
      <c r="B1615">
        <v>42</v>
      </c>
      <c r="C1615" t="s">
        <v>15</v>
      </c>
      <c r="D1615" t="s">
        <v>41</v>
      </c>
      <c r="E1615" t="s">
        <v>17</v>
      </c>
      <c r="F1615" t="s">
        <v>33</v>
      </c>
      <c r="G1615">
        <v>31629.05</v>
      </c>
      <c r="H1615">
        <v>91775.679999999993</v>
      </c>
      <c r="I1615">
        <v>832</v>
      </c>
      <c r="J1615">
        <v>135822.20000000001</v>
      </c>
      <c r="K1615" t="s">
        <v>25</v>
      </c>
      <c r="L1615">
        <v>57</v>
      </c>
      <c r="M1615" s="1">
        <v>45076</v>
      </c>
      <c r="N1615" t="s">
        <v>20</v>
      </c>
    </row>
    <row r="1616" spans="1:14">
      <c r="A1616" t="s">
        <v>1648</v>
      </c>
      <c r="B1616">
        <v>29</v>
      </c>
      <c r="C1616" t="s">
        <v>15</v>
      </c>
      <c r="D1616" t="s">
        <v>23</v>
      </c>
      <c r="E1616" t="s">
        <v>27</v>
      </c>
      <c r="F1616" t="s">
        <v>31</v>
      </c>
      <c r="G1616">
        <v>83062.69</v>
      </c>
      <c r="H1616">
        <v>39542.370000000003</v>
      </c>
      <c r="I1616">
        <v>314</v>
      </c>
      <c r="J1616">
        <v>25975.15</v>
      </c>
      <c r="K1616" t="s">
        <v>19</v>
      </c>
      <c r="L1616">
        <v>16</v>
      </c>
      <c r="M1616" s="1">
        <v>43176</v>
      </c>
      <c r="N1616" t="s">
        <v>20</v>
      </c>
    </row>
    <row r="1617" spans="1:14">
      <c r="A1617" t="s">
        <v>1649</v>
      </c>
      <c r="B1617">
        <v>32</v>
      </c>
      <c r="C1617" t="s">
        <v>22</v>
      </c>
      <c r="D1617" t="s">
        <v>23</v>
      </c>
      <c r="E1617" t="s">
        <v>17</v>
      </c>
      <c r="F1617" t="s">
        <v>18</v>
      </c>
      <c r="G1617">
        <v>37282.86</v>
      </c>
      <c r="H1617">
        <v>248351.88</v>
      </c>
      <c r="I1617">
        <v>349</v>
      </c>
      <c r="J1617">
        <v>39448.910000000003</v>
      </c>
      <c r="K1617" t="s">
        <v>25</v>
      </c>
      <c r="L1617">
        <v>14</v>
      </c>
      <c r="M1617" s="1">
        <v>43359</v>
      </c>
      <c r="N1617" t="s">
        <v>20</v>
      </c>
    </row>
    <row r="1618" spans="1:14">
      <c r="A1618" t="s">
        <v>1650</v>
      </c>
      <c r="B1618">
        <v>43</v>
      </c>
      <c r="C1618" t="s">
        <v>22</v>
      </c>
      <c r="D1618" t="s">
        <v>29</v>
      </c>
      <c r="E1618" t="s">
        <v>27</v>
      </c>
      <c r="F1618" t="s">
        <v>18</v>
      </c>
      <c r="G1618">
        <v>56397.91</v>
      </c>
      <c r="H1618">
        <v>135439.10999999999</v>
      </c>
      <c r="I1618">
        <v>603</v>
      </c>
      <c r="J1618">
        <v>92052.04</v>
      </c>
      <c r="K1618" t="s">
        <v>38</v>
      </c>
      <c r="L1618">
        <v>53</v>
      </c>
      <c r="M1618" s="1">
        <v>44129</v>
      </c>
      <c r="N1618" t="s">
        <v>20</v>
      </c>
    </row>
    <row r="1619" spans="1:14">
      <c r="A1619" t="s">
        <v>1651</v>
      </c>
      <c r="B1619">
        <v>58</v>
      </c>
      <c r="C1619" t="s">
        <v>22</v>
      </c>
      <c r="D1619" t="s">
        <v>37</v>
      </c>
      <c r="E1619" t="s">
        <v>24</v>
      </c>
      <c r="F1619" t="s">
        <v>31</v>
      </c>
      <c r="G1619">
        <v>134774.32999999999</v>
      </c>
      <c r="H1619">
        <v>19193.98</v>
      </c>
      <c r="I1619">
        <v>786</v>
      </c>
      <c r="J1619">
        <v>202194.46</v>
      </c>
      <c r="K1619" t="s">
        <v>38</v>
      </c>
      <c r="L1619">
        <v>28</v>
      </c>
      <c r="M1619" s="1">
        <v>45078</v>
      </c>
      <c r="N1619" t="s">
        <v>20</v>
      </c>
    </row>
    <row r="1620" spans="1:14">
      <c r="A1620" t="s">
        <v>1652</v>
      </c>
      <c r="B1620">
        <v>62</v>
      </c>
      <c r="C1620" t="s">
        <v>15</v>
      </c>
      <c r="D1620" t="s">
        <v>41</v>
      </c>
      <c r="E1620" t="s">
        <v>17</v>
      </c>
      <c r="F1620" t="s">
        <v>31</v>
      </c>
      <c r="G1620">
        <v>195773.47</v>
      </c>
      <c r="H1620">
        <v>90626.98</v>
      </c>
      <c r="I1620">
        <v>715</v>
      </c>
      <c r="J1620">
        <v>64072.12</v>
      </c>
      <c r="K1620" t="s">
        <v>38</v>
      </c>
      <c r="L1620">
        <v>18</v>
      </c>
      <c r="M1620" s="1">
        <v>44309</v>
      </c>
      <c r="N1620" t="s">
        <v>35</v>
      </c>
    </row>
    <row r="1621" spans="1:14">
      <c r="A1621" t="s">
        <v>1653</v>
      </c>
      <c r="B1621">
        <v>43</v>
      </c>
      <c r="C1621" t="s">
        <v>22</v>
      </c>
      <c r="D1621" t="s">
        <v>29</v>
      </c>
      <c r="E1621" t="s">
        <v>27</v>
      </c>
      <c r="F1621" t="s">
        <v>31</v>
      </c>
      <c r="G1621">
        <v>147035.31</v>
      </c>
      <c r="H1621">
        <v>42074.7</v>
      </c>
      <c r="I1621">
        <v>604</v>
      </c>
      <c r="J1621">
        <v>36958.18</v>
      </c>
      <c r="K1621" t="s">
        <v>19</v>
      </c>
      <c r="L1621">
        <v>26</v>
      </c>
      <c r="M1621" s="1">
        <v>43780</v>
      </c>
      <c r="N1621" t="s">
        <v>20</v>
      </c>
    </row>
    <row r="1622" spans="1:14">
      <c r="A1622" t="s">
        <v>1654</v>
      </c>
      <c r="B1622">
        <v>64</v>
      </c>
      <c r="C1622" t="s">
        <v>22</v>
      </c>
      <c r="D1622" t="s">
        <v>37</v>
      </c>
      <c r="E1622" t="s">
        <v>24</v>
      </c>
      <c r="F1622" t="s">
        <v>18</v>
      </c>
      <c r="G1622">
        <v>64731.1</v>
      </c>
      <c r="H1622">
        <v>9848.85</v>
      </c>
      <c r="I1622">
        <v>495</v>
      </c>
      <c r="J1622">
        <v>5997.46</v>
      </c>
      <c r="K1622" t="s">
        <v>25</v>
      </c>
      <c r="L1622">
        <v>38</v>
      </c>
      <c r="M1622" s="1">
        <v>44882</v>
      </c>
      <c r="N1622" t="s">
        <v>20</v>
      </c>
    </row>
    <row r="1623" spans="1:14">
      <c r="A1623" t="s">
        <v>1655</v>
      </c>
      <c r="B1623">
        <v>49</v>
      </c>
      <c r="C1623" t="s">
        <v>22</v>
      </c>
      <c r="D1623" t="s">
        <v>29</v>
      </c>
      <c r="E1623" t="s">
        <v>27</v>
      </c>
      <c r="F1623" t="s">
        <v>31</v>
      </c>
      <c r="G1623">
        <v>70343.02</v>
      </c>
      <c r="H1623">
        <v>44529.22</v>
      </c>
      <c r="I1623">
        <v>687</v>
      </c>
      <c r="J1623">
        <v>195093.16</v>
      </c>
      <c r="K1623" t="s">
        <v>25</v>
      </c>
      <c r="L1623">
        <v>7</v>
      </c>
      <c r="M1623" s="1">
        <v>43306</v>
      </c>
      <c r="N1623" t="s">
        <v>20</v>
      </c>
    </row>
    <row r="1624" spans="1:14">
      <c r="A1624" t="s">
        <v>1656</v>
      </c>
      <c r="B1624">
        <v>27</v>
      </c>
      <c r="C1624" t="s">
        <v>22</v>
      </c>
      <c r="D1624" t="s">
        <v>29</v>
      </c>
      <c r="E1624" t="s">
        <v>47</v>
      </c>
      <c r="F1624" t="s">
        <v>33</v>
      </c>
      <c r="G1624">
        <v>14830.54</v>
      </c>
      <c r="H1624">
        <v>11544.75</v>
      </c>
      <c r="I1624">
        <v>754</v>
      </c>
      <c r="J1624">
        <v>252800.2</v>
      </c>
      <c r="K1624" t="s">
        <v>38</v>
      </c>
      <c r="L1624">
        <v>45</v>
      </c>
      <c r="M1624" s="1">
        <v>44891</v>
      </c>
      <c r="N1624" t="s">
        <v>20</v>
      </c>
    </row>
    <row r="1625" spans="1:14">
      <c r="A1625" t="s">
        <v>1657</v>
      </c>
      <c r="B1625">
        <v>33</v>
      </c>
      <c r="C1625" t="s">
        <v>22</v>
      </c>
      <c r="D1625" t="s">
        <v>23</v>
      </c>
      <c r="E1625" t="s">
        <v>27</v>
      </c>
      <c r="F1625" t="s">
        <v>18</v>
      </c>
      <c r="G1625">
        <v>29524.39</v>
      </c>
      <c r="H1625">
        <v>51416.24</v>
      </c>
      <c r="I1625">
        <v>609</v>
      </c>
      <c r="J1625">
        <v>137235.62</v>
      </c>
      <c r="K1625" t="s">
        <v>38</v>
      </c>
      <c r="L1625">
        <v>34</v>
      </c>
      <c r="M1625" s="1">
        <v>44831</v>
      </c>
      <c r="N1625" t="s">
        <v>20</v>
      </c>
    </row>
    <row r="1626" spans="1:14">
      <c r="A1626" t="s">
        <v>1658</v>
      </c>
      <c r="B1626">
        <v>24</v>
      </c>
      <c r="C1626" t="s">
        <v>15</v>
      </c>
      <c r="D1626" t="s">
        <v>23</v>
      </c>
      <c r="E1626" t="s">
        <v>27</v>
      </c>
      <c r="F1626" t="s">
        <v>31</v>
      </c>
      <c r="G1626">
        <v>154847.34</v>
      </c>
      <c r="H1626">
        <v>68102.47</v>
      </c>
      <c r="I1626">
        <v>426</v>
      </c>
      <c r="J1626">
        <v>35203.379999999997</v>
      </c>
      <c r="K1626" t="s">
        <v>19</v>
      </c>
      <c r="L1626">
        <v>47</v>
      </c>
      <c r="M1626" s="1">
        <v>44002</v>
      </c>
      <c r="N1626" t="s">
        <v>20</v>
      </c>
    </row>
    <row r="1627" spans="1:14">
      <c r="A1627" t="s">
        <v>1659</v>
      </c>
      <c r="B1627">
        <v>34</v>
      </c>
      <c r="C1627" t="s">
        <v>15</v>
      </c>
      <c r="D1627" t="s">
        <v>23</v>
      </c>
      <c r="E1627" t="s">
        <v>27</v>
      </c>
      <c r="F1627" t="s">
        <v>45</v>
      </c>
      <c r="G1627">
        <v>142372.37</v>
      </c>
      <c r="H1627">
        <v>48044.59</v>
      </c>
      <c r="I1627">
        <v>474</v>
      </c>
      <c r="J1627">
        <v>28938.77</v>
      </c>
      <c r="K1627" t="s">
        <v>25</v>
      </c>
      <c r="L1627">
        <v>49</v>
      </c>
      <c r="M1627" s="1">
        <v>43305</v>
      </c>
      <c r="N1627" t="s">
        <v>20</v>
      </c>
    </row>
    <row r="1628" spans="1:14">
      <c r="A1628" t="s">
        <v>1660</v>
      </c>
      <c r="B1628">
        <v>40</v>
      </c>
      <c r="C1628" t="s">
        <v>15</v>
      </c>
      <c r="D1628" t="s">
        <v>29</v>
      </c>
      <c r="E1628" t="s">
        <v>27</v>
      </c>
      <c r="F1628" t="s">
        <v>45</v>
      </c>
      <c r="G1628">
        <v>370484.69</v>
      </c>
      <c r="H1628">
        <v>192164.02</v>
      </c>
      <c r="I1628">
        <v>433</v>
      </c>
      <c r="J1628">
        <v>33137.769999999997</v>
      </c>
      <c r="K1628" t="s">
        <v>19</v>
      </c>
      <c r="L1628">
        <v>45</v>
      </c>
      <c r="M1628" s="1">
        <v>44178</v>
      </c>
      <c r="N1628" t="s">
        <v>20</v>
      </c>
    </row>
    <row r="1629" spans="1:14">
      <c r="A1629" t="s">
        <v>1661</v>
      </c>
      <c r="B1629">
        <v>43</v>
      </c>
      <c r="C1629" t="s">
        <v>22</v>
      </c>
      <c r="D1629" t="s">
        <v>23</v>
      </c>
      <c r="E1629" t="s">
        <v>27</v>
      </c>
      <c r="F1629" t="s">
        <v>18</v>
      </c>
      <c r="G1629">
        <v>58398.2</v>
      </c>
      <c r="H1629">
        <v>77355.66</v>
      </c>
      <c r="I1629">
        <v>365</v>
      </c>
      <c r="J1629">
        <v>28991.31</v>
      </c>
      <c r="K1629" t="s">
        <v>19</v>
      </c>
      <c r="L1629">
        <v>7</v>
      </c>
      <c r="M1629" s="1">
        <v>44965</v>
      </c>
      <c r="N1629" t="s">
        <v>35</v>
      </c>
    </row>
    <row r="1630" spans="1:14">
      <c r="A1630" t="s">
        <v>1662</v>
      </c>
      <c r="B1630">
        <v>38</v>
      </c>
      <c r="C1630" t="s">
        <v>22</v>
      </c>
      <c r="D1630" t="s">
        <v>41</v>
      </c>
      <c r="E1630" t="s">
        <v>17</v>
      </c>
      <c r="F1630" t="s">
        <v>31</v>
      </c>
      <c r="G1630">
        <v>38512.089999999997</v>
      </c>
      <c r="H1630">
        <v>144291.32</v>
      </c>
      <c r="I1630">
        <v>692</v>
      </c>
      <c r="J1630">
        <v>138010.71</v>
      </c>
      <c r="K1630" t="s">
        <v>25</v>
      </c>
      <c r="L1630">
        <v>33</v>
      </c>
      <c r="M1630" s="1">
        <v>44036</v>
      </c>
      <c r="N1630" t="s">
        <v>20</v>
      </c>
    </row>
    <row r="1631" spans="1:14">
      <c r="A1631" t="s">
        <v>1663</v>
      </c>
      <c r="B1631">
        <v>39</v>
      </c>
      <c r="C1631" t="s">
        <v>22</v>
      </c>
      <c r="D1631" t="s">
        <v>23</v>
      </c>
      <c r="E1631" t="s">
        <v>17</v>
      </c>
      <c r="F1631" t="s">
        <v>33</v>
      </c>
      <c r="G1631">
        <v>46627.47</v>
      </c>
      <c r="H1631">
        <v>271611.31</v>
      </c>
      <c r="I1631">
        <v>664</v>
      </c>
      <c r="J1631">
        <v>197529.06</v>
      </c>
      <c r="K1631" t="s">
        <v>19</v>
      </c>
      <c r="L1631">
        <v>35</v>
      </c>
      <c r="M1631" s="1">
        <v>43132</v>
      </c>
      <c r="N1631" t="s">
        <v>20</v>
      </c>
    </row>
    <row r="1632" spans="1:14">
      <c r="A1632" t="s">
        <v>1664</v>
      </c>
      <c r="B1632">
        <v>24</v>
      </c>
      <c r="C1632" t="s">
        <v>15</v>
      </c>
      <c r="D1632" t="s">
        <v>23</v>
      </c>
      <c r="E1632" t="s">
        <v>17</v>
      </c>
      <c r="F1632" t="s">
        <v>18</v>
      </c>
      <c r="G1632">
        <v>50134.06</v>
      </c>
      <c r="H1632">
        <v>209650.04</v>
      </c>
      <c r="I1632">
        <v>578</v>
      </c>
      <c r="J1632">
        <v>60292.69</v>
      </c>
      <c r="K1632" t="s">
        <v>25</v>
      </c>
      <c r="L1632">
        <v>52</v>
      </c>
      <c r="M1632" s="1">
        <v>44580</v>
      </c>
      <c r="N1632" t="s">
        <v>20</v>
      </c>
    </row>
    <row r="1633" spans="1:14">
      <c r="A1633" t="s">
        <v>1665</v>
      </c>
      <c r="B1633">
        <v>31</v>
      </c>
      <c r="C1633" t="s">
        <v>22</v>
      </c>
      <c r="D1633" t="s">
        <v>29</v>
      </c>
      <c r="E1633" t="s">
        <v>27</v>
      </c>
      <c r="F1633" t="s">
        <v>31</v>
      </c>
      <c r="G1633">
        <v>86583.07</v>
      </c>
      <c r="H1633">
        <v>135066.37</v>
      </c>
      <c r="I1633">
        <v>662</v>
      </c>
      <c r="J1633">
        <v>50717.07</v>
      </c>
      <c r="K1633" t="s">
        <v>25</v>
      </c>
      <c r="L1633">
        <v>50</v>
      </c>
      <c r="M1633" s="1">
        <v>43396</v>
      </c>
      <c r="N1633" t="s">
        <v>20</v>
      </c>
    </row>
    <row r="1634" spans="1:14">
      <c r="A1634" t="s">
        <v>1666</v>
      </c>
      <c r="B1634">
        <v>32</v>
      </c>
      <c r="C1634" t="s">
        <v>22</v>
      </c>
      <c r="D1634" t="s">
        <v>16</v>
      </c>
      <c r="E1634" t="s">
        <v>17</v>
      </c>
      <c r="F1634" t="s">
        <v>18</v>
      </c>
      <c r="G1634">
        <v>78077.820000000007</v>
      </c>
      <c r="H1634">
        <v>217557.69</v>
      </c>
      <c r="I1634">
        <v>470</v>
      </c>
      <c r="J1634">
        <v>11640.09</v>
      </c>
      <c r="K1634" t="s">
        <v>19</v>
      </c>
      <c r="L1634">
        <v>39</v>
      </c>
      <c r="M1634" s="1">
        <v>43940</v>
      </c>
      <c r="N1634" t="s">
        <v>20</v>
      </c>
    </row>
    <row r="1635" spans="1:14">
      <c r="A1635" t="s">
        <v>1667</v>
      </c>
      <c r="B1635">
        <v>24</v>
      </c>
      <c r="C1635" t="s">
        <v>22</v>
      </c>
      <c r="D1635" t="s">
        <v>23</v>
      </c>
      <c r="E1635" t="s">
        <v>27</v>
      </c>
      <c r="F1635" t="s">
        <v>31</v>
      </c>
      <c r="G1635">
        <v>148208.91</v>
      </c>
      <c r="H1635">
        <v>170899.78</v>
      </c>
      <c r="I1635">
        <v>350</v>
      </c>
      <c r="J1635">
        <v>40577.279999999999</v>
      </c>
      <c r="K1635" t="s">
        <v>25</v>
      </c>
      <c r="L1635">
        <v>21</v>
      </c>
      <c r="M1635" s="1">
        <v>44884</v>
      </c>
      <c r="N1635" t="s">
        <v>35</v>
      </c>
    </row>
    <row r="1636" spans="1:14">
      <c r="A1636" t="s">
        <v>1668</v>
      </c>
      <c r="B1636">
        <v>26</v>
      </c>
      <c r="C1636" t="s">
        <v>15</v>
      </c>
      <c r="D1636" t="s">
        <v>23</v>
      </c>
      <c r="E1636" t="s">
        <v>17</v>
      </c>
      <c r="F1636" t="s">
        <v>31</v>
      </c>
      <c r="G1636">
        <v>117042.03</v>
      </c>
      <c r="H1636">
        <v>265747.39</v>
      </c>
      <c r="I1636">
        <v>627</v>
      </c>
      <c r="J1636">
        <v>169052.63</v>
      </c>
      <c r="K1636" t="s">
        <v>25</v>
      </c>
      <c r="L1636">
        <v>49</v>
      </c>
      <c r="M1636" s="1">
        <v>44441</v>
      </c>
      <c r="N1636" t="s">
        <v>20</v>
      </c>
    </row>
    <row r="1637" spans="1:14">
      <c r="A1637" t="s">
        <v>1669</v>
      </c>
      <c r="B1637">
        <v>68</v>
      </c>
      <c r="C1637" t="s">
        <v>22</v>
      </c>
      <c r="D1637" t="s">
        <v>41</v>
      </c>
      <c r="E1637" t="s">
        <v>27</v>
      </c>
      <c r="F1637" t="s">
        <v>45</v>
      </c>
      <c r="G1637">
        <v>420023.62</v>
      </c>
      <c r="H1637">
        <v>139248.74</v>
      </c>
      <c r="I1637">
        <v>444</v>
      </c>
      <c r="J1637">
        <v>22888.5</v>
      </c>
      <c r="K1637" t="s">
        <v>19</v>
      </c>
      <c r="L1637">
        <v>28</v>
      </c>
      <c r="M1637" s="1">
        <v>45087</v>
      </c>
      <c r="N1637" t="s">
        <v>20</v>
      </c>
    </row>
    <row r="1638" spans="1:14">
      <c r="A1638" t="s">
        <v>1670</v>
      </c>
      <c r="B1638">
        <v>65</v>
      </c>
      <c r="C1638" t="s">
        <v>15</v>
      </c>
      <c r="D1638" t="s">
        <v>23</v>
      </c>
      <c r="E1638" t="s">
        <v>47</v>
      </c>
      <c r="F1638" t="s">
        <v>18</v>
      </c>
      <c r="G1638">
        <v>56704.28</v>
      </c>
      <c r="H1638">
        <v>27250.18</v>
      </c>
      <c r="I1638">
        <v>573</v>
      </c>
      <c r="J1638">
        <v>185938.39</v>
      </c>
      <c r="K1638" t="s">
        <v>38</v>
      </c>
      <c r="L1638">
        <v>32</v>
      </c>
      <c r="M1638" s="1">
        <v>43417</v>
      </c>
      <c r="N1638" t="s">
        <v>20</v>
      </c>
    </row>
    <row r="1639" spans="1:14">
      <c r="A1639" t="s">
        <v>1671</v>
      </c>
      <c r="B1639">
        <v>25</v>
      </c>
      <c r="C1639" t="s">
        <v>22</v>
      </c>
      <c r="D1639" t="s">
        <v>23</v>
      </c>
      <c r="E1639" t="s">
        <v>17</v>
      </c>
      <c r="F1639" t="s">
        <v>31</v>
      </c>
      <c r="G1639">
        <v>193055.91</v>
      </c>
      <c r="H1639">
        <v>169911.31</v>
      </c>
      <c r="I1639">
        <v>454</v>
      </c>
      <c r="J1639">
        <v>36201.32</v>
      </c>
      <c r="K1639" t="s">
        <v>19</v>
      </c>
      <c r="L1639">
        <v>44</v>
      </c>
      <c r="M1639" s="1">
        <v>43254</v>
      </c>
      <c r="N1639" t="s">
        <v>20</v>
      </c>
    </row>
    <row r="1640" spans="1:14">
      <c r="A1640" t="s">
        <v>1672</v>
      </c>
      <c r="B1640">
        <v>67</v>
      </c>
      <c r="C1640" t="s">
        <v>15</v>
      </c>
      <c r="D1640" t="s">
        <v>37</v>
      </c>
      <c r="E1640" t="s">
        <v>17</v>
      </c>
      <c r="F1640" t="s">
        <v>31</v>
      </c>
      <c r="G1640">
        <v>47358.7</v>
      </c>
      <c r="H1640">
        <v>97641.44</v>
      </c>
      <c r="I1640">
        <v>807</v>
      </c>
      <c r="J1640">
        <v>465102.36</v>
      </c>
      <c r="K1640" t="s">
        <v>25</v>
      </c>
      <c r="L1640">
        <v>16</v>
      </c>
      <c r="M1640" s="1">
        <v>44062</v>
      </c>
      <c r="N1640" t="s">
        <v>20</v>
      </c>
    </row>
    <row r="1641" spans="1:14">
      <c r="A1641" t="s">
        <v>1673</v>
      </c>
      <c r="B1641">
        <v>40</v>
      </c>
      <c r="C1641" t="s">
        <v>15</v>
      </c>
      <c r="D1641" t="s">
        <v>23</v>
      </c>
      <c r="E1641" t="s">
        <v>27</v>
      </c>
      <c r="F1641" t="s">
        <v>31</v>
      </c>
      <c r="G1641">
        <v>144255.74</v>
      </c>
      <c r="H1641">
        <v>179613.04</v>
      </c>
      <c r="I1641">
        <v>662</v>
      </c>
      <c r="J1641">
        <v>121048.81</v>
      </c>
      <c r="K1641" t="s">
        <v>19</v>
      </c>
      <c r="L1641">
        <v>56</v>
      </c>
      <c r="M1641" s="1">
        <v>44701</v>
      </c>
      <c r="N1641" t="s">
        <v>20</v>
      </c>
    </row>
    <row r="1642" spans="1:14">
      <c r="A1642" t="s">
        <v>1674</v>
      </c>
      <c r="B1642">
        <v>46</v>
      </c>
      <c r="C1642" t="s">
        <v>15</v>
      </c>
      <c r="D1642" t="s">
        <v>29</v>
      </c>
      <c r="E1642" t="s">
        <v>27</v>
      </c>
      <c r="F1642" t="s">
        <v>45</v>
      </c>
      <c r="G1642">
        <v>216474.86</v>
      </c>
      <c r="H1642">
        <v>122050.38</v>
      </c>
      <c r="I1642">
        <v>624</v>
      </c>
      <c r="J1642">
        <v>167535.09</v>
      </c>
      <c r="K1642" t="s">
        <v>25</v>
      </c>
      <c r="L1642">
        <v>10</v>
      </c>
      <c r="M1642" s="1">
        <v>45085</v>
      </c>
      <c r="N1642" t="s">
        <v>20</v>
      </c>
    </row>
    <row r="1643" spans="1:14">
      <c r="A1643" t="s">
        <v>1675</v>
      </c>
      <c r="B1643">
        <v>35</v>
      </c>
      <c r="C1643" t="s">
        <v>22</v>
      </c>
      <c r="D1643" t="s">
        <v>23</v>
      </c>
      <c r="E1643" t="s">
        <v>27</v>
      </c>
      <c r="F1643" t="s">
        <v>31</v>
      </c>
      <c r="G1643">
        <v>59398.41</v>
      </c>
      <c r="H1643">
        <v>184043.39</v>
      </c>
      <c r="I1643">
        <v>597</v>
      </c>
      <c r="J1643">
        <v>16189.89</v>
      </c>
      <c r="K1643" t="s">
        <v>38</v>
      </c>
      <c r="L1643">
        <v>23</v>
      </c>
      <c r="M1643" s="1">
        <v>43643</v>
      </c>
      <c r="N1643" t="s">
        <v>20</v>
      </c>
    </row>
    <row r="1644" spans="1:14">
      <c r="A1644" t="s">
        <v>1676</v>
      </c>
      <c r="B1644">
        <v>48</v>
      </c>
      <c r="C1644" t="s">
        <v>22</v>
      </c>
      <c r="D1644" t="s">
        <v>23</v>
      </c>
      <c r="E1644" t="s">
        <v>24</v>
      </c>
      <c r="F1644" t="s">
        <v>33</v>
      </c>
      <c r="G1644">
        <v>35254.25</v>
      </c>
      <c r="H1644">
        <v>803.36</v>
      </c>
      <c r="I1644">
        <v>793</v>
      </c>
      <c r="J1644">
        <v>334350.34999999998</v>
      </c>
      <c r="K1644" t="s">
        <v>38</v>
      </c>
      <c r="L1644">
        <v>48</v>
      </c>
      <c r="M1644" s="1">
        <v>43794</v>
      </c>
      <c r="N1644" t="s">
        <v>20</v>
      </c>
    </row>
    <row r="1645" spans="1:14">
      <c r="A1645" t="s">
        <v>1677</v>
      </c>
      <c r="B1645">
        <v>47</v>
      </c>
      <c r="C1645" t="s">
        <v>15</v>
      </c>
      <c r="D1645" t="s">
        <v>23</v>
      </c>
      <c r="E1645" t="s">
        <v>47</v>
      </c>
      <c r="F1645" t="s">
        <v>31</v>
      </c>
      <c r="G1645">
        <v>112738.18</v>
      </c>
      <c r="H1645">
        <v>14937.89</v>
      </c>
      <c r="I1645">
        <v>845</v>
      </c>
      <c r="J1645">
        <v>193693.25</v>
      </c>
      <c r="K1645" t="s">
        <v>38</v>
      </c>
      <c r="L1645">
        <v>52</v>
      </c>
      <c r="M1645" s="1">
        <v>44377</v>
      </c>
      <c r="N1645" t="s">
        <v>20</v>
      </c>
    </row>
    <row r="1646" spans="1:14">
      <c r="A1646" t="s">
        <v>1678</v>
      </c>
      <c r="B1646">
        <v>69</v>
      </c>
      <c r="C1646" t="s">
        <v>15</v>
      </c>
      <c r="D1646" t="s">
        <v>23</v>
      </c>
      <c r="E1646" t="s">
        <v>27</v>
      </c>
      <c r="F1646" t="s">
        <v>31</v>
      </c>
      <c r="G1646">
        <v>47016.54</v>
      </c>
      <c r="H1646">
        <v>191126.85</v>
      </c>
      <c r="I1646">
        <v>603</v>
      </c>
      <c r="J1646">
        <v>115069.35</v>
      </c>
      <c r="K1646" t="s">
        <v>38</v>
      </c>
      <c r="L1646">
        <v>50</v>
      </c>
      <c r="M1646" s="1">
        <v>44519</v>
      </c>
      <c r="N1646" t="s">
        <v>20</v>
      </c>
    </row>
    <row r="1647" spans="1:14">
      <c r="A1647" t="s">
        <v>1679</v>
      </c>
      <c r="B1647">
        <v>56</v>
      </c>
      <c r="C1647" t="s">
        <v>22</v>
      </c>
      <c r="D1647" t="s">
        <v>23</v>
      </c>
      <c r="E1647" t="s">
        <v>17</v>
      </c>
      <c r="F1647" t="s">
        <v>33</v>
      </c>
      <c r="G1647">
        <v>38049.120000000003</v>
      </c>
      <c r="H1647">
        <v>89902.03</v>
      </c>
      <c r="I1647">
        <v>766</v>
      </c>
      <c r="J1647">
        <v>154850.22</v>
      </c>
      <c r="K1647" t="s">
        <v>38</v>
      </c>
      <c r="L1647">
        <v>15</v>
      </c>
      <c r="M1647" s="1">
        <v>43915</v>
      </c>
      <c r="N1647" t="s">
        <v>20</v>
      </c>
    </row>
    <row r="1648" spans="1:14">
      <c r="A1648" t="s">
        <v>1680</v>
      </c>
      <c r="B1648">
        <v>52</v>
      </c>
      <c r="C1648" t="s">
        <v>22</v>
      </c>
      <c r="D1648" t="s">
        <v>23</v>
      </c>
      <c r="E1648" t="s">
        <v>17</v>
      </c>
      <c r="F1648" t="s">
        <v>18</v>
      </c>
      <c r="G1648">
        <v>99062.66</v>
      </c>
      <c r="H1648">
        <v>283630.15000000002</v>
      </c>
      <c r="I1648">
        <v>538</v>
      </c>
      <c r="J1648">
        <v>159243.37</v>
      </c>
      <c r="K1648" t="s">
        <v>25</v>
      </c>
      <c r="L1648">
        <v>55</v>
      </c>
      <c r="M1648" s="1">
        <v>44431</v>
      </c>
      <c r="N1648" t="s">
        <v>35</v>
      </c>
    </row>
    <row r="1649" spans="1:14">
      <c r="A1649" t="s">
        <v>1681</v>
      </c>
      <c r="B1649">
        <v>35</v>
      </c>
      <c r="C1649" t="s">
        <v>15</v>
      </c>
      <c r="D1649" t="s">
        <v>37</v>
      </c>
      <c r="E1649" t="s">
        <v>17</v>
      </c>
      <c r="F1649" t="s">
        <v>18</v>
      </c>
      <c r="G1649">
        <v>80372.990000000005</v>
      </c>
      <c r="H1649">
        <v>287092.69</v>
      </c>
      <c r="I1649">
        <v>816</v>
      </c>
      <c r="J1649">
        <v>147421.49</v>
      </c>
      <c r="K1649" t="s">
        <v>38</v>
      </c>
      <c r="L1649">
        <v>43</v>
      </c>
      <c r="M1649" s="1">
        <v>43265</v>
      </c>
      <c r="N1649" t="s">
        <v>20</v>
      </c>
    </row>
    <row r="1650" spans="1:14">
      <c r="A1650" t="s">
        <v>1682</v>
      </c>
      <c r="B1650">
        <v>59</v>
      </c>
      <c r="C1650" t="s">
        <v>22</v>
      </c>
      <c r="D1650" t="s">
        <v>23</v>
      </c>
      <c r="E1650" t="s">
        <v>27</v>
      </c>
      <c r="F1650" t="s">
        <v>45</v>
      </c>
      <c r="G1650">
        <v>386724.57</v>
      </c>
      <c r="H1650">
        <v>179964.19</v>
      </c>
      <c r="I1650">
        <v>475</v>
      </c>
      <c r="J1650">
        <v>27454.43</v>
      </c>
      <c r="K1650" t="s">
        <v>19</v>
      </c>
      <c r="L1650">
        <v>50</v>
      </c>
      <c r="M1650" s="1">
        <v>44845</v>
      </c>
      <c r="N1650" t="s">
        <v>20</v>
      </c>
    </row>
    <row r="1651" spans="1:14">
      <c r="A1651" t="s">
        <v>1683</v>
      </c>
      <c r="B1651">
        <v>56</v>
      </c>
      <c r="C1651" t="s">
        <v>22</v>
      </c>
      <c r="D1651" t="s">
        <v>29</v>
      </c>
      <c r="E1651" t="s">
        <v>27</v>
      </c>
      <c r="F1651" t="s">
        <v>31</v>
      </c>
      <c r="G1651">
        <v>159841.82</v>
      </c>
      <c r="H1651">
        <v>125823.57</v>
      </c>
      <c r="I1651">
        <v>709</v>
      </c>
      <c r="J1651">
        <v>343768.11</v>
      </c>
      <c r="K1651" t="s">
        <v>38</v>
      </c>
      <c r="L1651">
        <v>6</v>
      </c>
      <c r="M1651" s="1">
        <v>43773</v>
      </c>
      <c r="N1651" t="s">
        <v>20</v>
      </c>
    </row>
    <row r="1652" spans="1:14">
      <c r="A1652" t="s">
        <v>1684</v>
      </c>
      <c r="B1652">
        <v>34</v>
      </c>
      <c r="C1652" t="s">
        <v>22</v>
      </c>
      <c r="D1652" t="s">
        <v>37</v>
      </c>
      <c r="E1652" t="s">
        <v>27</v>
      </c>
      <c r="F1652" t="s">
        <v>33</v>
      </c>
      <c r="G1652">
        <v>145649.20000000001</v>
      </c>
      <c r="H1652">
        <v>139979.71</v>
      </c>
      <c r="I1652">
        <v>663</v>
      </c>
      <c r="J1652">
        <v>92974.25</v>
      </c>
      <c r="K1652" t="s">
        <v>19</v>
      </c>
      <c r="L1652">
        <v>33</v>
      </c>
      <c r="M1652" s="1">
        <v>44846</v>
      </c>
      <c r="N1652" t="s">
        <v>20</v>
      </c>
    </row>
    <row r="1653" spans="1:14">
      <c r="A1653" t="s">
        <v>1685</v>
      </c>
      <c r="B1653">
        <v>31</v>
      </c>
      <c r="C1653" t="s">
        <v>22</v>
      </c>
      <c r="D1653" t="s">
        <v>16</v>
      </c>
      <c r="E1653" t="s">
        <v>24</v>
      </c>
      <c r="F1653" t="s">
        <v>33</v>
      </c>
      <c r="G1653">
        <v>90258.74</v>
      </c>
      <c r="H1653">
        <v>17392.34</v>
      </c>
      <c r="I1653">
        <v>322</v>
      </c>
      <c r="J1653">
        <v>12994.52</v>
      </c>
      <c r="K1653" t="s">
        <v>19</v>
      </c>
      <c r="L1653">
        <v>55</v>
      </c>
      <c r="M1653" s="1">
        <v>44482</v>
      </c>
      <c r="N1653" t="s">
        <v>20</v>
      </c>
    </row>
    <row r="1654" spans="1:14">
      <c r="A1654" t="s">
        <v>1686</v>
      </c>
      <c r="B1654">
        <v>48</v>
      </c>
      <c r="C1654" t="s">
        <v>15</v>
      </c>
      <c r="D1654" t="s">
        <v>23</v>
      </c>
      <c r="E1654" t="s">
        <v>17</v>
      </c>
      <c r="F1654" t="s">
        <v>31</v>
      </c>
      <c r="G1654">
        <v>47947.56</v>
      </c>
      <c r="H1654">
        <v>237251.18</v>
      </c>
      <c r="I1654">
        <v>617</v>
      </c>
      <c r="J1654">
        <v>77683.990000000005</v>
      </c>
      <c r="K1654" t="s">
        <v>38</v>
      </c>
      <c r="L1654">
        <v>39</v>
      </c>
      <c r="M1654" s="1">
        <v>44860</v>
      </c>
      <c r="N1654" t="s">
        <v>20</v>
      </c>
    </row>
    <row r="1655" spans="1:14">
      <c r="A1655" t="s">
        <v>1687</v>
      </c>
      <c r="B1655">
        <v>41</v>
      </c>
      <c r="C1655" t="s">
        <v>22</v>
      </c>
      <c r="D1655" t="s">
        <v>41</v>
      </c>
      <c r="E1655" t="s">
        <v>17</v>
      </c>
      <c r="F1655" t="s">
        <v>31</v>
      </c>
      <c r="G1655">
        <v>173130.88</v>
      </c>
      <c r="H1655">
        <v>196426.28</v>
      </c>
      <c r="I1655">
        <v>824</v>
      </c>
      <c r="J1655">
        <v>72456.759999999995</v>
      </c>
      <c r="K1655" t="s">
        <v>38</v>
      </c>
      <c r="L1655">
        <v>12</v>
      </c>
      <c r="M1655" s="1">
        <v>44193</v>
      </c>
      <c r="N1655" t="s">
        <v>20</v>
      </c>
    </row>
    <row r="1656" spans="1:14">
      <c r="A1656" t="s">
        <v>1688</v>
      </c>
      <c r="B1656">
        <v>52</v>
      </c>
      <c r="C1656" t="s">
        <v>22</v>
      </c>
      <c r="D1656" t="s">
        <v>23</v>
      </c>
      <c r="E1656" t="s">
        <v>47</v>
      </c>
      <c r="F1656" t="s">
        <v>31</v>
      </c>
      <c r="G1656">
        <v>149832.49</v>
      </c>
      <c r="H1656">
        <v>29556.49</v>
      </c>
      <c r="I1656">
        <v>575</v>
      </c>
      <c r="J1656">
        <v>13942.29</v>
      </c>
      <c r="K1656" t="s">
        <v>38</v>
      </c>
      <c r="L1656">
        <v>52</v>
      </c>
      <c r="M1656" s="1">
        <v>43879</v>
      </c>
      <c r="N1656" t="s">
        <v>20</v>
      </c>
    </row>
    <row r="1657" spans="1:14">
      <c r="A1657" t="s">
        <v>1689</v>
      </c>
      <c r="B1657">
        <v>61</v>
      </c>
      <c r="C1657" t="s">
        <v>15</v>
      </c>
      <c r="D1657" t="s">
        <v>23</v>
      </c>
      <c r="E1657" t="s">
        <v>17</v>
      </c>
      <c r="F1657" t="s">
        <v>18</v>
      </c>
      <c r="G1657">
        <v>42016.52</v>
      </c>
      <c r="H1657">
        <v>211989.46</v>
      </c>
      <c r="I1657">
        <v>528</v>
      </c>
      <c r="J1657">
        <v>76037.210000000006</v>
      </c>
      <c r="K1657" t="s">
        <v>38</v>
      </c>
      <c r="L1657">
        <v>36</v>
      </c>
      <c r="M1657" s="1">
        <v>45055</v>
      </c>
      <c r="N1657" t="s">
        <v>20</v>
      </c>
    </row>
    <row r="1658" spans="1:14">
      <c r="A1658" t="s">
        <v>1690</v>
      </c>
      <c r="B1658">
        <v>62</v>
      </c>
      <c r="C1658" t="s">
        <v>15</v>
      </c>
      <c r="D1658" t="s">
        <v>37</v>
      </c>
      <c r="E1658" t="s">
        <v>24</v>
      </c>
      <c r="F1658" t="s">
        <v>45</v>
      </c>
      <c r="G1658">
        <v>263106.27</v>
      </c>
      <c r="H1658">
        <v>19509.64</v>
      </c>
      <c r="I1658">
        <v>407</v>
      </c>
      <c r="J1658">
        <v>23020.04</v>
      </c>
      <c r="K1658" t="s">
        <v>25</v>
      </c>
      <c r="L1658">
        <v>31</v>
      </c>
      <c r="M1658" s="1">
        <v>43749</v>
      </c>
      <c r="N1658" t="s">
        <v>20</v>
      </c>
    </row>
    <row r="1659" spans="1:14">
      <c r="A1659" t="s">
        <v>1691</v>
      </c>
      <c r="B1659">
        <v>51</v>
      </c>
      <c r="C1659" t="s">
        <v>22</v>
      </c>
      <c r="D1659" t="s">
        <v>29</v>
      </c>
      <c r="E1659" t="s">
        <v>17</v>
      </c>
      <c r="F1659" t="s">
        <v>45</v>
      </c>
      <c r="G1659">
        <v>235063.58</v>
      </c>
      <c r="H1659">
        <v>36068.769999999997</v>
      </c>
      <c r="I1659">
        <v>475</v>
      </c>
      <c r="J1659">
        <v>20744.29</v>
      </c>
      <c r="K1659" t="s">
        <v>19</v>
      </c>
      <c r="L1659">
        <v>10</v>
      </c>
      <c r="M1659" s="1">
        <v>44384</v>
      </c>
      <c r="N1659" t="s">
        <v>20</v>
      </c>
    </row>
    <row r="1660" spans="1:14">
      <c r="A1660" t="s">
        <v>1692</v>
      </c>
      <c r="B1660">
        <v>20</v>
      </c>
      <c r="C1660" t="s">
        <v>22</v>
      </c>
      <c r="D1660" t="s">
        <v>29</v>
      </c>
      <c r="E1660" t="s">
        <v>27</v>
      </c>
      <c r="F1660" t="s">
        <v>31</v>
      </c>
      <c r="G1660">
        <v>186338.72</v>
      </c>
      <c r="H1660">
        <v>53623.26</v>
      </c>
      <c r="I1660">
        <v>619</v>
      </c>
      <c r="J1660">
        <v>129009.23</v>
      </c>
      <c r="K1660" t="s">
        <v>25</v>
      </c>
      <c r="L1660">
        <v>53</v>
      </c>
      <c r="M1660" s="1">
        <v>44572</v>
      </c>
      <c r="N1660" t="s">
        <v>35</v>
      </c>
    </row>
    <row r="1661" spans="1:14">
      <c r="A1661" t="s">
        <v>1693</v>
      </c>
      <c r="B1661">
        <v>54</v>
      </c>
      <c r="C1661" t="s">
        <v>22</v>
      </c>
      <c r="D1661" t="s">
        <v>23</v>
      </c>
      <c r="E1661" t="s">
        <v>47</v>
      </c>
      <c r="F1661" t="s">
        <v>18</v>
      </c>
      <c r="G1661">
        <v>35009.629999999997</v>
      </c>
      <c r="H1661">
        <v>16286.47</v>
      </c>
      <c r="I1661">
        <v>585</v>
      </c>
      <c r="J1661">
        <v>27448.33</v>
      </c>
      <c r="K1661" t="s">
        <v>25</v>
      </c>
      <c r="L1661">
        <v>34</v>
      </c>
      <c r="M1661" s="1">
        <v>44918</v>
      </c>
      <c r="N1661" t="s">
        <v>20</v>
      </c>
    </row>
    <row r="1662" spans="1:14">
      <c r="A1662" t="s">
        <v>1694</v>
      </c>
      <c r="B1662">
        <v>60</v>
      </c>
      <c r="C1662" t="s">
        <v>22</v>
      </c>
      <c r="D1662" t="s">
        <v>29</v>
      </c>
      <c r="E1662" t="s">
        <v>17</v>
      </c>
      <c r="F1662" t="s">
        <v>18</v>
      </c>
      <c r="G1662">
        <v>96384.94</v>
      </c>
      <c r="H1662">
        <v>127766.25</v>
      </c>
      <c r="I1662">
        <v>628</v>
      </c>
      <c r="J1662">
        <v>41104.83</v>
      </c>
      <c r="K1662" t="s">
        <v>38</v>
      </c>
      <c r="L1662">
        <v>41</v>
      </c>
      <c r="M1662" s="1">
        <v>44656</v>
      </c>
      <c r="N1662" t="s">
        <v>20</v>
      </c>
    </row>
    <row r="1663" spans="1:14">
      <c r="A1663" t="s">
        <v>1695</v>
      </c>
      <c r="B1663">
        <v>57</v>
      </c>
      <c r="C1663" t="s">
        <v>15</v>
      </c>
      <c r="D1663" t="s">
        <v>23</v>
      </c>
      <c r="E1663" t="s">
        <v>27</v>
      </c>
      <c r="F1663" t="s">
        <v>18</v>
      </c>
      <c r="G1663">
        <v>91116.91</v>
      </c>
      <c r="H1663">
        <v>163064.92000000001</v>
      </c>
      <c r="I1663">
        <v>655</v>
      </c>
      <c r="J1663">
        <v>136159.24</v>
      </c>
      <c r="K1663" t="s">
        <v>19</v>
      </c>
      <c r="L1663">
        <v>10</v>
      </c>
      <c r="M1663" s="1">
        <v>44100</v>
      </c>
      <c r="N1663" t="s">
        <v>20</v>
      </c>
    </row>
    <row r="1664" spans="1:14">
      <c r="A1664" t="s">
        <v>1696</v>
      </c>
      <c r="B1664">
        <v>43</v>
      </c>
      <c r="C1664" t="s">
        <v>15</v>
      </c>
      <c r="D1664" t="s">
        <v>41</v>
      </c>
      <c r="E1664" t="s">
        <v>27</v>
      </c>
      <c r="F1664" t="s">
        <v>33</v>
      </c>
      <c r="G1664">
        <v>98272.960000000006</v>
      </c>
      <c r="H1664">
        <v>57304.38</v>
      </c>
      <c r="I1664">
        <v>313</v>
      </c>
      <c r="J1664">
        <v>25726.7</v>
      </c>
      <c r="K1664" t="s">
        <v>25</v>
      </c>
      <c r="L1664">
        <v>52</v>
      </c>
      <c r="M1664" s="1">
        <v>44887</v>
      </c>
      <c r="N1664" t="s">
        <v>20</v>
      </c>
    </row>
    <row r="1665" spans="1:14">
      <c r="A1665" t="s">
        <v>1697</v>
      </c>
      <c r="B1665">
        <v>40</v>
      </c>
      <c r="C1665" t="s">
        <v>15</v>
      </c>
      <c r="D1665" t="s">
        <v>23</v>
      </c>
      <c r="E1665" t="s">
        <v>27</v>
      </c>
      <c r="F1665" t="s">
        <v>18</v>
      </c>
      <c r="G1665">
        <v>58402.36</v>
      </c>
      <c r="H1665">
        <v>195936.18</v>
      </c>
      <c r="I1665">
        <v>574</v>
      </c>
      <c r="J1665">
        <v>177256.57</v>
      </c>
      <c r="K1665" t="s">
        <v>38</v>
      </c>
      <c r="L1665">
        <v>11</v>
      </c>
      <c r="M1665" s="1">
        <v>44209</v>
      </c>
      <c r="N1665" t="s">
        <v>20</v>
      </c>
    </row>
    <row r="1666" spans="1:14">
      <c r="A1666" t="s">
        <v>1698</v>
      </c>
      <c r="B1666">
        <v>61</v>
      </c>
      <c r="C1666" t="s">
        <v>22</v>
      </c>
      <c r="D1666" t="s">
        <v>37</v>
      </c>
      <c r="E1666" t="s">
        <v>17</v>
      </c>
      <c r="F1666" t="s">
        <v>33</v>
      </c>
      <c r="G1666">
        <v>61812.5</v>
      </c>
      <c r="H1666">
        <v>108218.45</v>
      </c>
      <c r="I1666">
        <v>370</v>
      </c>
      <c r="J1666">
        <v>44038.1</v>
      </c>
      <c r="K1666" t="s">
        <v>19</v>
      </c>
      <c r="L1666">
        <v>57</v>
      </c>
      <c r="M1666" s="1">
        <v>43174</v>
      </c>
      <c r="N1666" t="s">
        <v>20</v>
      </c>
    </row>
    <row r="1667" spans="1:14">
      <c r="A1667" t="s">
        <v>1699</v>
      </c>
      <c r="B1667">
        <v>56</v>
      </c>
      <c r="C1667" t="s">
        <v>22</v>
      </c>
      <c r="D1667" t="s">
        <v>29</v>
      </c>
      <c r="E1667" t="s">
        <v>24</v>
      </c>
      <c r="F1667" t="s">
        <v>45</v>
      </c>
      <c r="G1667">
        <v>58252.28</v>
      </c>
      <c r="H1667">
        <v>8578.4699999999993</v>
      </c>
      <c r="I1667">
        <v>494</v>
      </c>
      <c r="J1667">
        <v>21442.75</v>
      </c>
      <c r="K1667" t="s">
        <v>19</v>
      </c>
      <c r="L1667">
        <v>14</v>
      </c>
      <c r="M1667" s="1">
        <v>44365</v>
      </c>
      <c r="N1667" t="s">
        <v>20</v>
      </c>
    </row>
    <row r="1668" spans="1:14">
      <c r="A1668" t="s">
        <v>1700</v>
      </c>
      <c r="B1668">
        <v>32</v>
      </c>
      <c r="C1668" t="s">
        <v>22</v>
      </c>
      <c r="D1668" t="s">
        <v>37</v>
      </c>
      <c r="E1668" t="s">
        <v>47</v>
      </c>
      <c r="F1668" t="s">
        <v>45</v>
      </c>
      <c r="G1668">
        <v>107430.43</v>
      </c>
      <c r="H1668">
        <v>11868.63</v>
      </c>
      <c r="I1668">
        <v>822</v>
      </c>
      <c r="J1668">
        <v>480688.17</v>
      </c>
      <c r="K1668" t="s">
        <v>25</v>
      </c>
      <c r="L1668">
        <v>3</v>
      </c>
      <c r="M1668" s="1">
        <v>43241</v>
      </c>
      <c r="N1668" t="s">
        <v>20</v>
      </c>
    </row>
    <row r="1669" spans="1:14">
      <c r="A1669" t="s">
        <v>1701</v>
      </c>
      <c r="B1669">
        <v>66</v>
      </c>
      <c r="C1669" t="s">
        <v>22</v>
      </c>
      <c r="D1669" t="s">
        <v>16</v>
      </c>
      <c r="E1669" t="s">
        <v>47</v>
      </c>
      <c r="F1669" t="s">
        <v>31</v>
      </c>
      <c r="G1669">
        <v>152075.10999999999</v>
      </c>
      <c r="H1669">
        <v>19484.09</v>
      </c>
      <c r="I1669">
        <v>405</v>
      </c>
      <c r="J1669">
        <v>26164.85</v>
      </c>
      <c r="K1669" t="s">
        <v>19</v>
      </c>
      <c r="L1669">
        <v>57</v>
      </c>
      <c r="M1669" s="1">
        <v>43581</v>
      </c>
      <c r="N1669" t="s">
        <v>20</v>
      </c>
    </row>
    <row r="1670" spans="1:14">
      <c r="A1670" t="s">
        <v>1702</v>
      </c>
      <c r="B1670">
        <v>21</v>
      </c>
      <c r="C1670" t="s">
        <v>15</v>
      </c>
      <c r="D1670" t="s">
        <v>16</v>
      </c>
      <c r="E1670" t="s">
        <v>27</v>
      </c>
      <c r="F1670" t="s">
        <v>45</v>
      </c>
      <c r="G1670">
        <v>262193.06</v>
      </c>
      <c r="H1670">
        <v>39966.879999999997</v>
      </c>
      <c r="I1670">
        <v>495</v>
      </c>
      <c r="J1670">
        <v>31119.32</v>
      </c>
      <c r="K1670" t="s">
        <v>19</v>
      </c>
      <c r="L1670">
        <v>33</v>
      </c>
      <c r="M1670" s="1">
        <v>44393</v>
      </c>
      <c r="N1670" t="s">
        <v>20</v>
      </c>
    </row>
    <row r="1671" spans="1:14">
      <c r="A1671" t="s">
        <v>1703</v>
      </c>
      <c r="B1671">
        <v>46</v>
      </c>
      <c r="C1671" t="s">
        <v>15</v>
      </c>
      <c r="D1671" t="s">
        <v>23</v>
      </c>
      <c r="E1671" t="s">
        <v>27</v>
      </c>
      <c r="F1671" t="s">
        <v>31</v>
      </c>
      <c r="G1671">
        <v>34218.44</v>
      </c>
      <c r="H1671">
        <v>55445.18</v>
      </c>
      <c r="I1671">
        <v>444</v>
      </c>
      <c r="J1671">
        <v>42319.74</v>
      </c>
      <c r="K1671" t="s">
        <v>25</v>
      </c>
      <c r="L1671">
        <v>7</v>
      </c>
      <c r="M1671" s="1">
        <v>44502</v>
      </c>
      <c r="N1671" t="s">
        <v>20</v>
      </c>
    </row>
    <row r="1672" spans="1:14">
      <c r="A1672" t="s">
        <v>1704</v>
      </c>
      <c r="B1672">
        <v>39</v>
      </c>
      <c r="C1672" t="s">
        <v>22</v>
      </c>
      <c r="D1672" t="s">
        <v>23</v>
      </c>
      <c r="E1672" t="s">
        <v>27</v>
      </c>
      <c r="F1672" t="s">
        <v>45</v>
      </c>
      <c r="G1672">
        <v>168782.38</v>
      </c>
      <c r="H1672">
        <v>156785.60999999999</v>
      </c>
      <c r="I1672">
        <v>649</v>
      </c>
      <c r="J1672">
        <v>71894.37</v>
      </c>
      <c r="K1672" t="s">
        <v>19</v>
      </c>
      <c r="L1672">
        <v>4</v>
      </c>
      <c r="M1672" s="1">
        <v>44987</v>
      </c>
      <c r="N1672" t="s">
        <v>20</v>
      </c>
    </row>
    <row r="1673" spans="1:14">
      <c r="A1673" t="s">
        <v>1705</v>
      </c>
      <c r="B1673">
        <v>42</v>
      </c>
      <c r="C1673" t="s">
        <v>15</v>
      </c>
      <c r="D1673" t="s">
        <v>23</v>
      </c>
      <c r="E1673" t="s">
        <v>24</v>
      </c>
      <c r="F1673" t="s">
        <v>31</v>
      </c>
      <c r="G1673">
        <v>189828.2</v>
      </c>
      <c r="H1673">
        <v>3730.01</v>
      </c>
      <c r="I1673">
        <v>723</v>
      </c>
      <c r="J1673">
        <v>477201.34</v>
      </c>
      <c r="K1673" t="s">
        <v>38</v>
      </c>
      <c r="L1673">
        <v>39</v>
      </c>
      <c r="M1673" s="1">
        <v>43689</v>
      </c>
      <c r="N1673" t="s">
        <v>35</v>
      </c>
    </row>
    <row r="1674" spans="1:14">
      <c r="A1674" t="s">
        <v>1706</v>
      </c>
      <c r="B1674">
        <v>30</v>
      </c>
      <c r="C1674" t="s">
        <v>22</v>
      </c>
      <c r="D1674" t="s">
        <v>37</v>
      </c>
      <c r="E1674" t="s">
        <v>27</v>
      </c>
      <c r="F1674" t="s">
        <v>31</v>
      </c>
      <c r="G1674">
        <v>76590.899999999994</v>
      </c>
      <c r="H1674">
        <v>70037.460000000006</v>
      </c>
      <c r="I1674">
        <v>770</v>
      </c>
      <c r="J1674">
        <v>140648.06</v>
      </c>
      <c r="K1674" t="s">
        <v>25</v>
      </c>
      <c r="L1674">
        <v>48</v>
      </c>
      <c r="M1674" s="1">
        <v>43566</v>
      </c>
      <c r="N1674" t="s">
        <v>20</v>
      </c>
    </row>
    <row r="1675" spans="1:14">
      <c r="A1675" t="s">
        <v>1707</v>
      </c>
      <c r="B1675">
        <v>35</v>
      </c>
      <c r="C1675" t="s">
        <v>22</v>
      </c>
      <c r="D1675" t="s">
        <v>37</v>
      </c>
      <c r="E1675" t="s">
        <v>17</v>
      </c>
      <c r="F1675" t="s">
        <v>31</v>
      </c>
      <c r="G1675">
        <v>181997.98</v>
      </c>
      <c r="H1675">
        <v>242035.03</v>
      </c>
      <c r="I1675">
        <v>515</v>
      </c>
      <c r="J1675">
        <v>103636.76</v>
      </c>
      <c r="K1675" t="s">
        <v>25</v>
      </c>
      <c r="L1675">
        <v>10</v>
      </c>
      <c r="M1675" s="1">
        <v>44630</v>
      </c>
      <c r="N1675" t="s">
        <v>20</v>
      </c>
    </row>
    <row r="1676" spans="1:14">
      <c r="A1676" t="s">
        <v>1708</v>
      </c>
      <c r="B1676">
        <v>50</v>
      </c>
      <c r="C1676" t="s">
        <v>15</v>
      </c>
      <c r="D1676" t="s">
        <v>29</v>
      </c>
      <c r="E1676" t="s">
        <v>17</v>
      </c>
      <c r="F1676" t="s">
        <v>18</v>
      </c>
      <c r="G1676">
        <v>31158.95</v>
      </c>
      <c r="H1676">
        <v>46124.33</v>
      </c>
      <c r="I1676">
        <v>392</v>
      </c>
      <c r="J1676">
        <v>12488.91</v>
      </c>
      <c r="K1676" t="s">
        <v>19</v>
      </c>
      <c r="L1676">
        <v>15</v>
      </c>
      <c r="M1676" s="1">
        <v>43286</v>
      </c>
      <c r="N1676" t="s">
        <v>20</v>
      </c>
    </row>
    <row r="1677" spans="1:14">
      <c r="A1677" t="s">
        <v>1709</v>
      </c>
      <c r="B1677">
        <v>33</v>
      </c>
      <c r="C1677" t="s">
        <v>22</v>
      </c>
      <c r="D1677" t="s">
        <v>23</v>
      </c>
      <c r="E1677" t="s">
        <v>27</v>
      </c>
      <c r="F1677" t="s">
        <v>31</v>
      </c>
      <c r="G1677">
        <v>110927.92</v>
      </c>
      <c r="H1677">
        <v>104370.55</v>
      </c>
      <c r="I1677">
        <v>559</v>
      </c>
      <c r="J1677">
        <v>53940.22</v>
      </c>
      <c r="K1677" t="s">
        <v>38</v>
      </c>
      <c r="L1677">
        <v>16</v>
      </c>
      <c r="M1677" s="1">
        <v>43989</v>
      </c>
      <c r="N1677" t="s">
        <v>20</v>
      </c>
    </row>
    <row r="1678" spans="1:14">
      <c r="A1678" t="s">
        <v>1710</v>
      </c>
      <c r="B1678">
        <v>62</v>
      </c>
      <c r="C1678" t="s">
        <v>22</v>
      </c>
      <c r="D1678" t="s">
        <v>23</v>
      </c>
      <c r="E1678" t="s">
        <v>27</v>
      </c>
      <c r="F1678" t="s">
        <v>33</v>
      </c>
      <c r="G1678">
        <v>12866.79</v>
      </c>
      <c r="H1678">
        <v>33920.78</v>
      </c>
      <c r="I1678">
        <v>840</v>
      </c>
      <c r="J1678">
        <v>152655.07999999999</v>
      </c>
      <c r="K1678" t="s">
        <v>25</v>
      </c>
      <c r="L1678">
        <v>38</v>
      </c>
      <c r="M1678" s="1">
        <v>43302</v>
      </c>
      <c r="N1678" t="s">
        <v>20</v>
      </c>
    </row>
    <row r="1679" spans="1:14">
      <c r="A1679" t="s">
        <v>1711</v>
      </c>
      <c r="B1679">
        <v>59</v>
      </c>
      <c r="C1679" t="s">
        <v>15</v>
      </c>
      <c r="D1679" t="s">
        <v>16</v>
      </c>
      <c r="E1679" t="s">
        <v>47</v>
      </c>
      <c r="F1679" t="s">
        <v>18</v>
      </c>
      <c r="G1679">
        <v>52665.64</v>
      </c>
      <c r="H1679">
        <v>13670.18</v>
      </c>
      <c r="I1679">
        <v>584</v>
      </c>
      <c r="J1679">
        <v>143540.87</v>
      </c>
      <c r="K1679" t="s">
        <v>25</v>
      </c>
      <c r="L1679">
        <v>4</v>
      </c>
      <c r="M1679" s="1">
        <v>44658</v>
      </c>
      <c r="N1679" t="s">
        <v>20</v>
      </c>
    </row>
    <row r="1680" spans="1:14">
      <c r="A1680" t="s">
        <v>1712</v>
      </c>
      <c r="B1680">
        <v>61</v>
      </c>
      <c r="C1680" t="s">
        <v>22</v>
      </c>
      <c r="D1680" t="s">
        <v>29</v>
      </c>
      <c r="E1680" t="s">
        <v>47</v>
      </c>
      <c r="F1680" t="s">
        <v>18</v>
      </c>
      <c r="G1680">
        <v>64057.26</v>
      </c>
      <c r="H1680">
        <v>22474.54</v>
      </c>
      <c r="I1680">
        <v>783</v>
      </c>
      <c r="J1680">
        <v>219666.36</v>
      </c>
      <c r="K1680" t="s">
        <v>25</v>
      </c>
      <c r="L1680">
        <v>4</v>
      </c>
      <c r="M1680" s="1">
        <v>44398</v>
      </c>
      <c r="N1680" t="s">
        <v>35</v>
      </c>
    </row>
    <row r="1681" spans="1:14">
      <c r="A1681" t="s">
        <v>1713</v>
      </c>
      <c r="B1681">
        <v>19</v>
      </c>
      <c r="C1681" t="s">
        <v>22</v>
      </c>
      <c r="D1681" t="s">
        <v>37</v>
      </c>
      <c r="E1681" t="s">
        <v>27</v>
      </c>
      <c r="F1681" t="s">
        <v>18</v>
      </c>
      <c r="G1681">
        <v>24196.2</v>
      </c>
      <c r="H1681">
        <v>45317.56</v>
      </c>
      <c r="I1681">
        <v>671</v>
      </c>
      <c r="J1681">
        <v>159987.51</v>
      </c>
      <c r="K1681" t="s">
        <v>25</v>
      </c>
      <c r="L1681">
        <v>56</v>
      </c>
      <c r="M1681" s="1">
        <v>44542</v>
      </c>
      <c r="N1681" t="s">
        <v>20</v>
      </c>
    </row>
    <row r="1682" spans="1:14">
      <c r="A1682" t="s">
        <v>1714</v>
      </c>
      <c r="B1682">
        <v>52</v>
      </c>
      <c r="C1682" t="s">
        <v>15</v>
      </c>
      <c r="D1682" t="s">
        <v>41</v>
      </c>
      <c r="E1682" t="s">
        <v>17</v>
      </c>
      <c r="F1682" t="s">
        <v>31</v>
      </c>
      <c r="G1682">
        <v>117892.75</v>
      </c>
      <c r="H1682">
        <v>268733.7</v>
      </c>
      <c r="I1682">
        <v>369</v>
      </c>
      <c r="J1682">
        <v>48692.31</v>
      </c>
      <c r="K1682" t="s">
        <v>19</v>
      </c>
      <c r="L1682">
        <v>55</v>
      </c>
      <c r="M1682" s="1">
        <v>44888</v>
      </c>
      <c r="N1682" t="s">
        <v>35</v>
      </c>
    </row>
    <row r="1683" spans="1:14">
      <c r="A1683" t="s">
        <v>1715</v>
      </c>
      <c r="B1683">
        <v>59</v>
      </c>
      <c r="C1683" t="s">
        <v>22</v>
      </c>
      <c r="D1683" t="s">
        <v>23</v>
      </c>
      <c r="E1683" t="s">
        <v>47</v>
      </c>
      <c r="F1683" t="s">
        <v>18</v>
      </c>
      <c r="G1683">
        <v>65069.61</v>
      </c>
      <c r="H1683">
        <v>27737.48</v>
      </c>
      <c r="I1683">
        <v>678</v>
      </c>
      <c r="J1683">
        <v>126084.99</v>
      </c>
      <c r="K1683" t="s">
        <v>19</v>
      </c>
      <c r="L1683">
        <v>36</v>
      </c>
      <c r="M1683" s="1">
        <v>43306</v>
      </c>
      <c r="N1683" t="s">
        <v>20</v>
      </c>
    </row>
    <row r="1684" spans="1:14">
      <c r="A1684" t="s">
        <v>1716</v>
      </c>
      <c r="B1684">
        <v>51</v>
      </c>
      <c r="C1684" t="s">
        <v>15</v>
      </c>
      <c r="D1684" t="s">
        <v>29</v>
      </c>
      <c r="E1684" t="s">
        <v>27</v>
      </c>
      <c r="F1684" t="s">
        <v>31</v>
      </c>
      <c r="G1684">
        <v>138942.79</v>
      </c>
      <c r="H1684">
        <v>47848.36</v>
      </c>
      <c r="I1684">
        <v>578</v>
      </c>
      <c r="J1684">
        <v>160268.9</v>
      </c>
      <c r="K1684" t="s">
        <v>25</v>
      </c>
      <c r="L1684">
        <v>27</v>
      </c>
      <c r="M1684" s="1">
        <v>44009</v>
      </c>
      <c r="N1684" t="s">
        <v>20</v>
      </c>
    </row>
    <row r="1685" spans="1:14">
      <c r="A1685" t="s">
        <v>1717</v>
      </c>
      <c r="B1685">
        <v>47</v>
      </c>
      <c r="C1685" t="s">
        <v>22</v>
      </c>
      <c r="D1685" t="s">
        <v>29</v>
      </c>
      <c r="E1685" t="s">
        <v>27</v>
      </c>
      <c r="F1685" t="s">
        <v>18</v>
      </c>
      <c r="G1685">
        <v>77863.929999999993</v>
      </c>
      <c r="H1685">
        <v>198424.51</v>
      </c>
      <c r="I1685">
        <v>601</v>
      </c>
      <c r="J1685">
        <v>24480.6</v>
      </c>
      <c r="K1685" t="s">
        <v>25</v>
      </c>
      <c r="L1685">
        <v>22</v>
      </c>
      <c r="M1685" s="1">
        <v>43441</v>
      </c>
      <c r="N1685" t="s">
        <v>20</v>
      </c>
    </row>
    <row r="1686" spans="1:14">
      <c r="A1686" t="s">
        <v>1718</v>
      </c>
      <c r="B1686">
        <v>30</v>
      </c>
      <c r="C1686" t="s">
        <v>15</v>
      </c>
      <c r="D1686" t="s">
        <v>23</v>
      </c>
      <c r="E1686" t="s">
        <v>27</v>
      </c>
      <c r="F1686" t="s">
        <v>18</v>
      </c>
      <c r="G1686">
        <v>31822.59</v>
      </c>
      <c r="H1686">
        <v>80580.02</v>
      </c>
      <c r="I1686">
        <v>554</v>
      </c>
      <c r="J1686">
        <v>110045.56</v>
      </c>
      <c r="K1686" t="s">
        <v>38</v>
      </c>
      <c r="L1686">
        <v>22</v>
      </c>
      <c r="M1686" s="1">
        <v>44522</v>
      </c>
      <c r="N1686" t="s">
        <v>20</v>
      </c>
    </row>
    <row r="1687" spans="1:14">
      <c r="A1687" t="s">
        <v>1719</v>
      </c>
      <c r="B1687">
        <v>30</v>
      </c>
      <c r="C1687" t="s">
        <v>15</v>
      </c>
      <c r="D1687" t="s">
        <v>23</v>
      </c>
      <c r="E1687" t="s">
        <v>17</v>
      </c>
      <c r="F1687" t="s">
        <v>45</v>
      </c>
      <c r="G1687">
        <v>305499.63</v>
      </c>
      <c r="H1687">
        <v>43548.47</v>
      </c>
      <c r="I1687">
        <v>563</v>
      </c>
      <c r="J1687">
        <v>177628.09</v>
      </c>
      <c r="K1687" t="s">
        <v>38</v>
      </c>
      <c r="L1687">
        <v>17</v>
      </c>
      <c r="M1687" s="1">
        <v>43714</v>
      </c>
      <c r="N1687" t="s">
        <v>20</v>
      </c>
    </row>
    <row r="1688" spans="1:14">
      <c r="A1688" t="s">
        <v>1720</v>
      </c>
      <c r="B1688">
        <v>35</v>
      </c>
      <c r="C1688" t="s">
        <v>15</v>
      </c>
      <c r="D1688" t="s">
        <v>23</v>
      </c>
      <c r="E1688" t="s">
        <v>27</v>
      </c>
      <c r="F1688" t="s">
        <v>18</v>
      </c>
      <c r="G1688">
        <v>98176.320000000007</v>
      </c>
      <c r="H1688">
        <v>30861.41</v>
      </c>
      <c r="I1688">
        <v>723</v>
      </c>
      <c r="J1688">
        <v>224365.95</v>
      </c>
      <c r="K1688" t="s">
        <v>25</v>
      </c>
      <c r="L1688">
        <v>45</v>
      </c>
      <c r="M1688" s="1">
        <v>44951</v>
      </c>
      <c r="N1688" t="s">
        <v>20</v>
      </c>
    </row>
    <row r="1689" spans="1:14">
      <c r="A1689" t="s">
        <v>1721</v>
      </c>
      <c r="B1689">
        <v>49</v>
      </c>
      <c r="C1689" t="s">
        <v>22</v>
      </c>
      <c r="D1689" t="s">
        <v>37</v>
      </c>
      <c r="E1689" t="s">
        <v>27</v>
      </c>
      <c r="F1689" t="s">
        <v>33</v>
      </c>
      <c r="G1689">
        <v>135740.18</v>
      </c>
      <c r="H1689">
        <v>99448.89</v>
      </c>
      <c r="I1689">
        <v>512</v>
      </c>
      <c r="J1689">
        <v>102871.76</v>
      </c>
      <c r="K1689" t="s">
        <v>38</v>
      </c>
      <c r="L1689">
        <v>34</v>
      </c>
      <c r="M1689" s="1">
        <v>43160</v>
      </c>
      <c r="N1689" t="s">
        <v>20</v>
      </c>
    </row>
    <row r="1690" spans="1:14">
      <c r="A1690" t="s">
        <v>1722</v>
      </c>
      <c r="B1690">
        <v>49</v>
      </c>
      <c r="C1690" t="s">
        <v>15</v>
      </c>
      <c r="D1690" t="s">
        <v>29</v>
      </c>
      <c r="E1690" t="s">
        <v>27</v>
      </c>
      <c r="F1690" t="s">
        <v>18</v>
      </c>
      <c r="G1690">
        <v>95313.88</v>
      </c>
      <c r="H1690">
        <v>137067.70000000001</v>
      </c>
      <c r="I1690">
        <v>399</v>
      </c>
      <c r="J1690">
        <v>22434.87</v>
      </c>
      <c r="K1690" t="s">
        <v>25</v>
      </c>
      <c r="L1690">
        <v>32</v>
      </c>
      <c r="M1690" s="1">
        <v>43195</v>
      </c>
      <c r="N1690" t="s">
        <v>20</v>
      </c>
    </row>
    <row r="1691" spans="1:14">
      <c r="A1691" t="s">
        <v>1723</v>
      </c>
      <c r="B1691">
        <v>52</v>
      </c>
      <c r="C1691" t="s">
        <v>15</v>
      </c>
      <c r="D1691" t="s">
        <v>29</v>
      </c>
      <c r="E1691" t="s">
        <v>17</v>
      </c>
      <c r="F1691" t="s">
        <v>31</v>
      </c>
      <c r="G1691">
        <v>80296.600000000006</v>
      </c>
      <c r="H1691">
        <v>113010.19</v>
      </c>
      <c r="I1691">
        <v>411</v>
      </c>
      <c r="J1691">
        <v>13583.77</v>
      </c>
      <c r="K1691" t="s">
        <v>25</v>
      </c>
      <c r="L1691">
        <v>52</v>
      </c>
      <c r="M1691" s="1">
        <v>43765</v>
      </c>
      <c r="N1691" t="s">
        <v>20</v>
      </c>
    </row>
    <row r="1692" spans="1:14">
      <c r="A1692" t="s">
        <v>1724</v>
      </c>
      <c r="B1692">
        <v>56</v>
      </c>
      <c r="C1692" t="s">
        <v>15</v>
      </c>
      <c r="D1692" t="s">
        <v>41</v>
      </c>
      <c r="E1692" t="s">
        <v>47</v>
      </c>
      <c r="F1692" t="s">
        <v>18</v>
      </c>
      <c r="G1692">
        <v>78905.88</v>
      </c>
      <c r="H1692">
        <v>25917.93</v>
      </c>
      <c r="I1692">
        <v>607</v>
      </c>
      <c r="J1692">
        <v>44449.49</v>
      </c>
      <c r="K1692" t="s">
        <v>38</v>
      </c>
      <c r="L1692">
        <v>6</v>
      </c>
      <c r="M1692" s="1">
        <v>44731</v>
      </c>
      <c r="N1692" t="s">
        <v>20</v>
      </c>
    </row>
    <row r="1693" spans="1:14">
      <c r="A1693" t="s">
        <v>1725</v>
      </c>
      <c r="B1693">
        <v>63</v>
      </c>
      <c r="C1693" t="s">
        <v>15</v>
      </c>
      <c r="D1693" t="s">
        <v>37</v>
      </c>
      <c r="E1693" t="s">
        <v>24</v>
      </c>
      <c r="F1693" t="s">
        <v>31</v>
      </c>
      <c r="G1693">
        <v>125880.1</v>
      </c>
      <c r="H1693">
        <v>14332.13</v>
      </c>
      <c r="I1693">
        <v>774</v>
      </c>
      <c r="J1693">
        <v>292198.3</v>
      </c>
      <c r="K1693" t="s">
        <v>25</v>
      </c>
      <c r="L1693">
        <v>54</v>
      </c>
      <c r="M1693" s="1">
        <v>43215</v>
      </c>
      <c r="N1693" t="s">
        <v>35</v>
      </c>
    </row>
    <row r="1694" spans="1:14">
      <c r="A1694" t="s">
        <v>1726</v>
      </c>
      <c r="B1694">
        <v>69</v>
      </c>
      <c r="C1694" t="s">
        <v>15</v>
      </c>
      <c r="D1694" t="s">
        <v>23</v>
      </c>
      <c r="E1694" t="s">
        <v>24</v>
      </c>
      <c r="F1694" t="s">
        <v>33</v>
      </c>
      <c r="G1694">
        <v>21582.91</v>
      </c>
      <c r="H1694">
        <v>7003.23</v>
      </c>
      <c r="I1694">
        <v>847</v>
      </c>
      <c r="J1694">
        <v>293147.09000000003</v>
      </c>
      <c r="K1694" t="s">
        <v>25</v>
      </c>
      <c r="L1694">
        <v>33</v>
      </c>
      <c r="M1694" s="1">
        <v>43701</v>
      </c>
      <c r="N1694" t="s">
        <v>20</v>
      </c>
    </row>
    <row r="1695" spans="1:14">
      <c r="A1695" t="s">
        <v>1727</v>
      </c>
      <c r="B1695">
        <v>46</v>
      </c>
      <c r="C1695" t="s">
        <v>22</v>
      </c>
      <c r="D1695" t="s">
        <v>29</v>
      </c>
      <c r="E1695" t="s">
        <v>17</v>
      </c>
      <c r="F1695" t="s">
        <v>33</v>
      </c>
      <c r="G1695">
        <v>125357.25</v>
      </c>
      <c r="H1695">
        <v>225606.71</v>
      </c>
      <c r="I1695">
        <v>411</v>
      </c>
      <c r="J1695">
        <v>21095.47</v>
      </c>
      <c r="K1695" t="s">
        <v>19</v>
      </c>
      <c r="L1695">
        <v>8</v>
      </c>
      <c r="M1695" s="1">
        <v>43835</v>
      </c>
      <c r="N1695" t="s">
        <v>20</v>
      </c>
    </row>
    <row r="1696" spans="1:14">
      <c r="A1696" t="s">
        <v>1728</v>
      </c>
      <c r="B1696">
        <v>66</v>
      </c>
      <c r="C1696" t="s">
        <v>22</v>
      </c>
      <c r="D1696" t="s">
        <v>29</v>
      </c>
      <c r="E1696" t="s">
        <v>27</v>
      </c>
      <c r="F1696" t="s">
        <v>18</v>
      </c>
      <c r="G1696">
        <v>68033.03</v>
      </c>
      <c r="H1696">
        <v>189882.92</v>
      </c>
      <c r="I1696">
        <v>386</v>
      </c>
      <c r="J1696">
        <v>32921.089999999997</v>
      </c>
      <c r="K1696" t="s">
        <v>19</v>
      </c>
      <c r="L1696">
        <v>50</v>
      </c>
      <c r="M1696" s="1">
        <v>43868</v>
      </c>
      <c r="N1696" t="s">
        <v>20</v>
      </c>
    </row>
    <row r="1697" spans="1:14">
      <c r="A1697" t="s">
        <v>1729</v>
      </c>
      <c r="B1697">
        <v>46</v>
      </c>
      <c r="C1697" t="s">
        <v>22</v>
      </c>
      <c r="D1697" t="s">
        <v>37</v>
      </c>
      <c r="E1697" t="s">
        <v>27</v>
      </c>
      <c r="F1697" t="s">
        <v>31</v>
      </c>
      <c r="G1697">
        <v>43788.89</v>
      </c>
      <c r="H1697">
        <v>45826.32</v>
      </c>
      <c r="I1697">
        <v>482</v>
      </c>
      <c r="J1697">
        <v>13719.6</v>
      </c>
      <c r="K1697" t="s">
        <v>19</v>
      </c>
      <c r="L1697">
        <v>53</v>
      </c>
      <c r="M1697" s="1">
        <v>43983</v>
      </c>
      <c r="N1697" t="s">
        <v>20</v>
      </c>
    </row>
    <row r="1698" spans="1:14">
      <c r="A1698" t="s">
        <v>1730</v>
      </c>
      <c r="B1698">
        <v>61</v>
      </c>
      <c r="C1698" t="s">
        <v>22</v>
      </c>
      <c r="D1698" t="s">
        <v>16</v>
      </c>
      <c r="E1698" t="s">
        <v>47</v>
      </c>
      <c r="F1698" t="s">
        <v>31</v>
      </c>
      <c r="G1698">
        <v>20549.02</v>
      </c>
      <c r="H1698">
        <v>12652.6</v>
      </c>
      <c r="I1698">
        <v>464</v>
      </c>
      <c r="J1698">
        <v>32942.57</v>
      </c>
      <c r="K1698" t="s">
        <v>19</v>
      </c>
      <c r="L1698">
        <v>36</v>
      </c>
      <c r="M1698" s="1">
        <v>43399</v>
      </c>
      <c r="N1698" t="s">
        <v>20</v>
      </c>
    </row>
    <row r="1699" spans="1:14">
      <c r="A1699" t="s">
        <v>1731</v>
      </c>
      <c r="B1699">
        <v>33</v>
      </c>
      <c r="C1699" t="s">
        <v>22</v>
      </c>
      <c r="D1699" t="s">
        <v>16</v>
      </c>
      <c r="E1699" t="s">
        <v>27</v>
      </c>
      <c r="F1699" t="s">
        <v>18</v>
      </c>
      <c r="G1699">
        <v>83865.19</v>
      </c>
      <c r="H1699">
        <v>108765.41</v>
      </c>
      <c r="I1699">
        <v>389</v>
      </c>
      <c r="J1699">
        <v>45022.400000000001</v>
      </c>
      <c r="K1699" t="s">
        <v>25</v>
      </c>
      <c r="L1699">
        <v>5</v>
      </c>
      <c r="M1699" s="1">
        <v>43601</v>
      </c>
      <c r="N1699" t="s">
        <v>20</v>
      </c>
    </row>
    <row r="1700" spans="1:14">
      <c r="A1700" t="s">
        <v>1732</v>
      </c>
      <c r="B1700">
        <v>61</v>
      </c>
      <c r="C1700" t="s">
        <v>22</v>
      </c>
      <c r="D1700" t="s">
        <v>23</v>
      </c>
      <c r="E1700" t="s">
        <v>27</v>
      </c>
      <c r="F1700" t="s">
        <v>18</v>
      </c>
      <c r="G1700">
        <v>8811.2800000000007</v>
      </c>
      <c r="H1700">
        <v>114658.32</v>
      </c>
      <c r="I1700">
        <v>754</v>
      </c>
      <c r="J1700">
        <v>82882.69</v>
      </c>
      <c r="K1700" t="s">
        <v>38</v>
      </c>
      <c r="L1700">
        <v>5</v>
      </c>
      <c r="M1700" s="1">
        <v>44188</v>
      </c>
      <c r="N1700" t="s">
        <v>20</v>
      </c>
    </row>
    <row r="1701" spans="1:14">
      <c r="A1701" t="s">
        <v>1733</v>
      </c>
      <c r="B1701">
        <v>64</v>
      </c>
      <c r="C1701" t="s">
        <v>22</v>
      </c>
      <c r="D1701" t="s">
        <v>37</v>
      </c>
      <c r="E1701" t="s">
        <v>17</v>
      </c>
      <c r="F1701" t="s">
        <v>33</v>
      </c>
      <c r="G1701">
        <v>22789.54</v>
      </c>
      <c r="H1701">
        <v>171814.78</v>
      </c>
      <c r="I1701">
        <v>537</v>
      </c>
      <c r="J1701">
        <v>178349.66</v>
      </c>
      <c r="K1701" t="s">
        <v>38</v>
      </c>
      <c r="L1701">
        <v>47</v>
      </c>
      <c r="M1701" s="1">
        <v>43944</v>
      </c>
      <c r="N1701" t="s">
        <v>20</v>
      </c>
    </row>
    <row r="1702" spans="1:14">
      <c r="A1702" t="s">
        <v>1734</v>
      </c>
      <c r="B1702">
        <v>27</v>
      </c>
      <c r="C1702" t="s">
        <v>15</v>
      </c>
      <c r="D1702" t="s">
        <v>23</v>
      </c>
      <c r="E1702" t="s">
        <v>27</v>
      </c>
      <c r="F1702" t="s">
        <v>33</v>
      </c>
      <c r="G1702">
        <v>69837.16</v>
      </c>
      <c r="H1702">
        <v>81106.570000000007</v>
      </c>
      <c r="I1702">
        <v>833</v>
      </c>
      <c r="J1702">
        <v>341470.1</v>
      </c>
      <c r="K1702" t="s">
        <v>38</v>
      </c>
      <c r="L1702">
        <v>10</v>
      </c>
      <c r="M1702" s="1">
        <v>44260</v>
      </c>
      <c r="N1702" t="s">
        <v>20</v>
      </c>
    </row>
    <row r="1703" spans="1:14">
      <c r="A1703" t="s">
        <v>1735</v>
      </c>
      <c r="B1703">
        <v>47</v>
      </c>
      <c r="C1703" t="s">
        <v>22</v>
      </c>
      <c r="D1703" t="s">
        <v>23</v>
      </c>
      <c r="E1703" t="s">
        <v>27</v>
      </c>
      <c r="F1703" t="s">
        <v>33</v>
      </c>
      <c r="G1703">
        <v>28871.7</v>
      </c>
      <c r="H1703">
        <v>143434.14000000001</v>
      </c>
      <c r="I1703">
        <v>357</v>
      </c>
      <c r="J1703">
        <v>30131.24</v>
      </c>
      <c r="K1703" t="s">
        <v>19</v>
      </c>
      <c r="L1703">
        <v>40</v>
      </c>
      <c r="M1703" s="1">
        <v>44497</v>
      </c>
      <c r="N1703" t="s">
        <v>35</v>
      </c>
    </row>
    <row r="1704" spans="1:14">
      <c r="A1704" t="s">
        <v>1736</v>
      </c>
      <c r="B1704">
        <v>42</v>
      </c>
      <c r="C1704" t="s">
        <v>15</v>
      </c>
      <c r="D1704" t="s">
        <v>23</v>
      </c>
      <c r="E1704" t="s">
        <v>47</v>
      </c>
      <c r="F1704" t="s">
        <v>45</v>
      </c>
      <c r="G1704">
        <v>461151.32</v>
      </c>
      <c r="H1704">
        <v>21127.11</v>
      </c>
      <c r="I1704">
        <v>841</v>
      </c>
      <c r="J1704">
        <v>440164.22</v>
      </c>
      <c r="K1704" t="s">
        <v>38</v>
      </c>
      <c r="L1704">
        <v>58</v>
      </c>
      <c r="M1704" s="1">
        <v>44724</v>
      </c>
      <c r="N1704" t="s">
        <v>20</v>
      </c>
    </row>
    <row r="1705" spans="1:14">
      <c r="A1705" t="s">
        <v>1737</v>
      </c>
      <c r="B1705">
        <v>56</v>
      </c>
      <c r="C1705" t="s">
        <v>15</v>
      </c>
      <c r="D1705" t="s">
        <v>23</v>
      </c>
      <c r="E1705" t="s">
        <v>24</v>
      </c>
      <c r="F1705" t="s">
        <v>45</v>
      </c>
      <c r="G1705">
        <v>261627.77</v>
      </c>
      <c r="H1705">
        <v>11556.43</v>
      </c>
      <c r="I1705">
        <v>701</v>
      </c>
      <c r="J1705">
        <v>210368.53</v>
      </c>
      <c r="K1705" t="s">
        <v>25</v>
      </c>
      <c r="L1705">
        <v>7</v>
      </c>
      <c r="M1705" s="1">
        <v>43469</v>
      </c>
      <c r="N1705" t="s">
        <v>20</v>
      </c>
    </row>
    <row r="1706" spans="1:14">
      <c r="A1706" t="s">
        <v>1738</v>
      </c>
      <c r="B1706">
        <v>37</v>
      </c>
      <c r="C1706" t="s">
        <v>22</v>
      </c>
      <c r="D1706" t="s">
        <v>23</v>
      </c>
      <c r="E1706" t="s">
        <v>27</v>
      </c>
      <c r="F1706" t="s">
        <v>18</v>
      </c>
      <c r="G1706">
        <v>57345.95</v>
      </c>
      <c r="H1706">
        <v>49339.49</v>
      </c>
      <c r="I1706">
        <v>818</v>
      </c>
      <c r="J1706">
        <v>65625.289999999994</v>
      </c>
      <c r="K1706" t="s">
        <v>25</v>
      </c>
      <c r="L1706">
        <v>12</v>
      </c>
      <c r="M1706" s="1">
        <v>43449</v>
      </c>
      <c r="N1706" t="s">
        <v>20</v>
      </c>
    </row>
    <row r="1707" spans="1:14">
      <c r="A1707" t="s">
        <v>1739</v>
      </c>
      <c r="B1707">
        <v>22</v>
      </c>
      <c r="C1707" t="s">
        <v>15</v>
      </c>
      <c r="D1707" t="s">
        <v>37</v>
      </c>
      <c r="E1707" t="s">
        <v>47</v>
      </c>
      <c r="F1707" t="s">
        <v>18</v>
      </c>
      <c r="G1707">
        <v>92882.5</v>
      </c>
      <c r="H1707">
        <v>16924.2</v>
      </c>
      <c r="I1707">
        <v>496</v>
      </c>
      <c r="J1707">
        <v>28761.52</v>
      </c>
      <c r="K1707" t="s">
        <v>25</v>
      </c>
      <c r="L1707">
        <v>30</v>
      </c>
      <c r="M1707" s="1">
        <v>43459</v>
      </c>
      <c r="N1707" t="s">
        <v>20</v>
      </c>
    </row>
    <row r="1708" spans="1:14">
      <c r="A1708" t="s">
        <v>1740</v>
      </c>
      <c r="B1708">
        <v>18</v>
      </c>
      <c r="C1708" t="s">
        <v>15</v>
      </c>
      <c r="D1708" t="s">
        <v>41</v>
      </c>
      <c r="E1708" t="s">
        <v>17</v>
      </c>
      <c r="F1708" t="s">
        <v>18</v>
      </c>
      <c r="G1708">
        <v>53496.06</v>
      </c>
      <c r="H1708">
        <v>119743.53</v>
      </c>
      <c r="I1708">
        <v>345</v>
      </c>
      <c r="J1708">
        <v>41659.449999999997</v>
      </c>
      <c r="K1708" t="s">
        <v>25</v>
      </c>
      <c r="L1708">
        <v>25</v>
      </c>
      <c r="M1708" s="1">
        <v>43262</v>
      </c>
      <c r="N1708" t="s">
        <v>20</v>
      </c>
    </row>
    <row r="1709" spans="1:14">
      <c r="A1709" t="s">
        <v>1741</v>
      </c>
      <c r="B1709">
        <v>47</v>
      </c>
      <c r="C1709" t="s">
        <v>15</v>
      </c>
      <c r="D1709" t="s">
        <v>23</v>
      </c>
      <c r="E1709" t="s">
        <v>17</v>
      </c>
      <c r="F1709" t="s">
        <v>45</v>
      </c>
      <c r="G1709">
        <v>209116.02</v>
      </c>
      <c r="H1709">
        <v>157490.76999999999</v>
      </c>
      <c r="I1709">
        <v>829</v>
      </c>
      <c r="J1709">
        <v>496136.77</v>
      </c>
      <c r="K1709" t="s">
        <v>25</v>
      </c>
      <c r="L1709">
        <v>28</v>
      </c>
      <c r="M1709" s="1">
        <v>44349</v>
      </c>
      <c r="N1709" t="s">
        <v>20</v>
      </c>
    </row>
    <row r="1710" spans="1:14">
      <c r="A1710" t="s">
        <v>1742</v>
      </c>
      <c r="B1710">
        <v>66</v>
      </c>
      <c r="C1710" t="s">
        <v>15</v>
      </c>
      <c r="D1710" t="s">
        <v>23</v>
      </c>
      <c r="E1710" t="s">
        <v>27</v>
      </c>
      <c r="F1710" t="s">
        <v>45</v>
      </c>
      <c r="G1710">
        <v>408719.8</v>
      </c>
      <c r="H1710">
        <v>186717.29</v>
      </c>
      <c r="I1710">
        <v>696</v>
      </c>
      <c r="J1710">
        <v>144516.29999999999</v>
      </c>
      <c r="K1710" t="s">
        <v>38</v>
      </c>
      <c r="L1710">
        <v>43</v>
      </c>
      <c r="M1710" s="1">
        <v>44884</v>
      </c>
      <c r="N1710" t="s">
        <v>20</v>
      </c>
    </row>
    <row r="1711" spans="1:14">
      <c r="A1711" t="s">
        <v>1743</v>
      </c>
      <c r="B1711">
        <v>20</v>
      </c>
      <c r="C1711" t="s">
        <v>22</v>
      </c>
      <c r="D1711" t="s">
        <v>23</v>
      </c>
      <c r="E1711" t="s">
        <v>27</v>
      </c>
      <c r="F1711" t="s">
        <v>33</v>
      </c>
      <c r="G1711">
        <v>71999.03</v>
      </c>
      <c r="H1711">
        <v>111690.33</v>
      </c>
      <c r="I1711">
        <v>373</v>
      </c>
      <c r="J1711">
        <v>45693.97</v>
      </c>
      <c r="K1711" t="s">
        <v>19</v>
      </c>
      <c r="L1711">
        <v>13</v>
      </c>
      <c r="M1711" s="1">
        <v>43884</v>
      </c>
      <c r="N1711" t="s">
        <v>20</v>
      </c>
    </row>
    <row r="1712" spans="1:14">
      <c r="A1712" t="s">
        <v>1744</v>
      </c>
      <c r="B1712">
        <v>62</v>
      </c>
      <c r="C1712" t="s">
        <v>22</v>
      </c>
      <c r="D1712" t="s">
        <v>23</v>
      </c>
      <c r="E1712" t="s">
        <v>17</v>
      </c>
      <c r="F1712" t="s">
        <v>33</v>
      </c>
      <c r="G1712">
        <v>54585.72</v>
      </c>
      <c r="H1712">
        <v>23914.62</v>
      </c>
      <c r="I1712">
        <v>715</v>
      </c>
      <c r="J1712">
        <v>153061.29</v>
      </c>
      <c r="K1712" t="s">
        <v>38</v>
      </c>
      <c r="L1712">
        <v>47</v>
      </c>
      <c r="M1712" s="1">
        <v>44370</v>
      </c>
      <c r="N1712" t="s">
        <v>20</v>
      </c>
    </row>
    <row r="1713" spans="1:14">
      <c r="A1713" t="s">
        <v>1745</v>
      </c>
      <c r="B1713">
        <v>31</v>
      </c>
      <c r="C1713" t="s">
        <v>22</v>
      </c>
      <c r="D1713" t="s">
        <v>23</v>
      </c>
      <c r="E1713" t="s">
        <v>24</v>
      </c>
      <c r="F1713" t="s">
        <v>33</v>
      </c>
      <c r="G1713">
        <v>111252.12</v>
      </c>
      <c r="H1713">
        <v>8776.73</v>
      </c>
      <c r="I1713">
        <v>634</v>
      </c>
      <c r="J1713">
        <v>61039.99</v>
      </c>
      <c r="K1713" t="s">
        <v>19</v>
      </c>
      <c r="L1713">
        <v>49</v>
      </c>
      <c r="M1713" s="1">
        <v>44500</v>
      </c>
      <c r="N1713" t="s">
        <v>20</v>
      </c>
    </row>
    <row r="1714" spans="1:14">
      <c r="A1714" t="s">
        <v>1746</v>
      </c>
      <c r="B1714">
        <v>47</v>
      </c>
      <c r="C1714" t="s">
        <v>22</v>
      </c>
      <c r="D1714" t="s">
        <v>41</v>
      </c>
      <c r="E1714" t="s">
        <v>17</v>
      </c>
      <c r="F1714" t="s">
        <v>33</v>
      </c>
      <c r="G1714">
        <v>122224.79</v>
      </c>
      <c r="H1714">
        <v>249781.49</v>
      </c>
      <c r="I1714">
        <v>595</v>
      </c>
      <c r="J1714">
        <v>172297.32</v>
      </c>
      <c r="K1714" t="s">
        <v>19</v>
      </c>
      <c r="L1714">
        <v>22</v>
      </c>
      <c r="M1714" s="1">
        <v>43594</v>
      </c>
      <c r="N1714" t="s">
        <v>20</v>
      </c>
    </row>
    <row r="1715" spans="1:14">
      <c r="A1715" t="s">
        <v>1747</v>
      </c>
      <c r="B1715">
        <v>67</v>
      </c>
      <c r="C1715" t="s">
        <v>22</v>
      </c>
      <c r="D1715" t="s">
        <v>23</v>
      </c>
      <c r="E1715" t="s">
        <v>27</v>
      </c>
      <c r="F1715" t="s">
        <v>18</v>
      </c>
      <c r="G1715">
        <v>79379.899999999994</v>
      </c>
      <c r="H1715">
        <v>162610.35999999999</v>
      </c>
      <c r="I1715">
        <v>383</v>
      </c>
      <c r="J1715">
        <v>40494.839999999997</v>
      </c>
      <c r="K1715" t="s">
        <v>19</v>
      </c>
      <c r="L1715">
        <v>54</v>
      </c>
      <c r="M1715" s="1">
        <v>44120</v>
      </c>
      <c r="N1715" t="s">
        <v>20</v>
      </c>
    </row>
    <row r="1716" spans="1:14">
      <c r="A1716" t="s">
        <v>1748</v>
      </c>
      <c r="B1716">
        <v>21</v>
      </c>
      <c r="C1716" t="s">
        <v>22</v>
      </c>
      <c r="D1716" t="s">
        <v>29</v>
      </c>
      <c r="E1716" t="s">
        <v>27</v>
      </c>
      <c r="F1716" t="s">
        <v>45</v>
      </c>
      <c r="G1716">
        <v>489953.49</v>
      </c>
      <c r="H1716">
        <v>117276.31</v>
      </c>
      <c r="I1716">
        <v>314</v>
      </c>
      <c r="J1716">
        <v>14244.54</v>
      </c>
      <c r="K1716" t="s">
        <v>25</v>
      </c>
      <c r="L1716">
        <v>18</v>
      </c>
      <c r="M1716" s="1">
        <v>44970</v>
      </c>
      <c r="N1716" t="s">
        <v>20</v>
      </c>
    </row>
    <row r="1717" spans="1:14">
      <c r="A1717" t="s">
        <v>1749</v>
      </c>
      <c r="B1717">
        <v>35</v>
      </c>
      <c r="C1717" t="s">
        <v>22</v>
      </c>
      <c r="D1717" t="s">
        <v>23</v>
      </c>
      <c r="E1717" t="s">
        <v>24</v>
      </c>
      <c r="F1717" t="s">
        <v>31</v>
      </c>
      <c r="G1717">
        <v>158400.06</v>
      </c>
      <c r="H1717">
        <v>4995.38</v>
      </c>
      <c r="I1717">
        <v>433</v>
      </c>
      <c r="J1717">
        <v>11825.73</v>
      </c>
      <c r="K1717" t="s">
        <v>19</v>
      </c>
      <c r="L1717">
        <v>27</v>
      </c>
      <c r="M1717" s="1">
        <v>44295</v>
      </c>
      <c r="N1717" t="s">
        <v>20</v>
      </c>
    </row>
    <row r="1718" spans="1:14">
      <c r="A1718" t="s">
        <v>1750</v>
      </c>
      <c r="B1718">
        <v>54</v>
      </c>
      <c r="C1718" t="s">
        <v>22</v>
      </c>
      <c r="D1718" t="s">
        <v>37</v>
      </c>
      <c r="E1718" t="s">
        <v>27</v>
      </c>
      <c r="F1718" t="s">
        <v>18</v>
      </c>
      <c r="G1718">
        <v>77223.41</v>
      </c>
      <c r="H1718">
        <v>109065.07</v>
      </c>
      <c r="I1718">
        <v>777</v>
      </c>
      <c r="J1718">
        <v>463984.94</v>
      </c>
      <c r="K1718" t="s">
        <v>25</v>
      </c>
      <c r="L1718">
        <v>8</v>
      </c>
      <c r="M1718" s="1">
        <v>43394</v>
      </c>
      <c r="N1718" t="s">
        <v>20</v>
      </c>
    </row>
    <row r="1719" spans="1:14">
      <c r="A1719" t="s">
        <v>1751</v>
      </c>
      <c r="B1719">
        <v>42</v>
      </c>
      <c r="C1719" t="s">
        <v>22</v>
      </c>
      <c r="D1719" t="s">
        <v>16</v>
      </c>
      <c r="E1719" t="s">
        <v>17</v>
      </c>
      <c r="F1719" t="s">
        <v>33</v>
      </c>
      <c r="G1719">
        <v>130047.94</v>
      </c>
      <c r="H1719">
        <v>177836.62</v>
      </c>
      <c r="I1719">
        <v>618</v>
      </c>
      <c r="J1719">
        <v>64586.96</v>
      </c>
      <c r="K1719" t="s">
        <v>25</v>
      </c>
      <c r="L1719">
        <v>6</v>
      </c>
      <c r="M1719" s="1">
        <v>43576</v>
      </c>
      <c r="N1719" t="s">
        <v>20</v>
      </c>
    </row>
    <row r="1720" spans="1:14">
      <c r="A1720" t="s">
        <v>1752</v>
      </c>
      <c r="B1720">
        <v>65</v>
      </c>
      <c r="C1720" t="s">
        <v>22</v>
      </c>
      <c r="D1720" t="s">
        <v>41</v>
      </c>
      <c r="E1720" t="s">
        <v>27</v>
      </c>
      <c r="F1720" t="s">
        <v>33</v>
      </c>
      <c r="G1720">
        <v>10025.93</v>
      </c>
      <c r="H1720">
        <v>199978.14</v>
      </c>
      <c r="I1720">
        <v>691</v>
      </c>
      <c r="J1720">
        <v>123448.62</v>
      </c>
      <c r="K1720" t="s">
        <v>25</v>
      </c>
      <c r="L1720">
        <v>11</v>
      </c>
      <c r="M1720" s="1">
        <v>44045</v>
      </c>
      <c r="N1720" t="s">
        <v>20</v>
      </c>
    </row>
    <row r="1721" spans="1:14">
      <c r="A1721" t="s">
        <v>1753</v>
      </c>
      <c r="B1721">
        <v>18</v>
      </c>
      <c r="C1721" t="s">
        <v>15</v>
      </c>
      <c r="D1721" t="s">
        <v>37</v>
      </c>
      <c r="E1721" t="s">
        <v>27</v>
      </c>
      <c r="F1721" t="s">
        <v>18</v>
      </c>
      <c r="G1721">
        <v>36880.71</v>
      </c>
      <c r="H1721">
        <v>139510.28</v>
      </c>
      <c r="I1721">
        <v>778</v>
      </c>
      <c r="J1721">
        <v>349595.89</v>
      </c>
      <c r="K1721" t="s">
        <v>38</v>
      </c>
      <c r="L1721">
        <v>29</v>
      </c>
      <c r="M1721" s="1">
        <v>44407</v>
      </c>
      <c r="N1721" t="s">
        <v>35</v>
      </c>
    </row>
    <row r="1722" spans="1:14">
      <c r="A1722" t="s">
        <v>1754</v>
      </c>
      <c r="B1722">
        <v>63</v>
      </c>
      <c r="C1722" t="s">
        <v>22</v>
      </c>
      <c r="D1722" t="s">
        <v>23</v>
      </c>
      <c r="E1722" t="s">
        <v>17</v>
      </c>
      <c r="F1722" t="s">
        <v>18</v>
      </c>
      <c r="G1722">
        <v>74022.710000000006</v>
      </c>
      <c r="H1722">
        <v>214394.18</v>
      </c>
      <c r="I1722">
        <v>667</v>
      </c>
      <c r="J1722">
        <v>189452.11</v>
      </c>
      <c r="K1722" t="s">
        <v>25</v>
      </c>
      <c r="L1722">
        <v>58</v>
      </c>
      <c r="M1722" s="1">
        <v>43621</v>
      </c>
      <c r="N1722" t="s">
        <v>20</v>
      </c>
    </row>
    <row r="1723" spans="1:14">
      <c r="A1723" t="s">
        <v>1755</v>
      </c>
      <c r="B1723">
        <v>32</v>
      </c>
      <c r="C1723" t="s">
        <v>15</v>
      </c>
      <c r="D1723" t="s">
        <v>23</v>
      </c>
      <c r="E1723" t="s">
        <v>17</v>
      </c>
      <c r="F1723" t="s">
        <v>45</v>
      </c>
      <c r="G1723">
        <v>319873.55</v>
      </c>
      <c r="H1723">
        <v>157607.16</v>
      </c>
      <c r="I1723">
        <v>666</v>
      </c>
      <c r="J1723">
        <v>153298.21</v>
      </c>
      <c r="K1723" t="s">
        <v>38</v>
      </c>
      <c r="L1723">
        <v>41</v>
      </c>
      <c r="M1723" s="1">
        <v>44042</v>
      </c>
      <c r="N1723" t="s">
        <v>20</v>
      </c>
    </row>
    <row r="1724" spans="1:14">
      <c r="A1724" t="s">
        <v>1756</v>
      </c>
      <c r="B1724">
        <v>26</v>
      </c>
      <c r="C1724" t="s">
        <v>15</v>
      </c>
      <c r="D1724" t="s">
        <v>16</v>
      </c>
      <c r="E1724" t="s">
        <v>27</v>
      </c>
      <c r="F1724" t="s">
        <v>31</v>
      </c>
      <c r="G1724">
        <v>39626.54</v>
      </c>
      <c r="H1724">
        <v>90263.22</v>
      </c>
      <c r="I1724">
        <v>587</v>
      </c>
      <c r="J1724">
        <v>42030.58</v>
      </c>
      <c r="K1724" t="s">
        <v>38</v>
      </c>
      <c r="L1724">
        <v>58</v>
      </c>
      <c r="M1724" s="1">
        <v>43623</v>
      </c>
      <c r="N1724" t="s">
        <v>20</v>
      </c>
    </row>
    <row r="1725" spans="1:14">
      <c r="A1725" t="s">
        <v>1757</v>
      </c>
      <c r="B1725">
        <v>32</v>
      </c>
      <c r="C1725" t="s">
        <v>15</v>
      </c>
      <c r="D1725" t="s">
        <v>23</v>
      </c>
      <c r="E1725" t="s">
        <v>27</v>
      </c>
      <c r="F1725" t="s">
        <v>33</v>
      </c>
      <c r="G1725">
        <v>52522.63</v>
      </c>
      <c r="H1725">
        <v>168202.01</v>
      </c>
      <c r="I1725">
        <v>677</v>
      </c>
      <c r="J1725">
        <v>155667.76999999999</v>
      </c>
      <c r="K1725" t="s">
        <v>19</v>
      </c>
      <c r="L1725">
        <v>5</v>
      </c>
      <c r="M1725" s="1">
        <v>44466</v>
      </c>
      <c r="N1725" t="s">
        <v>20</v>
      </c>
    </row>
    <row r="1726" spans="1:14">
      <c r="A1726" t="s">
        <v>1758</v>
      </c>
      <c r="B1726">
        <v>66</v>
      </c>
      <c r="C1726" t="s">
        <v>15</v>
      </c>
      <c r="D1726" t="s">
        <v>29</v>
      </c>
      <c r="E1726" t="s">
        <v>24</v>
      </c>
      <c r="F1726" t="s">
        <v>18</v>
      </c>
      <c r="G1726">
        <v>34342.47</v>
      </c>
      <c r="H1726">
        <v>9898.65</v>
      </c>
      <c r="I1726">
        <v>762</v>
      </c>
      <c r="J1726">
        <v>242298.42</v>
      </c>
      <c r="K1726" t="s">
        <v>25</v>
      </c>
      <c r="L1726">
        <v>7</v>
      </c>
      <c r="M1726" s="1">
        <v>43120</v>
      </c>
      <c r="N1726" t="s">
        <v>20</v>
      </c>
    </row>
    <row r="1727" spans="1:14">
      <c r="A1727" t="s">
        <v>1759</v>
      </c>
      <c r="B1727">
        <v>41</v>
      </c>
      <c r="C1727" t="s">
        <v>22</v>
      </c>
      <c r="D1727" t="s">
        <v>23</v>
      </c>
      <c r="E1727" t="s">
        <v>27</v>
      </c>
      <c r="F1727" t="s">
        <v>18</v>
      </c>
      <c r="G1727">
        <v>57214.98</v>
      </c>
      <c r="H1727">
        <v>199097.32</v>
      </c>
      <c r="I1727">
        <v>312</v>
      </c>
      <c r="J1727">
        <v>26168.34</v>
      </c>
      <c r="K1727" t="s">
        <v>25</v>
      </c>
      <c r="L1727">
        <v>22</v>
      </c>
      <c r="M1727" s="1">
        <v>44941</v>
      </c>
      <c r="N1727" t="s">
        <v>35</v>
      </c>
    </row>
    <row r="1728" spans="1:14">
      <c r="A1728" t="s">
        <v>1760</v>
      </c>
      <c r="B1728">
        <v>21</v>
      </c>
      <c r="C1728" t="s">
        <v>15</v>
      </c>
      <c r="D1728" t="s">
        <v>23</v>
      </c>
      <c r="E1728" t="s">
        <v>17</v>
      </c>
      <c r="F1728" t="s">
        <v>18</v>
      </c>
      <c r="G1728">
        <v>83328.23</v>
      </c>
      <c r="H1728">
        <v>147993.76</v>
      </c>
      <c r="I1728">
        <v>835</v>
      </c>
      <c r="J1728">
        <v>382669.32</v>
      </c>
      <c r="K1728" t="s">
        <v>25</v>
      </c>
      <c r="L1728">
        <v>59</v>
      </c>
      <c r="M1728" s="1">
        <v>44748</v>
      </c>
      <c r="N1728" t="s">
        <v>20</v>
      </c>
    </row>
    <row r="1729" spans="1:14">
      <c r="A1729" t="s">
        <v>1761</v>
      </c>
      <c r="B1729">
        <v>29</v>
      </c>
      <c r="C1729" t="s">
        <v>22</v>
      </c>
      <c r="D1729" t="s">
        <v>29</v>
      </c>
      <c r="E1729" t="s">
        <v>47</v>
      </c>
      <c r="F1729" t="s">
        <v>18</v>
      </c>
      <c r="G1729">
        <v>93316.69</v>
      </c>
      <c r="H1729">
        <v>6700.01</v>
      </c>
      <c r="I1729">
        <v>467</v>
      </c>
      <c r="J1729">
        <v>14127.84</v>
      </c>
      <c r="K1729" t="s">
        <v>19</v>
      </c>
      <c r="L1729">
        <v>47</v>
      </c>
      <c r="M1729" s="1">
        <v>44053</v>
      </c>
      <c r="N1729" t="s">
        <v>20</v>
      </c>
    </row>
    <row r="1730" spans="1:14">
      <c r="A1730" t="s">
        <v>1762</v>
      </c>
      <c r="B1730">
        <v>54</v>
      </c>
      <c r="C1730" t="s">
        <v>22</v>
      </c>
      <c r="D1730" t="s">
        <v>29</v>
      </c>
      <c r="E1730" t="s">
        <v>27</v>
      </c>
      <c r="F1730" t="s">
        <v>18</v>
      </c>
      <c r="G1730">
        <v>75259.149999999994</v>
      </c>
      <c r="H1730">
        <v>146038.28</v>
      </c>
      <c r="I1730">
        <v>569</v>
      </c>
      <c r="J1730">
        <v>104007.6</v>
      </c>
      <c r="K1730" t="s">
        <v>38</v>
      </c>
      <c r="L1730">
        <v>53</v>
      </c>
      <c r="M1730" s="1">
        <v>44946</v>
      </c>
      <c r="N1730" t="s">
        <v>20</v>
      </c>
    </row>
    <row r="1731" spans="1:14">
      <c r="A1731" t="s">
        <v>1763</v>
      </c>
      <c r="B1731">
        <v>54</v>
      </c>
      <c r="C1731" t="s">
        <v>15</v>
      </c>
      <c r="D1731" t="s">
        <v>37</v>
      </c>
      <c r="E1731" t="s">
        <v>47</v>
      </c>
      <c r="F1731" t="s">
        <v>33</v>
      </c>
      <c r="G1731">
        <v>128013.05</v>
      </c>
      <c r="H1731">
        <v>6166.04</v>
      </c>
      <c r="I1731">
        <v>369</v>
      </c>
      <c r="J1731">
        <v>46797.54</v>
      </c>
      <c r="K1731" t="s">
        <v>19</v>
      </c>
      <c r="L1731">
        <v>54</v>
      </c>
      <c r="M1731" s="1">
        <v>43690</v>
      </c>
      <c r="N1731" t="s">
        <v>35</v>
      </c>
    </row>
    <row r="1732" spans="1:14">
      <c r="A1732" t="s">
        <v>1764</v>
      </c>
      <c r="B1732">
        <v>60</v>
      </c>
      <c r="C1732" t="s">
        <v>22</v>
      </c>
      <c r="D1732" t="s">
        <v>23</v>
      </c>
      <c r="E1732" t="s">
        <v>27</v>
      </c>
      <c r="F1732" t="s">
        <v>31</v>
      </c>
      <c r="G1732">
        <v>96668.71</v>
      </c>
      <c r="H1732">
        <v>72585.27</v>
      </c>
      <c r="I1732">
        <v>617</v>
      </c>
      <c r="J1732">
        <v>33028.620000000003</v>
      </c>
      <c r="K1732" t="s">
        <v>38</v>
      </c>
      <c r="L1732">
        <v>4</v>
      </c>
      <c r="M1732" s="1">
        <v>44488</v>
      </c>
      <c r="N1732" t="s">
        <v>20</v>
      </c>
    </row>
    <row r="1733" spans="1:14">
      <c r="A1733" t="s">
        <v>1765</v>
      </c>
      <c r="B1733">
        <v>23</v>
      </c>
      <c r="C1733" t="s">
        <v>15</v>
      </c>
      <c r="D1733" t="s">
        <v>29</v>
      </c>
      <c r="E1733" t="s">
        <v>17</v>
      </c>
      <c r="F1733" t="s">
        <v>31</v>
      </c>
      <c r="G1733">
        <v>81006.19</v>
      </c>
      <c r="H1733">
        <v>119046.71</v>
      </c>
      <c r="I1733">
        <v>675</v>
      </c>
      <c r="J1733">
        <v>191327.52</v>
      </c>
      <c r="K1733" t="s">
        <v>25</v>
      </c>
      <c r="L1733">
        <v>32</v>
      </c>
      <c r="M1733" s="1">
        <v>44220</v>
      </c>
      <c r="N1733" t="s">
        <v>20</v>
      </c>
    </row>
    <row r="1734" spans="1:14">
      <c r="A1734" t="s">
        <v>1766</v>
      </c>
      <c r="B1734">
        <v>56</v>
      </c>
      <c r="C1734" t="s">
        <v>15</v>
      </c>
      <c r="D1734" t="s">
        <v>23</v>
      </c>
      <c r="E1734" t="s">
        <v>27</v>
      </c>
      <c r="F1734" t="s">
        <v>18</v>
      </c>
      <c r="G1734">
        <v>39878.14</v>
      </c>
      <c r="H1734">
        <v>155712.21</v>
      </c>
      <c r="I1734">
        <v>388</v>
      </c>
      <c r="J1734">
        <v>38048.230000000003</v>
      </c>
      <c r="K1734" t="s">
        <v>25</v>
      </c>
      <c r="L1734">
        <v>19</v>
      </c>
      <c r="M1734" s="1">
        <v>43424</v>
      </c>
      <c r="N1734" t="s">
        <v>20</v>
      </c>
    </row>
    <row r="1735" spans="1:14">
      <c r="A1735" t="s">
        <v>1767</v>
      </c>
      <c r="B1735">
        <v>63</v>
      </c>
      <c r="C1735" t="s">
        <v>22</v>
      </c>
      <c r="D1735" t="s">
        <v>23</v>
      </c>
      <c r="E1735" t="s">
        <v>47</v>
      </c>
      <c r="F1735" t="s">
        <v>18</v>
      </c>
      <c r="G1735">
        <v>61987.81</v>
      </c>
      <c r="H1735">
        <v>17355.900000000001</v>
      </c>
      <c r="I1735">
        <v>556</v>
      </c>
      <c r="J1735">
        <v>180106.78</v>
      </c>
      <c r="K1735" t="s">
        <v>25</v>
      </c>
      <c r="L1735">
        <v>45</v>
      </c>
      <c r="M1735" s="1">
        <v>43252</v>
      </c>
      <c r="N1735" t="s">
        <v>35</v>
      </c>
    </row>
    <row r="1736" spans="1:14">
      <c r="A1736" t="s">
        <v>1768</v>
      </c>
      <c r="B1736">
        <v>41</v>
      </c>
      <c r="C1736" t="s">
        <v>22</v>
      </c>
      <c r="D1736" t="s">
        <v>29</v>
      </c>
      <c r="E1736" t="s">
        <v>27</v>
      </c>
      <c r="F1736" t="s">
        <v>33</v>
      </c>
      <c r="G1736">
        <v>27393.14</v>
      </c>
      <c r="H1736">
        <v>34869.81</v>
      </c>
      <c r="I1736">
        <v>516</v>
      </c>
      <c r="J1736">
        <v>135346.29</v>
      </c>
      <c r="K1736" t="s">
        <v>19</v>
      </c>
      <c r="L1736">
        <v>33</v>
      </c>
      <c r="M1736" s="1">
        <v>44005</v>
      </c>
      <c r="N1736" t="s">
        <v>35</v>
      </c>
    </row>
    <row r="1737" spans="1:14">
      <c r="A1737" t="s">
        <v>1769</v>
      </c>
      <c r="B1737">
        <v>28</v>
      </c>
      <c r="C1737" t="s">
        <v>15</v>
      </c>
      <c r="D1737" t="s">
        <v>23</v>
      </c>
      <c r="E1737" t="s">
        <v>27</v>
      </c>
      <c r="F1737" t="s">
        <v>31</v>
      </c>
      <c r="G1737">
        <v>118001.37</v>
      </c>
      <c r="H1737">
        <v>134864.47</v>
      </c>
      <c r="I1737">
        <v>749</v>
      </c>
      <c r="J1737">
        <v>95005.57</v>
      </c>
      <c r="K1737" t="s">
        <v>38</v>
      </c>
      <c r="L1737">
        <v>1</v>
      </c>
      <c r="M1737" s="1">
        <v>45036</v>
      </c>
      <c r="N1737" t="s">
        <v>20</v>
      </c>
    </row>
    <row r="1738" spans="1:14">
      <c r="A1738" t="s">
        <v>1770</v>
      </c>
      <c r="B1738">
        <v>30</v>
      </c>
      <c r="C1738" t="s">
        <v>22</v>
      </c>
      <c r="D1738" t="s">
        <v>23</v>
      </c>
      <c r="E1738" t="s">
        <v>47</v>
      </c>
      <c r="F1738" t="s">
        <v>45</v>
      </c>
      <c r="G1738">
        <v>349309.79</v>
      </c>
      <c r="H1738">
        <v>15285.91</v>
      </c>
      <c r="I1738">
        <v>843</v>
      </c>
      <c r="J1738">
        <v>72325.73</v>
      </c>
      <c r="K1738" t="s">
        <v>38</v>
      </c>
      <c r="L1738">
        <v>54</v>
      </c>
      <c r="M1738" s="1">
        <v>43808</v>
      </c>
      <c r="N1738" t="s">
        <v>20</v>
      </c>
    </row>
    <row r="1739" spans="1:14">
      <c r="A1739" t="s">
        <v>1771</v>
      </c>
      <c r="B1739">
        <v>51</v>
      </c>
      <c r="C1739" t="s">
        <v>22</v>
      </c>
      <c r="D1739" t="s">
        <v>23</v>
      </c>
      <c r="E1739" t="s">
        <v>17</v>
      </c>
      <c r="F1739" t="s">
        <v>31</v>
      </c>
      <c r="G1739">
        <v>90587.199999999997</v>
      </c>
      <c r="H1739">
        <v>278113.65999999997</v>
      </c>
      <c r="I1739">
        <v>440</v>
      </c>
      <c r="J1739">
        <v>16351.67</v>
      </c>
      <c r="K1739" t="s">
        <v>19</v>
      </c>
      <c r="L1739">
        <v>46</v>
      </c>
      <c r="M1739" s="1">
        <v>44304</v>
      </c>
      <c r="N1739" t="s">
        <v>20</v>
      </c>
    </row>
    <row r="1740" spans="1:14">
      <c r="A1740" t="s">
        <v>1772</v>
      </c>
      <c r="B1740">
        <v>42</v>
      </c>
      <c r="C1740" t="s">
        <v>22</v>
      </c>
      <c r="D1740" t="s">
        <v>23</v>
      </c>
      <c r="E1740" t="s">
        <v>17</v>
      </c>
      <c r="F1740" t="s">
        <v>18</v>
      </c>
      <c r="G1740">
        <v>95363.55</v>
      </c>
      <c r="H1740">
        <v>159877.45000000001</v>
      </c>
      <c r="I1740">
        <v>460</v>
      </c>
      <c r="J1740">
        <v>22932.16</v>
      </c>
      <c r="K1740" t="s">
        <v>19</v>
      </c>
      <c r="L1740">
        <v>41</v>
      </c>
      <c r="M1740" s="1">
        <v>43713</v>
      </c>
      <c r="N1740" t="s">
        <v>20</v>
      </c>
    </row>
    <row r="1741" spans="1:14">
      <c r="A1741" t="s">
        <v>1773</v>
      </c>
      <c r="B1741">
        <v>24</v>
      </c>
      <c r="C1741" t="s">
        <v>15</v>
      </c>
      <c r="D1741" t="s">
        <v>23</v>
      </c>
      <c r="E1741" t="s">
        <v>27</v>
      </c>
      <c r="F1741" t="s">
        <v>31</v>
      </c>
      <c r="G1741">
        <v>123601.59</v>
      </c>
      <c r="H1741">
        <v>150525.76999999999</v>
      </c>
      <c r="I1741">
        <v>331</v>
      </c>
      <c r="J1741">
        <v>43712.93</v>
      </c>
      <c r="K1741" t="s">
        <v>19</v>
      </c>
      <c r="L1741">
        <v>56</v>
      </c>
      <c r="M1741" s="1">
        <v>44409</v>
      </c>
      <c r="N1741" t="s">
        <v>20</v>
      </c>
    </row>
    <row r="1742" spans="1:14">
      <c r="A1742" t="s">
        <v>1774</v>
      </c>
      <c r="B1742">
        <v>69</v>
      </c>
      <c r="C1742" t="s">
        <v>15</v>
      </c>
      <c r="D1742" t="s">
        <v>23</v>
      </c>
      <c r="E1742" t="s">
        <v>17</v>
      </c>
      <c r="F1742" t="s">
        <v>18</v>
      </c>
      <c r="G1742">
        <v>22779.95</v>
      </c>
      <c r="H1742">
        <v>81283.179999999993</v>
      </c>
      <c r="I1742">
        <v>451</v>
      </c>
      <c r="J1742">
        <v>27671.87</v>
      </c>
      <c r="K1742" t="s">
        <v>19</v>
      </c>
      <c r="L1742">
        <v>44</v>
      </c>
      <c r="M1742" s="1">
        <v>45071</v>
      </c>
      <c r="N1742" t="s">
        <v>35</v>
      </c>
    </row>
    <row r="1743" spans="1:14">
      <c r="A1743" t="s">
        <v>1775</v>
      </c>
      <c r="B1743">
        <v>21</v>
      </c>
      <c r="C1743" t="s">
        <v>22</v>
      </c>
      <c r="D1743" t="s">
        <v>23</v>
      </c>
      <c r="E1743" t="s">
        <v>27</v>
      </c>
      <c r="F1743" t="s">
        <v>33</v>
      </c>
      <c r="G1743">
        <v>77090.28</v>
      </c>
      <c r="H1743">
        <v>159365.51</v>
      </c>
      <c r="I1743">
        <v>559</v>
      </c>
      <c r="J1743">
        <v>24390.53</v>
      </c>
      <c r="K1743" t="s">
        <v>38</v>
      </c>
      <c r="L1743">
        <v>50</v>
      </c>
      <c r="M1743" s="1">
        <v>43969</v>
      </c>
      <c r="N1743" t="s">
        <v>20</v>
      </c>
    </row>
    <row r="1744" spans="1:14">
      <c r="A1744" t="s">
        <v>1776</v>
      </c>
      <c r="B1744">
        <v>25</v>
      </c>
      <c r="C1744" t="s">
        <v>22</v>
      </c>
      <c r="D1744" t="s">
        <v>23</v>
      </c>
      <c r="E1744" t="s">
        <v>27</v>
      </c>
      <c r="F1744" t="s">
        <v>18</v>
      </c>
      <c r="G1744">
        <v>67865.039999999994</v>
      </c>
      <c r="H1744">
        <v>152562.4</v>
      </c>
      <c r="I1744">
        <v>578</v>
      </c>
      <c r="J1744">
        <v>125672.4</v>
      </c>
      <c r="K1744" t="s">
        <v>38</v>
      </c>
      <c r="L1744">
        <v>41</v>
      </c>
      <c r="M1744" s="1">
        <v>44514</v>
      </c>
      <c r="N1744" t="s">
        <v>20</v>
      </c>
    </row>
    <row r="1745" spans="1:14">
      <c r="A1745" t="s">
        <v>1777</v>
      </c>
      <c r="B1745">
        <v>37</v>
      </c>
      <c r="C1745" t="s">
        <v>22</v>
      </c>
      <c r="D1745" t="s">
        <v>16</v>
      </c>
      <c r="E1745" t="s">
        <v>17</v>
      </c>
      <c r="F1745" t="s">
        <v>45</v>
      </c>
      <c r="G1745">
        <v>195633.11</v>
      </c>
      <c r="H1745">
        <v>273142.88</v>
      </c>
      <c r="I1745">
        <v>584</v>
      </c>
      <c r="J1745">
        <v>82272</v>
      </c>
      <c r="K1745" t="s">
        <v>38</v>
      </c>
      <c r="L1745">
        <v>8</v>
      </c>
      <c r="M1745" s="1">
        <v>43613</v>
      </c>
      <c r="N1745" t="s">
        <v>20</v>
      </c>
    </row>
    <row r="1746" spans="1:14">
      <c r="A1746" t="s">
        <v>1778</v>
      </c>
      <c r="B1746">
        <v>46</v>
      </c>
      <c r="C1746" t="s">
        <v>22</v>
      </c>
      <c r="D1746" t="s">
        <v>23</v>
      </c>
      <c r="E1746" t="s">
        <v>27</v>
      </c>
      <c r="F1746" t="s">
        <v>18</v>
      </c>
      <c r="G1746">
        <v>8884.52</v>
      </c>
      <c r="H1746">
        <v>35749.68</v>
      </c>
      <c r="I1746">
        <v>841</v>
      </c>
      <c r="J1746">
        <v>326852.37</v>
      </c>
      <c r="K1746" t="s">
        <v>38</v>
      </c>
      <c r="L1746">
        <v>32</v>
      </c>
      <c r="M1746" s="1">
        <v>44036</v>
      </c>
      <c r="N1746" t="s">
        <v>35</v>
      </c>
    </row>
    <row r="1747" spans="1:14">
      <c r="A1747" t="s">
        <v>1779</v>
      </c>
      <c r="B1747">
        <v>68</v>
      </c>
      <c r="C1747" t="s">
        <v>22</v>
      </c>
      <c r="D1747" t="s">
        <v>23</v>
      </c>
      <c r="E1747" t="s">
        <v>47</v>
      </c>
      <c r="F1747" t="s">
        <v>45</v>
      </c>
      <c r="G1747">
        <v>312546.03999999998</v>
      </c>
      <c r="H1747">
        <v>16187.52</v>
      </c>
      <c r="I1747">
        <v>447</v>
      </c>
      <c r="J1747">
        <v>10715.93</v>
      </c>
      <c r="K1747" t="s">
        <v>25</v>
      </c>
      <c r="L1747">
        <v>30</v>
      </c>
      <c r="M1747" s="1">
        <v>44832</v>
      </c>
      <c r="N1747" t="s">
        <v>20</v>
      </c>
    </row>
    <row r="1748" spans="1:14">
      <c r="A1748" t="s">
        <v>1780</v>
      </c>
      <c r="B1748">
        <v>62</v>
      </c>
      <c r="C1748" t="s">
        <v>15</v>
      </c>
      <c r="D1748" t="s">
        <v>23</v>
      </c>
      <c r="E1748" t="s">
        <v>47</v>
      </c>
      <c r="F1748" t="s">
        <v>33</v>
      </c>
      <c r="G1748">
        <v>142701.82</v>
      </c>
      <c r="H1748">
        <v>21978.89</v>
      </c>
      <c r="I1748">
        <v>366</v>
      </c>
      <c r="J1748">
        <v>30634.73</v>
      </c>
      <c r="K1748" t="s">
        <v>19</v>
      </c>
      <c r="L1748">
        <v>46</v>
      </c>
      <c r="M1748" s="1">
        <v>43719</v>
      </c>
      <c r="N1748" t="s">
        <v>20</v>
      </c>
    </row>
    <row r="1749" spans="1:14">
      <c r="A1749" t="s">
        <v>1781</v>
      </c>
      <c r="B1749">
        <v>63</v>
      </c>
      <c r="C1749" t="s">
        <v>22</v>
      </c>
      <c r="D1749" t="s">
        <v>16</v>
      </c>
      <c r="E1749" t="s">
        <v>17</v>
      </c>
      <c r="F1749" t="s">
        <v>31</v>
      </c>
      <c r="G1749">
        <v>99589.04</v>
      </c>
      <c r="H1749">
        <v>46645.89</v>
      </c>
      <c r="I1749">
        <v>578</v>
      </c>
      <c r="J1749">
        <v>97843.82</v>
      </c>
      <c r="K1749" t="s">
        <v>19</v>
      </c>
      <c r="L1749">
        <v>28</v>
      </c>
      <c r="M1749" s="1">
        <v>43508</v>
      </c>
      <c r="N1749" t="s">
        <v>20</v>
      </c>
    </row>
    <row r="1750" spans="1:14">
      <c r="A1750" t="s">
        <v>1782</v>
      </c>
      <c r="B1750">
        <v>27</v>
      </c>
      <c r="C1750" t="s">
        <v>15</v>
      </c>
      <c r="D1750" t="s">
        <v>37</v>
      </c>
      <c r="E1750" t="s">
        <v>24</v>
      </c>
      <c r="F1750" t="s">
        <v>31</v>
      </c>
      <c r="G1750">
        <v>181691.27</v>
      </c>
      <c r="H1750">
        <v>8212.08</v>
      </c>
      <c r="I1750">
        <v>742</v>
      </c>
      <c r="J1750">
        <v>100598.19</v>
      </c>
      <c r="K1750" t="s">
        <v>38</v>
      </c>
      <c r="L1750">
        <v>41</v>
      </c>
      <c r="M1750" s="1">
        <v>43888</v>
      </c>
      <c r="N1750" t="s">
        <v>20</v>
      </c>
    </row>
    <row r="1751" spans="1:14">
      <c r="A1751" t="s">
        <v>1783</v>
      </c>
      <c r="B1751">
        <v>60</v>
      </c>
      <c r="C1751" t="s">
        <v>22</v>
      </c>
      <c r="D1751" t="s">
        <v>37</v>
      </c>
      <c r="E1751" t="s">
        <v>17</v>
      </c>
      <c r="F1751" t="s">
        <v>33</v>
      </c>
      <c r="G1751">
        <v>126903.3</v>
      </c>
      <c r="H1751">
        <v>283801.05</v>
      </c>
      <c r="I1751">
        <v>698</v>
      </c>
      <c r="J1751">
        <v>18406.41</v>
      </c>
      <c r="K1751" t="s">
        <v>25</v>
      </c>
      <c r="L1751">
        <v>52</v>
      </c>
      <c r="M1751" s="1">
        <v>44848</v>
      </c>
      <c r="N1751" t="s">
        <v>20</v>
      </c>
    </row>
    <row r="1752" spans="1:14">
      <c r="A1752" t="s">
        <v>1784</v>
      </c>
      <c r="B1752">
        <v>51</v>
      </c>
      <c r="C1752" t="s">
        <v>15</v>
      </c>
      <c r="D1752" t="s">
        <v>16</v>
      </c>
      <c r="E1752" t="s">
        <v>27</v>
      </c>
      <c r="F1752" t="s">
        <v>31</v>
      </c>
      <c r="G1752">
        <v>33745.49</v>
      </c>
      <c r="H1752">
        <v>104108.86</v>
      </c>
      <c r="I1752">
        <v>427</v>
      </c>
      <c r="J1752">
        <v>36780.43</v>
      </c>
      <c r="K1752" t="s">
        <v>25</v>
      </c>
      <c r="L1752">
        <v>32</v>
      </c>
      <c r="M1752" s="1">
        <v>44090</v>
      </c>
      <c r="N1752" t="s">
        <v>20</v>
      </c>
    </row>
    <row r="1753" spans="1:14">
      <c r="A1753" t="s">
        <v>1785</v>
      </c>
      <c r="B1753">
        <v>43</v>
      </c>
      <c r="C1753" t="s">
        <v>22</v>
      </c>
      <c r="D1753" t="s">
        <v>29</v>
      </c>
      <c r="E1753" t="s">
        <v>24</v>
      </c>
      <c r="F1753" t="s">
        <v>18</v>
      </c>
      <c r="G1753">
        <v>71108.820000000007</v>
      </c>
      <c r="H1753">
        <v>19708.099999999999</v>
      </c>
      <c r="I1753">
        <v>636</v>
      </c>
      <c r="J1753">
        <v>131399.67000000001</v>
      </c>
      <c r="K1753" t="s">
        <v>25</v>
      </c>
      <c r="L1753">
        <v>25</v>
      </c>
      <c r="M1753" s="1">
        <v>43319</v>
      </c>
      <c r="N1753" t="s">
        <v>20</v>
      </c>
    </row>
    <row r="1754" spans="1:14">
      <c r="A1754" t="s">
        <v>1786</v>
      </c>
      <c r="B1754">
        <v>58</v>
      </c>
      <c r="C1754" t="s">
        <v>15</v>
      </c>
      <c r="D1754" t="s">
        <v>16</v>
      </c>
      <c r="E1754" t="s">
        <v>27</v>
      </c>
      <c r="F1754" t="s">
        <v>18</v>
      </c>
      <c r="G1754">
        <v>44111.09</v>
      </c>
      <c r="H1754">
        <v>39662.639999999999</v>
      </c>
      <c r="I1754">
        <v>781</v>
      </c>
      <c r="J1754">
        <v>494305.03</v>
      </c>
      <c r="K1754" t="s">
        <v>25</v>
      </c>
      <c r="L1754">
        <v>34</v>
      </c>
      <c r="M1754" s="1">
        <v>43586</v>
      </c>
      <c r="N1754" t="s">
        <v>20</v>
      </c>
    </row>
    <row r="1755" spans="1:14">
      <c r="A1755" t="s">
        <v>1787</v>
      </c>
      <c r="B1755">
        <v>66</v>
      </c>
      <c r="C1755" t="s">
        <v>22</v>
      </c>
      <c r="D1755" t="s">
        <v>29</v>
      </c>
      <c r="E1755" t="s">
        <v>27</v>
      </c>
      <c r="F1755" t="s">
        <v>45</v>
      </c>
      <c r="G1755">
        <v>162610.85</v>
      </c>
      <c r="H1755">
        <v>152031.06</v>
      </c>
      <c r="I1755">
        <v>485</v>
      </c>
      <c r="J1755">
        <v>34586.300000000003</v>
      </c>
      <c r="K1755" t="s">
        <v>19</v>
      </c>
      <c r="L1755">
        <v>33</v>
      </c>
      <c r="M1755" s="1">
        <v>43882</v>
      </c>
      <c r="N1755" t="s">
        <v>20</v>
      </c>
    </row>
    <row r="1756" spans="1:14">
      <c r="A1756" t="s">
        <v>1788</v>
      </c>
      <c r="B1756">
        <v>20</v>
      </c>
      <c r="C1756" t="s">
        <v>15</v>
      </c>
      <c r="D1756" t="s">
        <v>23</v>
      </c>
      <c r="E1756" t="s">
        <v>24</v>
      </c>
      <c r="F1756" t="s">
        <v>45</v>
      </c>
      <c r="G1756">
        <v>359122.26</v>
      </c>
      <c r="H1756">
        <v>11620.32</v>
      </c>
      <c r="I1756">
        <v>468</v>
      </c>
      <c r="J1756">
        <v>49881.48</v>
      </c>
      <c r="K1756" t="s">
        <v>19</v>
      </c>
      <c r="L1756">
        <v>13</v>
      </c>
      <c r="M1756" s="1">
        <v>44272</v>
      </c>
      <c r="N1756" t="s">
        <v>20</v>
      </c>
    </row>
    <row r="1757" spans="1:14">
      <c r="A1757" t="s">
        <v>1789</v>
      </c>
      <c r="B1757">
        <v>23</v>
      </c>
      <c r="C1757" t="s">
        <v>15</v>
      </c>
      <c r="D1757" t="s">
        <v>23</v>
      </c>
      <c r="E1757" t="s">
        <v>17</v>
      </c>
      <c r="F1757" t="s">
        <v>18</v>
      </c>
      <c r="G1757">
        <v>74523.41</v>
      </c>
      <c r="H1757">
        <v>160151.10999999999</v>
      </c>
      <c r="I1757">
        <v>559</v>
      </c>
      <c r="J1757">
        <v>112241.87</v>
      </c>
      <c r="K1757" t="s">
        <v>25</v>
      </c>
      <c r="L1757">
        <v>25</v>
      </c>
      <c r="M1757" s="1">
        <v>43836</v>
      </c>
      <c r="N1757" t="s">
        <v>20</v>
      </c>
    </row>
    <row r="1758" spans="1:14">
      <c r="A1758" t="s">
        <v>1790</v>
      </c>
      <c r="B1758">
        <v>22</v>
      </c>
      <c r="C1758" t="s">
        <v>15</v>
      </c>
      <c r="D1758" t="s">
        <v>23</v>
      </c>
      <c r="E1758" t="s">
        <v>24</v>
      </c>
      <c r="F1758" t="s">
        <v>18</v>
      </c>
      <c r="G1758">
        <v>18809.740000000002</v>
      </c>
      <c r="H1758">
        <v>19416.95</v>
      </c>
      <c r="I1758">
        <v>806</v>
      </c>
      <c r="J1758">
        <v>257951.72</v>
      </c>
      <c r="K1758" t="s">
        <v>38</v>
      </c>
      <c r="L1758">
        <v>42</v>
      </c>
      <c r="M1758" s="1">
        <v>44278</v>
      </c>
      <c r="N1758" t="s">
        <v>20</v>
      </c>
    </row>
    <row r="1759" spans="1:14">
      <c r="A1759" t="s">
        <v>1791</v>
      </c>
      <c r="B1759">
        <v>22</v>
      </c>
      <c r="C1759" t="s">
        <v>15</v>
      </c>
      <c r="D1759" t="s">
        <v>41</v>
      </c>
      <c r="E1759" t="s">
        <v>27</v>
      </c>
      <c r="F1759" t="s">
        <v>33</v>
      </c>
      <c r="G1759">
        <v>138022.26</v>
      </c>
      <c r="H1759">
        <v>52040.57</v>
      </c>
      <c r="I1759">
        <v>820</v>
      </c>
      <c r="J1759">
        <v>289129.24</v>
      </c>
      <c r="K1759" t="s">
        <v>38</v>
      </c>
      <c r="L1759">
        <v>40</v>
      </c>
      <c r="M1759" s="1">
        <v>43706</v>
      </c>
      <c r="N1759" t="s">
        <v>20</v>
      </c>
    </row>
    <row r="1760" spans="1:14">
      <c r="A1760" t="s">
        <v>1792</v>
      </c>
      <c r="B1760">
        <v>64</v>
      </c>
      <c r="C1760" t="s">
        <v>15</v>
      </c>
      <c r="D1760" t="s">
        <v>29</v>
      </c>
      <c r="E1760" t="s">
        <v>17</v>
      </c>
      <c r="F1760" t="s">
        <v>18</v>
      </c>
      <c r="G1760">
        <v>75363.58</v>
      </c>
      <c r="H1760">
        <v>270879.71000000002</v>
      </c>
      <c r="I1760">
        <v>770</v>
      </c>
      <c r="J1760">
        <v>467054.95</v>
      </c>
      <c r="K1760" t="s">
        <v>38</v>
      </c>
      <c r="L1760">
        <v>39</v>
      </c>
      <c r="M1760" s="1">
        <v>44533</v>
      </c>
      <c r="N1760" t="s">
        <v>20</v>
      </c>
    </row>
    <row r="1761" spans="1:14">
      <c r="A1761" t="s">
        <v>1793</v>
      </c>
      <c r="B1761">
        <v>40</v>
      </c>
      <c r="C1761" t="s">
        <v>15</v>
      </c>
      <c r="D1761" t="s">
        <v>16</v>
      </c>
      <c r="E1761" t="s">
        <v>27</v>
      </c>
      <c r="F1761" t="s">
        <v>31</v>
      </c>
      <c r="G1761">
        <v>187008.22</v>
      </c>
      <c r="H1761">
        <v>147510.87</v>
      </c>
      <c r="I1761">
        <v>460</v>
      </c>
      <c r="J1761">
        <v>42890.35</v>
      </c>
      <c r="K1761" t="s">
        <v>19</v>
      </c>
      <c r="L1761">
        <v>56</v>
      </c>
      <c r="M1761" s="1">
        <v>43705</v>
      </c>
      <c r="N1761" t="s">
        <v>20</v>
      </c>
    </row>
    <row r="1762" spans="1:14">
      <c r="A1762" t="s">
        <v>1794</v>
      </c>
      <c r="B1762">
        <v>66</v>
      </c>
      <c r="C1762" t="s">
        <v>22</v>
      </c>
      <c r="D1762" t="s">
        <v>23</v>
      </c>
      <c r="E1762" t="s">
        <v>17</v>
      </c>
      <c r="F1762" t="s">
        <v>18</v>
      </c>
      <c r="G1762">
        <v>32390.25</v>
      </c>
      <c r="H1762">
        <v>92518.9</v>
      </c>
      <c r="I1762">
        <v>588</v>
      </c>
      <c r="J1762">
        <v>146475.15</v>
      </c>
      <c r="K1762" t="s">
        <v>38</v>
      </c>
      <c r="L1762">
        <v>44</v>
      </c>
      <c r="M1762" s="1">
        <v>43145</v>
      </c>
      <c r="N1762" t="s">
        <v>20</v>
      </c>
    </row>
    <row r="1763" spans="1:14">
      <c r="A1763" t="s">
        <v>1795</v>
      </c>
      <c r="B1763">
        <v>26</v>
      </c>
      <c r="C1763" t="s">
        <v>15</v>
      </c>
      <c r="D1763" t="s">
        <v>29</v>
      </c>
      <c r="E1763" t="s">
        <v>24</v>
      </c>
      <c r="F1763" t="s">
        <v>33</v>
      </c>
      <c r="G1763">
        <v>141506.9</v>
      </c>
      <c r="H1763">
        <v>18033.38</v>
      </c>
      <c r="I1763">
        <v>639</v>
      </c>
      <c r="J1763">
        <v>128713.3</v>
      </c>
      <c r="K1763" t="s">
        <v>25</v>
      </c>
      <c r="L1763">
        <v>49</v>
      </c>
      <c r="M1763" s="1">
        <v>44800</v>
      </c>
      <c r="N1763" t="s">
        <v>20</v>
      </c>
    </row>
    <row r="1764" spans="1:14">
      <c r="A1764" t="s">
        <v>1796</v>
      </c>
      <c r="B1764">
        <v>52</v>
      </c>
      <c r="C1764" t="s">
        <v>22</v>
      </c>
      <c r="D1764" t="s">
        <v>23</v>
      </c>
      <c r="E1764" t="s">
        <v>17</v>
      </c>
      <c r="F1764" t="s">
        <v>18</v>
      </c>
      <c r="G1764">
        <v>37483.25</v>
      </c>
      <c r="H1764">
        <v>140202.57999999999</v>
      </c>
      <c r="I1764">
        <v>801</v>
      </c>
      <c r="J1764">
        <v>215201.42</v>
      </c>
      <c r="K1764" t="s">
        <v>25</v>
      </c>
      <c r="L1764">
        <v>57</v>
      </c>
      <c r="M1764" s="1">
        <v>44449</v>
      </c>
      <c r="N1764" t="s">
        <v>20</v>
      </c>
    </row>
    <row r="1765" spans="1:14">
      <c r="A1765" t="s">
        <v>1797</v>
      </c>
      <c r="B1765">
        <v>37</v>
      </c>
      <c r="C1765" t="s">
        <v>22</v>
      </c>
      <c r="D1765" t="s">
        <v>23</v>
      </c>
      <c r="E1765" t="s">
        <v>27</v>
      </c>
      <c r="F1765" t="s">
        <v>45</v>
      </c>
      <c r="G1765">
        <v>74286.39</v>
      </c>
      <c r="H1765">
        <v>168418.65</v>
      </c>
      <c r="I1765">
        <v>405</v>
      </c>
      <c r="J1765">
        <v>10072.030000000001</v>
      </c>
      <c r="K1765" t="s">
        <v>19</v>
      </c>
      <c r="L1765">
        <v>44</v>
      </c>
      <c r="M1765" s="1">
        <v>43911</v>
      </c>
      <c r="N1765" t="s">
        <v>20</v>
      </c>
    </row>
    <row r="1766" spans="1:14">
      <c r="A1766" t="s">
        <v>1798</v>
      </c>
      <c r="B1766">
        <v>66</v>
      </c>
      <c r="C1766" t="s">
        <v>22</v>
      </c>
      <c r="D1766" t="s">
        <v>37</v>
      </c>
      <c r="E1766" t="s">
        <v>27</v>
      </c>
      <c r="F1766" t="s">
        <v>18</v>
      </c>
      <c r="G1766">
        <v>76533.97</v>
      </c>
      <c r="H1766">
        <v>96102.21</v>
      </c>
      <c r="I1766">
        <v>774</v>
      </c>
      <c r="J1766">
        <v>137466.07999999999</v>
      </c>
      <c r="K1766" t="s">
        <v>25</v>
      </c>
      <c r="L1766">
        <v>48</v>
      </c>
      <c r="M1766" s="1">
        <v>43663</v>
      </c>
      <c r="N1766" t="s">
        <v>20</v>
      </c>
    </row>
    <row r="1767" spans="1:14">
      <c r="A1767" t="s">
        <v>1799</v>
      </c>
      <c r="B1767">
        <v>59</v>
      </c>
      <c r="C1767" t="s">
        <v>22</v>
      </c>
      <c r="D1767" t="s">
        <v>29</v>
      </c>
      <c r="E1767" t="s">
        <v>27</v>
      </c>
      <c r="F1767" t="s">
        <v>45</v>
      </c>
      <c r="G1767">
        <v>366578.66</v>
      </c>
      <c r="H1767">
        <v>174658.24</v>
      </c>
      <c r="I1767">
        <v>762</v>
      </c>
      <c r="J1767">
        <v>164061.21</v>
      </c>
      <c r="K1767" t="s">
        <v>25</v>
      </c>
      <c r="L1767">
        <v>10</v>
      </c>
      <c r="M1767" s="1">
        <v>43117</v>
      </c>
      <c r="N1767" t="s">
        <v>20</v>
      </c>
    </row>
    <row r="1768" spans="1:14">
      <c r="A1768" t="s">
        <v>1800</v>
      </c>
      <c r="B1768">
        <v>52</v>
      </c>
      <c r="C1768" t="s">
        <v>22</v>
      </c>
      <c r="D1768" t="s">
        <v>23</v>
      </c>
      <c r="E1768" t="s">
        <v>17</v>
      </c>
      <c r="F1768" t="s">
        <v>33</v>
      </c>
      <c r="G1768">
        <v>93707.54</v>
      </c>
      <c r="H1768">
        <v>198256.15</v>
      </c>
      <c r="I1768">
        <v>782</v>
      </c>
      <c r="J1768">
        <v>124503.58</v>
      </c>
      <c r="K1768" t="s">
        <v>38</v>
      </c>
      <c r="L1768">
        <v>59</v>
      </c>
      <c r="M1768" s="1">
        <v>44260</v>
      </c>
      <c r="N1768" t="s">
        <v>20</v>
      </c>
    </row>
    <row r="1769" spans="1:14">
      <c r="A1769" t="s">
        <v>1801</v>
      </c>
      <c r="B1769">
        <v>67</v>
      </c>
      <c r="C1769" t="s">
        <v>15</v>
      </c>
      <c r="D1769" t="s">
        <v>37</v>
      </c>
      <c r="E1769" t="s">
        <v>47</v>
      </c>
      <c r="F1769" t="s">
        <v>31</v>
      </c>
      <c r="G1769">
        <v>100529.28</v>
      </c>
      <c r="H1769">
        <v>8526.17</v>
      </c>
      <c r="I1769">
        <v>452</v>
      </c>
      <c r="J1769">
        <v>45471.07</v>
      </c>
      <c r="K1769" t="s">
        <v>25</v>
      </c>
      <c r="L1769">
        <v>57</v>
      </c>
      <c r="M1769" s="1">
        <v>44872</v>
      </c>
      <c r="N1769" t="s">
        <v>20</v>
      </c>
    </row>
    <row r="1770" spans="1:14">
      <c r="A1770" t="s">
        <v>1802</v>
      </c>
      <c r="B1770">
        <v>35</v>
      </c>
      <c r="C1770" t="s">
        <v>15</v>
      </c>
      <c r="D1770" t="s">
        <v>23</v>
      </c>
      <c r="E1770" t="s">
        <v>27</v>
      </c>
      <c r="F1770" t="s">
        <v>31</v>
      </c>
      <c r="G1770">
        <v>11272.23</v>
      </c>
      <c r="H1770">
        <v>140442.74</v>
      </c>
      <c r="I1770">
        <v>448</v>
      </c>
      <c r="J1770">
        <v>34843.81</v>
      </c>
      <c r="K1770" t="s">
        <v>25</v>
      </c>
      <c r="L1770">
        <v>31</v>
      </c>
      <c r="M1770" s="1">
        <v>44505</v>
      </c>
      <c r="N1770" t="s">
        <v>20</v>
      </c>
    </row>
    <row r="1771" spans="1:14">
      <c r="A1771" t="s">
        <v>1803</v>
      </c>
      <c r="B1771">
        <v>34</v>
      </c>
      <c r="C1771" t="s">
        <v>15</v>
      </c>
      <c r="D1771" t="s">
        <v>41</v>
      </c>
      <c r="E1771" t="s">
        <v>17</v>
      </c>
      <c r="F1771" t="s">
        <v>31</v>
      </c>
      <c r="G1771">
        <v>126796.46</v>
      </c>
      <c r="H1771">
        <v>73576.53</v>
      </c>
      <c r="I1771">
        <v>487</v>
      </c>
      <c r="J1771">
        <v>23708.71</v>
      </c>
      <c r="K1771" t="s">
        <v>19</v>
      </c>
      <c r="L1771">
        <v>44</v>
      </c>
      <c r="M1771" s="1">
        <v>44694</v>
      </c>
      <c r="N1771" t="s">
        <v>20</v>
      </c>
    </row>
    <row r="1772" spans="1:14">
      <c r="A1772" t="s">
        <v>1804</v>
      </c>
      <c r="B1772">
        <v>41</v>
      </c>
      <c r="C1772" t="s">
        <v>22</v>
      </c>
      <c r="D1772" t="s">
        <v>23</v>
      </c>
      <c r="E1772" t="s">
        <v>24</v>
      </c>
      <c r="F1772" t="s">
        <v>18</v>
      </c>
      <c r="G1772">
        <v>42266.63</v>
      </c>
      <c r="H1772">
        <v>8238.4500000000007</v>
      </c>
      <c r="I1772">
        <v>430</v>
      </c>
      <c r="J1772">
        <v>30978.79</v>
      </c>
      <c r="K1772" t="s">
        <v>19</v>
      </c>
      <c r="L1772">
        <v>11</v>
      </c>
      <c r="M1772" s="1">
        <v>44626</v>
      </c>
      <c r="N1772" t="s">
        <v>20</v>
      </c>
    </row>
    <row r="1773" spans="1:14">
      <c r="A1773" t="s">
        <v>1805</v>
      </c>
      <c r="B1773">
        <v>20</v>
      </c>
      <c r="C1773" t="s">
        <v>15</v>
      </c>
      <c r="D1773" t="s">
        <v>23</v>
      </c>
      <c r="E1773" t="s">
        <v>17</v>
      </c>
      <c r="F1773" t="s">
        <v>33</v>
      </c>
      <c r="G1773">
        <v>88429.32</v>
      </c>
      <c r="H1773">
        <v>67682.759999999995</v>
      </c>
      <c r="I1773">
        <v>751</v>
      </c>
      <c r="J1773">
        <v>338059.14</v>
      </c>
      <c r="K1773" t="s">
        <v>38</v>
      </c>
      <c r="L1773">
        <v>25</v>
      </c>
      <c r="M1773" s="1">
        <v>45094</v>
      </c>
      <c r="N1773" t="s">
        <v>20</v>
      </c>
    </row>
    <row r="1774" spans="1:14">
      <c r="A1774" t="s">
        <v>1806</v>
      </c>
      <c r="B1774">
        <v>49</v>
      </c>
      <c r="C1774" t="s">
        <v>15</v>
      </c>
      <c r="D1774" t="s">
        <v>23</v>
      </c>
      <c r="E1774" t="s">
        <v>17</v>
      </c>
      <c r="F1774" t="s">
        <v>18</v>
      </c>
      <c r="G1774">
        <v>43502.81</v>
      </c>
      <c r="H1774">
        <v>26164.51</v>
      </c>
      <c r="I1774">
        <v>815</v>
      </c>
      <c r="J1774">
        <v>230615.37</v>
      </c>
      <c r="K1774" t="s">
        <v>38</v>
      </c>
      <c r="L1774">
        <v>46</v>
      </c>
      <c r="M1774" s="1">
        <v>43201</v>
      </c>
      <c r="N1774" t="s">
        <v>20</v>
      </c>
    </row>
    <row r="1775" spans="1:14">
      <c r="A1775" t="s">
        <v>1807</v>
      </c>
      <c r="B1775">
        <v>52</v>
      </c>
      <c r="C1775" t="s">
        <v>15</v>
      </c>
      <c r="D1775" t="s">
        <v>23</v>
      </c>
      <c r="E1775" t="s">
        <v>24</v>
      </c>
      <c r="F1775" t="s">
        <v>45</v>
      </c>
      <c r="G1775">
        <v>484725.26</v>
      </c>
      <c r="H1775">
        <v>4237.7299999999996</v>
      </c>
      <c r="I1775">
        <v>790</v>
      </c>
      <c r="J1775">
        <v>395940.64</v>
      </c>
      <c r="K1775" t="s">
        <v>25</v>
      </c>
      <c r="L1775">
        <v>54</v>
      </c>
      <c r="M1775" s="1">
        <v>44965</v>
      </c>
      <c r="N1775" t="s">
        <v>20</v>
      </c>
    </row>
    <row r="1776" spans="1:14">
      <c r="A1776" t="s">
        <v>1808</v>
      </c>
      <c r="B1776">
        <v>55</v>
      </c>
      <c r="C1776" t="s">
        <v>15</v>
      </c>
      <c r="D1776" t="s">
        <v>23</v>
      </c>
      <c r="E1776" t="s">
        <v>27</v>
      </c>
      <c r="F1776" t="s">
        <v>18</v>
      </c>
      <c r="G1776">
        <v>60806.78</v>
      </c>
      <c r="H1776">
        <v>121183.24</v>
      </c>
      <c r="I1776">
        <v>775</v>
      </c>
      <c r="J1776">
        <v>139656.54</v>
      </c>
      <c r="K1776" t="s">
        <v>38</v>
      </c>
      <c r="L1776">
        <v>52</v>
      </c>
      <c r="M1776" s="1">
        <v>44342</v>
      </c>
      <c r="N1776" t="s">
        <v>20</v>
      </c>
    </row>
    <row r="1777" spans="1:14">
      <c r="A1777" t="s">
        <v>1809</v>
      </c>
      <c r="B1777">
        <v>30</v>
      </c>
      <c r="C1777" t="s">
        <v>15</v>
      </c>
      <c r="D1777" t="s">
        <v>16</v>
      </c>
      <c r="E1777" t="s">
        <v>27</v>
      </c>
      <c r="F1777" t="s">
        <v>18</v>
      </c>
      <c r="G1777">
        <v>75174.399999999994</v>
      </c>
      <c r="H1777">
        <v>111865.36</v>
      </c>
      <c r="I1777">
        <v>562</v>
      </c>
      <c r="J1777">
        <v>17986.919999999998</v>
      </c>
      <c r="K1777" t="s">
        <v>19</v>
      </c>
      <c r="L1777">
        <v>45</v>
      </c>
      <c r="M1777" s="1">
        <v>44627</v>
      </c>
      <c r="N1777" t="s">
        <v>20</v>
      </c>
    </row>
    <row r="1778" spans="1:14">
      <c r="A1778" t="s">
        <v>1810</v>
      </c>
      <c r="B1778">
        <v>64</v>
      </c>
      <c r="C1778" t="s">
        <v>22</v>
      </c>
      <c r="D1778" t="s">
        <v>37</v>
      </c>
      <c r="E1778" t="s">
        <v>27</v>
      </c>
      <c r="F1778" t="s">
        <v>18</v>
      </c>
      <c r="G1778">
        <v>93698.35</v>
      </c>
      <c r="H1778">
        <v>115254.51</v>
      </c>
      <c r="I1778">
        <v>837</v>
      </c>
      <c r="J1778">
        <v>413233.96</v>
      </c>
      <c r="K1778" t="s">
        <v>38</v>
      </c>
      <c r="L1778">
        <v>34</v>
      </c>
      <c r="M1778" s="1">
        <v>44118</v>
      </c>
      <c r="N1778" t="s">
        <v>20</v>
      </c>
    </row>
    <row r="1779" spans="1:14">
      <c r="A1779" t="s">
        <v>1811</v>
      </c>
      <c r="B1779">
        <v>42</v>
      </c>
      <c r="C1779" t="s">
        <v>15</v>
      </c>
      <c r="D1779" t="s">
        <v>37</v>
      </c>
      <c r="E1779" t="s">
        <v>47</v>
      </c>
      <c r="F1779" t="s">
        <v>31</v>
      </c>
      <c r="G1779">
        <v>120361.87</v>
      </c>
      <c r="H1779">
        <v>11192.17</v>
      </c>
      <c r="I1779">
        <v>758</v>
      </c>
      <c r="J1779">
        <v>266858.71999999997</v>
      </c>
      <c r="K1779" t="s">
        <v>38</v>
      </c>
      <c r="L1779">
        <v>59</v>
      </c>
      <c r="M1779" s="1">
        <v>44806</v>
      </c>
      <c r="N1779" t="s">
        <v>20</v>
      </c>
    </row>
    <row r="1780" spans="1:14">
      <c r="A1780" t="s">
        <v>1812</v>
      </c>
      <c r="B1780">
        <v>26</v>
      </c>
      <c r="C1780" t="s">
        <v>22</v>
      </c>
      <c r="D1780" t="s">
        <v>23</v>
      </c>
      <c r="E1780" t="s">
        <v>47</v>
      </c>
      <c r="F1780" t="s">
        <v>31</v>
      </c>
      <c r="G1780">
        <v>7352.19</v>
      </c>
      <c r="H1780">
        <v>22129.03</v>
      </c>
      <c r="I1780">
        <v>835</v>
      </c>
      <c r="J1780">
        <v>318759.78999999998</v>
      </c>
      <c r="K1780" t="s">
        <v>25</v>
      </c>
      <c r="L1780">
        <v>20</v>
      </c>
      <c r="M1780" s="1">
        <v>44952</v>
      </c>
      <c r="N1780" t="s">
        <v>20</v>
      </c>
    </row>
    <row r="1781" spans="1:14">
      <c r="A1781" t="s">
        <v>1813</v>
      </c>
      <c r="B1781">
        <v>21</v>
      </c>
      <c r="C1781" t="s">
        <v>22</v>
      </c>
      <c r="D1781" t="s">
        <v>29</v>
      </c>
      <c r="E1781" t="s">
        <v>24</v>
      </c>
      <c r="F1781" t="s">
        <v>45</v>
      </c>
      <c r="G1781">
        <v>65431.26</v>
      </c>
      <c r="H1781">
        <v>14085.27</v>
      </c>
      <c r="I1781">
        <v>594</v>
      </c>
      <c r="J1781">
        <v>95000.01</v>
      </c>
      <c r="K1781" t="s">
        <v>19</v>
      </c>
      <c r="L1781">
        <v>7</v>
      </c>
      <c r="M1781" s="1">
        <v>44950</v>
      </c>
      <c r="N1781" t="s">
        <v>20</v>
      </c>
    </row>
    <row r="1782" spans="1:14">
      <c r="A1782" t="s">
        <v>1814</v>
      </c>
      <c r="B1782">
        <v>31</v>
      </c>
      <c r="C1782" t="s">
        <v>22</v>
      </c>
      <c r="D1782" t="s">
        <v>23</v>
      </c>
      <c r="E1782" t="s">
        <v>27</v>
      </c>
      <c r="F1782" t="s">
        <v>18</v>
      </c>
      <c r="G1782">
        <v>70531.5</v>
      </c>
      <c r="H1782">
        <v>90854.53</v>
      </c>
      <c r="I1782">
        <v>734</v>
      </c>
      <c r="J1782">
        <v>282661.64</v>
      </c>
      <c r="K1782" t="s">
        <v>38</v>
      </c>
      <c r="L1782">
        <v>33</v>
      </c>
      <c r="M1782" s="1">
        <v>43687</v>
      </c>
      <c r="N1782" t="s">
        <v>20</v>
      </c>
    </row>
    <row r="1783" spans="1:14">
      <c r="A1783" t="s">
        <v>1815</v>
      </c>
      <c r="B1783">
        <v>54</v>
      </c>
      <c r="C1783" t="s">
        <v>22</v>
      </c>
      <c r="D1783" t="s">
        <v>23</v>
      </c>
      <c r="E1783" t="s">
        <v>27</v>
      </c>
      <c r="F1783" t="s">
        <v>18</v>
      </c>
      <c r="G1783">
        <v>28629.43</v>
      </c>
      <c r="H1783">
        <v>179798.92</v>
      </c>
      <c r="I1783">
        <v>574</v>
      </c>
      <c r="J1783">
        <v>128235.36</v>
      </c>
      <c r="K1783" t="s">
        <v>25</v>
      </c>
      <c r="L1783">
        <v>57</v>
      </c>
      <c r="M1783" s="1">
        <v>44689</v>
      </c>
      <c r="N1783" t="s">
        <v>20</v>
      </c>
    </row>
    <row r="1784" spans="1:14">
      <c r="A1784" t="s">
        <v>1816</v>
      </c>
      <c r="B1784">
        <v>51</v>
      </c>
      <c r="C1784" t="s">
        <v>22</v>
      </c>
      <c r="D1784" t="s">
        <v>16</v>
      </c>
      <c r="E1784" t="s">
        <v>27</v>
      </c>
      <c r="F1784" t="s">
        <v>45</v>
      </c>
      <c r="G1784">
        <v>310720.88</v>
      </c>
      <c r="H1784">
        <v>139483.95000000001</v>
      </c>
      <c r="I1784">
        <v>607</v>
      </c>
      <c r="J1784">
        <v>187777.65</v>
      </c>
      <c r="K1784" t="s">
        <v>38</v>
      </c>
      <c r="L1784">
        <v>35</v>
      </c>
      <c r="M1784" s="1">
        <v>44737</v>
      </c>
      <c r="N1784" t="s">
        <v>20</v>
      </c>
    </row>
    <row r="1785" spans="1:14">
      <c r="A1785" t="s">
        <v>1817</v>
      </c>
      <c r="B1785">
        <v>28</v>
      </c>
      <c r="C1785" t="s">
        <v>15</v>
      </c>
      <c r="D1785" t="s">
        <v>29</v>
      </c>
      <c r="E1785" t="s">
        <v>27</v>
      </c>
      <c r="F1785" t="s">
        <v>33</v>
      </c>
      <c r="G1785">
        <v>38318.81</v>
      </c>
      <c r="H1785">
        <v>151216.68</v>
      </c>
      <c r="I1785">
        <v>675</v>
      </c>
      <c r="J1785">
        <v>86544.49</v>
      </c>
      <c r="K1785" t="s">
        <v>25</v>
      </c>
      <c r="L1785">
        <v>29</v>
      </c>
      <c r="M1785" s="1">
        <v>43572</v>
      </c>
      <c r="N1785" t="s">
        <v>20</v>
      </c>
    </row>
    <row r="1786" spans="1:14">
      <c r="A1786" t="s">
        <v>1818</v>
      </c>
      <c r="B1786">
        <v>58</v>
      </c>
      <c r="C1786" t="s">
        <v>15</v>
      </c>
      <c r="D1786" t="s">
        <v>23</v>
      </c>
      <c r="E1786" t="s">
        <v>17</v>
      </c>
      <c r="F1786" t="s">
        <v>18</v>
      </c>
      <c r="G1786">
        <v>27754.639999999999</v>
      </c>
      <c r="H1786">
        <v>97655.18</v>
      </c>
      <c r="I1786">
        <v>457</v>
      </c>
      <c r="J1786">
        <v>28714.38</v>
      </c>
      <c r="K1786" t="s">
        <v>19</v>
      </c>
      <c r="L1786">
        <v>52</v>
      </c>
      <c r="M1786" s="1">
        <v>44344</v>
      </c>
      <c r="N1786" t="s">
        <v>20</v>
      </c>
    </row>
    <row r="1787" spans="1:14">
      <c r="A1787" t="s">
        <v>1819</v>
      </c>
      <c r="B1787">
        <v>20</v>
      </c>
      <c r="C1787" t="s">
        <v>15</v>
      </c>
      <c r="D1787" t="s">
        <v>23</v>
      </c>
      <c r="E1787" t="s">
        <v>47</v>
      </c>
      <c r="F1787" t="s">
        <v>31</v>
      </c>
      <c r="G1787">
        <v>103405.01</v>
      </c>
      <c r="H1787">
        <v>5015.29</v>
      </c>
      <c r="I1787">
        <v>503</v>
      </c>
      <c r="J1787">
        <v>198057.14</v>
      </c>
      <c r="K1787" t="s">
        <v>38</v>
      </c>
      <c r="L1787">
        <v>12</v>
      </c>
      <c r="M1787" s="1">
        <v>44743</v>
      </c>
      <c r="N1787" t="s">
        <v>20</v>
      </c>
    </row>
    <row r="1788" spans="1:14">
      <c r="A1788" t="s">
        <v>1820</v>
      </c>
      <c r="B1788">
        <v>45</v>
      </c>
      <c r="C1788" t="s">
        <v>22</v>
      </c>
      <c r="D1788" t="s">
        <v>41</v>
      </c>
      <c r="E1788" t="s">
        <v>47</v>
      </c>
      <c r="F1788" t="s">
        <v>31</v>
      </c>
      <c r="G1788">
        <v>195236.05</v>
      </c>
      <c r="H1788">
        <v>26634.39</v>
      </c>
      <c r="I1788">
        <v>374</v>
      </c>
      <c r="J1788">
        <v>17488.8</v>
      </c>
      <c r="K1788" t="s">
        <v>19</v>
      </c>
      <c r="L1788">
        <v>5</v>
      </c>
      <c r="M1788" s="1">
        <v>43822</v>
      </c>
      <c r="N1788" t="s">
        <v>20</v>
      </c>
    </row>
    <row r="1789" spans="1:14">
      <c r="A1789" t="s">
        <v>1821</v>
      </c>
      <c r="B1789">
        <v>46</v>
      </c>
      <c r="C1789" t="s">
        <v>15</v>
      </c>
      <c r="D1789" t="s">
        <v>23</v>
      </c>
      <c r="E1789" t="s">
        <v>17</v>
      </c>
      <c r="F1789" t="s">
        <v>45</v>
      </c>
      <c r="G1789">
        <v>327321.71999999997</v>
      </c>
      <c r="H1789">
        <v>250278.83</v>
      </c>
      <c r="I1789">
        <v>679</v>
      </c>
      <c r="J1789">
        <v>10640.86</v>
      </c>
      <c r="K1789" t="s">
        <v>38</v>
      </c>
      <c r="L1789">
        <v>12</v>
      </c>
      <c r="M1789" s="1">
        <v>43549</v>
      </c>
      <c r="N1789" t="s">
        <v>20</v>
      </c>
    </row>
    <row r="1790" spans="1:14">
      <c r="A1790" t="s">
        <v>1822</v>
      </c>
      <c r="B1790">
        <v>26</v>
      </c>
      <c r="C1790" t="s">
        <v>15</v>
      </c>
      <c r="D1790" t="s">
        <v>29</v>
      </c>
      <c r="E1790" t="s">
        <v>27</v>
      </c>
      <c r="F1790" t="s">
        <v>33</v>
      </c>
      <c r="G1790">
        <v>141060.73000000001</v>
      </c>
      <c r="H1790">
        <v>50942.62</v>
      </c>
      <c r="I1790">
        <v>603</v>
      </c>
      <c r="J1790">
        <v>122184.87</v>
      </c>
      <c r="K1790" t="s">
        <v>38</v>
      </c>
      <c r="L1790">
        <v>29</v>
      </c>
      <c r="M1790" s="1">
        <v>44404</v>
      </c>
      <c r="N1790" t="s">
        <v>20</v>
      </c>
    </row>
    <row r="1791" spans="1:14">
      <c r="A1791" t="s">
        <v>1823</v>
      </c>
      <c r="B1791">
        <v>20</v>
      </c>
      <c r="C1791" t="s">
        <v>22</v>
      </c>
      <c r="D1791" t="s">
        <v>29</v>
      </c>
      <c r="E1791" t="s">
        <v>27</v>
      </c>
      <c r="F1791" t="s">
        <v>33</v>
      </c>
      <c r="G1791">
        <v>144313.18</v>
      </c>
      <c r="H1791">
        <v>93597.87</v>
      </c>
      <c r="I1791">
        <v>361</v>
      </c>
      <c r="J1791">
        <v>49361.18</v>
      </c>
      <c r="K1791" t="s">
        <v>19</v>
      </c>
      <c r="L1791">
        <v>35</v>
      </c>
      <c r="M1791" s="1">
        <v>43490</v>
      </c>
      <c r="N1791" t="s">
        <v>20</v>
      </c>
    </row>
    <row r="1792" spans="1:14">
      <c r="A1792" t="s">
        <v>1824</v>
      </c>
      <c r="B1792">
        <v>42</v>
      </c>
      <c r="C1792" t="s">
        <v>22</v>
      </c>
      <c r="D1792" t="s">
        <v>23</v>
      </c>
      <c r="E1792" t="s">
        <v>27</v>
      </c>
      <c r="F1792" t="s">
        <v>45</v>
      </c>
      <c r="G1792">
        <v>143649.5</v>
      </c>
      <c r="H1792">
        <v>142427.68</v>
      </c>
      <c r="I1792">
        <v>407</v>
      </c>
      <c r="J1792">
        <v>31881.38</v>
      </c>
      <c r="K1792" t="s">
        <v>25</v>
      </c>
      <c r="L1792">
        <v>20</v>
      </c>
      <c r="M1792" s="1">
        <v>44372</v>
      </c>
      <c r="N1792" t="s">
        <v>20</v>
      </c>
    </row>
    <row r="1793" spans="1:14">
      <c r="A1793" t="s">
        <v>1825</v>
      </c>
      <c r="B1793">
        <v>51</v>
      </c>
      <c r="C1793" t="s">
        <v>22</v>
      </c>
      <c r="D1793" t="s">
        <v>23</v>
      </c>
      <c r="E1793" t="s">
        <v>24</v>
      </c>
      <c r="F1793" t="s">
        <v>18</v>
      </c>
      <c r="G1793">
        <v>31808.17</v>
      </c>
      <c r="H1793">
        <v>13042.22</v>
      </c>
      <c r="I1793">
        <v>486</v>
      </c>
      <c r="J1793">
        <v>18022.009999999998</v>
      </c>
      <c r="K1793" t="s">
        <v>19</v>
      </c>
      <c r="L1793">
        <v>37</v>
      </c>
      <c r="M1793" s="1">
        <v>43614</v>
      </c>
      <c r="N1793" t="s">
        <v>35</v>
      </c>
    </row>
    <row r="1794" spans="1:14">
      <c r="A1794" t="s">
        <v>1826</v>
      </c>
      <c r="B1794">
        <v>29</v>
      </c>
      <c r="C1794" t="s">
        <v>22</v>
      </c>
      <c r="D1794" t="s">
        <v>23</v>
      </c>
      <c r="E1794" t="s">
        <v>24</v>
      </c>
      <c r="F1794" t="s">
        <v>33</v>
      </c>
      <c r="G1794">
        <v>117798.92</v>
      </c>
      <c r="H1794">
        <v>17207.009999999998</v>
      </c>
      <c r="I1794">
        <v>528</v>
      </c>
      <c r="J1794">
        <v>114415.14</v>
      </c>
      <c r="K1794" t="s">
        <v>25</v>
      </c>
      <c r="L1794">
        <v>1</v>
      </c>
      <c r="M1794" s="1">
        <v>44489</v>
      </c>
      <c r="N1794" t="s">
        <v>20</v>
      </c>
    </row>
    <row r="1795" spans="1:14">
      <c r="A1795" t="s">
        <v>1827</v>
      </c>
      <c r="B1795">
        <v>59</v>
      </c>
      <c r="C1795" t="s">
        <v>15</v>
      </c>
      <c r="D1795" t="s">
        <v>37</v>
      </c>
      <c r="E1795" t="s">
        <v>27</v>
      </c>
      <c r="F1795" t="s">
        <v>31</v>
      </c>
      <c r="G1795">
        <v>174018.98</v>
      </c>
      <c r="H1795">
        <v>53845.59</v>
      </c>
      <c r="I1795">
        <v>347</v>
      </c>
      <c r="J1795">
        <v>17115.490000000002</v>
      </c>
      <c r="K1795" t="s">
        <v>19</v>
      </c>
      <c r="L1795">
        <v>16</v>
      </c>
      <c r="M1795" s="1">
        <v>44648</v>
      </c>
      <c r="N1795" t="s">
        <v>20</v>
      </c>
    </row>
    <row r="1796" spans="1:14">
      <c r="A1796" t="s">
        <v>1828</v>
      </c>
      <c r="B1796">
        <v>26</v>
      </c>
      <c r="C1796" t="s">
        <v>22</v>
      </c>
      <c r="D1796" t="s">
        <v>29</v>
      </c>
      <c r="E1796" t="s">
        <v>27</v>
      </c>
      <c r="F1796" t="s">
        <v>18</v>
      </c>
      <c r="G1796">
        <v>52403.45</v>
      </c>
      <c r="H1796">
        <v>103089.76</v>
      </c>
      <c r="I1796">
        <v>567</v>
      </c>
      <c r="J1796">
        <v>65285.35</v>
      </c>
      <c r="K1796" t="s">
        <v>25</v>
      </c>
      <c r="L1796">
        <v>30</v>
      </c>
      <c r="M1796" s="1">
        <v>44577</v>
      </c>
      <c r="N1796" t="s">
        <v>20</v>
      </c>
    </row>
    <row r="1797" spans="1:14">
      <c r="A1797" t="s">
        <v>1829</v>
      </c>
      <c r="B1797">
        <v>32</v>
      </c>
      <c r="C1797" t="s">
        <v>22</v>
      </c>
      <c r="D1797" t="s">
        <v>16</v>
      </c>
      <c r="E1797" t="s">
        <v>27</v>
      </c>
      <c r="F1797" t="s">
        <v>31</v>
      </c>
      <c r="G1797">
        <v>198679.08</v>
      </c>
      <c r="H1797">
        <v>46528.15</v>
      </c>
      <c r="I1797">
        <v>553</v>
      </c>
      <c r="J1797">
        <v>124955.88</v>
      </c>
      <c r="K1797" t="s">
        <v>38</v>
      </c>
      <c r="L1797">
        <v>9</v>
      </c>
      <c r="M1797" s="1">
        <v>44672</v>
      </c>
      <c r="N1797" t="s">
        <v>20</v>
      </c>
    </row>
    <row r="1798" spans="1:14">
      <c r="A1798" t="s">
        <v>1830</v>
      </c>
      <c r="B1798">
        <v>57</v>
      </c>
      <c r="C1798" t="s">
        <v>15</v>
      </c>
      <c r="D1798" t="s">
        <v>41</v>
      </c>
      <c r="E1798" t="s">
        <v>27</v>
      </c>
      <c r="F1798" t="s">
        <v>33</v>
      </c>
      <c r="G1798">
        <v>11620.11</v>
      </c>
      <c r="H1798">
        <v>96231.19</v>
      </c>
      <c r="I1798">
        <v>386</v>
      </c>
      <c r="J1798">
        <v>29688.49</v>
      </c>
      <c r="K1798" t="s">
        <v>25</v>
      </c>
      <c r="L1798">
        <v>42</v>
      </c>
      <c r="M1798" s="1">
        <v>44451</v>
      </c>
      <c r="N1798" t="s">
        <v>20</v>
      </c>
    </row>
    <row r="1799" spans="1:14">
      <c r="A1799" t="s">
        <v>1831</v>
      </c>
      <c r="B1799">
        <v>42</v>
      </c>
      <c r="C1799" t="s">
        <v>15</v>
      </c>
      <c r="D1799" t="s">
        <v>37</v>
      </c>
      <c r="E1799" t="s">
        <v>17</v>
      </c>
      <c r="F1799" t="s">
        <v>33</v>
      </c>
      <c r="G1799">
        <v>51942.97</v>
      </c>
      <c r="H1799">
        <v>24230.080000000002</v>
      </c>
      <c r="I1799">
        <v>480</v>
      </c>
      <c r="J1799">
        <v>27554.48</v>
      </c>
      <c r="K1799" t="s">
        <v>19</v>
      </c>
      <c r="L1799">
        <v>10</v>
      </c>
      <c r="M1799" s="1">
        <v>44495</v>
      </c>
      <c r="N1799" t="s">
        <v>35</v>
      </c>
    </row>
    <row r="1800" spans="1:14">
      <c r="A1800" t="s">
        <v>1832</v>
      </c>
      <c r="B1800">
        <v>22</v>
      </c>
      <c r="C1800" t="s">
        <v>22</v>
      </c>
      <c r="D1800" t="s">
        <v>29</v>
      </c>
      <c r="E1800" t="s">
        <v>27</v>
      </c>
      <c r="F1800" t="s">
        <v>18</v>
      </c>
      <c r="G1800">
        <v>62693.01</v>
      </c>
      <c r="H1800">
        <v>182706.42</v>
      </c>
      <c r="I1800">
        <v>324</v>
      </c>
      <c r="J1800">
        <v>8277.4699999999993</v>
      </c>
      <c r="K1800" t="s">
        <v>19</v>
      </c>
      <c r="L1800">
        <v>13</v>
      </c>
      <c r="M1800" s="1">
        <v>44817</v>
      </c>
      <c r="N1800" t="s">
        <v>20</v>
      </c>
    </row>
    <row r="1801" spans="1:14">
      <c r="A1801" t="s">
        <v>1833</v>
      </c>
      <c r="B1801">
        <v>28</v>
      </c>
      <c r="C1801" t="s">
        <v>15</v>
      </c>
      <c r="D1801" t="s">
        <v>29</v>
      </c>
      <c r="E1801" t="s">
        <v>17</v>
      </c>
      <c r="F1801" t="s">
        <v>45</v>
      </c>
      <c r="G1801">
        <v>261180.46</v>
      </c>
      <c r="H1801">
        <v>167572.32</v>
      </c>
      <c r="I1801">
        <v>687</v>
      </c>
      <c r="J1801">
        <v>97163.55</v>
      </c>
      <c r="K1801" t="s">
        <v>19</v>
      </c>
      <c r="L1801">
        <v>48</v>
      </c>
      <c r="M1801" s="1">
        <v>43381</v>
      </c>
      <c r="N1801" t="s">
        <v>35</v>
      </c>
    </row>
    <row r="1802" spans="1:14">
      <c r="A1802" t="s">
        <v>1834</v>
      </c>
      <c r="B1802">
        <v>51</v>
      </c>
      <c r="C1802" t="s">
        <v>22</v>
      </c>
      <c r="D1802" t="s">
        <v>16</v>
      </c>
      <c r="E1802" t="s">
        <v>24</v>
      </c>
      <c r="F1802" t="s">
        <v>33</v>
      </c>
      <c r="G1802">
        <v>26324.42</v>
      </c>
      <c r="H1802">
        <v>16996.05</v>
      </c>
      <c r="I1802">
        <v>521</v>
      </c>
      <c r="J1802">
        <v>30405.7</v>
      </c>
      <c r="K1802" t="s">
        <v>19</v>
      </c>
      <c r="L1802">
        <v>20</v>
      </c>
      <c r="M1802" s="1">
        <v>44387</v>
      </c>
      <c r="N1802" t="s">
        <v>20</v>
      </c>
    </row>
    <row r="1803" spans="1:14">
      <c r="A1803" t="s">
        <v>1835</v>
      </c>
      <c r="B1803">
        <v>41</v>
      </c>
      <c r="C1803" t="s">
        <v>22</v>
      </c>
      <c r="D1803" t="s">
        <v>16</v>
      </c>
      <c r="E1803" t="s">
        <v>17</v>
      </c>
      <c r="F1803" t="s">
        <v>18</v>
      </c>
      <c r="G1803">
        <v>37410.92</v>
      </c>
      <c r="H1803">
        <v>36773.32</v>
      </c>
      <c r="I1803">
        <v>696</v>
      </c>
      <c r="J1803">
        <v>30747.45</v>
      </c>
      <c r="K1803" t="s">
        <v>25</v>
      </c>
      <c r="L1803">
        <v>29</v>
      </c>
      <c r="M1803" s="1">
        <v>43299</v>
      </c>
      <c r="N1803" t="s">
        <v>20</v>
      </c>
    </row>
    <row r="1804" spans="1:14">
      <c r="A1804" t="s">
        <v>1836</v>
      </c>
      <c r="B1804">
        <v>32</v>
      </c>
      <c r="C1804" t="s">
        <v>15</v>
      </c>
      <c r="D1804" t="s">
        <v>29</v>
      </c>
      <c r="E1804" t="s">
        <v>27</v>
      </c>
      <c r="F1804" t="s">
        <v>31</v>
      </c>
      <c r="G1804">
        <v>9962.19</v>
      </c>
      <c r="H1804">
        <v>68667.88</v>
      </c>
      <c r="I1804">
        <v>810</v>
      </c>
      <c r="J1804">
        <v>472096.43</v>
      </c>
      <c r="K1804" t="s">
        <v>38</v>
      </c>
      <c r="L1804">
        <v>57</v>
      </c>
      <c r="M1804" s="1">
        <v>44951</v>
      </c>
      <c r="N1804" t="s">
        <v>20</v>
      </c>
    </row>
    <row r="1805" spans="1:14">
      <c r="A1805" t="s">
        <v>1837</v>
      </c>
      <c r="B1805">
        <v>55</v>
      </c>
      <c r="C1805" t="s">
        <v>15</v>
      </c>
      <c r="D1805" t="s">
        <v>16</v>
      </c>
      <c r="E1805" t="s">
        <v>27</v>
      </c>
      <c r="F1805" t="s">
        <v>45</v>
      </c>
      <c r="G1805">
        <v>339235.72</v>
      </c>
      <c r="H1805">
        <v>74094.600000000006</v>
      </c>
      <c r="I1805">
        <v>739</v>
      </c>
      <c r="J1805">
        <v>65653.240000000005</v>
      </c>
      <c r="K1805" t="s">
        <v>25</v>
      </c>
      <c r="L1805">
        <v>4</v>
      </c>
      <c r="M1805" s="1">
        <v>44386</v>
      </c>
      <c r="N1805" t="s">
        <v>20</v>
      </c>
    </row>
    <row r="1806" spans="1:14">
      <c r="A1806" t="s">
        <v>1838</v>
      </c>
      <c r="B1806">
        <v>25</v>
      </c>
      <c r="C1806" t="s">
        <v>22</v>
      </c>
      <c r="D1806" t="s">
        <v>23</v>
      </c>
      <c r="E1806" t="s">
        <v>17</v>
      </c>
      <c r="F1806" t="s">
        <v>31</v>
      </c>
      <c r="G1806">
        <v>179084.79999999999</v>
      </c>
      <c r="H1806">
        <v>128273.62</v>
      </c>
      <c r="I1806">
        <v>474</v>
      </c>
      <c r="J1806">
        <v>31814.76</v>
      </c>
      <c r="K1806" t="s">
        <v>19</v>
      </c>
      <c r="L1806">
        <v>46</v>
      </c>
      <c r="M1806" s="1">
        <v>44424</v>
      </c>
      <c r="N1806" t="s">
        <v>20</v>
      </c>
    </row>
    <row r="1807" spans="1:14">
      <c r="A1807" t="s">
        <v>1839</v>
      </c>
      <c r="B1807">
        <v>22</v>
      </c>
      <c r="C1807" t="s">
        <v>22</v>
      </c>
      <c r="D1807" t="s">
        <v>29</v>
      </c>
      <c r="E1807" t="s">
        <v>27</v>
      </c>
      <c r="F1807" t="s">
        <v>18</v>
      </c>
      <c r="G1807">
        <v>88602.54</v>
      </c>
      <c r="H1807">
        <v>166487.28</v>
      </c>
      <c r="I1807">
        <v>610</v>
      </c>
      <c r="J1807">
        <v>16525.240000000002</v>
      </c>
      <c r="K1807" t="s">
        <v>25</v>
      </c>
      <c r="L1807">
        <v>49</v>
      </c>
      <c r="M1807" s="1">
        <v>43181</v>
      </c>
      <c r="N1807" t="s">
        <v>20</v>
      </c>
    </row>
    <row r="1808" spans="1:14">
      <c r="A1808" t="s">
        <v>1840</v>
      </c>
      <c r="B1808">
        <v>65</v>
      </c>
      <c r="C1808" t="s">
        <v>22</v>
      </c>
      <c r="D1808" t="s">
        <v>23</v>
      </c>
      <c r="E1808" t="s">
        <v>27</v>
      </c>
      <c r="F1808" t="s">
        <v>45</v>
      </c>
      <c r="G1808">
        <v>364795.01</v>
      </c>
      <c r="H1808">
        <v>95714.84</v>
      </c>
      <c r="I1808">
        <v>573</v>
      </c>
      <c r="J1808">
        <v>42608.44</v>
      </c>
      <c r="K1808" t="s">
        <v>19</v>
      </c>
      <c r="L1808">
        <v>28</v>
      </c>
      <c r="M1808" s="1">
        <v>43733</v>
      </c>
      <c r="N1808" t="s">
        <v>20</v>
      </c>
    </row>
    <row r="1809" spans="1:14">
      <c r="A1809" t="s">
        <v>1841</v>
      </c>
      <c r="B1809">
        <v>43</v>
      </c>
      <c r="C1809" t="s">
        <v>15</v>
      </c>
      <c r="D1809" t="s">
        <v>23</v>
      </c>
      <c r="E1809" t="s">
        <v>17</v>
      </c>
      <c r="F1809" t="s">
        <v>33</v>
      </c>
      <c r="G1809">
        <v>75207.83</v>
      </c>
      <c r="H1809">
        <v>77302.990000000005</v>
      </c>
      <c r="I1809">
        <v>334</v>
      </c>
      <c r="J1809">
        <v>35857.71</v>
      </c>
      <c r="K1809" t="s">
        <v>19</v>
      </c>
      <c r="L1809">
        <v>37</v>
      </c>
      <c r="M1809" s="1">
        <v>44716</v>
      </c>
      <c r="N1809" t="s">
        <v>20</v>
      </c>
    </row>
    <row r="1810" spans="1:14">
      <c r="A1810" t="s">
        <v>1842</v>
      </c>
      <c r="B1810">
        <v>35</v>
      </c>
      <c r="C1810" t="s">
        <v>22</v>
      </c>
      <c r="D1810" t="s">
        <v>23</v>
      </c>
      <c r="E1810" t="s">
        <v>17</v>
      </c>
      <c r="F1810" t="s">
        <v>45</v>
      </c>
      <c r="G1810">
        <v>280414.23</v>
      </c>
      <c r="H1810">
        <v>38197.269999999997</v>
      </c>
      <c r="I1810">
        <v>516</v>
      </c>
      <c r="J1810">
        <v>54190.25</v>
      </c>
      <c r="K1810" t="s">
        <v>19</v>
      </c>
      <c r="L1810">
        <v>13</v>
      </c>
      <c r="M1810" s="1">
        <v>44003</v>
      </c>
      <c r="N1810" t="s">
        <v>20</v>
      </c>
    </row>
    <row r="1811" spans="1:14">
      <c r="A1811" t="s">
        <v>1843</v>
      </c>
      <c r="B1811">
        <v>23</v>
      </c>
      <c r="C1811" t="s">
        <v>22</v>
      </c>
      <c r="D1811" t="s">
        <v>16</v>
      </c>
      <c r="E1811" t="s">
        <v>24</v>
      </c>
      <c r="F1811" t="s">
        <v>45</v>
      </c>
      <c r="G1811">
        <v>111613.47</v>
      </c>
      <c r="H1811">
        <v>1589.83</v>
      </c>
      <c r="I1811">
        <v>707</v>
      </c>
      <c r="J1811">
        <v>291979.65999999997</v>
      </c>
      <c r="K1811" t="s">
        <v>25</v>
      </c>
      <c r="L1811">
        <v>57</v>
      </c>
      <c r="M1811" s="1">
        <v>43169</v>
      </c>
      <c r="N1811" t="s">
        <v>35</v>
      </c>
    </row>
    <row r="1812" spans="1:14">
      <c r="A1812" t="s">
        <v>1844</v>
      </c>
      <c r="B1812">
        <v>54</v>
      </c>
      <c r="C1812" t="s">
        <v>22</v>
      </c>
      <c r="D1812" t="s">
        <v>29</v>
      </c>
      <c r="E1812" t="s">
        <v>27</v>
      </c>
      <c r="F1812" t="s">
        <v>31</v>
      </c>
      <c r="G1812">
        <v>71498.33</v>
      </c>
      <c r="H1812">
        <v>159208.03</v>
      </c>
      <c r="I1812">
        <v>818</v>
      </c>
      <c r="J1812">
        <v>171926.36</v>
      </c>
      <c r="K1812" t="s">
        <v>25</v>
      </c>
      <c r="L1812">
        <v>3</v>
      </c>
      <c r="M1812" s="1">
        <v>44287</v>
      </c>
      <c r="N1812" t="s">
        <v>20</v>
      </c>
    </row>
    <row r="1813" spans="1:14">
      <c r="A1813" t="s">
        <v>1845</v>
      </c>
      <c r="B1813">
        <v>65</v>
      </c>
      <c r="C1813" t="s">
        <v>22</v>
      </c>
      <c r="D1813" t="s">
        <v>23</v>
      </c>
      <c r="E1813" t="s">
        <v>24</v>
      </c>
      <c r="F1813" t="s">
        <v>18</v>
      </c>
      <c r="G1813">
        <v>19585.080000000002</v>
      </c>
      <c r="H1813">
        <v>8896.06</v>
      </c>
      <c r="I1813">
        <v>568</v>
      </c>
      <c r="J1813">
        <v>119167.71</v>
      </c>
      <c r="K1813" t="s">
        <v>38</v>
      </c>
      <c r="L1813">
        <v>37</v>
      </c>
      <c r="M1813" s="1">
        <v>43848</v>
      </c>
      <c r="N1813" t="s">
        <v>20</v>
      </c>
    </row>
    <row r="1814" spans="1:14">
      <c r="A1814" t="s">
        <v>1846</v>
      </c>
      <c r="B1814">
        <v>30</v>
      </c>
      <c r="C1814" t="s">
        <v>22</v>
      </c>
      <c r="D1814" t="s">
        <v>29</v>
      </c>
      <c r="E1814" t="s">
        <v>27</v>
      </c>
      <c r="F1814" t="s">
        <v>31</v>
      </c>
      <c r="G1814">
        <v>165134.04</v>
      </c>
      <c r="H1814">
        <v>153450.79</v>
      </c>
      <c r="I1814">
        <v>774</v>
      </c>
      <c r="J1814">
        <v>232404.05</v>
      </c>
      <c r="K1814" t="s">
        <v>38</v>
      </c>
      <c r="L1814">
        <v>48</v>
      </c>
      <c r="M1814" s="1">
        <v>44600</v>
      </c>
      <c r="N1814" t="s">
        <v>20</v>
      </c>
    </row>
    <row r="1815" spans="1:14">
      <c r="A1815" t="s">
        <v>1847</v>
      </c>
      <c r="B1815">
        <v>45</v>
      </c>
      <c r="C1815" t="s">
        <v>15</v>
      </c>
      <c r="D1815" t="s">
        <v>29</v>
      </c>
      <c r="E1815" t="s">
        <v>27</v>
      </c>
      <c r="F1815" t="s">
        <v>18</v>
      </c>
      <c r="G1815">
        <v>91560.639999999999</v>
      </c>
      <c r="H1815">
        <v>145988.81</v>
      </c>
      <c r="I1815">
        <v>624</v>
      </c>
      <c r="J1815">
        <v>78242.98</v>
      </c>
      <c r="K1815" t="s">
        <v>38</v>
      </c>
      <c r="L1815">
        <v>19</v>
      </c>
      <c r="M1815" s="1">
        <v>43370</v>
      </c>
      <c r="N1815" t="s">
        <v>35</v>
      </c>
    </row>
    <row r="1816" spans="1:14">
      <c r="A1816" t="s">
        <v>1848</v>
      </c>
      <c r="B1816">
        <v>22</v>
      </c>
      <c r="C1816" t="s">
        <v>22</v>
      </c>
      <c r="D1816" t="s">
        <v>23</v>
      </c>
      <c r="E1816" t="s">
        <v>17</v>
      </c>
      <c r="F1816" t="s">
        <v>33</v>
      </c>
      <c r="G1816">
        <v>85169.26</v>
      </c>
      <c r="H1816">
        <v>57901.49</v>
      </c>
      <c r="I1816">
        <v>655</v>
      </c>
      <c r="J1816">
        <v>100236.39</v>
      </c>
      <c r="K1816" t="s">
        <v>25</v>
      </c>
      <c r="L1816">
        <v>28</v>
      </c>
      <c r="M1816" s="1">
        <v>43285</v>
      </c>
      <c r="N1816" t="s">
        <v>35</v>
      </c>
    </row>
    <row r="1817" spans="1:14">
      <c r="A1817" t="s">
        <v>1849</v>
      </c>
      <c r="B1817">
        <v>30</v>
      </c>
      <c r="C1817" t="s">
        <v>22</v>
      </c>
      <c r="D1817" t="s">
        <v>16</v>
      </c>
      <c r="E1817" t="s">
        <v>17</v>
      </c>
      <c r="F1817" t="s">
        <v>18</v>
      </c>
      <c r="G1817">
        <v>73048.639999999999</v>
      </c>
      <c r="H1817">
        <v>60008.62</v>
      </c>
      <c r="I1817">
        <v>389</v>
      </c>
      <c r="J1817">
        <v>30693.99</v>
      </c>
      <c r="K1817" t="s">
        <v>25</v>
      </c>
      <c r="L1817">
        <v>19</v>
      </c>
      <c r="M1817" s="1">
        <v>44963</v>
      </c>
      <c r="N1817" t="s">
        <v>35</v>
      </c>
    </row>
    <row r="1818" spans="1:14">
      <c r="A1818" t="s">
        <v>1850</v>
      </c>
      <c r="B1818">
        <v>34</v>
      </c>
      <c r="C1818" t="s">
        <v>22</v>
      </c>
      <c r="D1818" t="s">
        <v>37</v>
      </c>
      <c r="E1818" t="s">
        <v>47</v>
      </c>
      <c r="F1818" t="s">
        <v>31</v>
      </c>
      <c r="G1818">
        <v>28685.63</v>
      </c>
      <c r="H1818">
        <v>23883.55</v>
      </c>
      <c r="I1818">
        <v>341</v>
      </c>
      <c r="J1818">
        <v>38781.01</v>
      </c>
      <c r="K1818" t="s">
        <v>19</v>
      </c>
      <c r="L1818">
        <v>17</v>
      </c>
      <c r="M1818" s="1">
        <v>43705</v>
      </c>
      <c r="N1818" t="s">
        <v>20</v>
      </c>
    </row>
    <row r="1819" spans="1:14">
      <c r="A1819" t="s">
        <v>1851</v>
      </c>
      <c r="B1819">
        <v>67</v>
      </c>
      <c r="C1819" t="s">
        <v>22</v>
      </c>
      <c r="D1819" t="s">
        <v>37</v>
      </c>
      <c r="E1819" t="s">
        <v>17</v>
      </c>
      <c r="F1819" t="s">
        <v>31</v>
      </c>
      <c r="G1819">
        <v>123664.26</v>
      </c>
      <c r="H1819">
        <v>221955.12</v>
      </c>
      <c r="I1819">
        <v>664</v>
      </c>
      <c r="J1819">
        <v>76249.440000000002</v>
      </c>
      <c r="K1819" t="s">
        <v>38</v>
      </c>
      <c r="L1819">
        <v>18</v>
      </c>
      <c r="M1819" s="1">
        <v>43770</v>
      </c>
      <c r="N1819" t="s">
        <v>20</v>
      </c>
    </row>
    <row r="1820" spans="1:14">
      <c r="A1820" t="s">
        <v>1852</v>
      </c>
      <c r="B1820">
        <v>57</v>
      </c>
      <c r="C1820" t="s">
        <v>15</v>
      </c>
      <c r="D1820" t="s">
        <v>16</v>
      </c>
      <c r="E1820" t="s">
        <v>47</v>
      </c>
      <c r="F1820" t="s">
        <v>33</v>
      </c>
      <c r="G1820">
        <v>108390.74</v>
      </c>
      <c r="H1820">
        <v>14450.77</v>
      </c>
      <c r="I1820">
        <v>501</v>
      </c>
      <c r="J1820">
        <v>112600.3</v>
      </c>
      <c r="K1820" t="s">
        <v>25</v>
      </c>
      <c r="L1820">
        <v>18</v>
      </c>
      <c r="M1820" s="1">
        <v>44631</v>
      </c>
      <c r="N1820" t="s">
        <v>20</v>
      </c>
    </row>
    <row r="1821" spans="1:14">
      <c r="A1821" t="s">
        <v>1853</v>
      </c>
      <c r="B1821">
        <v>62</v>
      </c>
      <c r="C1821" t="s">
        <v>15</v>
      </c>
      <c r="D1821" t="s">
        <v>29</v>
      </c>
      <c r="E1821" t="s">
        <v>47</v>
      </c>
      <c r="F1821" t="s">
        <v>18</v>
      </c>
      <c r="G1821">
        <v>45824.04</v>
      </c>
      <c r="H1821">
        <v>6935.56</v>
      </c>
      <c r="I1821">
        <v>665</v>
      </c>
      <c r="J1821">
        <v>138991.93</v>
      </c>
      <c r="K1821" t="s">
        <v>25</v>
      </c>
      <c r="L1821">
        <v>57</v>
      </c>
      <c r="M1821" s="1">
        <v>43951</v>
      </c>
      <c r="N1821" t="s">
        <v>35</v>
      </c>
    </row>
    <row r="1822" spans="1:14">
      <c r="A1822" t="s">
        <v>1854</v>
      </c>
      <c r="B1822">
        <v>49</v>
      </c>
      <c r="C1822" t="s">
        <v>15</v>
      </c>
      <c r="D1822" t="s">
        <v>23</v>
      </c>
      <c r="E1822" t="s">
        <v>17</v>
      </c>
      <c r="F1822" t="s">
        <v>18</v>
      </c>
      <c r="G1822">
        <v>25084.04</v>
      </c>
      <c r="H1822">
        <v>23387.45</v>
      </c>
      <c r="I1822">
        <v>587</v>
      </c>
      <c r="J1822">
        <v>37784.129999999997</v>
      </c>
      <c r="K1822" t="s">
        <v>19</v>
      </c>
      <c r="L1822">
        <v>23</v>
      </c>
      <c r="M1822" s="1">
        <v>43460</v>
      </c>
      <c r="N1822" t="s">
        <v>20</v>
      </c>
    </row>
    <row r="1823" spans="1:14">
      <c r="A1823" t="s">
        <v>1855</v>
      </c>
      <c r="B1823">
        <v>46</v>
      </c>
      <c r="C1823" t="s">
        <v>22</v>
      </c>
      <c r="D1823" t="s">
        <v>23</v>
      </c>
      <c r="E1823" t="s">
        <v>17</v>
      </c>
      <c r="F1823" t="s">
        <v>18</v>
      </c>
      <c r="G1823">
        <v>87860.08</v>
      </c>
      <c r="H1823">
        <v>100683.95</v>
      </c>
      <c r="I1823">
        <v>780</v>
      </c>
      <c r="J1823">
        <v>241529.7</v>
      </c>
      <c r="K1823" t="s">
        <v>38</v>
      </c>
      <c r="L1823">
        <v>40</v>
      </c>
      <c r="M1823" s="1">
        <v>43512</v>
      </c>
      <c r="N1823" t="s">
        <v>20</v>
      </c>
    </row>
    <row r="1824" spans="1:14">
      <c r="A1824" t="s">
        <v>1856</v>
      </c>
      <c r="B1824">
        <v>68</v>
      </c>
      <c r="C1824" t="s">
        <v>22</v>
      </c>
      <c r="D1824" t="s">
        <v>23</v>
      </c>
      <c r="E1824" t="s">
        <v>17</v>
      </c>
      <c r="F1824" t="s">
        <v>33</v>
      </c>
      <c r="G1824">
        <v>114007.22</v>
      </c>
      <c r="H1824">
        <v>22582.240000000002</v>
      </c>
      <c r="I1824">
        <v>800</v>
      </c>
      <c r="J1824">
        <v>88819.76</v>
      </c>
      <c r="K1824" t="s">
        <v>38</v>
      </c>
      <c r="L1824">
        <v>50</v>
      </c>
      <c r="M1824" s="1">
        <v>43371</v>
      </c>
      <c r="N1824" t="s">
        <v>20</v>
      </c>
    </row>
    <row r="1825" spans="1:14">
      <c r="A1825" t="s">
        <v>1857</v>
      </c>
      <c r="B1825">
        <v>20</v>
      </c>
      <c r="C1825" t="s">
        <v>15</v>
      </c>
      <c r="D1825" t="s">
        <v>41</v>
      </c>
      <c r="E1825" t="s">
        <v>47</v>
      </c>
      <c r="F1825" t="s">
        <v>18</v>
      </c>
      <c r="G1825">
        <v>90085.87</v>
      </c>
      <c r="H1825">
        <v>10751.82</v>
      </c>
      <c r="I1825">
        <v>351</v>
      </c>
      <c r="J1825">
        <v>32808.79</v>
      </c>
      <c r="K1825" t="s">
        <v>19</v>
      </c>
      <c r="L1825">
        <v>9</v>
      </c>
      <c r="M1825" s="1">
        <v>44711</v>
      </c>
      <c r="N1825" t="s">
        <v>20</v>
      </c>
    </row>
    <row r="1826" spans="1:14">
      <c r="A1826" t="s">
        <v>1858</v>
      </c>
      <c r="B1826">
        <v>57</v>
      </c>
      <c r="C1826" t="s">
        <v>15</v>
      </c>
      <c r="D1826" t="s">
        <v>23</v>
      </c>
      <c r="E1826" t="s">
        <v>24</v>
      </c>
      <c r="F1826" t="s">
        <v>18</v>
      </c>
      <c r="G1826">
        <v>82021.86</v>
      </c>
      <c r="H1826">
        <v>8390.01</v>
      </c>
      <c r="I1826">
        <v>402</v>
      </c>
      <c r="J1826">
        <v>48323.16</v>
      </c>
      <c r="K1826" t="s">
        <v>25</v>
      </c>
      <c r="L1826">
        <v>29</v>
      </c>
      <c r="M1826" s="1">
        <v>44205</v>
      </c>
      <c r="N1826" t="s">
        <v>20</v>
      </c>
    </row>
    <row r="1827" spans="1:14">
      <c r="A1827" t="s">
        <v>1859</v>
      </c>
      <c r="B1827">
        <v>51</v>
      </c>
      <c r="C1827" t="s">
        <v>15</v>
      </c>
      <c r="D1827" t="s">
        <v>23</v>
      </c>
      <c r="E1827" t="s">
        <v>27</v>
      </c>
      <c r="F1827" t="s">
        <v>18</v>
      </c>
      <c r="G1827">
        <v>99047.07</v>
      </c>
      <c r="H1827">
        <v>50640.68</v>
      </c>
      <c r="I1827">
        <v>660</v>
      </c>
      <c r="J1827">
        <v>197297</v>
      </c>
      <c r="K1827" t="s">
        <v>25</v>
      </c>
      <c r="L1827">
        <v>51</v>
      </c>
      <c r="M1827" s="1">
        <v>44895</v>
      </c>
      <c r="N1827" t="s">
        <v>20</v>
      </c>
    </row>
    <row r="1828" spans="1:14">
      <c r="A1828" t="s">
        <v>1860</v>
      </c>
      <c r="B1828">
        <v>57</v>
      </c>
      <c r="C1828" t="s">
        <v>22</v>
      </c>
      <c r="D1828" t="s">
        <v>37</v>
      </c>
      <c r="E1828" t="s">
        <v>24</v>
      </c>
      <c r="F1828" t="s">
        <v>45</v>
      </c>
      <c r="G1828">
        <v>136477.73000000001</v>
      </c>
      <c r="H1828">
        <v>2085.56</v>
      </c>
      <c r="I1828">
        <v>723</v>
      </c>
      <c r="J1828">
        <v>254403.08</v>
      </c>
      <c r="K1828" t="s">
        <v>25</v>
      </c>
      <c r="L1828">
        <v>42</v>
      </c>
      <c r="M1828" s="1">
        <v>45090</v>
      </c>
      <c r="N1828" t="s">
        <v>20</v>
      </c>
    </row>
    <row r="1829" spans="1:14">
      <c r="A1829" t="s">
        <v>1861</v>
      </c>
      <c r="B1829">
        <v>44</v>
      </c>
      <c r="C1829" t="s">
        <v>22</v>
      </c>
      <c r="D1829" t="s">
        <v>41</v>
      </c>
      <c r="E1829" t="s">
        <v>27</v>
      </c>
      <c r="F1829" t="s">
        <v>18</v>
      </c>
      <c r="G1829">
        <v>9588.0300000000007</v>
      </c>
      <c r="H1829">
        <v>182394.36</v>
      </c>
      <c r="I1829">
        <v>504</v>
      </c>
      <c r="J1829">
        <v>141951.15</v>
      </c>
      <c r="K1829" t="s">
        <v>38</v>
      </c>
      <c r="L1829">
        <v>29</v>
      </c>
      <c r="M1829" s="1">
        <v>43850</v>
      </c>
      <c r="N1829" t="s">
        <v>20</v>
      </c>
    </row>
    <row r="1830" spans="1:14">
      <c r="A1830" t="s">
        <v>1862</v>
      </c>
      <c r="B1830">
        <v>30</v>
      </c>
      <c r="C1830" t="s">
        <v>15</v>
      </c>
      <c r="D1830" t="s">
        <v>37</v>
      </c>
      <c r="E1830" t="s">
        <v>27</v>
      </c>
      <c r="F1830" t="s">
        <v>18</v>
      </c>
      <c r="G1830">
        <v>34363.279999999999</v>
      </c>
      <c r="H1830">
        <v>129529.9</v>
      </c>
      <c r="I1830">
        <v>313</v>
      </c>
      <c r="J1830">
        <v>44783.86</v>
      </c>
      <c r="K1830" t="s">
        <v>19</v>
      </c>
      <c r="L1830">
        <v>2</v>
      </c>
      <c r="M1830" s="1">
        <v>44188</v>
      </c>
      <c r="N1830" t="s">
        <v>20</v>
      </c>
    </row>
    <row r="1831" spans="1:14">
      <c r="A1831" t="s">
        <v>1863</v>
      </c>
      <c r="B1831">
        <v>62</v>
      </c>
      <c r="C1831" t="s">
        <v>15</v>
      </c>
      <c r="D1831" t="s">
        <v>23</v>
      </c>
      <c r="E1831" t="s">
        <v>27</v>
      </c>
      <c r="F1831" t="s">
        <v>18</v>
      </c>
      <c r="G1831">
        <v>13771.41</v>
      </c>
      <c r="H1831">
        <v>188857.47</v>
      </c>
      <c r="I1831">
        <v>769</v>
      </c>
      <c r="J1831">
        <v>364476.81</v>
      </c>
      <c r="K1831" t="s">
        <v>25</v>
      </c>
      <c r="L1831">
        <v>17</v>
      </c>
      <c r="M1831" s="1">
        <v>44128</v>
      </c>
      <c r="N1831" t="s">
        <v>20</v>
      </c>
    </row>
    <row r="1832" spans="1:14">
      <c r="A1832" t="s">
        <v>1864</v>
      </c>
      <c r="B1832">
        <v>50</v>
      </c>
      <c r="C1832" t="s">
        <v>15</v>
      </c>
      <c r="D1832" t="s">
        <v>23</v>
      </c>
      <c r="E1832" t="s">
        <v>17</v>
      </c>
      <c r="F1832" t="s">
        <v>31</v>
      </c>
      <c r="G1832">
        <v>107010.37</v>
      </c>
      <c r="H1832">
        <v>116831.33</v>
      </c>
      <c r="I1832">
        <v>765</v>
      </c>
      <c r="J1832">
        <v>251787.29</v>
      </c>
      <c r="K1832" t="s">
        <v>25</v>
      </c>
      <c r="L1832">
        <v>57</v>
      </c>
      <c r="M1832" s="1">
        <v>44971</v>
      </c>
      <c r="N1832" t="s">
        <v>20</v>
      </c>
    </row>
    <row r="1833" spans="1:14">
      <c r="A1833" t="s">
        <v>1865</v>
      </c>
      <c r="B1833">
        <v>23</v>
      </c>
      <c r="C1833" t="s">
        <v>22</v>
      </c>
      <c r="D1833" t="s">
        <v>23</v>
      </c>
      <c r="E1833" t="s">
        <v>24</v>
      </c>
      <c r="F1833" t="s">
        <v>45</v>
      </c>
      <c r="G1833">
        <v>334863.01</v>
      </c>
      <c r="H1833">
        <v>13542.9</v>
      </c>
      <c r="I1833">
        <v>603</v>
      </c>
      <c r="J1833">
        <v>151490.91</v>
      </c>
      <c r="K1833" t="s">
        <v>25</v>
      </c>
      <c r="L1833">
        <v>56</v>
      </c>
      <c r="M1833" s="1">
        <v>43659</v>
      </c>
      <c r="N1833" t="s">
        <v>20</v>
      </c>
    </row>
    <row r="1834" spans="1:14">
      <c r="A1834" t="s">
        <v>1866</v>
      </c>
      <c r="B1834">
        <v>41</v>
      </c>
      <c r="C1834" t="s">
        <v>22</v>
      </c>
      <c r="D1834" t="s">
        <v>23</v>
      </c>
      <c r="E1834" t="s">
        <v>27</v>
      </c>
      <c r="F1834" t="s">
        <v>31</v>
      </c>
      <c r="G1834">
        <v>117766.28</v>
      </c>
      <c r="H1834">
        <v>64797.58</v>
      </c>
      <c r="I1834">
        <v>726</v>
      </c>
      <c r="J1834">
        <v>87553.45</v>
      </c>
      <c r="K1834" t="s">
        <v>25</v>
      </c>
      <c r="L1834">
        <v>45</v>
      </c>
      <c r="M1834" s="1">
        <v>44801</v>
      </c>
      <c r="N1834" t="s">
        <v>20</v>
      </c>
    </row>
    <row r="1835" spans="1:14">
      <c r="A1835" t="s">
        <v>1867</v>
      </c>
      <c r="B1835">
        <v>36</v>
      </c>
      <c r="C1835" t="s">
        <v>22</v>
      </c>
      <c r="D1835" t="s">
        <v>23</v>
      </c>
      <c r="E1835" t="s">
        <v>27</v>
      </c>
      <c r="F1835" t="s">
        <v>33</v>
      </c>
      <c r="G1835">
        <v>46293.62</v>
      </c>
      <c r="H1835">
        <v>135117.85</v>
      </c>
      <c r="I1835">
        <v>409</v>
      </c>
      <c r="J1835">
        <v>7151.74</v>
      </c>
      <c r="K1835" t="s">
        <v>19</v>
      </c>
      <c r="L1835">
        <v>31</v>
      </c>
      <c r="M1835" s="1">
        <v>43437</v>
      </c>
      <c r="N1835" t="s">
        <v>20</v>
      </c>
    </row>
    <row r="1836" spans="1:14">
      <c r="A1836" t="s">
        <v>1868</v>
      </c>
      <c r="B1836">
        <v>33</v>
      </c>
      <c r="C1836" t="s">
        <v>15</v>
      </c>
      <c r="D1836" t="s">
        <v>29</v>
      </c>
      <c r="E1836" t="s">
        <v>27</v>
      </c>
      <c r="F1836" t="s">
        <v>33</v>
      </c>
      <c r="G1836">
        <v>137235.35999999999</v>
      </c>
      <c r="H1836">
        <v>52029.57</v>
      </c>
      <c r="I1836">
        <v>814</v>
      </c>
      <c r="J1836">
        <v>459893.84</v>
      </c>
      <c r="K1836" t="s">
        <v>38</v>
      </c>
      <c r="L1836">
        <v>28</v>
      </c>
      <c r="M1836" s="1">
        <v>43627</v>
      </c>
      <c r="N1836" t="s">
        <v>20</v>
      </c>
    </row>
    <row r="1837" spans="1:14">
      <c r="A1837" t="s">
        <v>1869</v>
      </c>
      <c r="B1837">
        <v>57</v>
      </c>
      <c r="C1837" t="s">
        <v>15</v>
      </c>
      <c r="D1837" t="s">
        <v>41</v>
      </c>
      <c r="E1837" t="s">
        <v>17</v>
      </c>
      <c r="F1837" t="s">
        <v>31</v>
      </c>
      <c r="G1837">
        <v>9128.61</v>
      </c>
      <c r="H1837">
        <v>20582.580000000002</v>
      </c>
      <c r="I1837">
        <v>367</v>
      </c>
      <c r="J1837">
        <v>9592.7800000000007</v>
      </c>
      <c r="K1837" t="s">
        <v>25</v>
      </c>
      <c r="L1837">
        <v>43</v>
      </c>
      <c r="M1837" s="1">
        <v>44972</v>
      </c>
      <c r="N1837" t="s">
        <v>20</v>
      </c>
    </row>
    <row r="1838" spans="1:14">
      <c r="A1838" t="s">
        <v>1870</v>
      </c>
      <c r="B1838">
        <v>45</v>
      </c>
      <c r="C1838" t="s">
        <v>22</v>
      </c>
      <c r="D1838" t="s">
        <v>23</v>
      </c>
      <c r="E1838" t="s">
        <v>27</v>
      </c>
      <c r="F1838" t="s">
        <v>45</v>
      </c>
      <c r="G1838">
        <v>206606.01</v>
      </c>
      <c r="H1838">
        <v>188360.41</v>
      </c>
      <c r="I1838">
        <v>545</v>
      </c>
      <c r="J1838">
        <v>116833.5</v>
      </c>
      <c r="K1838" t="s">
        <v>19</v>
      </c>
      <c r="L1838">
        <v>48</v>
      </c>
      <c r="M1838" s="1">
        <v>44789</v>
      </c>
      <c r="N1838" t="s">
        <v>20</v>
      </c>
    </row>
    <row r="1839" spans="1:14">
      <c r="A1839" t="s">
        <v>1871</v>
      </c>
      <c r="B1839">
        <v>50</v>
      </c>
      <c r="C1839" t="s">
        <v>15</v>
      </c>
      <c r="D1839" t="s">
        <v>16</v>
      </c>
      <c r="E1839" t="s">
        <v>27</v>
      </c>
      <c r="F1839" t="s">
        <v>45</v>
      </c>
      <c r="G1839">
        <v>373546.61</v>
      </c>
      <c r="H1839">
        <v>124332.04</v>
      </c>
      <c r="I1839">
        <v>688</v>
      </c>
      <c r="J1839">
        <v>107333.72</v>
      </c>
      <c r="K1839" t="s">
        <v>38</v>
      </c>
      <c r="L1839">
        <v>52</v>
      </c>
      <c r="M1839" s="1">
        <v>45034</v>
      </c>
      <c r="N1839" t="s">
        <v>20</v>
      </c>
    </row>
    <row r="1840" spans="1:14">
      <c r="A1840" t="s">
        <v>1872</v>
      </c>
      <c r="B1840">
        <v>65</v>
      </c>
      <c r="C1840" t="s">
        <v>22</v>
      </c>
      <c r="D1840" t="s">
        <v>16</v>
      </c>
      <c r="E1840" t="s">
        <v>27</v>
      </c>
      <c r="F1840" t="s">
        <v>33</v>
      </c>
      <c r="G1840">
        <v>117370.05</v>
      </c>
      <c r="H1840">
        <v>187579.91</v>
      </c>
      <c r="I1840">
        <v>607</v>
      </c>
      <c r="J1840">
        <v>129278.8</v>
      </c>
      <c r="K1840" t="s">
        <v>25</v>
      </c>
      <c r="L1840">
        <v>39</v>
      </c>
      <c r="M1840" s="1">
        <v>44087</v>
      </c>
      <c r="N1840" t="s">
        <v>20</v>
      </c>
    </row>
    <row r="1841" spans="1:14">
      <c r="A1841" t="s">
        <v>1873</v>
      </c>
      <c r="B1841">
        <v>58</v>
      </c>
      <c r="C1841" t="s">
        <v>15</v>
      </c>
      <c r="D1841" t="s">
        <v>23</v>
      </c>
      <c r="E1841" t="s">
        <v>17</v>
      </c>
      <c r="F1841" t="s">
        <v>31</v>
      </c>
      <c r="G1841">
        <v>86143.12</v>
      </c>
      <c r="H1841">
        <v>113472.83</v>
      </c>
      <c r="I1841">
        <v>651</v>
      </c>
      <c r="J1841">
        <v>84723.9</v>
      </c>
      <c r="K1841" t="s">
        <v>25</v>
      </c>
      <c r="L1841">
        <v>30</v>
      </c>
      <c r="M1841" s="1">
        <v>45082</v>
      </c>
      <c r="N1841" t="s">
        <v>35</v>
      </c>
    </row>
    <row r="1842" spans="1:14">
      <c r="A1842" t="s">
        <v>1874</v>
      </c>
      <c r="B1842">
        <v>30</v>
      </c>
      <c r="C1842" t="s">
        <v>15</v>
      </c>
      <c r="D1842" t="s">
        <v>16</v>
      </c>
      <c r="E1842" t="s">
        <v>27</v>
      </c>
      <c r="F1842" t="s">
        <v>31</v>
      </c>
      <c r="G1842">
        <v>8297.41</v>
      </c>
      <c r="H1842">
        <v>85723.63</v>
      </c>
      <c r="I1842">
        <v>365</v>
      </c>
      <c r="J1842">
        <v>19617.03</v>
      </c>
      <c r="K1842" t="s">
        <v>19</v>
      </c>
      <c r="L1842">
        <v>35</v>
      </c>
      <c r="M1842" s="1">
        <v>44752</v>
      </c>
      <c r="N1842" t="s">
        <v>35</v>
      </c>
    </row>
    <row r="1843" spans="1:14">
      <c r="A1843" t="s">
        <v>1875</v>
      </c>
      <c r="B1843">
        <v>60</v>
      </c>
      <c r="C1843" t="s">
        <v>15</v>
      </c>
      <c r="D1843" t="s">
        <v>23</v>
      </c>
      <c r="E1843" t="s">
        <v>17</v>
      </c>
      <c r="F1843" t="s">
        <v>31</v>
      </c>
      <c r="G1843">
        <v>125518.52</v>
      </c>
      <c r="H1843">
        <v>132183.4</v>
      </c>
      <c r="I1843">
        <v>759</v>
      </c>
      <c r="J1843">
        <v>203482.47</v>
      </c>
      <c r="K1843" t="s">
        <v>38</v>
      </c>
      <c r="L1843">
        <v>48</v>
      </c>
      <c r="M1843" s="1">
        <v>43705</v>
      </c>
      <c r="N1843" t="s">
        <v>20</v>
      </c>
    </row>
    <row r="1844" spans="1:14">
      <c r="A1844" t="s">
        <v>1876</v>
      </c>
      <c r="B1844">
        <v>62</v>
      </c>
      <c r="C1844" t="s">
        <v>15</v>
      </c>
      <c r="D1844" t="s">
        <v>23</v>
      </c>
      <c r="E1844" t="s">
        <v>27</v>
      </c>
      <c r="F1844" t="s">
        <v>33</v>
      </c>
      <c r="G1844">
        <v>18833.259999999998</v>
      </c>
      <c r="H1844">
        <v>150026.97</v>
      </c>
      <c r="I1844">
        <v>646</v>
      </c>
      <c r="J1844">
        <v>177044.47</v>
      </c>
      <c r="K1844" t="s">
        <v>25</v>
      </c>
      <c r="L1844">
        <v>51</v>
      </c>
      <c r="M1844" s="1">
        <v>44629</v>
      </c>
      <c r="N1844" t="s">
        <v>20</v>
      </c>
    </row>
    <row r="1845" spans="1:14">
      <c r="A1845" t="s">
        <v>1877</v>
      </c>
      <c r="B1845">
        <v>42</v>
      </c>
      <c r="C1845" t="s">
        <v>22</v>
      </c>
      <c r="D1845" t="s">
        <v>16</v>
      </c>
      <c r="E1845" t="s">
        <v>17</v>
      </c>
      <c r="F1845" t="s">
        <v>18</v>
      </c>
      <c r="G1845">
        <v>11677.72</v>
      </c>
      <c r="H1845">
        <v>178426.42</v>
      </c>
      <c r="I1845">
        <v>624</v>
      </c>
      <c r="J1845">
        <v>64179.69</v>
      </c>
      <c r="K1845" t="s">
        <v>19</v>
      </c>
      <c r="L1845">
        <v>20</v>
      </c>
      <c r="M1845" s="1">
        <v>44883</v>
      </c>
      <c r="N1845" t="s">
        <v>20</v>
      </c>
    </row>
    <row r="1846" spans="1:14">
      <c r="A1846" t="s">
        <v>1878</v>
      </c>
      <c r="B1846">
        <v>59</v>
      </c>
      <c r="C1846" t="s">
        <v>15</v>
      </c>
      <c r="D1846" t="s">
        <v>23</v>
      </c>
      <c r="E1846" t="s">
        <v>27</v>
      </c>
      <c r="F1846" t="s">
        <v>18</v>
      </c>
      <c r="G1846">
        <v>65374.82</v>
      </c>
      <c r="H1846">
        <v>187310.33</v>
      </c>
      <c r="I1846">
        <v>332</v>
      </c>
      <c r="J1846">
        <v>36088.300000000003</v>
      </c>
      <c r="K1846" t="s">
        <v>25</v>
      </c>
      <c r="L1846">
        <v>16</v>
      </c>
      <c r="M1846" s="1">
        <v>43794</v>
      </c>
      <c r="N1846" t="s">
        <v>20</v>
      </c>
    </row>
    <row r="1847" spans="1:14">
      <c r="A1847" t="s">
        <v>1879</v>
      </c>
      <c r="B1847">
        <v>53</v>
      </c>
      <c r="C1847" t="s">
        <v>22</v>
      </c>
      <c r="D1847" t="s">
        <v>41</v>
      </c>
      <c r="E1847" t="s">
        <v>17</v>
      </c>
      <c r="F1847" t="s">
        <v>31</v>
      </c>
      <c r="G1847">
        <v>65935.22</v>
      </c>
      <c r="H1847">
        <v>27123.45</v>
      </c>
      <c r="I1847">
        <v>367</v>
      </c>
      <c r="J1847">
        <v>32658.91</v>
      </c>
      <c r="K1847" t="s">
        <v>19</v>
      </c>
      <c r="L1847">
        <v>34</v>
      </c>
      <c r="M1847" s="1">
        <v>44748</v>
      </c>
      <c r="N1847" t="s">
        <v>35</v>
      </c>
    </row>
    <row r="1848" spans="1:14">
      <c r="A1848" t="s">
        <v>1880</v>
      </c>
      <c r="B1848">
        <v>44</v>
      </c>
      <c r="C1848" t="s">
        <v>22</v>
      </c>
      <c r="D1848" t="s">
        <v>23</v>
      </c>
      <c r="E1848" t="s">
        <v>27</v>
      </c>
      <c r="F1848" t="s">
        <v>18</v>
      </c>
      <c r="G1848">
        <v>35454.99</v>
      </c>
      <c r="H1848">
        <v>150393.31</v>
      </c>
      <c r="I1848">
        <v>486</v>
      </c>
      <c r="J1848">
        <v>36326.89</v>
      </c>
      <c r="K1848" t="s">
        <v>25</v>
      </c>
      <c r="L1848">
        <v>14</v>
      </c>
      <c r="M1848" s="1">
        <v>43336</v>
      </c>
      <c r="N1848" t="s">
        <v>20</v>
      </c>
    </row>
    <row r="1849" spans="1:14">
      <c r="A1849" t="s">
        <v>1881</v>
      </c>
      <c r="B1849">
        <v>55</v>
      </c>
      <c r="C1849" t="s">
        <v>22</v>
      </c>
      <c r="D1849" t="s">
        <v>29</v>
      </c>
      <c r="E1849" t="s">
        <v>17</v>
      </c>
      <c r="F1849" t="s">
        <v>31</v>
      </c>
      <c r="G1849">
        <v>99927.38</v>
      </c>
      <c r="H1849">
        <v>112491.75</v>
      </c>
      <c r="I1849">
        <v>491</v>
      </c>
      <c r="J1849">
        <v>34198.17</v>
      </c>
      <c r="K1849" t="s">
        <v>19</v>
      </c>
      <c r="L1849">
        <v>26</v>
      </c>
      <c r="M1849" s="1">
        <v>44060</v>
      </c>
      <c r="N1849" t="s">
        <v>20</v>
      </c>
    </row>
    <row r="1850" spans="1:14">
      <c r="A1850" t="s">
        <v>1882</v>
      </c>
      <c r="B1850">
        <v>24</v>
      </c>
      <c r="C1850" t="s">
        <v>15</v>
      </c>
      <c r="D1850" t="s">
        <v>29</v>
      </c>
      <c r="E1850" t="s">
        <v>47</v>
      </c>
      <c r="F1850" t="s">
        <v>18</v>
      </c>
      <c r="G1850">
        <v>97879.26</v>
      </c>
      <c r="H1850">
        <v>9505.84</v>
      </c>
      <c r="I1850">
        <v>512</v>
      </c>
      <c r="J1850">
        <v>165960.29999999999</v>
      </c>
      <c r="K1850" t="s">
        <v>38</v>
      </c>
      <c r="L1850">
        <v>20</v>
      </c>
      <c r="M1850" s="1">
        <v>45073</v>
      </c>
      <c r="N1850" t="s">
        <v>20</v>
      </c>
    </row>
    <row r="1851" spans="1:14">
      <c r="A1851" t="s">
        <v>1883</v>
      </c>
      <c r="B1851">
        <v>22</v>
      </c>
      <c r="C1851" t="s">
        <v>22</v>
      </c>
      <c r="D1851" t="s">
        <v>23</v>
      </c>
      <c r="E1851" t="s">
        <v>47</v>
      </c>
      <c r="F1851" t="s">
        <v>18</v>
      </c>
      <c r="G1851">
        <v>96578.78</v>
      </c>
      <c r="H1851">
        <v>17759.89</v>
      </c>
      <c r="I1851">
        <v>727</v>
      </c>
      <c r="J1851">
        <v>364835.6</v>
      </c>
      <c r="K1851" t="s">
        <v>38</v>
      </c>
      <c r="L1851">
        <v>42</v>
      </c>
      <c r="M1851" s="1">
        <v>43255</v>
      </c>
      <c r="N1851" t="s">
        <v>20</v>
      </c>
    </row>
    <row r="1852" spans="1:14">
      <c r="A1852" t="s">
        <v>1884</v>
      </c>
      <c r="B1852">
        <v>60</v>
      </c>
      <c r="C1852" t="s">
        <v>22</v>
      </c>
      <c r="D1852" t="s">
        <v>23</v>
      </c>
      <c r="E1852" t="s">
        <v>17</v>
      </c>
      <c r="F1852" t="s">
        <v>33</v>
      </c>
      <c r="G1852">
        <v>68276.539999999994</v>
      </c>
      <c r="H1852">
        <v>161417.85999999999</v>
      </c>
      <c r="I1852">
        <v>650</v>
      </c>
      <c r="J1852">
        <v>142273.31</v>
      </c>
      <c r="K1852" t="s">
        <v>19</v>
      </c>
      <c r="L1852">
        <v>51</v>
      </c>
      <c r="M1852" s="1">
        <v>43389</v>
      </c>
      <c r="N1852" t="s">
        <v>20</v>
      </c>
    </row>
    <row r="1853" spans="1:14">
      <c r="A1853" t="s">
        <v>1885</v>
      </c>
      <c r="B1853">
        <v>62</v>
      </c>
      <c r="C1853" t="s">
        <v>22</v>
      </c>
      <c r="D1853" t="s">
        <v>16</v>
      </c>
      <c r="E1853" t="s">
        <v>17</v>
      </c>
      <c r="F1853" t="s">
        <v>31</v>
      </c>
      <c r="G1853">
        <v>56772.35</v>
      </c>
      <c r="H1853">
        <v>58363.09</v>
      </c>
      <c r="I1853">
        <v>407</v>
      </c>
      <c r="J1853">
        <v>12847.47</v>
      </c>
      <c r="K1853" t="s">
        <v>19</v>
      </c>
      <c r="L1853">
        <v>24</v>
      </c>
      <c r="M1853" s="1">
        <v>44645</v>
      </c>
      <c r="N1853" t="s">
        <v>20</v>
      </c>
    </row>
    <row r="1854" spans="1:14">
      <c r="A1854" t="s">
        <v>1886</v>
      </c>
      <c r="B1854">
        <v>68</v>
      </c>
      <c r="C1854" t="s">
        <v>15</v>
      </c>
      <c r="D1854" t="s">
        <v>37</v>
      </c>
      <c r="E1854" t="s">
        <v>24</v>
      </c>
      <c r="F1854" t="s">
        <v>45</v>
      </c>
      <c r="G1854">
        <v>186166.47</v>
      </c>
      <c r="H1854">
        <v>4037.92</v>
      </c>
      <c r="I1854">
        <v>539</v>
      </c>
      <c r="J1854">
        <v>120745.60000000001</v>
      </c>
      <c r="K1854" t="s">
        <v>25</v>
      </c>
      <c r="L1854">
        <v>43</v>
      </c>
      <c r="M1854" s="1">
        <v>45080</v>
      </c>
      <c r="N1854" t="s">
        <v>20</v>
      </c>
    </row>
    <row r="1855" spans="1:14">
      <c r="A1855" t="s">
        <v>1887</v>
      </c>
      <c r="B1855">
        <v>48</v>
      </c>
      <c r="C1855" t="s">
        <v>15</v>
      </c>
      <c r="D1855" t="s">
        <v>37</v>
      </c>
      <c r="E1855" t="s">
        <v>17</v>
      </c>
      <c r="F1855" t="s">
        <v>18</v>
      </c>
      <c r="G1855">
        <v>27609.35</v>
      </c>
      <c r="H1855">
        <v>134286.10999999999</v>
      </c>
      <c r="I1855">
        <v>515</v>
      </c>
      <c r="J1855">
        <v>75430.559999999998</v>
      </c>
      <c r="K1855" t="s">
        <v>25</v>
      </c>
      <c r="L1855">
        <v>18</v>
      </c>
      <c r="M1855" s="1">
        <v>43563</v>
      </c>
      <c r="N1855" t="s">
        <v>20</v>
      </c>
    </row>
    <row r="1856" spans="1:14">
      <c r="A1856" t="s">
        <v>1888</v>
      </c>
      <c r="B1856">
        <v>40</v>
      </c>
      <c r="C1856" t="s">
        <v>22</v>
      </c>
      <c r="D1856" t="s">
        <v>29</v>
      </c>
      <c r="E1856" t="s">
        <v>27</v>
      </c>
      <c r="F1856" t="s">
        <v>18</v>
      </c>
      <c r="G1856">
        <v>53692.33</v>
      </c>
      <c r="H1856">
        <v>99497.94</v>
      </c>
      <c r="I1856">
        <v>476</v>
      </c>
      <c r="J1856">
        <v>45467.55</v>
      </c>
      <c r="K1856" t="s">
        <v>19</v>
      </c>
      <c r="L1856">
        <v>43</v>
      </c>
      <c r="M1856" s="1">
        <v>44862</v>
      </c>
      <c r="N1856" t="s">
        <v>20</v>
      </c>
    </row>
    <row r="1857" spans="1:14">
      <c r="A1857" t="s">
        <v>1889</v>
      </c>
      <c r="B1857">
        <v>59</v>
      </c>
      <c r="C1857" t="s">
        <v>15</v>
      </c>
      <c r="D1857" t="s">
        <v>37</v>
      </c>
      <c r="E1857" t="s">
        <v>24</v>
      </c>
      <c r="F1857" t="s">
        <v>33</v>
      </c>
      <c r="G1857">
        <v>94960.37</v>
      </c>
      <c r="H1857">
        <v>6351.16</v>
      </c>
      <c r="I1857">
        <v>629</v>
      </c>
      <c r="J1857">
        <v>145094.32</v>
      </c>
      <c r="K1857" t="s">
        <v>38</v>
      </c>
      <c r="L1857">
        <v>9</v>
      </c>
      <c r="M1857" s="1">
        <v>44486</v>
      </c>
      <c r="N1857" t="s">
        <v>35</v>
      </c>
    </row>
    <row r="1858" spans="1:14">
      <c r="A1858" t="s">
        <v>1890</v>
      </c>
      <c r="B1858">
        <v>27</v>
      </c>
      <c r="C1858" t="s">
        <v>22</v>
      </c>
      <c r="D1858" t="s">
        <v>16</v>
      </c>
      <c r="E1858" t="s">
        <v>27</v>
      </c>
      <c r="F1858" t="s">
        <v>45</v>
      </c>
      <c r="G1858">
        <v>269950.71999999997</v>
      </c>
      <c r="H1858">
        <v>55252.68</v>
      </c>
      <c r="I1858">
        <v>749</v>
      </c>
      <c r="J1858">
        <v>460143.19</v>
      </c>
      <c r="K1858" t="s">
        <v>38</v>
      </c>
      <c r="L1858">
        <v>19</v>
      </c>
      <c r="M1858" s="1">
        <v>44584</v>
      </c>
      <c r="N1858" t="s">
        <v>20</v>
      </c>
    </row>
    <row r="1859" spans="1:14">
      <c r="A1859" t="s">
        <v>1891</v>
      </c>
      <c r="B1859">
        <v>49</v>
      </c>
      <c r="C1859" t="s">
        <v>22</v>
      </c>
      <c r="D1859" t="s">
        <v>16</v>
      </c>
      <c r="E1859" t="s">
        <v>27</v>
      </c>
      <c r="F1859" t="s">
        <v>31</v>
      </c>
      <c r="G1859">
        <v>84558.9</v>
      </c>
      <c r="H1859">
        <v>30743.53</v>
      </c>
      <c r="I1859">
        <v>746</v>
      </c>
      <c r="J1859">
        <v>142376.16</v>
      </c>
      <c r="K1859" t="s">
        <v>38</v>
      </c>
      <c r="L1859">
        <v>20</v>
      </c>
      <c r="M1859" s="1">
        <v>44482</v>
      </c>
      <c r="N1859" t="s">
        <v>20</v>
      </c>
    </row>
    <row r="1860" spans="1:14">
      <c r="A1860" t="s">
        <v>1892</v>
      </c>
      <c r="B1860">
        <v>60</v>
      </c>
      <c r="C1860" t="s">
        <v>15</v>
      </c>
      <c r="D1860" t="s">
        <v>29</v>
      </c>
      <c r="E1860" t="s">
        <v>27</v>
      </c>
      <c r="F1860" t="s">
        <v>33</v>
      </c>
      <c r="G1860">
        <v>39579.910000000003</v>
      </c>
      <c r="H1860">
        <v>194939.96</v>
      </c>
      <c r="I1860">
        <v>836</v>
      </c>
      <c r="J1860">
        <v>342570.3</v>
      </c>
      <c r="K1860" t="s">
        <v>25</v>
      </c>
      <c r="L1860">
        <v>42</v>
      </c>
      <c r="M1860" s="1">
        <v>43914</v>
      </c>
      <c r="N1860" t="s">
        <v>20</v>
      </c>
    </row>
    <row r="1861" spans="1:14">
      <c r="A1861" t="s">
        <v>1893</v>
      </c>
      <c r="B1861">
        <v>47</v>
      </c>
      <c r="C1861" t="s">
        <v>22</v>
      </c>
      <c r="D1861" t="s">
        <v>16</v>
      </c>
      <c r="E1861" t="s">
        <v>27</v>
      </c>
      <c r="F1861" t="s">
        <v>33</v>
      </c>
      <c r="G1861">
        <v>77550.78</v>
      </c>
      <c r="H1861">
        <v>190394.87</v>
      </c>
      <c r="I1861">
        <v>478</v>
      </c>
      <c r="J1861">
        <v>10943.55</v>
      </c>
      <c r="K1861" t="s">
        <v>19</v>
      </c>
      <c r="L1861">
        <v>30</v>
      </c>
      <c r="M1861" s="1">
        <v>45081</v>
      </c>
      <c r="N1861" t="s">
        <v>20</v>
      </c>
    </row>
    <row r="1862" spans="1:14">
      <c r="A1862" t="s">
        <v>1894</v>
      </c>
      <c r="B1862">
        <v>56</v>
      </c>
      <c r="C1862" t="s">
        <v>15</v>
      </c>
      <c r="D1862" t="s">
        <v>37</v>
      </c>
      <c r="E1862" t="s">
        <v>17</v>
      </c>
      <c r="F1862" t="s">
        <v>33</v>
      </c>
      <c r="G1862">
        <v>57754.38</v>
      </c>
      <c r="H1862">
        <v>155422.10999999999</v>
      </c>
      <c r="I1862">
        <v>694</v>
      </c>
      <c r="J1862">
        <v>164436.44</v>
      </c>
      <c r="K1862" t="s">
        <v>25</v>
      </c>
      <c r="L1862">
        <v>26</v>
      </c>
      <c r="M1862" s="1">
        <v>44833</v>
      </c>
      <c r="N1862" t="s">
        <v>20</v>
      </c>
    </row>
    <row r="1863" spans="1:14">
      <c r="A1863" t="s">
        <v>1895</v>
      </c>
      <c r="B1863">
        <v>48</v>
      </c>
      <c r="C1863" t="s">
        <v>15</v>
      </c>
      <c r="D1863" t="s">
        <v>23</v>
      </c>
      <c r="E1863" t="s">
        <v>27</v>
      </c>
      <c r="F1863" t="s">
        <v>31</v>
      </c>
      <c r="G1863">
        <v>110611.12</v>
      </c>
      <c r="H1863">
        <v>199158.8</v>
      </c>
      <c r="I1863">
        <v>444</v>
      </c>
      <c r="J1863">
        <v>39229.160000000003</v>
      </c>
      <c r="K1863" t="s">
        <v>25</v>
      </c>
      <c r="L1863">
        <v>31</v>
      </c>
      <c r="M1863" s="1">
        <v>44748</v>
      </c>
      <c r="N1863" t="s">
        <v>20</v>
      </c>
    </row>
    <row r="1864" spans="1:14">
      <c r="A1864" t="s">
        <v>1896</v>
      </c>
      <c r="B1864">
        <v>35</v>
      </c>
      <c r="C1864" t="s">
        <v>22</v>
      </c>
      <c r="D1864" t="s">
        <v>37</v>
      </c>
      <c r="E1864" t="s">
        <v>27</v>
      </c>
      <c r="F1864" t="s">
        <v>18</v>
      </c>
      <c r="G1864">
        <v>67843.75</v>
      </c>
      <c r="H1864">
        <v>144521.24</v>
      </c>
      <c r="I1864">
        <v>497</v>
      </c>
      <c r="J1864">
        <v>12631.37</v>
      </c>
      <c r="K1864" t="s">
        <v>19</v>
      </c>
      <c r="L1864">
        <v>35</v>
      </c>
      <c r="M1864" s="1">
        <v>44242</v>
      </c>
      <c r="N1864" t="s">
        <v>20</v>
      </c>
    </row>
    <row r="1865" spans="1:14">
      <c r="A1865" t="s">
        <v>1897</v>
      </c>
      <c r="B1865">
        <v>53</v>
      </c>
      <c r="C1865" t="s">
        <v>15</v>
      </c>
      <c r="D1865" t="s">
        <v>29</v>
      </c>
      <c r="E1865" t="s">
        <v>27</v>
      </c>
      <c r="F1865" t="s">
        <v>31</v>
      </c>
      <c r="G1865">
        <v>128495.87</v>
      </c>
      <c r="H1865">
        <v>41705.78</v>
      </c>
      <c r="I1865">
        <v>383</v>
      </c>
      <c r="J1865">
        <v>27416.68</v>
      </c>
      <c r="K1865" t="s">
        <v>25</v>
      </c>
      <c r="L1865">
        <v>3</v>
      </c>
      <c r="M1865" s="1">
        <v>43850</v>
      </c>
      <c r="N1865" t="s">
        <v>20</v>
      </c>
    </row>
    <row r="1866" spans="1:14">
      <c r="A1866" t="s">
        <v>1898</v>
      </c>
      <c r="B1866">
        <v>19</v>
      </c>
      <c r="C1866" t="s">
        <v>15</v>
      </c>
      <c r="D1866" t="s">
        <v>23</v>
      </c>
      <c r="E1866" t="s">
        <v>17</v>
      </c>
      <c r="F1866" t="s">
        <v>45</v>
      </c>
      <c r="G1866">
        <v>258120.59</v>
      </c>
      <c r="H1866">
        <v>52961.1</v>
      </c>
      <c r="I1866">
        <v>384</v>
      </c>
      <c r="J1866">
        <v>35992.870000000003</v>
      </c>
      <c r="K1866" t="s">
        <v>19</v>
      </c>
      <c r="L1866">
        <v>56</v>
      </c>
      <c r="M1866" s="1">
        <v>43285</v>
      </c>
      <c r="N1866" t="s">
        <v>20</v>
      </c>
    </row>
    <row r="1867" spans="1:14">
      <c r="A1867" t="s">
        <v>1899</v>
      </c>
      <c r="B1867">
        <v>31</v>
      </c>
      <c r="C1867" t="s">
        <v>22</v>
      </c>
      <c r="D1867" t="s">
        <v>23</v>
      </c>
      <c r="E1867" t="s">
        <v>17</v>
      </c>
      <c r="F1867" t="s">
        <v>18</v>
      </c>
      <c r="G1867">
        <v>56049.19</v>
      </c>
      <c r="H1867">
        <v>276511.03999999998</v>
      </c>
      <c r="I1867">
        <v>756</v>
      </c>
      <c r="J1867">
        <v>334545.19</v>
      </c>
      <c r="K1867" t="s">
        <v>38</v>
      </c>
      <c r="L1867">
        <v>40</v>
      </c>
      <c r="M1867" s="1">
        <v>44720</v>
      </c>
      <c r="N1867" t="s">
        <v>20</v>
      </c>
    </row>
    <row r="1868" spans="1:14">
      <c r="A1868" t="s">
        <v>1900</v>
      </c>
      <c r="B1868">
        <v>30</v>
      </c>
      <c r="C1868" t="s">
        <v>22</v>
      </c>
      <c r="D1868" t="s">
        <v>23</v>
      </c>
      <c r="E1868" t="s">
        <v>27</v>
      </c>
      <c r="F1868" t="s">
        <v>45</v>
      </c>
      <c r="G1868">
        <v>178185.26</v>
      </c>
      <c r="H1868">
        <v>137108.87</v>
      </c>
      <c r="I1868">
        <v>775</v>
      </c>
      <c r="J1868">
        <v>267456.99</v>
      </c>
      <c r="K1868" t="s">
        <v>25</v>
      </c>
      <c r="L1868">
        <v>29</v>
      </c>
      <c r="M1868" s="1">
        <v>43909</v>
      </c>
      <c r="N1868" t="s">
        <v>20</v>
      </c>
    </row>
    <row r="1869" spans="1:14">
      <c r="A1869" t="s">
        <v>1901</v>
      </c>
      <c r="B1869">
        <v>46</v>
      </c>
      <c r="C1869" t="s">
        <v>15</v>
      </c>
      <c r="D1869" t="s">
        <v>29</v>
      </c>
      <c r="E1869" t="s">
        <v>27</v>
      </c>
      <c r="F1869" t="s">
        <v>18</v>
      </c>
      <c r="G1869">
        <v>3399.79</v>
      </c>
      <c r="H1869">
        <v>173341.22</v>
      </c>
      <c r="I1869">
        <v>552</v>
      </c>
      <c r="J1869">
        <v>22825.23</v>
      </c>
      <c r="K1869" t="s">
        <v>38</v>
      </c>
      <c r="L1869">
        <v>6</v>
      </c>
      <c r="M1869" s="1">
        <v>43129</v>
      </c>
      <c r="N1869" t="s">
        <v>20</v>
      </c>
    </row>
    <row r="1870" spans="1:14">
      <c r="A1870" t="s">
        <v>1902</v>
      </c>
      <c r="B1870">
        <v>29</v>
      </c>
      <c r="C1870" t="s">
        <v>15</v>
      </c>
      <c r="D1870" t="s">
        <v>37</v>
      </c>
      <c r="E1870" t="s">
        <v>27</v>
      </c>
      <c r="F1870" t="s">
        <v>31</v>
      </c>
      <c r="G1870">
        <v>126878.79</v>
      </c>
      <c r="H1870">
        <v>182705.84</v>
      </c>
      <c r="I1870">
        <v>371</v>
      </c>
      <c r="J1870">
        <v>25816.240000000002</v>
      </c>
      <c r="K1870" t="s">
        <v>19</v>
      </c>
      <c r="L1870">
        <v>52</v>
      </c>
      <c r="M1870" s="1">
        <v>43642</v>
      </c>
      <c r="N1870" t="s">
        <v>35</v>
      </c>
    </row>
    <row r="1871" spans="1:14">
      <c r="A1871" t="s">
        <v>1903</v>
      </c>
      <c r="B1871">
        <v>56</v>
      </c>
      <c r="C1871" t="s">
        <v>22</v>
      </c>
      <c r="D1871" t="s">
        <v>23</v>
      </c>
      <c r="E1871" t="s">
        <v>47</v>
      </c>
      <c r="F1871" t="s">
        <v>18</v>
      </c>
      <c r="G1871">
        <v>26004.29</v>
      </c>
      <c r="H1871">
        <v>16198.55</v>
      </c>
      <c r="I1871">
        <v>522</v>
      </c>
      <c r="J1871">
        <v>74441.460000000006</v>
      </c>
      <c r="K1871" t="s">
        <v>38</v>
      </c>
      <c r="L1871">
        <v>1</v>
      </c>
      <c r="M1871" s="1">
        <v>44199</v>
      </c>
      <c r="N1871" t="s">
        <v>20</v>
      </c>
    </row>
    <row r="1872" spans="1:14">
      <c r="A1872" t="s">
        <v>1904</v>
      </c>
      <c r="B1872">
        <v>19</v>
      </c>
      <c r="C1872" t="s">
        <v>15</v>
      </c>
      <c r="D1872" t="s">
        <v>37</v>
      </c>
      <c r="E1872" t="s">
        <v>17</v>
      </c>
      <c r="F1872" t="s">
        <v>45</v>
      </c>
      <c r="G1872">
        <v>351029.17</v>
      </c>
      <c r="H1872">
        <v>33587.269999999997</v>
      </c>
      <c r="I1872">
        <v>575</v>
      </c>
      <c r="J1872">
        <v>17863</v>
      </c>
      <c r="K1872" t="s">
        <v>38</v>
      </c>
      <c r="L1872">
        <v>52</v>
      </c>
      <c r="M1872" s="1">
        <v>43354</v>
      </c>
      <c r="N1872" t="s">
        <v>20</v>
      </c>
    </row>
    <row r="1873" spans="1:14">
      <c r="A1873" t="s">
        <v>1905</v>
      </c>
      <c r="B1873">
        <v>49</v>
      </c>
      <c r="C1873" t="s">
        <v>15</v>
      </c>
      <c r="D1873" t="s">
        <v>37</v>
      </c>
      <c r="E1873" t="s">
        <v>17</v>
      </c>
      <c r="F1873" t="s">
        <v>18</v>
      </c>
      <c r="G1873">
        <v>74953.84</v>
      </c>
      <c r="H1873">
        <v>72718.5</v>
      </c>
      <c r="I1873">
        <v>545</v>
      </c>
      <c r="J1873">
        <v>62952.02</v>
      </c>
      <c r="K1873" t="s">
        <v>25</v>
      </c>
      <c r="L1873">
        <v>24</v>
      </c>
      <c r="M1873" s="1">
        <v>44032</v>
      </c>
      <c r="N1873" t="s">
        <v>20</v>
      </c>
    </row>
    <row r="1874" spans="1:14">
      <c r="A1874" t="s">
        <v>1906</v>
      </c>
      <c r="B1874">
        <v>30</v>
      </c>
      <c r="C1874" t="s">
        <v>15</v>
      </c>
      <c r="D1874" t="s">
        <v>23</v>
      </c>
      <c r="E1874" t="s">
        <v>27</v>
      </c>
      <c r="F1874" t="s">
        <v>33</v>
      </c>
      <c r="G1874">
        <v>138229.88</v>
      </c>
      <c r="H1874">
        <v>41317.230000000003</v>
      </c>
      <c r="I1874">
        <v>640</v>
      </c>
      <c r="J1874">
        <v>115710.58</v>
      </c>
      <c r="K1874" t="s">
        <v>25</v>
      </c>
      <c r="L1874">
        <v>38</v>
      </c>
      <c r="M1874" s="1">
        <v>43855</v>
      </c>
      <c r="N1874" t="s">
        <v>20</v>
      </c>
    </row>
    <row r="1875" spans="1:14">
      <c r="A1875" t="s">
        <v>1907</v>
      </c>
      <c r="B1875">
        <v>63</v>
      </c>
      <c r="C1875" t="s">
        <v>15</v>
      </c>
      <c r="D1875" t="s">
        <v>37</v>
      </c>
      <c r="E1875" t="s">
        <v>17</v>
      </c>
      <c r="F1875" t="s">
        <v>31</v>
      </c>
      <c r="G1875">
        <v>191833.95</v>
      </c>
      <c r="H1875">
        <v>72847.16</v>
      </c>
      <c r="I1875">
        <v>770</v>
      </c>
      <c r="J1875">
        <v>234446.31</v>
      </c>
      <c r="K1875" t="s">
        <v>38</v>
      </c>
      <c r="L1875">
        <v>34</v>
      </c>
      <c r="M1875" s="1">
        <v>44478</v>
      </c>
      <c r="N1875" t="s">
        <v>20</v>
      </c>
    </row>
    <row r="1876" spans="1:14">
      <c r="A1876" t="s">
        <v>1908</v>
      </c>
      <c r="B1876">
        <v>44</v>
      </c>
      <c r="C1876" t="s">
        <v>15</v>
      </c>
      <c r="D1876" t="s">
        <v>41</v>
      </c>
      <c r="E1876" t="s">
        <v>17</v>
      </c>
      <c r="F1876" t="s">
        <v>45</v>
      </c>
      <c r="G1876">
        <v>54736.72</v>
      </c>
      <c r="H1876">
        <v>134949.22</v>
      </c>
      <c r="I1876">
        <v>753</v>
      </c>
      <c r="J1876">
        <v>230312.49</v>
      </c>
      <c r="K1876" t="s">
        <v>38</v>
      </c>
      <c r="L1876">
        <v>51</v>
      </c>
      <c r="M1876" s="1">
        <v>44634</v>
      </c>
      <c r="N1876" t="s">
        <v>20</v>
      </c>
    </row>
    <row r="1877" spans="1:14">
      <c r="A1877" t="s">
        <v>1909</v>
      </c>
      <c r="B1877">
        <v>66</v>
      </c>
      <c r="C1877" t="s">
        <v>15</v>
      </c>
      <c r="D1877" t="s">
        <v>16</v>
      </c>
      <c r="E1877" t="s">
        <v>27</v>
      </c>
      <c r="F1877" t="s">
        <v>33</v>
      </c>
      <c r="G1877">
        <v>148652.39000000001</v>
      </c>
      <c r="H1877">
        <v>50093.46</v>
      </c>
      <c r="I1877">
        <v>306</v>
      </c>
      <c r="J1877">
        <v>10186.67</v>
      </c>
      <c r="K1877" t="s">
        <v>25</v>
      </c>
      <c r="L1877">
        <v>7</v>
      </c>
      <c r="M1877" s="1">
        <v>44477</v>
      </c>
      <c r="N1877" t="s">
        <v>20</v>
      </c>
    </row>
    <row r="1878" spans="1:14">
      <c r="A1878" t="s">
        <v>1910</v>
      </c>
      <c r="B1878">
        <v>58</v>
      </c>
      <c r="C1878" t="s">
        <v>15</v>
      </c>
      <c r="D1878" t="s">
        <v>37</v>
      </c>
      <c r="E1878" t="s">
        <v>27</v>
      </c>
      <c r="F1878" t="s">
        <v>45</v>
      </c>
      <c r="G1878">
        <v>357358.24</v>
      </c>
      <c r="H1878">
        <v>58344.65</v>
      </c>
      <c r="I1878">
        <v>487</v>
      </c>
      <c r="J1878">
        <v>49790.7</v>
      </c>
      <c r="K1878" t="s">
        <v>19</v>
      </c>
      <c r="L1878">
        <v>11</v>
      </c>
      <c r="M1878" s="1">
        <v>43637</v>
      </c>
      <c r="N1878" t="s">
        <v>20</v>
      </c>
    </row>
    <row r="1879" spans="1:14">
      <c r="A1879" t="s">
        <v>1911</v>
      </c>
      <c r="B1879">
        <v>34</v>
      </c>
      <c r="C1879" t="s">
        <v>22</v>
      </c>
      <c r="D1879" t="s">
        <v>41</v>
      </c>
      <c r="E1879" t="s">
        <v>27</v>
      </c>
      <c r="F1879" t="s">
        <v>33</v>
      </c>
      <c r="G1879">
        <v>100093.38</v>
      </c>
      <c r="H1879">
        <v>105789.7</v>
      </c>
      <c r="I1879">
        <v>303</v>
      </c>
      <c r="J1879">
        <v>47140.54</v>
      </c>
      <c r="K1879" t="s">
        <v>19</v>
      </c>
      <c r="L1879">
        <v>11</v>
      </c>
      <c r="M1879" s="1">
        <v>44298</v>
      </c>
      <c r="N1879" t="s">
        <v>35</v>
      </c>
    </row>
    <row r="1880" spans="1:14">
      <c r="A1880" t="s">
        <v>1912</v>
      </c>
      <c r="B1880">
        <v>57</v>
      </c>
      <c r="C1880" t="s">
        <v>22</v>
      </c>
      <c r="D1880" t="s">
        <v>16</v>
      </c>
      <c r="E1880" t="s">
        <v>24</v>
      </c>
      <c r="F1880" t="s">
        <v>18</v>
      </c>
      <c r="G1880">
        <v>2506.1</v>
      </c>
      <c r="H1880">
        <v>6803.42</v>
      </c>
      <c r="I1880">
        <v>424</v>
      </c>
      <c r="J1880">
        <v>24755.45</v>
      </c>
      <c r="K1880" t="s">
        <v>19</v>
      </c>
      <c r="L1880">
        <v>36</v>
      </c>
      <c r="M1880" s="1">
        <v>43881</v>
      </c>
      <c r="N1880" t="s">
        <v>35</v>
      </c>
    </row>
    <row r="1881" spans="1:14">
      <c r="A1881" t="s">
        <v>1913</v>
      </c>
      <c r="B1881">
        <v>48</v>
      </c>
      <c r="C1881" t="s">
        <v>22</v>
      </c>
      <c r="D1881" t="s">
        <v>23</v>
      </c>
      <c r="E1881" t="s">
        <v>24</v>
      </c>
      <c r="F1881" t="s">
        <v>18</v>
      </c>
      <c r="G1881">
        <v>86262.11</v>
      </c>
      <c r="H1881">
        <v>9353.16</v>
      </c>
      <c r="I1881">
        <v>314</v>
      </c>
      <c r="J1881">
        <v>9213.7199999999993</v>
      </c>
      <c r="K1881" t="s">
        <v>25</v>
      </c>
      <c r="L1881">
        <v>20</v>
      </c>
      <c r="M1881" s="1">
        <v>44785</v>
      </c>
      <c r="N1881" t="s">
        <v>35</v>
      </c>
    </row>
    <row r="1882" spans="1:14">
      <c r="A1882" t="s">
        <v>1914</v>
      </c>
      <c r="B1882">
        <v>51</v>
      </c>
      <c r="C1882" t="s">
        <v>22</v>
      </c>
      <c r="D1882" t="s">
        <v>37</v>
      </c>
      <c r="E1882" t="s">
        <v>17</v>
      </c>
      <c r="F1882" t="s">
        <v>18</v>
      </c>
      <c r="G1882">
        <v>15403.65</v>
      </c>
      <c r="H1882">
        <v>140168.17000000001</v>
      </c>
      <c r="I1882">
        <v>824</v>
      </c>
      <c r="J1882">
        <v>488228.12</v>
      </c>
      <c r="K1882" t="s">
        <v>38</v>
      </c>
      <c r="L1882">
        <v>16</v>
      </c>
      <c r="M1882" s="1">
        <v>44408</v>
      </c>
      <c r="N1882" t="s">
        <v>20</v>
      </c>
    </row>
    <row r="1883" spans="1:14">
      <c r="A1883" t="s">
        <v>1915</v>
      </c>
      <c r="B1883">
        <v>41</v>
      </c>
      <c r="C1883" t="s">
        <v>22</v>
      </c>
      <c r="D1883" t="s">
        <v>16</v>
      </c>
      <c r="E1883" t="s">
        <v>17</v>
      </c>
      <c r="F1883" t="s">
        <v>18</v>
      </c>
      <c r="G1883">
        <v>83895.69</v>
      </c>
      <c r="H1883">
        <v>200453.85</v>
      </c>
      <c r="I1883">
        <v>539</v>
      </c>
      <c r="J1883">
        <v>18418.84</v>
      </c>
      <c r="K1883" t="s">
        <v>38</v>
      </c>
      <c r="L1883">
        <v>5</v>
      </c>
      <c r="M1883" s="1">
        <v>45026</v>
      </c>
      <c r="N1883" t="s">
        <v>35</v>
      </c>
    </row>
    <row r="1884" spans="1:14">
      <c r="A1884" t="s">
        <v>1916</v>
      </c>
      <c r="B1884">
        <v>62</v>
      </c>
      <c r="C1884" t="s">
        <v>15</v>
      </c>
      <c r="D1884" t="s">
        <v>29</v>
      </c>
      <c r="E1884" t="s">
        <v>27</v>
      </c>
      <c r="F1884" t="s">
        <v>33</v>
      </c>
      <c r="G1884">
        <v>12178.76</v>
      </c>
      <c r="H1884">
        <v>189322.22</v>
      </c>
      <c r="I1884">
        <v>659</v>
      </c>
      <c r="J1884">
        <v>182375.73</v>
      </c>
      <c r="K1884" t="s">
        <v>19</v>
      </c>
      <c r="L1884">
        <v>24</v>
      </c>
      <c r="M1884" s="1">
        <v>43861</v>
      </c>
      <c r="N1884" t="s">
        <v>20</v>
      </c>
    </row>
    <row r="1885" spans="1:14">
      <c r="A1885" t="s">
        <v>1917</v>
      </c>
      <c r="B1885">
        <v>52</v>
      </c>
      <c r="C1885" t="s">
        <v>15</v>
      </c>
      <c r="D1885" t="s">
        <v>23</v>
      </c>
      <c r="E1885" t="s">
        <v>17</v>
      </c>
      <c r="F1885" t="s">
        <v>18</v>
      </c>
      <c r="G1885">
        <v>64950.46</v>
      </c>
      <c r="H1885">
        <v>50202.01</v>
      </c>
      <c r="I1885">
        <v>817</v>
      </c>
      <c r="J1885">
        <v>256279.6</v>
      </c>
      <c r="K1885" t="s">
        <v>38</v>
      </c>
      <c r="L1885">
        <v>30</v>
      </c>
      <c r="M1885" s="1">
        <v>43322</v>
      </c>
      <c r="N1885" t="s">
        <v>20</v>
      </c>
    </row>
    <row r="1886" spans="1:14">
      <c r="A1886" t="s">
        <v>1918</v>
      </c>
      <c r="B1886">
        <v>65</v>
      </c>
      <c r="C1886" t="s">
        <v>15</v>
      </c>
      <c r="D1886" t="s">
        <v>37</v>
      </c>
      <c r="E1886" t="s">
        <v>17</v>
      </c>
      <c r="F1886" t="s">
        <v>31</v>
      </c>
      <c r="G1886">
        <v>89786.3</v>
      </c>
      <c r="H1886">
        <v>47792.84</v>
      </c>
      <c r="I1886">
        <v>619</v>
      </c>
      <c r="J1886">
        <v>167754.07999999999</v>
      </c>
      <c r="K1886" t="s">
        <v>38</v>
      </c>
      <c r="L1886">
        <v>30</v>
      </c>
      <c r="M1886" s="1">
        <v>44483</v>
      </c>
      <c r="N1886" t="s">
        <v>35</v>
      </c>
    </row>
    <row r="1887" spans="1:14">
      <c r="A1887" t="s">
        <v>1919</v>
      </c>
      <c r="B1887">
        <v>23</v>
      </c>
      <c r="C1887" t="s">
        <v>15</v>
      </c>
      <c r="D1887" t="s">
        <v>23</v>
      </c>
      <c r="E1887" t="s">
        <v>27</v>
      </c>
      <c r="F1887" t="s">
        <v>31</v>
      </c>
      <c r="G1887">
        <v>44149.51</v>
      </c>
      <c r="H1887">
        <v>174977.04</v>
      </c>
      <c r="I1887">
        <v>530</v>
      </c>
      <c r="J1887">
        <v>89621.1</v>
      </c>
      <c r="K1887" t="s">
        <v>25</v>
      </c>
      <c r="L1887">
        <v>39</v>
      </c>
      <c r="M1887" s="1">
        <v>43579</v>
      </c>
      <c r="N1887" t="s">
        <v>20</v>
      </c>
    </row>
    <row r="1888" spans="1:14">
      <c r="A1888" t="s">
        <v>1920</v>
      </c>
      <c r="B1888">
        <v>36</v>
      </c>
      <c r="C1888" t="s">
        <v>22</v>
      </c>
      <c r="D1888" t="s">
        <v>41</v>
      </c>
      <c r="E1888" t="s">
        <v>24</v>
      </c>
      <c r="F1888" t="s">
        <v>31</v>
      </c>
      <c r="G1888">
        <v>25974.47</v>
      </c>
      <c r="H1888">
        <v>10127.93</v>
      </c>
      <c r="I1888">
        <v>329</v>
      </c>
      <c r="J1888">
        <v>20902.93</v>
      </c>
      <c r="K1888" t="s">
        <v>19</v>
      </c>
      <c r="L1888">
        <v>57</v>
      </c>
      <c r="M1888" s="1">
        <v>44066</v>
      </c>
      <c r="N1888" t="s">
        <v>20</v>
      </c>
    </row>
    <row r="1889" spans="1:14">
      <c r="A1889" t="s">
        <v>1921</v>
      </c>
      <c r="B1889">
        <v>47</v>
      </c>
      <c r="C1889" t="s">
        <v>15</v>
      </c>
      <c r="D1889" t="s">
        <v>23</v>
      </c>
      <c r="E1889" t="s">
        <v>27</v>
      </c>
      <c r="F1889" t="s">
        <v>31</v>
      </c>
      <c r="G1889">
        <v>90824.9</v>
      </c>
      <c r="H1889">
        <v>160288.85</v>
      </c>
      <c r="I1889">
        <v>833</v>
      </c>
      <c r="J1889">
        <v>448377.22</v>
      </c>
      <c r="K1889" t="s">
        <v>25</v>
      </c>
      <c r="L1889">
        <v>48</v>
      </c>
      <c r="M1889" s="1">
        <v>43152</v>
      </c>
      <c r="N1889" t="s">
        <v>20</v>
      </c>
    </row>
    <row r="1890" spans="1:14">
      <c r="A1890" t="s">
        <v>1922</v>
      </c>
      <c r="B1890">
        <v>24</v>
      </c>
      <c r="C1890" t="s">
        <v>15</v>
      </c>
      <c r="D1890" t="s">
        <v>23</v>
      </c>
      <c r="E1890" t="s">
        <v>27</v>
      </c>
      <c r="F1890" t="s">
        <v>45</v>
      </c>
      <c r="G1890">
        <v>105487.61</v>
      </c>
      <c r="H1890">
        <v>66621.72</v>
      </c>
      <c r="I1890">
        <v>455</v>
      </c>
      <c r="J1890">
        <v>22172.5</v>
      </c>
      <c r="K1890" t="s">
        <v>25</v>
      </c>
      <c r="L1890">
        <v>47</v>
      </c>
      <c r="M1890" s="1">
        <v>44369</v>
      </c>
      <c r="N1890" t="s">
        <v>20</v>
      </c>
    </row>
    <row r="1891" spans="1:14">
      <c r="A1891" t="s">
        <v>1923</v>
      </c>
      <c r="B1891">
        <v>27</v>
      </c>
      <c r="C1891" t="s">
        <v>22</v>
      </c>
      <c r="D1891" t="s">
        <v>29</v>
      </c>
      <c r="E1891" t="s">
        <v>17</v>
      </c>
      <c r="F1891" t="s">
        <v>18</v>
      </c>
      <c r="G1891">
        <v>49158.21</v>
      </c>
      <c r="H1891">
        <v>252081.52</v>
      </c>
      <c r="I1891">
        <v>698</v>
      </c>
      <c r="J1891">
        <v>64246.99</v>
      </c>
      <c r="K1891" t="s">
        <v>38</v>
      </c>
      <c r="L1891">
        <v>37</v>
      </c>
      <c r="M1891" s="1">
        <v>44911</v>
      </c>
      <c r="N1891" t="s">
        <v>20</v>
      </c>
    </row>
    <row r="1892" spans="1:14">
      <c r="A1892" t="s">
        <v>1924</v>
      </c>
      <c r="B1892">
        <v>58</v>
      </c>
      <c r="C1892" t="s">
        <v>15</v>
      </c>
      <c r="D1892" t="s">
        <v>23</v>
      </c>
      <c r="E1892" t="s">
        <v>17</v>
      </c>
      <c r="F1892" t="s">
        <v>18</v>
      </c>
      <c r="G1892">
        <v>62896.49</v>
      </c>
      <c r="H1892">
        <v>278677.05</v>
      </c>
      <c r="I1892">
        <v>645</v>
      </c>
      <c r="J1892">
        <v>103768.23</v>
      </c>
      <c r="K1892" t="s">
        <v>25</v>
      </c>
      <c r="L1892">
        <v>33</v>
      </c>
      <c r="M1892" s="1">
        <v>45032</v>
      </c>
      <c r="N1892" t="s">
        <v>20</v>
      </c>
    </row>
    <row r="1893" spans="1:14">
      <c r="A1893" t="s">
        <v>1925</v>
      </c>
      <c r="B1893">
        <v>49</v>
      </c>
      <c r="C1893" t="s">
        <v>15</v>
      </c>
      <c r="D1893" t="s">
        <v>16</v>
      </c>
      <c r="E1893" t="s">
        <v>17</v>
      </c>
      <c r="F1893" t="s">
        <v>31</v>
      </c>
      <c r="G1893">
        <v>166339.92000000001</v>
      </c>
      <c r="H1893">
        <v>197935.24</v>
      </c>
      <c r="I1893">
        <v>494</v>
      </c>
      <c r="J1893">
        <v>10985.18</v>
      </c>
      <c r="K1893" t="s">
        <v>25</v>
      </c>
      <c r="L1893">
        <v>20</v>
      </c>
      <c r="M1893" s="1">
        <v>44250</v>
      </c>
      <c r="N1893" t="s">
        <v>35</v>
      </c>
    </row>
    <row r="1894" spans="1:14">
      <c r="A1894" t="s">
        <v>1926</v>
      </c>
      <c r="B1894">
        <v>51</v>
      </c>
      <c r="C1894" t="s">
        <v>22</v>
      </c>
      <c r="D1894" t="s">
        <v>41</v>
      </c>
      <c r="E1894" t="s">
        <v>27</v>
      </c>
      <c r="F1894" t="s">
        <v>45</v>
      </c>
      <c r="G1894">
        <v>355392.25</v>
      </c>
      <c r="H1894">
        <v>47999.43</v>
      </c>
      <c r="I1894">
        <v>467</v>
      </c>
      <c r="J1894">
        <v>20431.830000000002</v>
      </c>
      <c r="K1894" t="s">
        <v>19</v>
      </c>
      <c r="L1894">
        <v>54</v>
      </c>
      <c r="M1894" s="1">
        <v>43772</v>
      </c>
      <c r="N1894" t="s">
        <v>20</v>
      </c>
    </row>
    <row r="1895" spans="1:14">
      <c r="A1895" t="s">
        <v>1927</v>
      </c>
      <c r="B1895">
        <v>45</v>
      </c>
      <c r="C1895" t="s">
        <v>15</v>
      </c>
      <c r="D1895" t="s">
        <v>37</v>
      </c>
      <c r="E1895" t="s">
        <v>24</v>
      </c>
      <c r="F1895" t="s">
        <v>31</v>
      </c>
      <c r="G1895">
        <v>17713.95</v>
      </c>
      <c r="H1895">
        <v>17905.900000000001</v>
      </c>
      <c r="I1895">
        <v>676</v>
      </c>
      <c r="J1895">
        <v>122606.15</v>
      </c>
      <c r="K1895" t="s">
        <v>25</v>
      </c>
      <c r="L1895">
        <v>22</v>
      </c>
      <c r="M1895" s="1">
        <v>44975</v>
      </c>
      <c r="N1895" t="s">
        <v>20</v>
      </c>
    </row>
    <row r="1896" spans="1:14">
      <c r="A1896" t="s">
        <v>1928</v>
      </c>
      <c r="B1896">
        <v>32</v>
      </c>
      <c r="C1896" t="s">
        <v>15</v>
      </c>
      <c r="D1896" t="s">
        <v>23</v>
      </c>
      <c r="E1896" t="s">
        <v>17</v>
      </c>
      <c r="F1896" t="s">
        <v>33</v>
      </c>
      <c r="G1896">
        <v>53040.55</v>
      </c>
      <c r="H1896">
        <v>241896.56</v>
      </c>
      <c r="I1896">
        <v>788</v>
      </c>
      <c r="J1896">
        <v>382449.15</v>
      </c>
      <c r="K1896" t="s">
        <v>25</v>
      </c>
      <c r="L1896">
        <v>41</v>
      </c>
      <c r="M1896" s="1">
        <v>44350</v>
      </c>
      <c r="N1896" t="s">
        <v>20</v>
      </c>
    </row>
    <row r="1897" spans="1:14">
      <c r="A1897" t="s">
        <v>1929</v>
      </c>
      <c r="B1897">
        <v>47</v>
      </c>
      <c r="C1897" t="s">
        <v>15</v>
      </c>
      <c r="D1897" t="s">
        <v>23</v>
      </c>
      <c r="E1897" t="s">
        <v>17</v>
      </c>
      <c r="F1897" t="s">
        <v>31</v>
      </c>
      <c r="G1897">
        <v>61155.83</v>
      </c>
      <c r="H1897">
        <v>230245.78</v>
      </c>
      <c r="I1897">
        <v>661</v>
      </c>
      <c r="J1897">
        <v>91249.22</v>
      </c>
      <c r="K1897" t="s">
        <v>38</v>
      </c>
      <c r="L1897">
        <v>58</v>
      </c>
      <c r="M1897" s="1">
        <v>43554</v>
      </c>
      <c r="N1897" t="s">
        <v>20</v>
      </c>
    </row>
    <row r="1898" spans="1:14">
      <c r="A1898" t="s">
        <v>1930</v>
      </c>
      <c r="B1898">
        <v>54</v>
      </c>
      <c r="C1898" t="s">
        <v>15</v>
      </c>
      <c r="D1898" t="s">
        <v>37</v>
      </c>
      <c r="E1898" t="s">
        <v>47</v>
      </c>
      <c r="F1898" t="s">
        <v>31</v>
      </c>
      <c r="G1898">
        <v>183431.32</v>
      </c>
      <c r="H1898">
        <v>5918.2</v>
      </c>
      <c r="I1898">
        <v>781</v>
      </c>
      <c r="J1898">
        <v>288578.65000000002</v>
      </c>
      <c r="K1898" t="s">
        <v>38</v>
      </c>
      <c r="L1898">
        <v>21</v>
      </c>
      <c r="M1898" s="1">
        <v>44427</v>
      </c>
      <c r="N1898" t="s">
        <v>20</v>
      </c>
    </row>
    <row r="1899" spans="1:14">
      <c r="A1899" t="s">
        <v>1931</v>
      </c>
      <c r="B1899">
        <v>46</v>
      </c>
      <c r="C1899" t="s">
        <v>15</v>
      </c>
      <c r="D1899" t="s">
        <v>41</v>
      </c>
      <c r="E1899" t="s">
        <v>17</v>
      </c>
      <c r="F1899" t="s">
        <v>18</v>
      </c>
      <c r="G1899">
        <v>86910.42</v>
      </c>
      <c r="H1899">
        <v>243709.51</v>
      </c>
      <c r="I1899">
        <v>543</v>
      </c>
      <c r="J1899">
        <v>36205.370000000003</v>
      </c>
      <c r="K1899" t="s">
        <v>19</v>
      </c>
      <c r="L1899">
        <v>37</v>
      </c>
      <c r="M1899" s="1">
        <v>43230</v>
      </c>
      <c r="N1899" t="s">
        <v>20</v>
      </c>
    </row>
    <row r="1900" spans="1:14">
      <c r="A1900" t="s">
        <v>1932</v>
      </c>
      <c r="B1900">
        <v>39</v>
      </c>
      <c r="C1900" t="s">
        <v>22</v>
      </c>
      <c r="D1900" t="s">
        <v>29</v>
      </c>
      <c r="E1900" t="s">
        <v>27</v>
      </c>
      <c r="F1900" t="s">
        <v>31</v>
      </c>
      <c r="G1900">
        <v>77178.84</v>
      </c>
      <c r="H1900">
        <v>53451.67</v>
      </c>
      <c r="I1900">
        <v>470</v>
      </c>
      <c r="J1900">
        <v>21638.99</v>
      </c>
      <c r="K1900" t="s">
        <v>19</v>
      </c>
      <c r="L1900">
        <v>54</v>
      </c>
      <c r="M1900" s="1">
        <v>44402</v>
      </c>
      <c r="N1900" t="s">
        <v>20</v>
      </c>
    </row>
    <row r="1901" spans="1:14">
      <c r="A1901" t="s">
        <v>1933</v>
      </c>
      <c r="B1901">
        <v>21</v>
      </c>
      <c r="C1901" t="s">
        <v>22</v>
      </c>
      <c r="D1901" t="s">
        <v>29</v>
      </c>
      <c r="E1901" t="s">
        <v>24</v>
      </c>
      <c r="F1901" t="s">
        <v>45</v>
      </c>
      <c r="G1901">
        <v>82019.87</v>
      </c>
      <c r="H1901">
        <v>4447.72</v>
      </c>
      <c r="I1901">
        <v>812</v>
      </c>
      <c r="J1901">
        <v>270557.99</v>
      </c>
      <c r="K1901" t="s">
        <v>38</v>
      </c>
      <c r="L1901">
        <v>27</v>
      </c>
      <c r="M1901" s="1">
        <v>44788</v>
      </c>
      <c r="N1901" t="s">
        <v>20</v>
      </c>
    </row>
    <row r="1902" spans="1:14">
      <c r="A1902" t="s">
        <v>1934</v>
      </c>
      <c r="B1902">
        <v>37</v>
      </c>
      <c r="C1902" t="s">
        <v>22</v>
      </c>
      <c r="D1902" t="s">
        <v>23</v>
      </c>
      <c r="E1902" t="s">
        <v>27</v>
      </c>
      <c r="F1902" t="s">
        <v>18</v>
      </c>
      <c r="G1902">
        <v>89516.62</v>
      </c>
      <c r="H1902">
        <v>128112.92</v>
      </c>
      <c r="I1902">
        <v>705</v>
      </c>
      <c r="J1902">
        <v>74994.63</v>
      </c>
      <c r="K1902" t="s">
        <v>25</v>
      </c>
      <c r="L1902">
        <v>38</v>
      </c>
      <c r="M1902" s="1">
        <v>44051</v>
      </c>
      <c r="N1902" t="s">
        <v>20</v>
      </c>
    </row>
    <row r="1903" spans="1:14">
      <c r="A1903" t="s">
        <v>1935</v>
      </c>
      <c r="B1903">
        <v>49</v>
      </c>
      <c r="C1903" t="s">
        <v>22</v>
      </c>
      <c r="D1903" t="s">
        <v>37</v>
      </c>
      <c r="E1903" t="s">
        <v>27</v>
      </c>
      <c r="F1903" t="s">
        <v>18</v>
      </c>
      <c r="G1903">
        <v>88930.81</v>
      </c>
      <c r="H1903">
        <v>75046.73</v>
      </c>
      <c r="I1903">
        <v>506</v>
      </c>
      <c r="J1903">
        <v>56934.16</v>
      </c>
      <c r="K1903" t="s">
        <v>38</v>
      </c>
      <c r="L1903">
        <v>35</v>
      </c>
      <c r="M1903" s="1">
        <v>44963</v>
      </c>
      <c r="N1903" t="s">
        <v>35</v>
      </c>
    </row>
    <row r="1904" spans="1:14">
      <c r="A1904" t="s">
        <v>1936</v>
      </c>
      <c r="B1904">
        <v>53</v>
      </c>
      <c r="C1904" t="s">
        <v>22</v>
      </c>
      <c r="D1904" t="s">
        <v>16</v>
      </c>
      <c r="E1904" t="s">
        <v>27</v>
      </c>
      <c r="F1904" t="s">
        <v>45</v>
      </c>
      <c r="G1904">
        <v>434635.76</v>
      </c>
      <c r="H1904">
        <v>142429.20000000001</v>
      </c>
      <c r="I1904">
        <v>453</v>
      </c>
      <c r="J1904">
        <v>48063.93</v>
      </c>
      <c r="K1904" t="s">
        <v>19</v>
      </c>
      <c r="L1904">
        <v>38</v>
      </c>
      <c r="M1904" s="1">
        <v>44536</v>
      </c>
      <c r="N1904" t="s">
        <v>20</v>
      </c>
    </row>
    <row r="1905" spans="1:14">
      <c r="A1905" t="s">
        <v>1937</v>
      </c>
      <c r="B1905">
        <v>67</v>
      </c>
      <c r="C1905" t="s">
        <v>22</v>
      </c>
      <c r="D1905" t="s">
        <v>23</v>
      </c>
      <c r="E1905" t="s">
        <v>47</v>
      </c>
      <c r="F1905" t="s">
        <v>31</v>
      </c>
      <c r="G1905">
        <v>169790.92</v>
      </c>
      <c r="H1905">
        <v>20201.759999999998</v>
      </c>
      <c r="I1905">
        <v>347</v>
      </c>
      <c r="J1905">
        <v>6324.17</v>
      </c>
      <c r="K1905" t="s">
        <v>19</v>
      </c>
      <c r="L1905">
        <v>40</v>
      </c>
      <c r="M1905" s="1">
        <v>43719</v>
      </c>
      <c r="N1905" t="s">
        <v>35</v>
      </c>
    </row>
    <row r="1906" spans="1:14">
      <c r="A1906" t="s">
        <v>1938</v>
      </c>
      <c r="B1906">
        <v>21</v>
      </c>
      <c r="C1906" t="s">
        <v>15</v>
      </c>
      <c r="D1906" t="s">
        <v>23</v>
      </c>
      <c r="E1906" t="s">
        <v>27</v>
      </c>
      <c r="F1906" t="s">
        <v>18</v>
      </c>
      <c r="G1906">
        <v>48545.15</v>
      </c>
      <c r="H1906">
        <v>48385.43</v>
      </c>
      <c r="I1906">
        <v>300</v>
      </c>
      <c r="J1906">
        <v>31302.12</v>
      </c>
      <c r="K1906" t="s">
        <v>19</v>
      </c>
      <c r="L1906">
        <v>6</v>
      </c>
      <c r="M1906" s="1">
        <v>44430</v>
      </c>
      <c r="N1906" t="s">
        <v>20</v>
      </c>
    </row>
    <row r="1907" spans="1:14">
      <c r="A1907" t="s">
        <v>1939</v>
      </c>
      <c r="B1907">
        <v>44</v>
      </c>
      <c r="C1907" t="s">
        <v>22</v>
      </c>
      <c r="D1907" t="s">
        <v>37</v>
      </c>
      <c r="E1907" t="s">
        <v>17</v>
      </c>
      <c r="F1907" t="s">
        <v>45</v>
      </c>
      <c r="G1907">
        <v>129844.24</v>
      </c>
      <c r="H1907">
        <v>203684.08</v>
      </c>
      <c r="I1907">
        <v>706</v>
      </c>
      <c r="J1907">
        <v>62083.38</v>
      </c>
      <c r="K1907" t="s">
        <v>38</v>
      </c>
      <c r="L1907">
        <v>32</v>
      </c>
      <c r="M1907" s="1">
        <v>43937</v>
      </c>
      <c r="N1907" t="s">
        <v>20</v>
      </c>
    </row>
    <row r="1908" spans="1:14">
      <c r="A1908" t="s">
        <v>1940</v>
      </c>
      <c r="B1908">
        <v>34</v>
      </c>
      <c r="C1908" t="s">
        <v>22</v>
      </c>
      <c r="D1908" t="s">
        <v>23</v>
      </c>
      <c r="E1908" t="s">
        <v>27</v>
      </c>
      <c r="F1908" t="s">
        <v>18</v>
      </c>
      <c r="G1908">
        <v>48271.32</v>
      </c>
      <c r="H1908">
        <v>187072.33</v>
      </c>
      <c r="I1908">
        <v>406</v>
      </c>
      <c r="J1908">
        <v>9765.7900000000009</v>
      </c>
      <c r="K1908" t="s">
        <v>19</v>
      </c>
      <c r="L1908">
        <v>16</v>
      </c>
      <c r="M1908" s="1">
        <v>43339</v>
      </c>
      <c r="N1908" t="s">
        <v>20</v>
      </c>
    </row>
    <row r="1909" spans="1:14">
      <c r="A1909" t="s">
        <v>1941</v>
      </c>
      <c r="B1909">
        <v>29</v>
      </c>
      <c r="C1909" t="s">
        <v>15</v>
      </c>
      <c r="D1909" t="s">
        <v>23</v>
      </c>
      <c r="E1909" t="s">
        <v>17</v>
      </c>
      <c r="F1909" t="s">
        <v>33</v>
      </c>
      <c r="G1909">
        <v>79243.69</v>
      </c>
      <c r="H1909">
        <v>65110.77</v>
      </c>
      <c r="I1909">
        <v>472</v>
      </c>
      <c r="J1909">
        <v>32881.42</v>
      </c>
      <c r="K1909" t="s">
        <v>25</v>
      </c>
      <c r="L1909">
        <v>28</v>
      </c>
      <c r="M1909" s="1">
        <v>43387</v>
      </c>
      <c r="N1909" t="s">
        <v>35</v>
      </c>
    </row>
    <row r="1910" spans="1:14">
      <c r="A1910" t="s">
        <v>1942</v>
      </c>
      <c r="B1910">
        <v>39</v>
      </c>
      <c r="C1910" t="s">
        <v>15</v>
      </c>
      <c r="D1910" t="s">
        <v>29</v>
      </c>
      <c r="E1910" t="s">
        <v>17</v>
      </c>
      <c r="F1910" t="s">
        <v>18</v>
      </c>
      <c r="G1910">
        <v>49503.24</v>
      </c>
      <c r="H1910">
        <v>187177.37</v>
      </c>
      <c r="I1910">
        <v>805</v>
      </c>
      <c r="J1910">
        <v>180799.82</v>
      </c>
      <c r="K1910" t="s">
        <v>38</v>
      </c>
      <c r="L1910">
        <v>16</v>
      </c>
      <c r="M1910" s="1">
        <v>43193</v>
      </c>
      <c r="N1910" t="s">
        <v>20</v>
      </c>
    </row>
    <row r="1911" spans="1:14">
      <c r="A1911" t="s">
        <v>1943</v>
      </c>
      <c r="B1911">
        <v>34</v>
      </c>
      <c r="C1911" t="s">
        <v>22</v>
      </c>
      <c r="D1911" t="s">
        <v>23</v>
      </c>
      <c r="E1911" t="s">
        <v>17</v>
      </c>
      <c r="F1911" t="s">
        <v>45</v>
      </c>
      <c r="G1911">
        <v>292447.65999999997</v>
      </c>
      <c r="H1911">
        <v>115722.3</v>
      </c>
      <c r="I1911">
        <v>429</v>
      </c>
      <c r="J1911">
        <v>29761.88</v>
      </c>
      <c r="K1911" t="s">
        <v>25</v>
      </c>
      <c r="L1911">
        <v>27</v>
      </c>
      <c r="M1911" s="1">
        <v>45038</v>
      </c>
      <c r="N1911" t="s">
        <v>20</v>
      </c>
    </row>
    <row r="1912" spans="1:14">
      <c r="A1912" t="s">
        <v>1944</v>
      </c>
      <c r="B1912">
        <v>27</v>
      </c>
      <c r="C1912" t="s">
        <v>15</v>
      </c>
      <c r="D1912" t="s">
        <v>23</v>
      </c>
      <c r="E1912" t="s">
        <v>27</v>
      </c>
      <c r="F1912" t="s">
        <v>31</v>
      </c>
      <c r="G1912">
        <v>55243.12</v>
      </c>
      <c r="H1912">
        <v>108133.98</v>
      </c>
      <c r="I1912">
        <v>697</v>
      </c>
      <c r="J1912">
        <v>64671.839999999997</v>
      </c>
      <c r="K1912" t="s">
        <v>19</v>
      </c>
      <c r="L1912">
        <v>53</v>
      </c>
      <c r="M1912" s="1">
        <v>43177</v>
      </c>
      <c r="N1912" t="s">
        <v>35</v>
      </c>
    </row>
    <row r="1913" spans="1:14">
      <c r="A1913" t="s">
        <v>1945</v>
      </c>
      <c r="B1913">
        <v>18</v>
      </c>
      <c r="C1913" t="s">
        <v>22</v>
      </c>
      <c r="D1913" t="s">
        <v>37</v>
      </c>
      <c r="E1913" t="s">
        <v>17</v>
      </c>
      <c r="F1913" t="s">
        <v>33</v>
      </c>
      <c r="G1913">
        <v>61273.77</v>
      </c>
      <c r="H1913">
        <v>100360.05</v>
      </c>
      <c r="I1913">
        <v>593</v>
      </c>
      <c r="J1913">
        <v>17953.93</v>
      </c>
      <c r="K1913" t="s">
        <v>19</v>
      </c>
      <c r="L1913">
        <v>3</v>
      </c>
      <c r="M1913" s="1">
        <v>43724</v>
      </c>
      <c r="N1913" t="s">
        <v>20</v>
      </c>
    </row>
    <row r="1914" spans="1:14">
      <c r="A1914" t="s">
        <v>1946</v>
      </c>
      <c r="B1914">
        <v>39</v>
      </c>
      <c r="C1914" t="s">
        <v>15</v>
      </c>
      <c r="D1914" t="s">
        <v>37</v>
      </c>
      <c r="E1914" t="s">
        <v>47</v>
      </c>
      <c r="F1914" t="s">
        <v>18</v>
      </c>
      <c r="G1914">
        <v>43984.47</v>
      </c>
      <c r="H1914">
        <v>13853.27</v>
      </c>
      <c r="I1914">
        <v>746</v>
      </c>
      <c r="J1914">
        <v>71488.37</v>
      </c>
      <c r="K1914" t="s">
        <v>38</v>
      </c>
      <c r="L1914">
        <v>49</v>
      </c>
      <c r="M1914" s="1">
        <v>44109</v>
      </c>
      <c r="N1914" t="s">
        <v>20</v>
      </c>
    </row>
    <row r="1915" spans="1:14">
      <c r="A1915" t="s">
        <v>1947</v>
      </c>
      <c r="B1915">
        <v>43</v>
      </c>
      <c r="C1915" t="s">
        <v>22</v>
      </c>
      <c r="D1915" t="s">
        <v>37</v>
      </c>
      <c r="E1915" t="s">
        <v>17</v>
      </c>
      <c r="F1915" t="s">
        <v>45</v>
      </c>
      <c r="G1915">
        <v>109004.54</v>
      </c>
      <c r="H1915">
        <v>28095.31</v>
      </c>
      <c r="I1915">
        <v>315</v>
      </c>
      <c r="J1915">
        <v>27216.09</v>
      </c>
      <c r="K1915" t="s">
        <v>25</v>
      </c>
      <c r="L1915">
        <v>21</v>
      </c>
      <c r="M1915" s="1">
        <v>43338</v>
      </c>
      <c r="N1915" t="s">
        <v>20</v>
      </c>
    </row>
    <row r="1916" spans="1:14">
      <c r="A1916" t="s">
        <v>1948</v>
      </c>
      <c r="B1916">
        <v>35</v>
      </c>
      <c r="C1916" t="s">
        <v>15</v>
      </c>
      <c r="D1916" t="s">
        <v>37</v>
      </c>
      <c r="E1916" t="s">
        <v>17</v>
      </c>
      <c r="F1916" t="s">
        <v>31</v>
      </c>
      <c r="G1916">
        <v>93796.01</v>
      </c>
      <c r="H1916">
        <v>294834.49</v>
      </c>
      <c r="I1916">
        <v>648</v>
      </c>
      <c r="J1916">
        <v>35620.81</v>
      </c>
      <c r="K1916" t="s">
        <v>38</v>
      </c>
      <c r="L1916">
        <v>38</v>
      </c>
      <c r="M1916" s="1">
        <v>43300</v>
      </c>
      <c r="N1916" t="s">
        <v>20</v>
      </c>
    </row>
    <row r="1917" spans="1:14">
      <c r="A1917" t="s">
        <v>1949</v>
      </c>
      <c r="B1917">
        <v>67</v>
      </c>
      <c r="C1917" t="s">
        <v>15</v>
      </c>
      <c r="D1917" t="s">
        <v>29</v>
      </c>
      <c r="E1917" t="s">
        <v>47</v>
      </c>
      <c r="F1917" t="s">
        <v>31</v>
      </c>
      <c r="G1917">
        <v>163041.57999999999</v>
      </c>
      <c r="H1917">
        <v>20620</v>
      </c>
      <c r="I1917">
        <v>502</v>
      </c>
      <c r="J1917">
        <v>194966.36</v>
      </c>
      <c r="K1917" t="s">
        <v>38</v>
      </c>
      <c r="L1917">
        <v>38</v>
      </c>
      <c r="M1917" s="1">
        <v>43581</v>
      </c>
      <c r="N1917" t="s">
        <v>20</v>
      </c>
    </row>
    <row r="1918" spans="1:14">
      <c r="A1918" t="s">
        <v>1950</v>
      </c>
      <c r="B1918">
        <v>31</v>
      </c>
      <c r="C1918" t="s">
        <v>22</v>
      </c>
      <c r="D1918" t="s">
        <v>37</v>
      </c>
      <c r="E1918" t="s">
        <v>27</v>
      </c>
      <c r="F1918" t="s">
        <v>31</v>
      </c>
      <c r="G1918">
        <v>166471.60999999999</v>
      </c>
      <c r="H1918">
        <v>115119.95</v>
      </c>
      <c r="I1918">
        <v>433</v>
      </c>
      <c r="J1918">
        <v>30469.77</v>
      </c>
      <c r="K1918" t="s">
        <v>19</v>
      </c>
      <c r="L1918">
        <v>30</v>
      </c>
      <c r="M1918" s="1">
        <v>44918</v>
      </c>
      <c r="N1918" t="s">
        <v>20</v>
      </c>
    </row>
    <row r="1919" spans="1:14">
      <c r="A1919" t="s">
        <v>1951</v>
      </c>
      <c r="B1919">
        <v>64</v>
      </c>
      <c r="C1919" t="s">
        <v>22</v>
      </c>
      <c r="D1919" t="s">
        <v>23</v>
      </c>
      <c r="E1919" t="s">
        <v>17</v>
      </c>
      <c r="F1919" t="s">
        <v>45</v>
      </c>
      <c r="G1919">
        <v>235203.7</v>
      </c>
      <c r="H1919">
        <v>127440.3</v>
      </c>
      <c r="I1919">
        <v>825</v>
      </c>
      <c r="J1919">
        <v>383999.83</v>
      </c>
      <c r="K1919" t="s">
        <v>25</v>
      </c>
      <c r="L1919">
        <v>22</v>
      </c>
      <c r="M1919" s="1">
        <v>44201</v>
      </c>
      <c r="N1919" t="s">
        <v>35</v>
      </c>
    </row>
    <row r="1920" spans="1:14">
      <c r="A1920" t="s">
        <v>1952</v>
      </c>
      <c r="B1920">
        <v>46</v>
      </c>
      <c r="C1920" t="s">
        <v>22</v>
      </c>
      <c r="D1920" t="s">
        <v>16</v>
      </c>
      <c r="E1920" t="s">
        <v>24</v>
      </c>
      <c r="F1920" t="s">
        <v>33</v>
      </c>
      <c r="G1920">
        <v>82633.16</v>
      </c>
      <c r="H1920">
        <v>10787.49</v>
      </c>
      <c r="I1920">
        <v>807</v>
      </c>
      <c r="J1920">
        <v>201617.69</v>
      </c>
      <c r="K1920" t="s">
        <v>38</v>
      </c>
      <c r="L1920">
        <v>19</v>
      </c>
      <c r="M1920" s="1">
        <v>43378</v>
      </c>
      <c r="N1920" t="s">
        <v>20</v>
      </c>
    </row>
    <row r="1921" spans="1:14">
      <c r="A1921" t="s">
        <v>1953</v>
      </c>
      <c r="B1921">
        <v>29</v>
      </c>
      <c r="C1921" t="s">
        <v>22</v>
      </c>
      <c r="D1921" t="s">
        <v>41</v>
      </c>
      <c r="E1921" t="s">
        <v>27</v>
      </c>
      <c r="F1921" t="s">
        <v>18</v>
      </c>
      <c r="G1921">
        <v>4331.38</v>
      </c>
      <c r="H1921">
        <v>94618.02</v>
      </c>
      <c r="I1921">
        <v>365</v>
      </c>
      <c r="J1921">
        <v>17677.240000000002</v>
      </c>
      <c r="K1921" t="s">
        <v>25</v>
      </c>
      <c r="L1921">
        <v>31</v>
      </c>
      <c r="M1921" s="1">
        <v>43896</v>
      </c>
      <c r="N1921" t="s">
        <v>35</v>
      </c>
    </row>
    <row r="1922" spans="1:14">
      <c r="A1922" t="s">
        <v>1954</v>
      </c>
      <c r="B1922">
        <v>53</v>
      </c>
      <c r="C1922" t="s">
        <v>22</v>
      </c>
      <c r="D1922" t="s">
        <v>23</v>
      </c>
      <c r="E1922" t="s">
        <v>17</v>
      </c>
      <c r="F1922" t="s">
        <v>18</v>
      </c>
      <c r="G1922">
        <v>67768.820000000007</v>
      </c>
      <c r="H1922">
        <v>120774.22</v>
      </c>
      <c r="I1922">
        <v>779</v>
      </c>
      <c r="J1922">
        <v>111324.79</v>
      </c>
      <c r="K1922" t="s">
        <v>38</v>
      </c>
      <c r="L1922">
        <v>20</v>
      </c>
      <c r="M1922" s="1">
        <v>44030</v>
      </c>
      <c r="N1922" t="s">
        <v>35</v>
      </c>
    </row>
    <row r="1923" spans="1:14">
      <c r="A1923" t="s">
        <v>1955</v>
      </c>
      <c r="B1923">
        <v>52</v>
      </c>
      <c r="C1923" t="s">
        <v>15</v>
      </c>
      <c r="D1923" t="s">
        <v>23</v>
      </c>
      <c r="E1923" t="s">
        <v>27</v>
      </c>
      <c r="F1923" t="s">
        <v>33</v>
      </c>
      <c r="G1923">
        <v>66644.820000000007</v>
      </c>
      <c r="H1923">
        <v>108870.91</v>
      </c>
      <c r="I1923">
        <v>758</v>
      </c>
      <c r="J1923">
        <v>471076.63</v>
      </c>
      <c r="K1923" t="s">
        <v>25</v>
      </c>
      <c r="L1923">
        <v>47</v>
      </c>
      <c r="M1923" s="1">
        <v>43860</v>
      </c>
      <c r="N1923" t="s">
        <v>20</v>
      </c>
    </row>
    <row r="1924" spans="1:14">
      <c r="A1924" t="s">
        <v>1956</v>
      </c>
      <c r="B1924">
        <v>69</v>
      </c>
      <c r="C1924" t="s">
        <v>22</v>
      </c>
      <c r="D1924" t="s">
        <v>29</v>
      </c>
      <c r="E1924" t="s">
        <v>17</v>
      </c>
      <c r="F1924" t="s">
        <v>18</v>
      </c>
      <c r="G1924">
        <v>45102.29</v>
      </c>
      <c r="H1924">
        <v>97275.25</v>
      </c>
      <c r="I1924">
        <v>641</v>
      </c>
      <c r="J1924">
        <v>19579.23</v>
      </c>
      <c r="K1924" t="s">
        <v>38</v>
      </c>
      <c r="L1924">
        <v>19</v>
      </c>
      <c r="M1924" s="1">
        <v>44474</v>
      </c>
      <c r="N1924" t="s">
        <v>20</v>
      </c>
    </row>
    <row r="1925" spans="1:14">
      <c r="A1925" t="s">
        <v>1957</v>
      </c>
      <c r="B1925">
        <v>29</v>
      </c>
      <c r="C1925" t="s">
        <v>22</v>
      </c>
      <c r="D1925" t="s">
        <v>23</v>
      </c>
      <c r="E1925" t="s">
        <v>17</v>
      </c>
      <c r="F1925" t="s">
        <v>33</v>
      </c>
      <c r="G1925">
        <v>132314.18</v>
      </c>
      <c r="H1925">
        <v>70413.97</v>
      </c>
      <c r="I1925">
        <v>458</v>
      </c>
      <c r="J1925">
        <v>11277.52</v>
      </c>
      <c r="K1925" t="s">
        <v>25</v>
      </c>
      <c r="L1925">
        <v>2</v>
      </c>
      <c r="M1925" s="1">
        <v>45045</v>
      </c>
      <c r="N1925" t="s">
        <v>20</v>
      </c>
    </row>
    <row r="1926" spans="1:14">
      <c r="A1926" t="s">
        <v>1958</v>
      </c>
      <c r="B1926">
        <v>24</v>
      </c>
      <c r="C1926" t="s">
        <v>15</v>
      </c>
      <c r="D1926" t="s">
        <v>23</v>
      </c>
      <c r="E1926" t="s">
        <v>27</v>
      </c>
      <c r="F1926" t="s">
        <v>31</v>
      </c>
      <c r="G1926">
        <v>95057.71</v>
      </c>
      <c r="H1926">
        <v>124623</v>
      </c>
      <c r="I1926">
        <v>460</v>
      </c>
      <c r="J1926">
        <v>14183.1</v>
      </c>
      <c r="K1926" t="s">
        <v>19</v>
      </c>
      <c r="L1926">
        <v>40</v>
      </c>
      <c r="M1926" s="1">
        <v>44622</v>
      </c>
      <c r="N1926" t="s">
        <v>20</v>
      </c>
    </row>
    <row r="1927" spans="1:14">
      <c r="A1927" t="s">
        <v>1959</v>
      </c>
      <c r="B1927">
        <v>46</v>
      </c>
      <c r="C1927" t="s">
        <v>15</v>
      </c>
      <c r="D1927" t="s">
        <v>37</v>
      </c>
      <c r="E1927" t="s">
        <v>17</v>
      </c>
      <c r="F1927" t="s">
        <v>45</v>
      </c>
      <c r="G1927">
        <v>59536.51</v>
      </c>
      <c r="H1927">
        <v>255974.32</v>
      </c>
      <c r="I1927">
        <v>553</v>
      </c>
      <c r="J1927">
        <v>25992.38</v>
      </c>
      <c r="K1927" t="s">
        <v>38</v>
      </c>
      <c r="L1927">
        <v>39</v>
      </c>
      <c r="M1927" s="1">
        <v>44527</v>
      </c>
      <c r="N1927" t="s">
        <v>20</v>
      </c>
    </row>
    <row r="1928" spans="1:14">
      <c r="A1928" t="s">
        <v>1960</v>
      </c>
      <c r="B1928">
        <v>28</v>
      </c>
      <c r="C1928" t="s">
        <v>22</v>
      </c>
      <c r="D1928" t="s">
        <v>41</v>
      </c>
      <c r="E1928" t="s">
        <v>27</v>
      </c>
      <c r="F1928" t="s">
        <v>18</v>
      </c>
      <c r="G1928">
        <v>23521.599999999999</v>
      </c>
      <c r="H1928">
        <v>55980.79</v>
      </c>
      <c r="I1928">
        <v>826</v>
      </c>
      <c r="J1928">
        <v>86325.49</v>
      </c>
      <c r="K1928" t="s">
        <v>25</v>
      </c>
      <c r="L1928">
        <v>27</v>
      </c>
      <c r="M1928" s="1">
        <v>45038</v>
      </c>
      <c r="N1928" t="s">
        <v>20</v>
      </c>
    </row>
    <row r="1929" spans="1:14">
      <c r="A1929" t="s">
        <v>1961</v>
      </c>
      <c r="B1929">
        <v>50</v>
      </c>
      <c r="C1929" t="s">
        <v>15</v>
      </c>
      <c r="D1929" t="s">
        <v>29</v>
      </c>
      <c r="E1929" t="s">
        <v>27</v>
      </c>
      <c r="F1929" t="s">
        <v>18</v>
      </c>
      <c r="G1929">
        <v>48086.44</v>
      </c>
      <c r="H1929">
        <v>35564.839999999997</v>
      </c>
      <c r="I1929">
        <v>848</v>
      </c>
      <c r="J1929">
        <v>463286.08</v>
      </c>
      <c r="K1929" t="s">
        <v>25</v>
      </c>
      <c r="L1929">
        <v>8</v>
      </c>
      <c r="M1929" s="1">
        <v>44207</v>
      </c>
      <c r="N1929" t="s">
        <v>20</v>
      </c>
    </row>
    <row r="1930" spans="1:14">
      <c r="A1930" t="s">
        <v>1962</v>
      </c>
      <c r="B1930">
        <v>23</v>
      </c>
      <c r="C1930" t="s">
        <v>15</v>
      </c>
      <c r="D1930" t="s">
        <v>23</v>
      </c>
      <c r="E1930" t="s">
        <v>27</v>
      </c>
      <c r="F1930" t="s">
        <v>45</v>
      </c>
      <c r="G1930">
        <v>240978.33</v>
      </c>
      <c r="H1930">
        <v>71958</v>
      </c>
      <c r="I1930">
        <v>454</v>
      </c>
      <c r="J1930">
        <v>24168.79</v>
      </c>
      <c r="K1930" t="s">
        <v>25</v>
      </c>
      <c r="L1930">
        <v>45</v>
      </c>
      <c r="M1930" s="1">
        <v>43959</v>
      </c>
      <c r="N1930" t="s">
        <v>20</v>
      </c>
    </row>
    <row r="1931" spans="1:14">
      <c r="A1931" t="s">
        <v>1963</v>
      </c>
      <c r="B1931">
        <v>64</v>
      </c>
      <c r="C1931" t="s">
        <v>22</v>
      </c>
      <c r="D1931" t="s">
        <v>23</v>
      </c>
      <c r="E1931" t="s">
        <v>24</v>
      </c>
      <c r="F1931" t="s">
        <v>33</v>
      </c>
      <c r="G1931">
        <v>130451.82</v>
      </c>
      <c r="H1931">
        <v>19594.41</v>
      </c>
      <c r="I1931">
        <v>785</v>
      </c>
      <c r="J1931">
        <v>149670.38</v>
      </c>
      <c r="K1931" t="s">
        <v>38</v>
      </c>
      <c r="L1931">
        <v>54</v>
      </c>
      <c r="M1931" s="1">
        <v>44303</v>
      </c>
      <c r="N1931" t="s">
        <v>20</v>
      </c>
    </row>
    <row r="1932" spans="1:14">
      <c r="A1932" t="s">
        <v>1964</v>
      </c>
      <c r="B1932">
        <v>32</v>
      </c>
      <c r="C1932" t="s">
        <v>15</v>
      </c>
      <c r="D1932" t="s">
        <v>37</v>
      </c>
      <c r="E1932" t="s">
        <v>27</v>
      </c>
      <c r="F1932" t="s">
        <v>33</v>
      </c>
      <c r="G1932">
        <v>85899.25</v>
      </c>
      <c r="H1932">
        <v>170888.87</v>
      </c>
      <c r="I1932">
        <v>731</v>
      </c>
      <c r="J1932">
        <v>395700.2</v>
      </c>
      <c r="K1932" t="s">
        <v>38</v>
      </c>
      <c r="L1932">
        <v>27</v>
      </c>
      <c r="M1932" s="1">
        <v>44621</v>
      </c>
      <c r="N1932" t="s">
        <v>20</v>
      </c>
    </row>
    <row r="1933" spans="1:14">
      <c r="A1933" t="s">
        <v>1965</v>
      </c>
      <c r="B1933">
        <v>49</v>
      </c>
      <c r="C1933" t="s">
        <v>15</v>
      </c>
      <c r="D1933" t="s">
        <v>29</v>
      </c>
      <c r="E1933" t="s">
        <v>24</v>
      </c>
      <c r="F1933" t="s">
        <v>18</v>
      </c>
      <c r="G1933">
        <v>69273.94</v>
      </c>
      <c r="H1933">
        <v>11917.32</v>
      </c>
      <c r="I1933">
        <v>326</v>
      </c>
      <c r="J1933">
        <v>18985.64</v>
      </c>
      <c r="K1933" t="s">
        <v>19</v>
      </c>
      <c r="L1933">
        <v>15</v>
      </c>
      <c r="M1933" s="1">
        <v>44589</v>
      </c>
      <c r="N1933" t="s">
        <v>20</v>
      </c>
    </row>
    <row r="1934" spans="1:14">
      <c r="A1934" t="s">
        <v>1966</v>
      </c>
      <c r="B1934">
        <v>68</v>
      </c>
      <c r="C1934" t="s">
        <v>22</v>
      </c>
      <c r="D1934" t="s">
        <v>23</v>
      </c>
      <c r="E1934" t="s">
        <v>17</v>
      </c>
      <c r="F1934" t="s">
        <v>18</v>
      </c>
      <c r="G1934">
        <v>47463.01</v>
      </c>
      <c r="H1934">
        <v>280189.7</v>
      </c>
      <c r="I1934">
        <v>311</v>
      </c>
      <c r="J1934">
        <v>15697.82</v>
      </c>
      <c r="K1934" t="s">
        <v>19</v>
      </c>
      <c r="L1934">
        <v>12</v>
      </c>
      <c r="M1934" s="1">
        <v>43417</v>
      </c>
      <c r="N1934" t="s">
        <v>35</v>
      </c>
    </row>
    <row r="1935" spans="1:14">
      <c r="A1935" t="s">
        <v>1967</v>
      </c>
      <c r="B1935">
        <v>28</v>
      </c>
      <c r="C1935" t="s">
        <v>22</v>
      </c>
      <c r="D1935" t="s">
        <v>29</v>
      </c>
      <c r="E1935" t="s">
        <v>27</v>
      </c>
      <c r="F1935" t="s">
        <v>18</v>
      </c>
      <c r="G1935">
        <v>44525.919999999998</v>
      </c>
      <c r="H1935">
        <v>105697.45</v>
      </c>
      <c r="I1935">
        <v>366</v>
      </c>
      <c r="J1935">
        <v>22420.89</v>
      </c>
      <c r="K1935" t="s">
        <v>25</v>
      </c>
      <c r="L1935">
        <v>47</v>
      </c>
      <c r="M1935" s="1">
        <v>44914</v>
      </c>
      <c r="N1935" t="s">
        <v>20</v>
      </c>
    </row>
    <row r="1936" spans="1:14">
      <c r="A1936" t="s">
        <v>1968</v>
      </c>
      <c r="B1936">
        <v>40</v>
      </c>
      <c r="C1936" t="s">
        <v>15</v>
      </c>
      <c r="D1936" t="s">
        <v>23</v>
      </c>
      <c r="E1936" t="s">
        <v>17</v>
      </c>
      <c r="F1936" t="s">
        <v>33</v>
      </c>
      <c r="G1936">
        <v>72480.13</v>
      </c>
      <c r="H1936">
        <v>295318.57</v>
      </c>
      <c r="I1936">
        <v>841</v>
      </c>
      <c r="J1936">
        <v>231215.58</v>
      </c>
      <c r="K1936" t="s">
        <v>25</v>
      </c>
      <c r="L1936">
        <v>14</v>
      </c>
      <c r="M1936" s="1">
        <v>43950</v>
      </c>
      <c r="N1936" t="s">
        <v>20</v>
      </c>
    </row>
    <row r="1937" spans="1:14">
      <c r="A1937" t="s">
        <v>1969</v>
      </c>
      <c r="B1937">
        <v>43</v>
      </c>
      <c r="C1937" t="s">
        <v>15</v>
      </c>
      <c r="D1937" t="s">
        <v>29</v>
      </c>
      <c r="E1937" t="s">
        <v>17</v>
      </c>
      <c r="F1937" t="s">
        <v>18</v>
      </c>
      <c r="G1937">
        <v>41681.24</v>
      </c>
      <c r="H1937">
        <v>102964.57</v>
      </c>
      <c r="I1937">
        <v>395</v>
      </c>
      <c r="J1937">
        <v>18190.03</v>
      </c>
      <c r="K1937" t="s">
        <v>19</v>
      </c>
      <c r="L1937">
        <v>7</v>
      </c>
      <c r="M1937" s="1">
        <v>44442</v>
      </c>
      <c r="N1937" t="s">
        <v>20</v>
      </c>
    </row>
    <row r="1938" spans="1:14">
      <c r="A1938" t="s">
        <v>1970</v>
      </c>
      <c r="B1938">
        <v>51</v>
      </c>
      <c r="C1938" t="s">
        <v>22</v>
      </c>
      <c r="D1938" t="s">
        <v>37</v>
      </c>
      <c r="E1938" t="s">
        <v>17</v>
      </c>
      <c r="F1938" t="s">
        <v>18</v>
      </c>
      <c r="G1938">
        <v>54319.76</v>
      </c>
      <c r="H1938">
        <v>87285.61</v>
      </c>
      <c r="I1938">
        <v>514</v>
      </c>
      <c r="J1938">
        <v>22528.77</v>
      </c>
      <c r="K1938" t="s">
        <v>25</v>
      </c>
      <c r="L1938">
        <v>17</v>
      </c>
      <c r="M1938" s="1">
        <v>43303</v>
      </c>
      <c r="N1938" t="s">
        <v>20</v>
      </c>
    </row>
    <row r="1939" spans="1:14">
      <c r="A1939" t="s">
        <v>1971</v>
      </c>
      <c r="B1939">
        <v>63</v>
      </c>
      <c r="C1939" t="s">
        <v>15</v>
      </c>
      <c r="D1939" t="s">
        <v>29</v>
      </c>
      <c r="E1939" t="s">
        <v>27</v>
      </c>
      <c r="F1939" t="s">
        <v>18</v>
      </c>
      <c r="G1939">
        <v>25793.9</v>
      </c>
      <c r="H1939">
        <v>138468.19</v>
      </c>
      <c r="I1939">
        <v>493</v>
      </c>
      <c r="J1939">
        <v>43215.91</v>
      </c>
      <c r="K1939" t="s">
        <v>19</v>
      </c>
      <c r="L1939">
        <v>26</v>
      </c>
      <c r="M1939" s="1">
        <v>44808</v>
      </c>
      <c r="N1939" t="s">
        <v>35</v>
      </c>
    </row>
    <row r="1940" spans="1:14">
      <c r="A1940" t="s">
        <v>1972</v>
      </c>
      <c r="B1940">
        <v>51</v>
      </c>
      <c r="C1940" t="s">
        <v>15</v>
      </c>
      <c r="D1940" t="s">
        <v>16</v>
      </c>
      <c r="E1940" t="s">
        <v>27</v>
      </c>
      <c r="F1940" t="s">
        <v>18</v>
      </c>
      <c r="G1940">
        <v>89214.46</v>
      </c>
      <c r="H1940">
        <v>94286.17</v>
      </c>
      <c r="I1940">
        <v>589</v>
      </c>
      <c r="J1940">
        <v>55646.66</v>
      </c>
      <c r="K1940" t="s">
        <v>19</v>
      </c>
      <c r="L1940">
        <v>37</v>
      </c>
      <c r="M1940" s="1">
        <v>44103</v>
      </c>
      <c r="N1940" t="s">
        <v>20</v>
      </c>
    </row>
    <row r="1941" spans="1:14">
      <c r="A1941" t="s">
        <v>1973</v>
      </c>
      <c r="B1941">
        <v>46</v>
      </c>
      <c r="C1941" t="s">
        <v>15</v>
      </c>
      <c r="D1941" t="s">
        <v>23</v>
      </c>
      <c r="E1941" t="s">
        <v>27</v>
      </c>
      <c r="F1941" t="s">
        <v>33</v>
      </c>
      <c r="G1941">
        <v>56631.98</v>
      </c>
      <c r="H1941">
        <v>136482.14000000001</v>
      </c>
      <c r="I1941">
        <v>843</v>
      </c>
      <c r="J1941">
        <v>385282.68</v>
      </c>
      <c r="K1941" t="s">
        <v>38</v>
      </c>
      <c r="L1941">
        <v>20</v>
      </c>
      <c r="M1941" s="1">
        <v>44361</v>
      </c>
      <c r="N1941" t="s">
        <v>20</v>
      </c>
    </row>
    <row r="1942" spans="1:14">
      <c r="A1942" t="s">
        <v>1974</v>
      </c>
      <c r="B1942">
        <v>21</v>
      </c>
      <c r="C1942" t="s">
        <v>22</v>
      </c>
      <c r="D1942" t="s">
        <v>16</v>
      </c>
      <c r="E1942" t="s">
        <v>27</v>
      </c>
      <c r="F1942" t="s">
        <v>31</v>
      </c>
      <c r="G1942">
        <v>33767.15</v>
      </c>
      <c r="H1942">
        <v>81849.240000000005</v>
      </c>
      <c r="I1942">
        <v>338</v>
      </c>
      <c r="J1942">
        <v>18748.900000000001</v>
      </c>
      <c r="K1942" t="s">
        <v>25</v>
      </c>
      <c r="L1942">
        <v>10</v>
      </c>
      <c r="M1942" s="1">
        <v>43936</v>
      </c>
      <c r="N1942" t="s">
        <v>20</v>
      </c>
    </row>
    <row r="1943" spans="1:14">
      <c r="A1943" t="s">
        <v>1975</v>
      </c>
      <c r="B1943">
        <v>34</v>
      </c>
      <c r="C1943" t="s">
        <v>15</v>
      </c>
      <c r="D1943" t="s">
        <v>16</v>
      </c>
      <c r="E1943" t="s">
        <v>27</v>
      </c>
      <c r="F1943" t="s">
        <v>18</v>
      </c>
      <c r="G1943">
        <v>10558.5</v>
      </c>
      <c r="H1943">
        <v>135046.1</v>
      </c>
      <c r="I1943">
        <v>505</v>
      </c>
      <c r="J1943">
        <v>145991.37</v>
      </c>
      <c r="K1943" t="s">
        <v>25</v>
      </c>
      <c r="L1943">
        <v>19</v>
      </c>
      <c r="M1943" s="1">
        <v>45024</v>
      </c>
      <c r="N1943" t="s">
        <v>20</v>
      </c>
    </row>
    <row r="1944" spans="1:14">
      <c r="A1944" t="s">
        <v>1976</v>
      </c>
      <c r="B1944">
        <v>52</v>
      </c>
      <c r="C1944" t="s">
        <v>15</v>
      </c>
      <c r="D1944" t="s">
        <v>23</v>
      </c>
      <c r="E1944" t="s">
        <v>27</v>
      </c>
      <c r="F1944" t="s">
        <v>18</v>
      </c>
      <c r="G1944">
        <v>2328.87</v>
      </c>
      <c r="H1944">
        <v>76876.86</v>
      </c>
      <c r="I1944">
        <v>783</v>
      </c>
      <c r="J1944">
        <v>284269.92</v>
      </c>
      <c r="K1944" t="s">
        <v>38</v>
      </c>
      <c r="L1944">
        <v>18</v>
      </c>
      <c r="M1944" s="1">
        <v>45049</v>
      </c>
      <c r="N1944" t="s">
        <v>20</v>
      </c>
    </row>
    <row r="1945" spans="1:14">
      <c r="A1945" t="s">
        <v>1977</v>
      </c>
      <c r="B1945">
        <v>30</v>
      </c>
      <c r="C1945" t="s">
        <v>22</v>
      </c>
      <c r="D1945" t="s">
        <v>29</v>
      </c>
      <c r="E1945" t="s">
        <v>27</v>
      </c>
      <c r="F1945" t="s">
        <v>18</v>
      </c>
      <c r="G1945">
        <v>42862.75</v>
      </c>
      <c r="H1945">
        <v>38665.25</v>
      </c>
      <c r="I1945">
        <v>636</v>
      </c>
      <c r="J1945">
        <v>107316.95</v>
      </c>
      <c r="K1945" t="s">
        <v>19</v>
      </c>
      <c r="L1945">
        <v>30</v>
      </c>
      <c r="M1945" s="1">
        <v>43673</v>
      </c>
      <c r="N1945" t="s">
        <v>20</v>
      </c>
    </row>
    <row r="1946" spans="1:14">
      <c r="A1946" t="s">
        <v>1978</v>
      </c>
      <c r="B1946">
        <v>58</v>
      </c>
      <c r="C1946" t="s">
        <v>15</v>
      </c>
      <c r="D1946" t="s">
        <v>23</v>
      </c>
      <c r="E1946" t="s">
        <v>27</v>
      </c>
      <c r="F1946" t="s">
        <v>18</v>
      </c>
      <c r="G1946">
        <v>19573.490000000002</v>
      </c>
      <c r="H1946">
        <v>185063.1</v>
      </c>
      <c r="I1946">
        <v>795</v>
      </c>
      <c r="J1946">
        <v>476059.68</v>
      </c>
      <c r="K1946" t="s">
        <v>38</v>
      </c>
      <c r="L1946">
        <v>30</v>
      </c>
      <c r="M1946" s="1">
        <v>43168</v>
      </c>
      <c r="N1946" t="s">
        <v>20</v>
      </c>
    </row>
    <row r="1947" spans="1:14">
      <c r="A1947" t="s">
        <v>1979</v>
      </c>
      <c r="B1947">
        <v>56</v>
      </c>
      <c r="C1947" t="s">
        <v>15</v>
      </c>
      <c r="D1947" t="s">
        <v>37</v>
      </c>
      <c r="E1947" t="s">
        <v>27</v>
      </c>
      <c r="F1947" t="s">
        <v>18</v>
      </c>
      <c r="G1947">
        <v>3143.14</v>
      </c>
      <c r="H1947">
        <v>180144.88</v>
      </c>
      <c r="I1947">
        <v>548</v>
      </c>
      <c r="J1947">
        <v>129921.39</v>
      </c>
      <c r="K1947" t="s">
        <v>25</v>
      </c>
      <c r="L1947">
        <v>25</v>
      </c>
      <c r="M1947" s="1">
        <v>44514</v>
      </c>
      <c r="N1947" t="s">
        <v>35</v>
      </c>
    </row>
    <row r="1948" spans="1:14">
      <c r="A1948" t="s">
        <v>1980</v>
      </c>
      <c r="B1948">
        <v>32</v>
      </c>
      <c r="C1948" t="s">
        <v>22</v>
      </c>
      <c r="D1948" t="s">
        <v>29</v>
      </c>
      <c r="E1948" t="s">
        <v>27</v>
      </c>
      <c r="F1948" t="s">
        <v>45</v>
      </c>
      <c r="G1948">
        <v>284008.8</v>
      </c>
      <c r="H1948">
        <v>195035.69</v>
      </c>
      <c r="I1948">
        <v>373</v>
      </c>
      <c r="J1948">
        <v>45064.06</v>
      </c>
      <c r="K1948" t="s">
        <v>19</v>
      </c>
      <c r="L1948">
        <v>24</v>
      </c>
      <c r="M1948" s="1">
        <v>43859</v>
      </c>
      <c r="N1948" t="s">
        <v>20</v>
      </c>
    </row>
    <row r="1949" spans="1:14">
      <c r="A1949" t="s">
        <v>1981</v>
      </c>
      <c r="B1949">
        <v>46</v>
      </c>
      <c r="C1949" t="s">
        <v>22</v>
      </c>
      <c r="D1949" t="s">
        <v>41</v>
      </c>
      <c r="E1949" t="s">
        <v>47</v>
      </c>
      <c r="F1949" t="s">
        <v>18</v>
      </c>
      <c r="G1949">
        <v>68317.88</v>
      </c>
      <c r="H1949">
        <v>22913.18</v>
      </c>
      <c r="I1949">
        <v>672</v>
      </c>
      <c r="J1949">
        <v>193399.76</v>
      </c>
      <c r="K1949" t="s">
        <v>19</v>
      </c>
      <c r="L1949">
        <v>10</v>
      </c>
      <c r="M1949" s="1">
        <v>43545</v>
      </c>
      <c r="N1949" t="s">
        <v>35</v>
      </c>
    </row>
    <row r="1950" spans="1:14">
      <c r="A1950" t="s">
        <v>1982</v>
      </c>
      <c r="B1950">
        <v>46</v>
      </c>
      <c r="C1950" t="s">
        <v>22</v>
      </c>
      <c r="D1950" t="s">
        <v>23</v>
      </c>
      <c r="E1950" t="s">
        <v>27</v>
      </c>
      <c r="F1950" t="s">
        <v>18</v>
      </c>
      <c r="G1950">
        <v>9489.35</v>
      </c>
      <c r="H1950">
        <v>146062.6</v>
      </c>
      <c r="I1950">
        <v>437</v>
      </c>
      <c r="J1950">
        <v>15155.83</v>
      </c>
      <c r="K1950" t="s">
        <v>19</v>
      </c>
      <c r="L1950">
        <v>2</v>
      </c>
      <c r="M1950" s="1">
        <v>44009</v>
      </c>
      <c r="N1950" t="s">
        <v>20</v>
      </c>
    </row>
    <row r="1951" spans="1:14">
      <c r="A1951" t="s">
        <v>1983</v>
      </c>
      <c r="B1951">
        <v>28</v>
      </c>
      <c r="C1951" t="s">
        <v>22</v>
      </c>
      <c r="D1951" t="s">
        <v>37</v>
      </c>
      <c r="E1951" t="s">
        <v>17</v>
      </c>
      <c r="F1951" t="s">
        <v>31</v>
      </c>
      <c r="G1951">
        <v>94879.55</v>
      </c>
      <c r="H1951">
        <v>176520.86</v>
      </c>
      <c r="I1951">
        <v>756</v>
      </c>
      <c r="J1951">
        <v>288735.39</v>
      </c>
      <c r="K1951" t="s">
        <v>38</v>
      </c>
      <c r="L1951">
        <v>38</v>
      </c>
      <c r="M1951" s="1">
        <v>44011</v>
      </c>
      <c r="N1951" t="s">
        <v>20</v>
      </c>
    </row>
    <row r="1952" spans="1:14">
      <c r="A1952" t="s">
        <v>1984</v>
      </c>
      <c r="B1952">
        <v>69</v>
      </c>
      <c r="C1952" t="s">
        <v>15</v>
      </c>
      <c r="D1952" t="s">
        <v>16</v>
      </c>
      <c r="E1952" t="s">
        <v>27</v>
      </c>
      <c r="F1952" t="s">
        <v>45</v>
      </c>
      <c r="G1952">
        <v>384632.91</v>
      </c>
      <c r="H1952">
        <v>51410.21</v>
      </c>
      <c r="I1952">
        <v>743</v>
      </c>
      <c r="J1952">
        <v>137691.09</v>
      </c>
      <c r="K1952" t="s">
        <v>38</v>
      </c>
      <c r="L1952">
        <v>32</v>
      </c>
      <c r="M1952" s="1">
        <v>45047</v>
      </c>
      <c r="N1952" t="s">
        <v>20</v>
      </c>
    </row>
    <row r="1953" spans="1:14">
      <c r="A1953" t="s">
        <v>1985</v>
      </c>
      <c r="B1953">
        <v>49</v>
      </c>
      <c r="C1953" t="s">
        <v>15</v>
      </c>
      <c r="D1953" t="s">
        <v>37</v>
      </c>
      <c r="E1953" t="s">
        <v>47</v>
      </c>
      <c r="F1953" t="s">
        <v>31</v>
      </c>
      <c r="G1953">
        <v>197232.33</v>
      </c>
      <c r="H1953">
        <v>9730.8799999999992</v>
      </c>
      <c r="I1953">
        <v>652</v>
      </c>
      <c r="J1953">
        <v>161153.60000000001</v>
      </c>
      <c r="K1953" t="s">
        <v>38</v>
      </c>
      <c r="L1953">
        <v>35</v>
      </c>
      <c r="M1953" s="1">
        <v>43584</v>
      </c>
      <c r="N1953" t="s">
        <v>20</v>
      </c>
    </row>
    <row r="1954" spans="1:14">
      <c r="A1954" t="s">
        <v>1986</v>
      </c>
      <c r="B1954">
        <v>19</v>
      </c>
      <c r="C1954" t="s">
        <v>22</v>
      </c>
      <c r="D1954" t="s">
        <v>23</v>
      </c>
      <c r="E1954" t="s">
        <v>27</v>
      </c>
      <c r="F1954" t="s">
        <v>45</v>
      </c>
      <c r="G1954">
        <v>350235.66</v>
      </c>
      <c r="H1954">
        <v>79209.850000000006</v>
      </c>
      <c r="I1954">
        <v>710</v>
      </c>
      <c r="J1954">
        <v>435635.98</v>
      </c>
      <c r="K1954" t="s">
        <v>25</v>
      </c>
      <c r="L1954">
        <v>51</v>
      </c>
      <c r="M1954" s="1">
        <v>44852</v>
      </c>
      <c r="N1954" t="s">
        <v>20</v>
      </c>
    </row>
    <row r="1955" spans="1:14">
      <c r="A1955" t="s">
        <v>1987</v>
      </c>
      <c r="B1955">
        <v>64</v>
      </c>
      <c r="C1955" t="s">
        <v>22</v>
      </c>
      <c r="D1955" t="s">
        <v>29</v>
      </c>
      <c r="E1955" t="s">
        <v>47</v>
      </c>
      <c r="F1955" t="s">
        <v>31</v>
      </c>
      <c r="G1955">
        <v>52743.71</v>
      </c>
      <c r="H1955">
        <v>27253.91</v>
      </c>
      <c r="I1955">
        <v>837</v>
      </c>
      <c r="J1955">
        <v>353135.01</v>
      </c>
      <c r="K1955" t="s">
        <v>38</v>
      </c>
      <c r="L1955">
        <v>37</v>
      </c>
      <c r="M1955" s="1">
        <v>43843</v>
      </c>
      <c r="N1955" t="s">
        <v>20</v>
      </c>
    </row>
    <row r="1956" spans="1:14">
      <c r="A1956" t="s">
        <v>1988</v>
      </c>
      <c r="B1956">
        <v>31</v>
      </c>
      <c r="C1956" t="s">
        <v>15</v>
      </c>
      <c r="D1956" t="s">
        <v>37</v>
      </c>
      <c r="E1956" t="s">
        <v>17</v>
      </c>
      <c r="F1956" t="s">
        <v>45</v>
      </c>
      <c r="G1956">
        <v>372449.14</v>
      </c>
      <c r="H1956">
        <v>68431.47</v>
      </c>
      <c r="I1956">
        <v>752</v>
      </c>
      <c r="J1956">
        <v>255782.43</v>
      </c>
      <c r="K1956" t="s">
        <v>38</v>
      </c>
      <c r="L1956">
        <v>7</v>
      </c>
      <c r="M1956" s="1">
        <v>43304</v>
      </c>
      <c r="N1956" t="s">
        <v>20</v>
      </c>
    </row>
    <row r="1957" spans="1:14">
      <c r="A1957" t="s">
        <v>1989</v>
      </c>
      <c r="B1957">
        <v>37</v>
      </c>
      <c r="C1957" t="s">
        <v>22</v>
      </c>
      <c r="D1957" t="s">
        <v>23</v>
      </c>
      <c r="E1957" t="s">
        <v>27</v>
      </c>
      <c r="F1957" t="s">
        <v>18</v>
      </c>
      <c r="G1957">
        <v>60195.01</v>
      </c>
      <c r="H1957">
        <v>186888.44</v>
      </c>
      <c r="I1957">
        <v>718</v>
      </c>
      <c r="J1957">
        <v>156059.9</v>
      </c>
      <c r="K1957" t="s">
        <v>25</v>
      </c>
      <c r="L1957">
        <v>7</v>
      </c>
      <c r="M1957" s="1">
        <v>44505</v>
      </c>
      <c r="N1957" t="s">
        <v>20</v>
      </c>
    </row>
    <row r="1958" spans="1:14">
      <c r="A1958" t="s">
        <v>1990</v>
      </c>
      <c r="B1958">
        <v>39</v>
      </c>
      <c r="C1958" t="s">
        <v>15</v>
      </c>
      <c r="D1958" t="s">
        <v>23</v>
      </c>
      <c r="E1958" t="s">
        <v>24</v>
      </c>
      <c r="F1958" t="s">
        <v>33</v>
      </c>
      <c r="G1958">
        <v>39651.9</v>
      </c>
      <c r="H1958">
        <v>10455.709999999999</v>
      </c>
      <c r="I1958">
        <v>749</v>
      </c>
      <c r="J1958">
        <v>329938.03000000003</v>
      </c>
      <c r="K1958" t="s">
        <v>38</v>
      </c>
      <c r="L1958">
        <v>27</v>
      </c>
      <c r="M1958" s="1">
        <v>43853</v>
      </c>
      <c r="N1958" t="s">
        <v>20</v>
      </c>
    </row>
    <row r="1959" spans="1:14">
      <c r="A1959" t="s">
        <v>1991</v>
      </c>
      <c r="B1959">
        <v>28</v>
      </c>
      <c r="C1959" t="s">
        <v>22</v>
      </c>
      <c r="D1959" t="s">
        <v>29</v>
      </c>
      <c r="E1959" t="s">
        <v>17</v>
      </c>
      <c r="F1959" t="s">
        <v>18</v>
      </c>
      <c r="G1959">
        <v>85259.97</v>
      </c>
      <c r="H1959">
        <v>220359.5</v>
      </c>
      <c r="I1959">
        <v>414</v>
      </c>
      <c r="J1959">
        <v>41896.269999999997</v>
      </c>
      <c r="K1959" t="s">
        <v>25</v>
      </c>
      <c r="L1959">
        <v>10</v>
      </c>
      <c r="M1959" s="1">
        <v>44216</v>
      </c>
      <c r="N1959" t="s">
        <v>20</v>
      </c>
    </row>
    <row r="1960" spans="1:14">
      <c r="A1960" t="s">
        <v>1992</v>
      </c>
      <c r="B1960">
        <v>44</v>
      </c>
      <c r="C1960" t="s">
        <v>15</v>
      </c>
      <c r="D1960" t="s">
        <v>29</v>
      </c>
      <c r="E1960" t="s">
        <v>27</v>
      </c>
      <c r="F1960" t="s">
        <v>31</v>
      </c>
      <c r="G1960">
        <v>88343.86</v>
      </c>
      <c r="H1960">
        <v>48741.56</v>
      </c>
      <c r="I1960">
        <v>350</v>
      </c>
      <c r="J1960">
        <v>23166.34</v>
      </c>
      <c r="K1960" t="s">
        <v>19</v>
      </c>
      <c r="L1960">
        <v>33</v>
      </c>
      <c r="M1960" s="1">
        <v>44947</v>
      </c>
      <c r="N1960" t="s">
        <v>20</v>
      </c>
    </row>
    <row r="1961" spans="1:14">
      <c r="A1961" t="s">
        <v>1993</v>
      </c>
      <c r="B1961">
        <v>20</v>
      </c>
      <c r="C1961" t="s">
        <v>22</v>
      </c>
      <c r="D1961" t="s">
        <v>23</v>
      </c>
      <c r="E1961" t="s">
        <v>24</v>
      </c>
      <c r="F1961" t="s">
        <v>45</v>
      </c>
      <c r="G1961">
        <v>482889.94</v>
      </c>
      <c r="H1961">
        <v>5380.67</v>
      </c>
      <c r="I1961">
        <v>668</v>
      </c>
      <c r="J1961">
        <v>11453.74</v>
      </c>
      <c r="K1961" t="s">
        <v>25</v>
      </c>
      <c r="L1961">
        <v>43</v>
      </c>
      <c r="M1961" s="1">
        <v>44421</v>
      </c>
      <c r="N1961" t="s">
        <v>20</v>
      </c>
    </row>
    <row r="1962" spans="1:14">
      <c r="A1962" t="s">
        <v>1994</v>
      </c>
      <c r="B1962">
        <v>34</v>
      </c>
      <c r="C1962" t="s">
        <v>22</v>
      </c>
      <c r="D1962" t="s">
        <v>23</v>
      </c>
      <c r="E1962" t="s">
        <v>47</v>
      </c>
      <c r="F1962" t="s">
        <v>31</v>
      </c>
      <c r="G1962">
        <v>145965.70000000001</v>
      </c>
      <c r="H1962">
        <v>28962.97</v>
      </c>
      <c r="I1962">
        <v>814</v>
      </c>
      <c r="J1962">
        <v>346866.32</v>
      </c>
      <c r="K1962" t="s">
        <v>25</v>
      </c>
      <c r="L1962">
        <v>55</v>
      </c>
      <c r="M1962" s="1">
        <v>43835</v>
      </c>
      <c r="N1962" t="s">
        <v>20</v>
      </c>
    </row>
    <row r="1963" spans="1:14">
      <c r="A1963" t="s">
        <v>1995</v>
      </c>
      <c r="B1963">
        <v>61</v>
      </c>
      <c r="C1963" t="s">
        <v>15</v>
      </c>
      <c r="D1963" t="s">
        <v>23</v>
      </c>
      <c r="E1963" t="s">
        <v>17</v>
      </c>
      <c r="F1963" t="s">
        <v>33</v>
      </c>
      <c r="G1963">
        <v>100238.84</v>
      </c>
      <c r="H1963">
        <v>94521.99</v>
      </c>
      <c r="I1963">
        <v>509</v>
      </c>
      <c r="J1963">
        <v>41058.910000000003</v>
      </c>
      <c r="K1963" t="s">
        <v>38</v>
      </c>
      <c r="L1963">
        <v>7</v>
      </c>
      <c r="M1963" s="1">
        <v>43225</v>
      </c>
      <c r="N1963" t="s">
        <v>20</v>
      </c>
    </row>
    <row r="1964" spans="1:14">
      <c r="A1964" t="s">
        <v>1996</v>
      </c>
      <c r="B1964">
        <v>45</v>
      </c>
      <c r="C1964" t="s">
        <v>22</v>
      </c>
      <c r="D1964" t="s">
        <v>37</v>
      </c>
      <c r="E1964" t="s">
        <v>27</v>
      </c>
      <c r="F1964" t="s">
        <v>31</v>
      </c>
      <c r="G1964">
        <v>147028.79999999999</v>
      </c>
      <c r="H1964">
        <v>80408.69</v>
      </c>
      <c r="I1964">
        <v>734</v>
      </c>
      <c r="J1964">
        <v>161319.12</v>
      </c>
      <c r="K1964" t="s">
        <v>25</v>
      </c>
      <c r="L1964">
        <v>6</v>
      </c>
      <c r="M1964" s="1">
        <v>43916</v>
      </c>
      <c r="N1964" t="s">
        <v>20</v>
      </c>
    </row>
    <row r="1965" spans="1:14">
      <c r="A1965" t="s">
        <v>1997</v>
      </c>
      <c r="B1965">
        <v>46</v>
      </c>
      <c r="C1965" t="s">
        <v>15</v>
      </c>
      <c r="D1965" t="s">
        <v>16</v>
      </c>
      <c r="E1965" t="s">
        <v>24</v>
      </c>
      <c r="F1965" t="s">
        <v>33</v>
      </c>
      <c r="G1965">
        <v>76933.58</v>
      </c>
      <c r="H1965">
        <v>3951.95</v>
      </c>
      <c r="I1965">
        <v>526</v>
      </c>
      <c r="J1965">
        <v>22830.36</v>
      </c>
      <c r="K1965" t="s">
        <v>25</v>
      </c>
      <c r="L1965">
        <v>6</v>
      </c>
      <c r="M1965" s="1">
        <v>43666</v>
      </c>
      <c r="N1965" t="s">
        <v>20</v>
      </c>
    </row>
    <row r="1966" spans="1:14">
      <c r="A1966" t="s">
        <v>1998</v>
      </c>
      <c r="B1966">
        <v>38</v>
      </c>
      <c r="C1966" t="s">
        <v>15</v>
      </c>
      <c r="D1966" t="s">
        <v>37</v>
      </c>
      <c r="E1966" t="s">
        <v>17</v>
      </c>
      <c r="F1966" t="s">
        <v>33</v>
      </c>
      <c r="G1966">
        <v>80731.710000000006</v>
      </c>
      <c r="H1966">
        <v>56140.63</v>
      </c>
      <c r="I1966">
        <v>567</v>
      </c>
      <c r="J1966">
        <v>175538.24</v>
      </c>
      <c r="K1966" t="s">
        <v>25</v>
      </c>
      <c r="L1966">
        <v>13</v>
      </c>
      <c r="M1966" s="1">
        <v>43489</v>
      </c>
      <c r="N1966" t="s">
        <v>20</v>
      </c>
    </row>
    <row r="1967" spans="1:14">
      <c r="A1967" t="s">
        <v>1999</v>
      </c>
      <c r="B1967">
        <v>64</v>
      </c>
      <c r="C1967" t="s">
        <v>15</v>
      </c>
      <c r="D1967" t="s">
        <v>41</v>
      </c>
      <c r="E1967" t="s">
        <v>24</v>
      </c>
      <c r="F1967" t="s">
        <v>33</v>
      </c>
      <c r="G1967">
        <v>129169.03</v>
      </c>
      <c r="H1967">
        <v>4665.1499999999996</v>
      </c>
      <c r="I1967">
        <v>415</v>
      </c>
      <c r="J1967">
        <v>42009.9</v>
      </c>
      <c r="K1967" t="s">
        <v>19</v>
      </c>
      <c r="L1967">
        <v>48</v>
      </c>
      <c r="M1967" s="1">
        <v>45083</v>
      </c>
      <c r="N1967" t="s">
        <v>35</v>
      </c>
    </row>
    <row r="1968" spans="1:14">
      <c r="A1968" t="s">
        <v>2000</v>
      </c>
      <c r="B1968">
        <v>33</v>
      </c>
      <c r="C1968" t="s">
        <v>15</v>
      </c>
      <c r="D1968" t="s">
        <v>29</v>
      </c>
      <c r="E1968" t="s">
        <v>17</v>
      </c>
      <c r="F1968" t="s">
        <v>33</v>
      </c>
      <c r="G1968">
        <v>105330</v>
      </c>
      <c r="H1968">
        <v>199851.53</v>
      </c>
      <c r="I1968">
        <v>659</v>
      </c>
      <c r="J1968">
        <v>83579.740000000005</v>
      </c>
      <c r="K1968" t="s">
        <v>38</v>
      </c>
      <c r="L1968">
        <v>13</v>
      </c>
      <c r="M1968" s="1">
        <v>43351</v>
      </c>
      <c r="N1968" t="s">
        <v>35</v>
      </c>
    </row>
    <row r="1969" spans="1:14">
      <c r="A1969" t="s">
        <v>2001</v>
      </c>
      <c r="B1969">
        <v>54</v>
      </c>
      <c r="C1969" t="s">
        <v>15</v>
      </c>
      <c r="D1969" t="s">
        <v>23</v>
      </c>
      <c r="E1969" t="s">
        <v>27</v>
      </c>
      <c r="F1969" t="s">
        <v>33</v>
      </c>
      <c r="G1969">
        <v>135614.07</v>
      </c>
      <c r="H1969">
        <v>107412.51</v>
      </c>
      <c r="I1969">
        <v>628</v>
      </c>
      <c r="J1969">
        <v>15825.3</v>
      </c>
      <c r="K1969" t="s">
        <v>38</v>
      </c>
      <c r="L1969">
        <v>2</v>
      </c>
      <c r="M1969" s="1">
        <v>45044</v>
      </c>
      <c r="N1969" t="s">
        <v>35</v>
      </c>
    </row>
    <row r="1970" spans="1:14">
      <c r="A1970" t="s">
        <v>2002</v>
      </c>
      <c r="B1970">
        <v>37</v>
      </c>
      <c r="C1970" t="s">
        <v>22</v>
      </c>
      <c r="D1970" t="s">
        <v>23</v>
      </c>
      <c r="E1970" t="s">
        <v>47</v>
      </c>
      <c r="F1970" t="s">
        <v>45</v>
      </c>
      <c r="G1970">
        <v>450872.04</v>
      </c>
      <c r="H1970">
        <v>18843.900000000001</v>
      </c>
      <c r="I1970">
        <v>339</v>
      </c>
      <c r="J1970">
        <v>30290.66</v>
      </c>
      <c r="K1970" t="s">
        <v>25</v>
      </c>
      <c r="L1970">
        <v>19</v>
      </c>
      <c r="M1970" s="1">
        <v>44837</v>
      </c>
      <c r="N1970" t="s">
        <v>20</v>
      </c>
    </row>
    <row r="1971" spans="1:14">
      <c r="A1971" t="s">
        <v>2003</v>
      </c>
      <c r="B1971">
        <v>23</v>
      </c>
      <c r="C1971" t="s">
        <v>22</v>
      </c>
      <c r="D1971" t="s">
        <v>23</v>
      </c>
      <c r="E1971" t="s">
        <v>27</v>
      </c>
      <c r="F1971" t="s">
        <v>31</v>
      </c>
      <c r="G1971">
        <v>195415.56</v>
      </c>
      <c r="H1971">
        <v>50802.02</v>
      </c>
      <c r="I1971">
        <v>481</v>
      </c>
      <c r="J1971">
        <v>38133.730000000003</v>
      </c>
      <c r="K1971" t="s">
        <v>25</v>
      </c>
      <c r="L1971">
        <v>51</v>
      </c>
      <c r="M1971" s="1">
        <v>44788</v>
      </c>
      <c r="N1971" t="s">
        <v>20</v>
      </c>
    </row>
    <row r="1972" spans="1:14">
      <c r="A1972" t="s">
        <v>2004</v>
      </c>
      <c r="B1972">
        <v>36</v>
      </c>
      <c r="C1972" t="s">
        <v>15</v>
      </c>
      <c r="D1972" t="s">
        <v>41</v>
      </c>
      <c r="E1972" t="s">
        <v>27</v>
      </c>
      <c r="F1972" t="s">
        <v>18</v>
      </c>
      <c r="G1972">
        <v>70321.25</v>
      </c>
      <c r="H1972">
        <v>166359.79999999999</v>
      </c>
      <c r="I1972">
        <v>789</v>
      </c>
      <c r="J1972">
        <v>166769.60999999999</v>
      </c>
      <c r="K1972" t="s">
        <v>25</v>
      </c>
      <c r="L1972">
        <v>19</v>
      </c>
      <c r="M1972" s="1">
        <v>44032</v>
      </c>
      <c r="N1972" t="s">
        <v>20</v>
      </c>
    </row>
    <row r="1973" spans="1:14">
      <c r="A1973" t="s">
        <v>2005</v>
      </c>
      <c r="B1973">
        <v>22</v>
      </c>
      <c r="C1973" t="s">
        <v>22</v>
      </c>
      <c r="D1973" t="s">
        <v>29</v>
      </c>
      <c r="E1973" t="s">
        <v>17</v>
      </c>
      <c r="F1973" t="s">
        <v>45</v>
      </c>
      <c r="G1973">
        <v>276035.77</v>
      </c>
      <c r="H1973">
        <v>239546.52</v>
      </c>
      <c r="I1973">
        <v>508</v>
      </c>
      <c r="J1973">
        <v>58545.54</v>
      </c>
      <c r="K1973" t="s">
        <v>25</v>
      </c>
      <c r="L1973">
        <v>50</v>
      </c>
      <c r="M1973" s="1">
        <v>43288</v>
      </c>
      <c r="N1973" t="s">
        <v>20</v>
      </c>
    </row>
    <row r="1974" spans="1:14">
      <c r="A1974" t="s">
        <v>2006</v>
      </c>
      <c r="B1974">
        <v>20</v>
      </c>
      <c r="C1974" t="s">
        <v>15</v>
      </c>
      <c r="D1974" t="s">
        <v>23</v>
      </c>
      <c r="E1974" t="s">
        <v>17</v>
      </c>
      <c r="F1974" t="s">
        <v>33</v>
      </c>
      <c r="G1974">
        <v>33283.64</v>
      </c>
      <c r="H1974">
        <v>26045.18</v>
      </c>
      <c r="I1974">
        <v>572</v>
      </c>
      <c r="J1974">
        <v>199214.14</v>
      </c>
      <c r="K1974" t="s">
        <v>25</v>
      </c>
      <c r="L1974">
        <v>57</v>
      </c>
      <c r="M1974" s="1">
        <v>44458</v>
      </c>
      <c r="N1974" t="s">
        <v>20</v>
      </c>
    </row>
    <row r="1975" spans="1:14">
      <c r="A1975" t="s">
        <v>2007</v>
      </c>
      <c r="B1975">
        <v>18</v>
      </c>
      <c r="C1975" t="s">
        <v>22</v>
      </c>
      <c r="D1975" t="s">
        <v>23</v>
      </c>
      <c r="E1975" t="s">
        <v>27</v>
      </c>
      <c r="F1975" t="s">
        <v>45</v>
      </c>
      <c r="G1975">
        <v>367421.25</v>
      </c>
      <c r="H1975">
        <v>95197.57</v>
      </c>
      <c r="I1975">
        <v>418</v>
      </c>
      <c r="J1975">
        <v>20382.599999999999</v>
      </c>
      <c r="K1975" t="s">
        <v>19</v>
      </c>
      <c r="L1975">
        <v>38</v>
      </c>
      <c r="M1975" s="1">
        <v>43535</v>
      </c>
      <c r="N1975" t="s">
        <v>20</v>
      </c>
    </row>
    <row r="1976" spans="1:14">
      <c r="A1976" t="s">
        <v>2008</v>
      </c>
      <c r="B1976">
        <v>55</v>
      </c>
      <c r="C1976" t="s">
        <v>22</v>
      </c>
      <c r="D1976" t="s">
        <v>29</v>
      </c>
      <c r="E1976" t="s">
        <v>24</v>
      </c>
      <c r="F1976" t="s">
        <v>33</v>
      </c>
      <c r="G1976">
        <v>50820.88</v>
      </c>
      <c r="H1976">
        <v>1375.41</v>
      </c>
      <c r="I1976">
        <v>681</v>
      </c>
      <c r="J1976">
        <v>19724.150000000001</v>
      </c>
      <c r="K1976" t="s">
        <v>25</v>
      </c>
      <c r="L1976">
        <v>2</v>
      </c>
      <c r="M1976" s="1">
        <v>44415</v>
      </c>
      <c r="N1976" t="s">
        <v>20</v>
      </c>
    </row>
    <row r="1977" spans="1:14">
      <c r="A1977" t="s">
        <v>2009</v>
      </c>
      <c r="B1977">
        <v>32</v>
      </c>
      <c r="C1977" t="s">
        <v>22</v>
      </c>
      <c r="D1977" t="s">
        <v>16</v>
      </c>
      <c r="E1977" t="s">
        <v>27</v>
      </c>
      <c r="F1977" t="s">
        <v>33</v>
      </c>
      <c r="G1977">
        <v>49612.66</v>
      </c>
      <c r="H1977">
        <v>164657.98000000001</v>
      </c>
      <c r="I1977">
        <v>835</v>
      </c>
      <c r="J1977">
        <v>60495.05</v>
      </c>
      <c r="K1977" t="s">
        <v>38</v>
      </c>
      <c r="L1977">
        <v>51</v>
      </c>
      <c r="M1977" s="1">
        <v>44410</v>
      </c>
      <c r="N1977" t="s">
        <v>20</v>
      </c>
    </row>
    <row r="1978" spans="1:14">
      <c r="A1978" t="s">
        <v>2010</v>
      </c>
      <c r="B1978">
        <v>51</v>
      </c>
      <c r="C1978" t="s">
        <v>22</v>
      </c>
      <c r="D1978" t="s">
        <v>23</v>
      </c>
      <c r="E1978" t="s">
        <v>27</v>
      </c>
      <c r="F1978" t="s">
        <v>18</v>
      </c>
      <c r="G1978">
        <v>24590.49</v>
      </c>
      <c r="H1978">
        <v>155335.85</v>
      </c>
      <c r="I1978">
        <v>557</v>
      </c>
      <c r="J1978">
        <v>197641.29</v>
      </c>
      <c r="K1978" t="s">
        <v>38</v>
      </c>
      <c r="L1978">
        <v>26</v>
      </c>
      <c r="M1978" s="1">
        <v>44323</v>
      </c>
      <c r="N1978" t="s">
        <v>20</v>
      </c>
    </row>
    <row r="1979" spans="1:14">
      <c r="A1979" t="s">
        <v>2011</v>
      </c>
      <c r="B1979">
        <v>52</v>
      </c>
      <c r="C1979" t="s">
        <v>15</v>
      </c>
      <c r="D1979" t="s">
        <v>41</v>
      </c>
      <c r="E1979" t="s">
        <v>24</v>
      </c>
      <c r="F1979" t="s">
        <v>18</v>
      </c>
      <c r="G1979">
        <v>87637.08</v>
      </c>
      <c r="H1979">
        <v>18039.759999999998</v>
      </c>
      <c r="I1979">
        <v>782</v>
      </c>
      <c r="J1979">
        <v>419224.72</v>
      </c>
      <c r="K1979" t="s">
        <v>38</v>
      </c>
      <c r="L1979">
        <v>6</v>
      </c>
      <c r="M1979" s="1">
        <v>45089</v>
      </c>
      <c r="N1979" t="s">
        <v>20</v>
      </c>
    </row>
    <row r="1980" spans="1:14">
      <c r="A1980" t="s">
        <v>2012</v>
      </c>
      <c r="B1980">
        <v>66</v>
      </c>
      <c r="C1980" t="s">
        <v>15</v>
      </c>
      <c r="D1980" t="s">
        <v>29</v>
      </c>
      <c r="E1980" t="s">
        <v>27</v>
      </c>
      <c r="F1980" t="s">
        <v>18</v>
      </c>
      <c r="G1980">
        <v>86928.48</v>
      </c>
      <c r="H1980">
        <v>70188.67</v>
      </c>
      <c r="I1980">
        <v>808</v>
      </c>
      <c r="J1980">
        <v>428012.79999999999</v>
      </c>
      <c r="K1980" t="s">
        <v>25</v>
      </c>
      <c r="L1980">
        <v>20</v>
      </c>
      <c r="M1980" s="1">
        <v>43144</v>
      </c>
      <c r="N1980" t="s">
        <v>20</v>
      </c>
    </row>
    <row r="1981" spans="1:14">
      <c r="A1981" t="s">
        <v>2013</v>
      </c>
      <c r="B1981">
        <v>42</v>
      </c>
      <c r="C1981" t="s">
        <v>22</v>
      </c>
      <c r="D1981" t="s">
        <v>23</v>
      </c>
      <c r="E1981" t="s">
        <v>27</v>
      </c>
      <c r="F1981" t="s">
        <v>18</v>
      </c>
      <c r="G1981">
        <v>63466.07</v>
      </c>
      <c r="H1981">
        <v>107570.3</v>
      </c>
      <c r="I1981">
        <v>391</v>
      </c>
      <c r="J1981">
        <v>24599.13</v>
      </c>
      <c r="K1981" t="s">
        <v>19</v>
      </c>
      <c r="L1981">
        <v>23</v>
      </c>
      <c r="M1981" s="1">
        <v>43204</v>
      </c>
      <c r="N1981" t="s">
        <v>35</v>
      </c>
    </row>
    <row r="1982" spans="1:14">
      <c r="A1982" t="s">
        <v>2014</v>
      </c>
      <c r="B1982">
        <v>41</v>
      </c>
      <c r="C1982" t="s">
        <v>22</v>
      </c>
      <c r="D1982" t="s">
        <v>37</v>
      </c>
      <c r="E1982" t="s">
        <v>27</v>
      </c>
      <c r="F1982" t="s">
        <v>31</v>
      </c>
      <c r="G1982">
        <v>97231.29</v>
      </c>
      <c r="H1982">
        <v>61362.94</v>
      </c>
      <c r="I1982">
        <v>460</v>
      </c>
      <c r="J1982">
        <v>33288.78</v>
      </c>
      <c r="K1982" t="s">
        <v>19</v>
      </c>
      <c r="L1982">
        <v>54</v>
      </c>
      <c r="M1982" s="1">
        <v>44712</v>
      </c>
      <c r="N1982" t="s">
        <v>20</v>
      </c>
    </row>
    <row r="1983" spans="1:14">
      <c r="A1983" t="s">
        <v>2015</v>
      </c>
      <c r="B1983">
        <v>29</v>
      </c>
      <c r="C1983" t="s">
        <v>15</v>
      </c>
      <c r="D1983" t="s">
        <v>23</v>
      </c>
      <c r="E1983" t="s">
        <v>47</v>
      </c>
      <c r="F1983" t="s">
        <v>33</v>
      </c>
      <c r="G1983">
        <v>104096.02</v>
      </c>
      <c r="H1983">
        <v>14280.87</v>
      </c>
      <c r="I1983">
        <v>448</v>
      </c>
      <c r="J1983">
        <v>16553.48</v>
      </c>
      <c r="K1983" t="s">
        <v>19</v>
      </c>
      <c r="L1983">
        <v>15</v>
      </c>
      <c r="M1983" s="1">
        <v>43784</v>
      </c>
      <c r="N1983" t="s">
        <v>20</v>
      </c>
    </row>
    <row r="1984" spans="1:14">
      <c r="A1984" t="s">
        <v>2016</v>
      </c>
      <c r="B1984">
        <v>35</v>
      </c>
      <c r="C1984" t="s">
        <v>22</v>
      </c>
      <c r="D1984" t="s">
        <v>41</v>
      </c>
      <c r="E1984" t="s">
        <v>27</v>
      </c>
      <c r="F1984" t="s">
        <v>45</v>
      </c>
      <c r="G1984">
        <v>323253.25</v>
      </c>
      <c r="H1984">
        <v>118781.35</v>
      </c>
      <c r="I1984">
        <v>416</v>
      </c>
      <c r="J1984">
        <v>19612.41</v>
      </c>
      <c r="K1984" t="s">
        <v>25</v>
      </c>
      <c r="L1984">
        <v>6</v>
      </c>
      <c r="M1984" s="1">
        <v>43599</v>
      </c>
      <c r="N1984" t="s">
        <v>35</v>
      </c>
    </row>
    <row r="1985" spans="1:14">
      <c r="A1985" t="s">
        <v>2017</v>
      </c>
      <c r="B1985">
        <v>32</v>
      </c>
      <c r="C1985" t="s">
        <v>15</v>
      </c>
      <c r="D1985" t="s">
        <v>41</v>
      </c>
      <c r="E1985" t="s">
        <v>27</v>
      </c>
      <c r="F1985" t="s">
        <v>31</v>
      </c>
      <c r="G1985">
        <v>86068.18</v>
      </c>
      <c r="H1985">
        <v>39066.230000000003</v>
      </c>
      <c r="I1985">
        <v>757</v>
      </c>
      <c r="J1985">
        <v>88214.15</v>
      </c>
      <c r="K1985" t="s">
        <v>25</v>
      </c>
      <c r="L1985">
        <v>28</v>
      </c>
      <c r="M1985" s="1">
        <v>43358</v>
      </c>
      <c r="N1985" t="s">
        <v>20</v>
      </c>
    </row>
    <row r="1986" spans="1:14">
      <c r="A1986" t="s">
        <v>2018</v>
      </c>
      <c r="B1986">
        <v>61</v>
      </c>
      <c r="C1986" t="s">
        <v>15</v>
      </c>
      <c r="D1986" t="s">
        <v>16</v>
      </c>
      <c r="E1986" t="s">
        <v>17</v>
      </c>
      <c r="F1986" t="s">
        <v>18</v>
      </c>
      <c r="G1986">
        <v>38583.46</v>
      </c>
      <c r="H1986">
        <v>220163.71</v>
      </c>
      <c r="I1986">
        <v>344</v>
      </c>
      <c r="J1986">
        <v>44693.85</v>
      </c>
      <c r="K1986" t="s">
        <v>19</v>
      </c>
      <c r="L1986">
        <v>35</v>
      </c>
      <c r="M1986" s="1">
        <v>44712</v>
      </c>
      <c r="N1986" t="s">
        <v>20</v>
      </c>
    </row>
    <row r="1987" spans="1:14">
      <c r="A1987" t="s">
        <v>2019</v>
      </c>
      <c r="B1987">
        <v>33</v>
      </c>
      <c r="C1987" t="s">
        <v>15</v>
      </c>
      <c r="D1987" t="s">
        <v>37</v>
      </c>
      <c r="E1987" t="s">
        <v>17</v>
      </c>
      <c r="F1987" t="s">
        <v>18</v>
      </c>
      <c r="G1987">
        <v>38896.639999999999</v>
      </c>
      <c r="H1987">
        <v>172122.14</v>
      </c>
      <c r="I1987">
        <v>533</v>
      </c>
      <c r="J1987">
        <v>115007.02</v>
      </c>
      <c r="K1987" t="s">
        <v>25</v>
      </c>
      <c r="L1987">
        <v>11</v>
      </c>
      <c r="M1987" s="1">
        <v>44257</v>
      </c>
      <c r="N1987" t="s">
        <v>20</v>
      </c>
    </row>
    <row r="1988" spans="1:14">
      <c r="A1988" t="s">
        <v>2020</v>
      </c>
      <c r="B1988">
        <v>44</v>
      </c>
      <c r="C1988" t="s">
        <v>22</v>
      </c>
      <c r="D1988" t="s">
        <v>23</v>
      </c>
      <c r="E1988" t="s">
        <v>27</v>
      </c>
      <c r="F1988" t="s">
        <v>31</v>
      </c>
      <c r="G1988">
        <v>119881.01</v>
      </c>
      <c r="H1988">
        <v>170923.03</v>
      </c>
      <c r="I1988">
        <v>674</v>
      </c>
      <c r="J1988">
        <v>88783.53</v>
      </c>
      <c r="K1988" t="s">
        <v>19</v>
      </c>
      <c r="L1988">
        <v>8</v>
      </c>
      <c r="M1988" s="1">
        <v>43521</v>
      </c>
      <c r="N1988" t="s">
        <v>20</v>
      </c>
    </row>
    <row r="1989" spans="1:14">
      <c r="A1989" t="s">
        <v>2021</v>
      </c>
      <c r="B1989">
        <v>25</v>
      </c>
      <c r="C1989" t="s">
        <v>15</v>
      </c>
      <c r="D1989" t="s">
        <v>41</v>
      </c>
      <c r="E1989" t="s">
        <v>17</v>
      </c>
      <c r="F1989" t="s">
        <v>18</v>
      </c>
      <c r="G1989">
        <v>65119.27</v>
      </c>
      <c r="H1989">
        <v>96098.54</v>
      </c>
      <c r="I1989">
        <v>846</v>
      </c>
      <c r="J1989">
        <v>213239.82</v>
      </c>
      <c r="K1989" t="s">
        <v>38</v>
      </c>
      <c r="L1989">
        <v>57</v>
      </c>
      <c r="M1989" s="1">
        <v>43241</v>
      </c>
      <c r="N1989" t="s">
        <v>20</v>
      </c>
    </row>
    <row r="1990" spans="1:14">
      <c r="A1990" t="s">
        <v>2022</v>
      </c>
      <c r="B1990">
        <v>63</v>
      </c>
      <c r="C1990" t="s">
        <v>22</v>
      </c>
      <c r="D1990" t="s">
        <v>29</v>
      </c>
      <c r="E1990" t="s">
        <v>27</v>
      </c>
      <c r="F1990" t="s">
        <v>18</v>
      </c>
      <c r="G1990">
        <v>45722.43</v>
      </c>
      <c r="H1990">
        <v>183564.59</v>
      </c>
      <c r="I1990">
        <v>496</v>
      </c>
      <c r="J1990">
        <v>11480.92</v>
      </c>
      <c r="K1990" t="s">
        <v>19</v>
      </c>
      <c r="L1990">
        <v>54</v>
      </c>
      <c r="M1990" s="1">
        <v>44800</v>
      </c>
      <c r="N1990" t="s">
        <v>35</v>
      </c>
    </row>
    <row r="1991" spans="1:14">
      <c r="A1991" t="s">
        <v>2023</v>
      </c>
      <c r="B1991">
        <v>42</v>
      </c>
      <c r="C1991" t="s">
        <v>15</v>
      </c>
      <c r="D1991" t="s">
        <v>16</v>
      </c>
      <c r="E1991" t="s">
        <v>47</v>
      </c>
      <c r="F1991" t="s">
        <v>31</v>
      </c>
      <c r="G1991">
        <v>193894.83</v>
      </c>
      <c r="H1991">
        <v>29967.360000000001</v>
      </c>
      <c r="I1991">
        <v>324</v>
      </c>
      <c r="J1991">
        <v>49460.36</v>
      </c>
      <c r="K1991" t="s">
        <v>25</v>
      </c>
      <c r="L1991">
        <v>50</v>
      </c>
      <c r="M1991" s="1">
        <v>44668</v>
      </c>
      <c r="N1991" t="s">
        <v>35</v>
      </c>
    </row>
    <row r="1992" spans="1:14">
      <c r="A1992" t="s">
        <v>2024</v>
      </c>
      <c r="B1992">
        <v>34</v>
      </c>
      <c r="C1992" t="s">
        <v>22</v>
      </c>
      <c r="D1992" t="s">
        <v>41</v>
      </c>
      <c r="E1992" t="s">
        <v>27</v>
      </c>
      <c r="F1992" t="s">
        <v>18</v>
      </c>
      <c r="G1992">
        <v>9300.73</v>
      </c>
      <c r="H1992">
        <v>186280.73</v>
      </c>
      <c r="I1992">
        <v>694</v>
      </c>
      <c r="J1992">
        <v>37284.519999999997</v>
      </c>
      <c r="K1992" t="s">
        <v>25</v>
      </c>
      <c r="L1992">
        <v>49</v>
      </c>
      <c r="M1992" s="1">
        <v>44236</v>
      </c>
      <c r="N1992" t="s">
        <v>20</v>
      </c>
    </row>
    <row r="1993" spans="1:14">
      <c r="A1993" t="s">
        <v>2025</v>
      </c>
      <c r="B1993">
        <v>46</v>
      </c>
      <c r="C1993" t="s">
        <v>22</v>
      </c>
      <c r="D1993" t="s">
        <v>41</v>
      </c>
      <c r="E1993" t="s">
        <v>27</v>
      </c>
      <c r="F1993" t="s">
        <v>33</v>
      </c>
      <c r="G1993">
        <v>58586.58</v>
      </c>
      <c r="H1993">
        <v>162241.72</v>
      </c>
      <c r="I1993">
        <v>335</v>
      </c>
      <c r="J1993">
        <v>36928.76</v>
      </c>
      <c r="K1993" t="s">
        <v>19</v>
      </c>
      <c r="L1993">
        <v>51</v>
      </c>
      <c r="M1993" s="1">
        <v>43525</v>
      </c>
      <c r="N1993" t="s">
        <v>35</v>
      </c>
    </row>
    <row r="1994" spans="1:14">
      <c r="A1994" t="s">
        <v>2026</v>
      </c>
      <c r="B1994">
        <v>25</v>
      </c>
      <c r="C1994" t="s">
        <v>22</v>
      </c>
      <c r="D1994" t="s">
        <v>37</v>
      </c>
      <c r="E1994" t="s">
        <v>27</v>
      </c>
      <c r="F1994" t="s">
        <v>18</v>
      </c>
      <c r="G1994">
        <v>42488.39</v>
      </c>
      <c r="H1994">
        <v>168102.7</v>
      </c>
      <c r="I1994">
        <v>773</v>
      </c>
      <c r="J1994">
        <v>477998.68</v>
      </c>
      <c r="K1994" t="s">
        <v>25</v>
      </c>
      <c r="L1994">
        <v>51</v>
      </c>
      <c r="M1994" s="1">
        <v>44301</v>
      </c>
      <c r="N1994" t="s">
        <v>20</v>
      </c>
    </row>
    <row r="1995" spans="1:14">
      <c r="A1995" t="s">
        <v>2027</v>
      </c>
      <c r="B1995">
        <v>32</v>
      </c>
      <c r="C1995" t="s">
        <v>15</v>
      </c>
      <c r="D1995" t="s">
        <v>23</v>
      </c>
      <c r="E1995" t="s">
        <v>27</v>
      </c>
      <c r="F1995" t="s">
        <v>18</v>
      </c>
      <c r="G1995">
        <v>2675.21</v>
      </c>
      <c r="H1995">
        <v>127536.52</v>
      </c>
      <c r="I1995">
        <v>522</v>
      </c>
      <c r="J1995">
        <v>175104.71</v>
      </c>
      <c r="K1995" t="s">
        <v>25</v>
      </c>
      <c r="L1995">
        <v>24</v>
      </c>
      <c r="M1995" s="1">
        <v>43543</v>
      </c>
      <c r="N1995" t="s">
        <v>35</v>
      </c>
    </row>
    <row r="1996" spans="1:14">
      <c r="A1996" t="s">
        <v>2028</v>
      </c>
      <c r="B1996">
        <v>44</v>
      </c>
      <c r="C1996" t="s">
        <v>15</v>
      </c>
      <c r="D1996" t="s">
        <v>41</v>
      </c>
      <c r="E1996" t="s">
        <v>17</v>
      </c>
      <c r="F1996" t="s">
        <v>18</v>
      </c>
      <c r="G1996">
        <v>37130.76</v>
      </c>
      <c r="H1996">
        <v>73243.08</v>
      </c>
      <c r="I1996">
        <v>829</v>
      </c>
      <c r="J1996">
        <v>197273.84</v>
      </c>
      <c r="K1996" t="s">
        <v>25</v>
      </c>
      <c r="L1996">
        <v>21</v>
      </c>
      <c r="M1996" s="1">
        <v>44766</v>
      </c>
      <c r="N1996" t="s">
        <v>20</v>
      </c>
    </row>
    <row r="1997" spans="1:14">
      <c r="A1997" t="s">
        <v>2029</v>
      </c>
      <c r="B1997">
        <v>63</v>
      </c>
      <c r="C1997" t="s">
        <v>22</v>
      </c>
      <c r="D1997" t="s">
        <v>16</v>
      </c>
      <c r="E1997" t="s">
        <v>27</v>
      </c>
      <c r="F1997" t="s">
        <v>18</v>
      </c>
      <c r="G1997">
        <v>28097.279999999999</v>
      </c>
      <c r="H1997">
        <v>145096.92000000001</v>
      </c>
      <c r="I1997">
        <v>487</v>
      </c>
      <c r="J1997">
        <v>24757.39</v>
      </c>
      <c r="K1997" t="s">
        <v>25</v>
      </c>
      <c r="L1997">
        <v>49</v>
      </c>
      <c r="M1997" s="1">
        <v>44882</v>
      </c>
      <c r="N1997" t="s">
        <v>20</v>
      </c>
    </row>
    <row r="1998" spans="1:14">
      <c r="A1998" t="s">
        <v>2030</v>
      </c>
      <c r="B1998">
        <v>67</v>
      </c>
      <c r="C1998" t="s">
        <v>22</v>
      </c>
      <c r="D1998" t="s">
        <v>41</v>
      </c>
      <c r="E1998" t="s">
        <v>27</v>
      </c>
      <c r="F1998" t="s">
        <v>45</v>
      </c>
      <c r="G1998">
        <v>277716.32</v>
      </c>
      <c r="H1998">
        <v>151168.01</v>
      </c>
      <c r="I1998">
        <v>701</v>
      </c>
      <c r="J1998">
        <v>118521.81</v>
      </c>
      <c r="K1998" t="s">
        <v>38</v>
      </c>
      <c r="L1998">
        <v>59</v>
      </c>
      <c r="M1998" s="1">
        <v>43578</v>
      </c>
      <c r="N1998" t="s">
        <v>20</v>
      </c>
    </row>
    <row r="1999" spans="1:14">
      <c r="A1999" t="s">
        <v>2031</v>
      </c>
      <c r="B1999">
        <v>69</v>
      </c>
      <c r="C1999" t="s">
        <v>22</v>
      </c>
      <c r="D1999" t="s">
        <v>16</v>
      </c>
      <c r="E1999" t="s">
        <v>17</v>
      </c>
      <c r="F1999" t="s">
        <v>45</v>
      </c>
      <c r="G1999">
        <v>201384.75</v>
      </c>
      <c r="H1999">
        <v>295907.84000000003</v>
      </c>
      <c r="I1999">
        <v>556</v>
      </c>
      <c r="J1999">
        <v>122908.18</v>
      </c>
      <c r="K1999" t="s">
        <v>25</v>
      </c>
      <c r="L1999">
        <v>36</v>
      </c>
      <c r="M1999" s="1">
        <v>43773</v>
      </c>
      <c r="N1999" t="s">
        <v>20</v>
      </c>
    </row>
    <row r="2000" spans="1:14">
      <c r="A2000" t="s">
        <v>2032</v>
      </c>
      <c r="B2000">
        <v>24</v>
      </c>
      <c r="C2000" t="s">
        <v>15</v>
      </c>
      <c r="D2000" t="s">
        <v>23</v>
      </c>
      <c r="E2000" t="s">
        <v>17</v>
      </c>
      <c r="F2000" t="s">
        <v>31</v>
      </c>
      <c r="G2000">
        <v>146605.51999999999</v>
      </c>
      <c r="H2000">
        <v>171564.37</v>
      </c>
      <c r="I2000">
        <v>435</v>
      </c>
      <c r="J2000">
        <v>10244.68</v>
      </c>
      <c r="K2000" t="s">
        <v>19</v>
      </c>
      <c r="L2000">
        <v>7</v>
      </c>
      <c r="M2000" s="1">
        <v>44686</v>
      </c>
      <c r="N2000" t="s">
        <v>20</v>
      </c>
    </row>
    <row r="2001" spans="1:14">
      <c r="A2001" t="s">
        <v>2033</v>
      </c>
      <c r="B2001">
        <v>20</v>
      </c>
      <c r="C2001" t="s">
        <v>15</v>
      </c>
      <c r="D2001" t="s">
        <v>23</v>
      </c>
      <c r="E2001" t="s">
        <v>27</v>
      </c>
      <c r="F2001" t="s">
        <v>45</v>
      </c>
      <c r="G2001">
        <v>279469.62</v>
      </c>
      <c r="H2001">
        <v>76132.73</v>
      </c>
      <c r="I2001">
        <v>743</v>
      </c>
      <c r="J2001">
        <v>125786.35</v>
      </c>
      <c r="K2001" t="s">
        <v>25</v>
      </c>
      <c r="L2001">
        <v>5</v>
      </c>
      <c r="M2001" s="1">
        <v>43403</v>
      </c>
      <c r="N20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A303-8712-49E6-989D-AC4A189B32BB}">
  <dimension ref="A1:R2001"/>
  <sheetViews>
    <sheetView workbookViewId="0">
      <pane ySplit="1" topLeftCell="A1872" activePane="bottomLeft" state="frozen"/>
      <selection pane="bottomLeft" activeCell="R1986" sqref="R1986"/>
    </sheetView>
  </sheetViews>
  <sheetFormatPr defaultRowHeight="14.5"/>
  <cols>
    <col min="1" max="1" width="10.81640625" bestFit="1" customWidth="1"/>
    <col min="2" max="2" width="5.453125" customWidth="1"/>
    <col min="3" max="3" width="2.54296875" customWidth="1"/>
    <col min="4" max="4" width="3.81640625" customWidth="1"/>
    <col min="5" max="5" width="6.26953125" customWidth="1"/>
    <col min="6" max="6" width="5.453125" customWidth="1"/>
    <col min="7" max="8" width="14.1796875" bestFit="1" customWidth="1"/>
    <col min="10" max="10" width="11.54296875" bestFit="1" customWidth="1"/>
    <col min="11" max="11" width="10.08984375" bestFit="1" customWidth="1"/>
    <col min="12" max="12" width="9.7265625" customWidth="1"/>
    <col min="13" max="13" width="10.453125" bestFit="1" customWidth="1"/>
    <col min="15" max="15" width="15" bestFit="1" customWidth="1"/>
    <col min="16" max="16" width="10.90625" bestFit="1" customWidth="1"/>
    <col min="17" max="17" width="14.26953125" bestFit="1" customWidth="1"/>
    <col min="18" max="18" width="11.54296875" bestFit="1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2034</v>
      </c>
      <c r="P1" s="2" t="s">
        <v>2035</v>
      </c>
      <c r="Q1" s="2" t="s">
        <v>2036</v>
      </c>
      <c r="R1" s="2" t="s">
        <v>2037</v>
      </c>
    </row>
    <row r="2" spans="1:18">
      <c r="A2" t="s">
        <v>14</v>
      </c>
      <c r="B2">
        <v>56</v>
      </c>
      <c r="C2" t="s">
        <v>15</v>
      </c>
      <c r="D2" t="s">
        <v>16</v>
      </c>
      <c r="E2" t="s">
        <v>17</v>
      </c>
      <c r="F2" t="s">
        <v>18</v>
      </c>
      <c r="G2">
        <v>36631.49</v>
      </c>
      <c r="H2">
        <v>61614.76</v>
      </c>
      <c r="I2">
        <v>564</v>
      </c>
      <c r="J2">
        <v>64963.66</v>
      </c>
      <c r="K2" t="s">
        <v>19</v>
      </c>
      <c r="L2">
        <v>30</v>
      </c>
      <c r="M2" s="1">
        <v>44410</v>
      </c>
      <c r="N2" t="s">
        <v>20</v>
      </c>
      <c r="O2" t="str" cm="1">
        <f t="array" ref="O2">_xlfn.IFS(L2&lt;=15, "Low Engagement", L2&lt;=35, "Active", L2&lt;=60, "Highly Active", L2&gt;60, "Power User")</f>
        <v>Active</v>
      </c>
      <c r="P2" t="str" cm="1">
        <f t="array" ref="P2">_xlfn.IFS(B2&lt;=25,"Youth",B2&lt;=35,"Young Adult",B2&lt;=50,"Adult",B2&lt;=70,"Senior")</f>
        <v>Senior</v>
      </c>
      <c r="Q2" t="str" cm="1">
        <f t="array" ref="Q2">_xlfn.IFS(G2&lt;10000,"Low Value",G2&lt;=50000,"Mid Value",G2&lt;=150000,"High Value",G2&gt;150000,"Premium")</f>
        <v>Mid Value</v>
      </c>
      <c r="R2" t="str" cm="1">
        <f t="array" ref="R2">_xlfn.IFS(I2&lt;500,"High Risk",I2&lt;650,"Medium Risk",I2&lt;750,"Low Risk",I2&gt;=750,"Very Low Risk")</f>
        <v>Medium Risk</v>
      </c>
    </row>
    <row r="3" spans="1:18">
      <c r="A3" t="s">
        <v>21</v>
      </c>
      <c r="B3">
        <v>69</v>
      </c>
      <c r="C3" t="s">
        <v>22</v>
      </c>
      <c r="D3" t="s">
        <v>23</v>
      </c>
      <c r="E3" t="s">
        <v>24</v>
      </c>
      <c r="F3" t="s">
        <v>18</v>
      </c>
      <c r="G3">
        <v>67112.820000000007</v>
      </c>
      <c r="H3">
        <v>8099.94</v>
      </c>
      <c r="I3">
        <v>767</v>
      </c>
      <c r="J3">
        <v>246927.03</v>
      </c>
      <c r="K3" t="s">
        <v>25</v>
      </c>
      <c r="L3">
        <v>40</v>
      </c>
      <c r="M3" s="1">
        <v>43329</v>
      </c>
      <c r="N3" t="s">
        <v>20</v>
      </c>
      <c r="O3" t="str" cm="1">
        <f t="array" ref="O3">_xlfn.IFS(L3&lt;=15, "Low Engagement", L3&lt;=35, "Active", L3&lt;=60, "Highly Active", L3&gt;60, "Power User")</f>
        <v>Highly Active</v>
      </c>
      <c r="P3" t="str" cm="1">
        <f t="array" ref="P3">_xlfn.IFS(B3&lt;=25,"Youth",B3&lt;=35,"Young Adult",B3&lt;=50,"Adult",B3&lt;=70,"Senior")</f>
        <v>Senior</v>
      </c>
      <c r="Q3" t="str" cm="1">
        <f t="array" ref="Q3">_xlfn.IFS(G3&lt;10000,"Low Value",G3&lt;=50000,"Mid Value",G3&lt;=150000,"High Value",G3&gt;150000,"Premium")</f>
        <v>High Value</v>
      </c>
      <c r="R3" t="str" cm="1">
        <f t="array" ref="R3">_xlfn.IFS(I3&lt;500,"High Risk",I3&lt;650,"Medium Risk",I3&lt;750,"Low Risk",I3&gt;=750,"Very Low Risk")</f>
        <v>Very Low Risk</v>
      </c>
    </row>
    <row r="4" spans="1:18">
      <c r="A4" t="s">
        <v>26</v>
      </c>
      <c r="B4">
        <v>46</v>
      </c>
      <c r="C4" t="s">
        <v>22</v>
      </c>
      <c r="D4" t="s">
        <v>23</v>
      </c>
      <c r="E4" t="s">
        <v>27</v>
      </c>
      <c r="F4" t="s">
        <v>18</v>
      </c>
      <c r="G4">
        <v>5019</v>
      </c>
      <c r="H4">
        <v>47543.97</v>
      </c>
      <c r="I4">
        <v>501</v>
      </c>
      <c r="J4">
        <v>191289.58</v>
      </c>
      <c r="K4" t="s">
        <v>25</v>
      </c>
      <c r="L4">
        <v>46</v>
      </c>
      <c r="M4" s="1">
        <v>43152</v>
      </c>
      <c r="N4" t="s">
        <v>20</v>
      </c>
      <c r="O4" t="str" cm="1">
        <f t="array" ref="O4">_xlfn.IFS(L4&lt;=15, "Low Engagement", L4&lt;=35, "Active", L4&lt;=60, "Highly Active", L4&gt;60, "Power User")</f>
        <v>Highly Active</v>
      </c>
      <c r="P4" t="str" cm="1">
        <f t="array" ref="P4">_xlfn.IFS(B4&lt;=25,"Youth",B4&lt;=35,"Young Adult",B4&lt;=50,"Adult",B4&lt;=70,"Senior")</f>
        <v>Adult</v>
      </c>
      <c r="Q4" t="str" cm="1">
        <f t="array" ref="Q4">_xlfn.IFS(G4&lt;10000,"Low Value",G4&lt;=50000,"Mid Value",G4&lt;=150000,"High Value",G4&gt;150000,"Premium")</f>
        <v>Low Value</v>
      </c>
      <c r="R4" t="str" cm="1">
        <f t="array" ref="R4">_xlfn.IFS(I4&lt;500,"High Risk",I4&lt;650,"Medium Risk",I4&lt;750,"Low Risk",I4&gt;=750,"Very Low Risk")</f>
        <v>Medium Risk</v>
      </c>
    </row>
    <row r="5" spans="1:18">
      <c r="A5" t="s">
        <v>28</v>
      </c>
      <c r="B5">
        <v>32</v>
      </c>
      <c r="C5" t="s">
        <v>15</v>
      </c>
      <c r="D5" t="s">
        <v>29</v>
      </c>
      <c r="E5" t="s">
        <v>17</v>
      </c>
      <c r="F5" t="s">
        <v>18</v>
      </c>
      <c r="G5">
        <v>39684.550000000003</v>
      </c>
      <c r="H5">
        <v>169252.12</v>
      </c>
      <c r="I5">
        <v>454</v>
      </c>
      <c r="J5">
        <v>46958.25</v>
      </c>
      <c r="K5" t="s">
        <v>19</v>
      </c>
      <c r="L5">
        <v>32</v>
      </c>
      <c r="M5" s="1">
        <v>44619</v>
      </c>
      <c r="N5" t="s">
        <v>20</v>
      </c>
      <c r="O5" t="str" cm="1">
        <f t="array" ref="O5">_xlfn.IFS(L5&lt;=15, "Low Engagement", L5&lt;=35, "Active", L5&lt;=60, "Highly Active", L5&gt;60, "Power User")</f>
        <v>Active</v>
      </c>
      <c r="P5" t="str" cm="1">
        <f t="array" ref="P5">_xlfn.IFS(B5&lt;=25,"Youth",B5&lt;=35,"Young Adult",B5&lt;=50,"Adult",B5&lt;=70,"Senior")</f>
        <v>Young Adult</v>
      </c>
      <c r="Q5" t="str" cm="1">
        <f t="array" ref="Q5">_xlfn.IFS(G5&lt;10000,"Low Value",G5&lt;=50000,"Mid Value",G5&lt;=150000,"High Value",G5&gt;150000,"Premium")</f>
        <v>Mid Value</v>
      </c>
      <c r="R5" t="str" cm="1">
        <f t="array" ref="R5">_xlfn.IFS(I5&lt;500,"High Risk",I5&lt;650,"Medium Risk",I5&lt;750,"Low Risk",I5&gt;=750,"Very Low Risk")</f>
        <v>High Risk</v>
      </c>
    </row>
    <row r="6" spans="1:18">
      <c r="A6" t="s">
        <v>30</v>
      </c>
      <c r="B6">
        <v>60</v>
      </c>
      <c r="C6" t="s">
        <v>22</v>
      </c>
      <c r="D6" t="s">
        <v>16</v>
      </c>
      <c r="E6" t="s">
        <v>27</v>
      </c>
      <c r="F6" t="s">
        <v>31</v>
      </c>
      <c r="G6">
        <v>159215.69</v>
      </c>
      <c r="H6">
        <v>46649.52</v>
      </c>
      <c r="I6">
        <v>312</v>
      </c>
      <c r="J6">
        <v>45301.24</v>
      </c>
      <c r="K6" t="s">
        <v>25</v>
      </c>
      <c r="L6">
        <v>10</v>
      </c>
      <c r="M6" s="1">
        <v>43664</v>
      </c>
      <c r="N6" t="s">
        <v>20</v>
      </c>
      <c r="O6" t="str" cm="1">
        <f t="array" ref="O6">_xlfn.IFS(L6&lt;=15, "Low Engagement", L6&lt;=35, "Active", L6&lt;=60, "Highly Active", L6&gt;60, "Power User")</f>
        <v>Low Engagement</v>
      </c>
      <c r="P6" t="str" cm="1">
        <f t="array" ref="P6">_xlfn.IFS(B6&lt;=25,"Youth",B6&lt;=35,"Young Adult",B6&lt;=50,"Adult",B6&lt;=70,"Senior")</f>
        <v>Senior</v>
      </c>
      <c r="Q6" t="str" cm="1">
        <f t="array" ref="Q6">_xlfn.IFS(G6&lt;10000,"Low Value",G6&lt;=50000,"Mid Value",G6&lt;=150000,"High Value",G6&gt;150000,"Premium")</f>
        <v>Premium</v>
      </c>
      <c r="R6" t="str" cm="1">
        <f t="array" ref="R6">_xlfn.IFS(I6&lt;500,"High Risk",I6&lt;650,"Medium Risk",I6&lt;750,"Low Risk",I6&gt;=750,"Very Low Risk")</f>
        <v>High Risk</v>
      </c>
    </row>
    <row r="7" spans="1:18">
      <c r="A7" t="s">
        <v>32</v>
      </c>
      <c r="B7">
        <v>25</v>
      </c>
      <c r="C7" t="s">
        <v>22</v>
      </c>
      <c r="D7" t="s">
        <v>29</v>
      </c>
      <c r="E7" t="s">
        <v>24</v>
      </c>
      <c r="F7" t="s">
        <v>33</v>
      </c>
      <c r="G7">
        <v>122420.84</v>
      </c>
      <c r="H7">
        <v>15810.17</v>
      </c>
      <c r="I7">
        <v>596</v>
      </c>
      <c r="J7">
        <v>75629.84</v>
      </c>
      <c r="K7" t="s">
        <v>25</v>
      </c>
      <c r="L7">
        <v>27</v>
      </c>
      <c r="M7" s="1">
        <v>43602</v>
      </c>
      <c r="N7" t="s">
        <v>20</v>
      </c>
      <c r="O7" t="str" cm="1">
        <f t="array" ref="O7">_xlfn.IFS(L7&lt;=15, "Low Engagement", L7&lt;=35, "Active", L7&lt;=60, "Highly Active", L7&gt;60, "Power User")</f>
        <v>Active</v>
      </c>
      <c r="P7" t="str" cm="1">
        <f t="array" ref="P7">_xlfn.IFS(B7&lt;=25,"Youth",B7&lt;=35,"Young Adult",B7&lt;=50,"Adult",B7&lt;=70,"Senior")</f>
        <v>Youth</v>
      </c>
      <c r="Q7" t="str" cm="1">
        <f t="array" ref="Q7">_xlfn.IFS(G7&lt;10000,"Low Value",G7&lt;=50000,"Mid Value",G7&lt;=150000,"High Value",G7&gt;150000,"Premium")</f>
        <v>High Value</v>
      </c>
      <c r="R7" t="str" cm="1">
        <f t="array" ref="R7">_xlfn.IFS(I7&lt;500,"High Risk",I7&lt;650,"Medium Risk",I7&lt;750,"Low Risk",I7&gt;=750,"Very Low Risk")</f>
        <v>Medium Risk</v>
      </c>
    </row>
    <row r="8" spans="1:18">
      <c r="A8" t="s">
        <v>34</v>
      </c>
      <c r="B8">
        <v>38</v>
      </c>
      <c r="C8" t="s">
        <v>22</v>
      </c>
      <c r="D8" t="s">
        <v>23</v>
      </c>
      <c r="E8" t="s">
        <v>17</v>
      </c>
      <c r="F8" t="s">
        <v>18</v>
      </c>
      <c r="G8">
        <v>71898.73</v>
      </c>
      <c r="H8">
        <v>178648.48</v>
      </c>
      <c r="I8">
        <v>797</v>
      </c>
      <c r="J8">
        <v>241052.56</v>
      </c>
      <c r="K8" t="s">
        <v>25</v>
      </c>
      <c r="L8">
        <v>51</v>
      </c>
      <c r="M8" s="1">
        <v>43558</v>
      </c>
      <c r="N8" t="s">
        <v>35</v>
      </c>
      <c r="O8" t="str" cm="1">
        <f t="array" ref="O8">_xlfn.IFS(L8&lt;=15, "Low Engagement", L8&lt;=35, "Active", L8&lt;=60, "Highly Active", L8&gt;60, "Power User")</f>
        <v>Highly Active</v>
      </c>
      <c r="P8" t="str" cm="1">
        <f t="array" ref="P8">_xlfn.IFS(B8&lt;=25,"Youth",B8&lt;=35,"Young Adult",B8&lt;=50,"Adult",B8&lt;=70,"Senior")</f>
        <v>Adult</v>
      </c>
      <c r="Q8" t="str" cm="1">
        <f t="array" ref="Q8">_xlfn.IFS(G8&lt;10000,"Low Value",G8&lt;=50000,"Mid Value",G8&lt;=150000,"High Value",G8&gt;150000,"Premium")</f>
        <v>High Value</v>
      </c>
      <c r="R8" t="str" cm="1">
        <f t="array" ref="R8">_xlfn.IFS(I8&lt;500,"High Risk",I8&lt;650,"Medium Risk",I8&lt;750,"Low Risk",I8&gt;=750,"Very Low Risk")</f>
        <v>Very Low Risk</v>
      </c>
    </row>
    <row r="9" spans="1:18">
      <c r="A9" t="s">
        <v>36</v>
      </c>
      <c r="B9">
        <v>56</v>
      </c>
      <c r="C9" t="s">
        <v>15</v>
      </c>
      <c r="D9" t="s">
        <v>37</v>
      </c>
      <c r="E9" t="s">
        <v>27</v>
      </c>
      <c r="F9" t="s">
        <v>18</v>
      </c>
      <c r="G9">
        <v>21219.62</v>
      </c>
      <c r="H9">
        <v>153074.54</v>
      </c>
      <c r="I9">
        <v>544</v>
      </c>
      <c r="J9">
        <v>176751.39</v>
      </c>
      <c r="K9" t="s">
        <v>38</v>
      </c>
      <c r="L9">
        <v>8</v>
      </c>
      <c r="M9" s="1">
        <v>43386</v>
      </c>
      <c r="N9" t="s">
        <v>20</v>
      </c>
      <c r="O9" t="str" cm="1">
        <f t="array" ref="O9">_xlfn.IFS(L9&lt;=15, "Low Engagement", L9&lt;=35, "Active", L9&lt;=60, "Highly Active", L9&gt;60, "Power User")</f>
        <v>Low Engagement</v>
      </c>
      <c r="P9" t="str" cm="1">
        <f t="array" ref="P9">_xlfn.IFS(B9&lt;=25,"Youth",B9&lt;=35,"Young Adult",B9&lt;=50,"Adult",B9&lt;=70,"Senior")</f>
        <v>Senior</v>
      </c>
      <c r="Q9" t="str" cm="1">
        <f t="array" ref="Q9">_xlfn.IFS(G9&lt;10000,"Low Value",G9&lt;=50000,"Mid Value",G9&lt;=150000,"High Value",G9&gt;150000,"Premium")</f>
        <v>Mid Value</v>
      </c>
      <c r="R9" t="str" cm="1">
        <f t="array" ref="R9">_xlfn.IFS(I9&lt;500,"High Risk",I9&lt;650,"Medium Risk",I9&lt;750,"Low Risk",I9&gt;=750,"Very Low Risk")</f>
        <v>Medium Risk</v>
      </c>
    </row>
    <row r="10" spans="1:18">
      <c r="A10" t="s">
        <v>39</v>
      </c>
      <c r="B10">
        <v>36</v>
      </c>
      <c r="C10" t="s">
        <v>22</v>
      </c>
      <c r="D10" t="s">
        <v>23</v>
      </c>
      <c r="E10" t="s">
        <v>27</v>
      </c>
      <c r="F10" t="s">
        <v>18</v>
      </c>
      <c r="G10">
        <v>25473.31</v>
      </c>
      <c r="H10">
        <v>101147.79</v>
      </c>
      <c r="I10">
        <v>599</v>
      </c>
      <c r="J10">
        <v>166455.65</v>
      </c>
      <c r="K10" t="s">
        <v>38</v>
      </c>
      <c r="L10">
        <v>51</v>
      </c>
      <c r="M10" s="1">
        <v>44609</v>
      </c>
      <c r="N10" t="s">
        <v>20</v>
      </c>
      <c r="O10" t="str" cm="1">
        <f t="array" ref="O10">_xlfn.IFS(L10&lt;=15, "Low Engagement", L10&lt;=35, "Active", L10&lt;=60, "Highly Active", L10&gt;60, "Power User")</f>
        <v>Highly Active</v>
      </c>
      <c r="P10" t="str" cm="1">
        <f t="array" ref="P10">_xlfn.IFS(B10&lt;=25,"Youth",B10&lt;=35,"Young Adult",B10&lt;=50,"Adult",B10&lt;=70,"Senior")</f>
        <v>Adult</v>
      </c>
      <c r="Q10" t="str" cm="1">
        <f t="array" ref="Q10">_xlfn.IFS(G10&lt;10000,"Low Value",G10&lt;=50000,"Mid Value",G10&lt;=150000,"High Value",G10&gt;150000,"Premium")</f>
        <v>Mid Value</v>
      </c>
      <c r="R10" t="str" cm="1">
        <f t="array" ref="R10">_xlfn.IFS(I10&lt;500,"High Risk",I10&lt;650,"Medium Risk",I10&lt;750,"Low Risk",I10&gt;=750,"Very Low Risk")</f>
        <v>Medium Risk</v>
      </c>
    </row>
    <row r="11" spans="1:18">
      <c r="A11" t="s">
        <v>40</v>
      </c>
      <c r="B11">
        <v>40</v>
      </c>
      <c r="C11" t="s">
        <v>22</v>
      </c>
      <c r="D11" t="s">
        <v>41</v>
      </c>
      <c r="E11" t="s">
        <v>27</v>
      </c>
      <c r="F11" t="s">
        <v>31</v>
      </c>
      <c r="G11">
        <v>199237.3</v>
      </c>
      <c r="H11">
        <v>94853.52</v>
      </c>
      <c r="I11">
        <v>661</v>
      </c>
      <c r="J11">
        <v>73497.38</v>
      </c>
      <c r="K11" t="s">
        <v>25</v>
      </c>
      <c r="L11">
        <v>36</v>
      </c>
      <c r="M11" s="1">
        <v>43310</v>
      </c>
      <c r="N11" t="s">
        <v>35</v>
      </c>
      <c r="O11" t="str" cm="1">
        <f t="array" ref="O11">_xlfn.IFS(L11&lt;=15, "Low Engagement", L11&lt;=35, "Active", L11&lt;=60, "Highly Active", L11&gt;60, "Power User")</f>
        <v>Highly Active</v>
      </c>
      <c r="P11" t="str" cm="1">
        <f t="array" ref="P11">_xlfn.IFS(B11&lt;=25,"Youth",B11&lt;=35,"Young Adult",B11&lt;=50,"Adult",B11&lt;=70,"Senior")</f>
        <v>Adult</v>
      </c>
      <c r="Q11" t="str" cm="1">
        <f t="array" ref="Q11">_xlfn.IFS(G11&lt;10000,"Low Value",G11&lt;=50000,"Mid Value",G11&lt;=150000,"High Value",G11&gt;150000,"Premium")</f>
        <v>Premium</v>
      </c>
      <c r="R11" t="str" cm="1">
        <f t="array" ref="R11">_xlfn.IFS(I11&lt;500,"High Risk",I11&lt;650,"Medium Risk",I11&lt;750,"Low Risk",I11&gt;=750,"Very Low Risk")</f>
        <v>Low Risk</v>
      </c>
    </row>
    <row r="12" spans="1:18">
      <c r="A12" t="s">
        <v>42</v>
      </c>
      <c r="B12">
        <v>28</v>
      </c>
      <c r="C12" t="s">
        <v>15</v>
      </c>
      <c r="D12" t="s">
        <v>23</v>
      </c>
      <c r="E12" t="s">
        <v>17</v>
      </c>
      <c r="F12" t="s">
        <v>18</v>
      </c>
      <c r="G12">
        <v>11234.42</v>
      </c>
      <c r="H12">
        <v>47498.49</v>
      </c>
      <c r="I12">
        <v>653</v>
      </c>
      <c r="J12">
        <v>53024.31</v>
      </c>
      <c r="K12" t="s">
        <v>25</v>
      </c>
      <c r="L12">
        <v>42</v>
      </c>
      <c r="M12" s="1">
        <v>44486</v>
      </c>
      <c r="N12" t="s">
        <v>20</v>
      </c>
      <c r="O12" t="str" cm="1">
        <f t="array" ref="O12">_xlfn.IFS(L12&lt;=15, "Low Engagement", L12&lt;=35, "Active", L12&lt;=60, "Highly Active", L12&gt;60, "Power User")</f>
        <v>Highly Active</v>
      </c>
      <c r="P12" t="str" cm="1">
        <f t="array" ref="P12">_xlfn.IFS(B12&lt;=25,"Youth",B12&lt;=35,"Young Adult",B12&lt;=50,"Adult",B12&lt;=70,"Senior")</f>
        <v>Young Adult</v>
      </c>
      <c r="Q12" t="str" cm="1">
        <f t="array" ref="Q12">_xlfn.IFS(G12&lt;10000,"Low Value",G12&lt;=50000,"Mid Value",G12&lt;=150000,"High Value",G12&gt;150000,"Premium")</f>
        <v>Mid Value</v>
      </c>
      <c r="R12" t="str" cm="1">
        <f t="array" ref="R12">_xlfn.IFS(I12&lt;500,"High Risk",I12&lt;650,"Medium Risk",I12&lt;750,"Low Risk",I12&gt;=750,"Very Low Risk")</f>
        <v>Low Risk</v>
      </c>
    </row>
    <row r="13" spans="1:18">
      <c r="A13" t="s">
        <v>43</v>
      </c>
      <c r="B13">
        <v>28</v>
      </c>
      <c r="C13" t="s">
        <v>15</v>
      </c>
      <c r="D13" t="s">
        <v>16</v>
      </c>
      <c r="E13" t="s">
        <v>27</v>
      </c>
      <c r="F13" t="s">
        <v>33</v>
      </c>
      <c r="G13">
        <v>35292.78</v>
      </c>
      <c r="H13">
        <v>119055.45</v>
      </c>
      <c r="I13">
        <v>820</v>
      </c>
      <c r="J13">
        <v>310412.78999999998</v>
      </c>
      <c r="K13" t="s">
        <v>38</v>
      </c>
      <c r="L13">
        <v>55</v>
      </c>
      <c r="M13" s="1">
        <v>44617</v>
      </c>
      <c r="N13" t="s">
        <v>20</v>
      </c>
      <c r="O13" t="str" cm="1">
        <f t="array" ref="O13">_xlfn.IFS(L13&lt;=15, "Low Engagement", L13&lt;=35, "Active", L13&lt;=60, "Highly Active", L13&gt;60, "Power User")</f>
        <v>Highly Active</v>
      </c>
      <c r="P13" t="str" cm="1">
        <f t="array" ref="P13">_xlfn.IFS(B13&lt;=25,"Youth",B13&lt;=35,"Young Adult",B13&lt;=50,"Adult",B13&lt;=70,"Senior")</f>
        <v>Young Adult</v>
      </c>
      <c r="Q13" t="str" cm="1">
        <f t="array" ref="Q13">_xlfn.IFS(G13&lt;10000,"Low Value",G13&lt;=50000,"Mid Value",G13&lt;=150000,"High Value",G13&gt;150000,"Premium")</f>
        <v>Mid Value</v>
      </c>
      <c r="R13" t="str" cm="1">
        <f t="array" ref="R13">_xlfn.IFS(I13&lt;500,"High Risk",I13&lt;650,"Medium Risk",I13&lt;750,"Low Risk",I13&gt;=750,"Very Low Risk")</f>
        <v>Very Low Risk</v>
      </c>
    </row>
    <row r="14" spans="1:18">
      <c r="A14" t="s">
        <v>44</v>
      </c>
      <c r="B14">
        <v>41</v>
      </c>
      <c r="C14" t="s">
        <v>22</v>
      </c>
      <c r="D14" t="s">
        <v>23</v>
      </c>
      <c r="E14" t="s">
        <v>27</v>
      </c>
      <c r="F14" t="s">
        <v>45</v>
      </c>
      <c r="G14">
        <v>108511.82</v>
      </c>
      <c r="H14">
        <v>117465.37</v>
      </c>
      <c r="I14">
        <v>685</v>
      </c>
      <c r="J14">
        <v>161171.85999999999</v>
      </c>
      <c r="K14" t="s">
        <v>25</v>
      </c>
      <c r="L14">
        <v>35</v>
      </c>
      <c r="M14" s="1">
        <v>44928</v>
      </c>
      <c r="N14" t="s">
        <v>20</v>
      </c>
      <c r="O14" t="str" cm="1">
        <f t="array" ref="O14">_xlfn.IFS(L14&lt;=15, "Low Engagement", L14&lt;=35, "Active", L14&lt;=60, "Highly Active", L14&gt;60, "Power User")</f>
        <v>Active</v>
      </c>
      <c r="P14" t="str" cm="1">
        <f t="array" ref="P14">_xlfn.IFS(B14&lt;=25,"Youth",B14&lt;=35,"Young Adult",B14&lt;=50,"Adult",B14&lt;=70,"Senior")</f>
        <v>Adult</v>
      </c>
      <c r="Q14" t="str" cm="1">
        <f t="array" ref="Q14">_xlfn.IFS(G14&lt;10000,"Low Value",G14&lt;=50000,"Mid Value",G14&lt;=150000,"High Value",G14&gt;150000,"Premium")</f>
        <v>High Value</v>
      </c>
      <c r="R14" t="str" cm="1">
        <f t="array" ref="R14">_xlfn.IFS(I14&lt;500,"High Risk",I14&lt;650,"Medium Risk",I14&lt;750,"Low Risk",I14&gt;=750,"Very Low Risk")</f>
        <v>Low Risk</v>
      </c>
    </row>
    <row r="15" spans="1:18">
      <c r="A15" t="s">
        <v>46</v>
      </c>
      <c r="B15">
        <v>53</v>
      </c>
      <c r="C15" t="s">
        <v>22</v>
      </c>
      <c r="D15" t="s">
        <v>41</v>
      </c>
      <c r="E15" t="s">
        <v>47</v>
      </c>
      <c r="F15" t="s">
        <v>33</v>
      </c>
      <c r="G15">
        <v>55871.69</v>
      </c>
      <c r="H15">
        <v>16702.55</v>
      </c>
      <c r="I15">
        <v>611</v>
      </c>
      <c r="J15">
        <v>70374.5</v>
      </c>
      <c r="K15" t="s">
        <v>38</v>
      </c>
      <c r="L15">
        <v>36</v>
      </c>
      <c r="M15" s="1">
        <v>44217</v>
      </c>
      <c r="N15" t="s">
        <v>20</v>
      </c>
      <c r="O15" t="str" cm="1">
        <f t="array" ref="O15">_xlfn.IFS(L15&lt;=15, "Low Engagement", L15&lt;=35, "Active", L15&lt;=60, "Highly Active", L15&gt;60, "Power User")</f>
        <v>Highly Active</v>
      </c>
      <c r="P15" t="str" cm="1">
        <f t="array" ref="P15">_xlfn.IFS(B15&lt;=25,"Youth",B15&lt;=35,"Young Adult",B15&lt;=50,"Adult",B15&lt;=70,"Senior")</f>
        <v>Senior</v>
      </c>
      <c r="Q15" t="str" cm="1">
        <f t="array" ref="Q15">_xlfn.IFS(G15&lt;10000,"Low Value",G15&lt;=50000,"Mid Value",G15&lt;=150000,"High Value",G15&gt;150000,"Premium")</f>
        <v>High Value</v>
      </c>
      <c r="R15" t="str" cm="1">
        <f t="array" ref="R15">_xlfn.IFS(I15&lt;500,"High Risk",I15&lt;650,"Medium Risk",I15&lt;750,"Low Risk",I15&gt;=750,"Very Low Risk")</f>
        <v>Medium Risk</v>
      </c>
    </row>
    <row r="16" spans="1:18">
      <c r="A16" t="s">
        <v>48</v>
      </c>
      <c r="B16">
        <v>57</v>
      </c>
      <c r="C16" t="s">
        <v>15</v>
      </c>
      <c r="D16" t="s">
        <v>29</v>
      </c>
      <c r="E16" t="s">
        <v>24</v>
      </c>
      <c r="F16" t="s">
        <v>33</v>
      </c>
      <c r="G16">
        <v>39424.620000000003</v>
      </c>
      <c r="H16">
        <v>14810.37</v>
      </c>
      <c r="I16">
        <v>713</v>
      </c>
      <c r="J16">
        <v>445437.56</v>
      </c>
      <c r="K16" t="s">
        <v>25</v>
      </c>
      <c r="L16">
        <v>48</v>
      </c>
      <c r="M16" s="1">
        <v>43279</v>
      </c>
      <c r="N16" t="s">
        <v>20</v>
      </c>
      <c r="O16" t="str" cm="1">
        <f t="array" ref="O16">_xlfn.IFS(L16&lt;=15, "Low Engagement", L16&lt;=35, "Active", L16&lt;=60, "Highly Active", L16&gt;60, "Power User")</f>
        <v>Highly Active</v>
      </c>
      <c r="P16" t="str" cm="1">
        <f t="array" ref="P16">_xlfn.IFS(B16&lt;=25,"Youth",B16&lt;=35,"Young Adult",B16&lt;=50,"Adult",B16&lt;=70,"Senior")</f>
        <v>Senior</v>
      </c>
      <c r="Q16" t="str" cm="1">
        <f t="array" ref="Q16">_xlfn.IFS(G16&lt;10000,"Low Value",G16&lt;=50000,"Mid Value",G16&lt;=150000,"High Value",G16&gt;150000,"Premium")</f>
        <v>Mid Value</v>
      </c>
      <c r="R16" t="str" cm="1">
        <f t="array" ref="R16">_xlfn.IFS(I16&lt;500,"High Risk",I16&lt;650,"Medium Risk",I16&lt;750,"Low Risk",I16&gt;=750,"Very Low Risk")</f>
        <v>Low Risk</v>
      </c>
    </row>
    <row r="17" spans="1:18">
      <c r="A17" t="s">
        <v>49</v>
      </c>
      <c r="B17">
        <v>41</v>
      </c>
      <c r="C17" t="s">
        <v>15</v>
      </c>
      <c r="D17" t="s">
        <v>23</v>
      </c>
      <c r="E17" t="s">
        <v>17</v>
      </c>
      <c r="F17" t="s">
        <v>31</v>
      </c>
      <c r="G17">
        <v>102049.15</v>
      </c>
      <c r="H17">
        <v>253101.23</v>
      </c>
      <c r="I17">
        <v>577</v>
      </c>
      <c r="J17">
        <v>53654.53</v>
      </c>
      <c r="K17" t="s">
        <v>38</v>
      </c>
      <c r="L17">
        <v>56</v>
      </c>
      <c r="M17" s="1">
        <v>44310</v>
      </c>
      <c r="N17" t="s">
        <v>20</v>
      </c>
      <c r="O17" t="str" cm="1">
        <f t="array" ref="O17">_xlfn.IFS(L17&lt;=15, "Low Engagement", L17&lt;=35, "Active", L17&lt;=60, "Highly Active", L17&gt;60, "Power User")</f>
        <v>Highly Active</v>
      </c>
      <c r="P17" t="str" cm="1">
        <f t="array" ref="P17">_xlfn.IFS(B17&lt;=25,"Youth",B17&lt;=35,"Young Adult",B17&lt;=50,"Adult",B17&lt;=70,"Senior")</f>
        <v>Adult</v>
      </c>
      <c r="Q17" t="str" cm="1">
        <f t="array" ref="Q17">_xlfn.IFS(G17&lt;10000,"Low Value",G17&lt;=50000,"Mid Value",G17&lt;=150000,"High Value",G17&gt;150000,"Premium")</f>
        <v>High Value</v>
      </c>
      <c r="R17" t="str" cm="1">
        <f t="array" ref="R17">_xlfn.IFS(I17&lt;500,"High Risk",I17&lt;650,"Medium Risk",I17&lt;750,"Low Risk",I17&gt;=750,"Very Low Risk")</f>
        <v>Medium Risk</v>
      </c>
    </row>
    <row r="18" spans="1:18">
      <c r="A18" t="s">
        <v>50</v>
      </c>
      <c r="B18">
        <v>20</v>
      </c>
      <c r="C18" t="s">
        <v>22</v>
      </c>
      <c r="D18" t="s">
        <v>23</v>
      </c>
      <c r="E18" t="s">
        <v>47</v>
      </c>
      <c r="F18" t="s">
        <v>31</v>
      </c>
      <c r="G18">
        <v>97824.04</v>
      </c>
      <c r="H18">
        <v>23769.74</v>
      </c>
      <c r="I18">
        <v>655</v>
      </c>
      <c r="J18">
        <v>162861.19</v>
      </c>
      <c r="K18" t="s">
        <v>25</v>
      </c>
      <c r="L18">
        <v>36</v>
      </c>
      <c r="M18" s="1">
        <v>43965</v>
      </c>
      <c r="N18" t="s">
        <v>35</v>
      </c>
      <c r="O18" t="str" cm="1">
        <f t="array" ref="O18">_xlfn.IFS(L18&lt;=15, "Low Engagement", L18&lt;=35, "Active", L18&lt;=60, "Highly Active", L18&gt;60, "Power User")</f>
        <v>Highly Active</v>
      </c>
      <c r="P18" t="str" cm="1">
        <f t="array" ref="P18">_xlfn.IFS(B18&lt;=25,"Youth",B18&lt;=35,"Young Adult",B18&lt;=50,"Adult",B18&lt;=70,"Senior")</f>
        <v>Youth</v>
      </c>
      <c r="Q18" t="str" cm="1">
        <f t="array" ref="Q18">_xlfn.IFS(G18&lt;10000,"Low Value",G18&lt;=50000,"Mid Value",G18&lt;=150000,"High Value",G18&gt;150000,"Premium")</f>
        <v>High Value</v>
      </c>
      <c r="R18" t="str" cm="1">
        <f t="array" ref="R18">_xlfn.IFS(I18&lt;500,"High Risk",I18&lt;650,"Medium Risk",I18&lt;750,"Low Risk",I18&gt;=750,"Very Low Risk")</f>
        <v>Low Risk</v>
      </c>
    </row>
    <row r="19" spans="1:18">
      <c r="A19" t="s">
        <v>51</v>
      </c>
      <c r="B19">
        <v>39</v>
      </c>
      <c r="C19" t="s">
        <v>22</v>
      </c>
      <c r="D19" t="s">
        <v>23</v>
      </c>
      <c r="E19" t="s">
        <v>27</v>
      </c>
      <c r="F19" t="s">
        <v>18</v>
      </c>
      <c r="G19">
        <v>90249.06</v>
      </c>
      <c r="H19">
        <v>54457.18</v>
      </c>
      <c r="I19">
        <v>824</v>
      </c>
      <c r="J19">
        <v>95396.91</v>
      </c>
      <c r="K19" t="s">
        <v>38</v>
      </c>
      <c r="L19">
        <v>25</v>
      </c>
      <c r="M19" s="1">
        <v>43166</v>
      </c>
      <c r="N19" t="s">
        <v>20</v>
      </c>
      <c r="O19" t="str" cm="1">
        <f t="array" ref="O19">_xlfn.IFS(L19&lt;=15, "Low Engagement", L19&lt;=35, "Active", L19&lt;=60, "Highly Active", L19&gt;60, "Power User")</f>
        <v>Active</v>
      </c>
      <c r="P19" t="str" cm="1">
        <f t="array" ref="P19">_xlfn.IFS(B19&lt;=25,"Youth",B19&lt;=35,"Young Adult",B19&lt;=50,"Adult",B19&lt;=70,"Senior")</f>
        <v>Adult</v>
      </c>
      <c r="Q19" t="str" cm="1">
        <f t="array" ref="Q19">_xlfn.IFS(G19&lt;10000,"Low Value",G19&lt;=50000,"Mid Value",G19&lt;=150000,"High Value",G19&gt;150000,"Premium")</f>
        <v>High Value</v>
      </c>
      <c r="R19" t="str" cm="1">
        <f t="array" ref="R19">_xlfn.IFS(I19&lt;500,"High Risk",I19&lt;650,"Medium Risk",I19&lt;750,"Low Risk",I19&gt;=750,"Very Low Risk")</f>
        <v>Very Low Risk</v>
      </c>
    </row>
    <row r="20" spans="1:18">
      <c r="A20" t="s">
        <v>52</v>
      </c>
      <c r="B20">
        <v>19</v>
      </c>
      <c r="C20" t="s">
        <v>22</v>
      </c>
      <c r="D20" t="s">
        <v>23</v>
      </c>
      <c r="E20" t="s">
        <v>17</v>
      </c>
      <c r="F20" t="s">
        <v>31</v>
      </c>
      <c r="G20">
        <v>11774.29</v>
      </c>
      <c r="H20">
        <v>194176.66</v>
      </c>
      <c r="I20">
        <v>315</v>
      </c>
      <c r="J20">
        <v>25348.22</v>
      </c>
      <c r="K20" t="s">
        <v>19</v>
      </c>
      <c r="L20">
        <v>20</v>
      </c>
      <c r="M20" s="1">
        <v>43162</v>
      </c>
      <c r="N20" t="s">
        <v>20</v>
      </c>
      <c r="O20" t="str" cm="1">
        <f t="array" ref="O20">_xlfn.IFS(L20&lt;=15, "Low Engagement", L20&lt;=35, "Active", L20&lt;=60, "Highly Active", L20&gt;60, "Power User")</f>
        <v>Active</v>
      </c>
      <c r="P20" t="str" cm="1">
        <f t="array" ref="P20">_xlfn.IFS(B20&lt;=25,"Youth",B20&lt;=35,"Young Adult",B20&lt;=50,"Adult",B20&lt;=70,"Senior")</f>
        <v>Youth</v>
      </c>
      <c r="Q20" t="str" cm="1">
        <f t="array" ref="Q20">_xlfn.IFS(G20&lt;10000,"Low Value",G20&lt;=50000,"Mid Value",G20&lt;=150000,"High Value",G20&gt;150000,"Premium")</f>
        <v>Mid Value</v>
      </c>
      <c r="R20" t="str" cm="1">
        <f t="array" ref="R20">_xlfn.IFS(I20&lt;500,"High Risk",I20&lt;650,"Medium Risk",I20&lt;750,"Low Risk",I20&gt;=750,"Very Low Risk")</f>
        <v>High Risk</v>
      </c>
    </row>
    <row r="21" spans="1:18">
      <c r="A21" t="s">
        <v>53</v>
      </c>
      <c r="B21">
        <v>41</v>
      </c>
      <c r="C21" t="s">
        <v>22</v>
      </c>
      <c r="D21" t="s">
        <v>41</v>
      </c>
      <c r="E21" t="s">
        <v>17</v>
      </c>
      <c r="F21" t="s">
        <v>33</v>
      </c>
      <c r="G21">
        <v>54783.14</v>
      </c>
      <c r="H21">
        <v>42490.47</v>
      </c>
      <c r="I21">
        <v>344</v>
      </c>
      <c r="J21">
        <v>14408.82</v>
      </c>
      <c r="K21" t="s">
        <v>19</v>
      </c>
      <c r="L21">
        <v>52</v>
      </c>
      <c r="M21" s="1">
        <v>43292</v>
      </c>
      <c r="N21" t="s">
        <v>35</v>
      </c>
      <c r="O21" t="str" cm="1">
        <f t="array" ref="O21">_xlfn.IFS(L21&lt;=15, "Low Engagement", L21&lt;=35, "Active", L21&lt;=60, "Highly Active", L21&gt;60, "Power User")</f>
        <v>Highly Active</v>
      </c>
      <c r="P21" t="str" cm="1">
        <f t="array" ref="P21">_xlfn.IFS(B21&lt;=25,"Youth",B21&lt;=35,"Young Adult",B21&lt;=50,"Adult",B21&lt;=70,"Senior")</f>
        <v>Adult</v>
      </c>
      <c r="Q21" t="str" cm="1">
        <f t="array" ref="Q21">_xlfn.IFS(G21&lt;10000,"Low Value",G21&lt;=50000,"Mid Value",G21&lt;=150000,"High Value",G21&gt;150000,"Premium")</f>
        <v>High Value</v>
      </c>
      <c r="R21" t="str" cm="1">
        <f t="array" ref="R21">_xlfn.IFS(I21&lt;500,"High Risk",I21&lt;650,"Medium Risk",I21&lt;750,"Low Risk",I21&gt;=750,"Very Low Risk")</f>
        <v>High Risk</v>
      </c>
    </row>
    <row r="22" spans="1:18">
      <c r="A22" t="s">
        <v>54</v>
      </c>
      <c r="B22">
        <v>61</v>
      </c>
      <c r="C22" t="s">
        <v>15</v>
      </c>
      <c r="D22" t="s">
        <v>29</v>
      </c>
      <c r="E22" t="s">
        <v>17</v>
      </c>
      <c r="F22" t="s">
        <v>18</v>
      </c>
      <c r="G22">
        <v>60069.13</v>
      </c>
      <c r="H22">
        <v>214494.24</v>
      </c>
      <c r="I22">
        <v>620</v>
      </c>
      <c r="J22">
        <v>39686.379999999997</v>
      </c>
      <c r="K22" t="s">
        <v>19</v>
      </c>
      <c r="L22">
        <v>45</v>
      </c>
      <c r="M22" s="1">
        <v>43548</v>
      </c>
      <c r="N22" t="s">
        <v>20</v>
      </c>
      <c r="O22" t="str" cm="1">
        <f t="array" ref="O22">_xlfn.IFS(L22&lt;=15, "Low Engagement", L22&lt;=35, "Active", L22&lt;=60, "Highly Active", L22&gt;60, "Power User")</f>
        <v>Highly Active</v>
      </c>
      <c r="P22" t="str" cm="1">
        <f t="array" ref="P22">_xlfn.IFS(B22&lt;=25,"Youth",B22&lt;=35,"Young Adult",B22&lt;=50,"Adult",B22&lt;=70,"Senior")</f>
        <v>Senior</v>
      </c>
      <c r="Q22" t="str" cm="1">
        <f t="array" ref="Q22">_xlfn.IFS(G22&lt;10000,"Low Value",G22&lt;=50000,"Mid Value",G22&lt;=150000,"High Value",G22&gt;150000,"Premium")</f>
        <v>High Value</v>
      </c>
      <c r="R22" t="str" cm="1">
        <f t="array" ref="R22">_xlfn.IFS(I22&lt;500,"High Risk",I22&lt;650,"Medium Risk",I22&lt;750,"Low Risk",I22&gt;=750,"Very Low Risk")</f>
        <v>Medium Risk</v>
      </c>
    </row>
    <row r="23" spans="1:18">
      <c r="A23" t="s">
        <v>55</v>
      </c>
      <c r="B23">
        <v>47</v>
      </c>
      <c r="C23" t="s">
        <v>22</v>
      </c>
      <c r="D23" t="s">
        <v>37</v>
      </c>
      <c r="E23" t="s">
        <v>27</v>
      </c>
      <c r="F23" t="s">
        <v>33</v>
      </c>
      <c r="G23">
        <v>94672.25</v>
      </c>
      <c r="H23">
        <v>94912.65</v>
      </c>
      <c r="I23">
        <v>625</v>
      </c>
      <c r="J23">
        <v>157960.25</v>
      </c>
      <c r="K23" t="s">
        <v>25</v>
      </c>
      <c r="L23">
        <v>53</v>
      </c>
      <c r="M23" s="1">
        <v>43577</v>
      </c>
      <c r="N23" t="s">
        <v>20</v>
      </c>
      <c r="O23" t="str" cm="1">
        <f t="array" ref="O23">_xlfn.IFS(L23&lt;=15, "Low Engagement", L23&lt;=35, "Active", L23&lt;=60, "Highly Active", L23&gt;60, "Power User")</f>
        <v>Highly Active</v>
      </c>
      <c r="P23" t="str" cm="1">
        <f t="array" ref="P23">_xlfn.IFS(B23&lt;=25,"Youth",B23&lt;=35,"Young Adult",B23&lt;=50,"Adult",B23&lt;=70,"Senior")</f>
        <v>Adult</v>
      </c>
      <c r="Q23" t="str" cm="1">
        <f t="array" ref="Q23">_xlfn.IFS(G23&lt;10000,"Low Value",G23&lt;=50000,"Mid Value",G23&lt;=150000,"High Value",G23&gt;150000,"Premium")</f>
        <v>High Value</v>
      </c>
      <c r="R23" t="str" cm="1">
        <f t="array" ref="R23">_xlfn.IFS(I23&lt;500,"High Risk",I23&lt;650,"Medium Risk",I23&lt;750,"Low Risk",I23&gt;=750,"Very Low Risk")</f>
        <v>Medium Risk</v>
      </c>
    </row>
    <row r="24" spans="1:18">
      <c r="A24" t="s">
        <v>56</v>
      </c>
      <c r="B24">
        <v>55</v>
      </c>
      <c r="C24" t="s">
        <v>22</v>
      </c>
      <c r="D24" t="s">
        <v>16</v>
      </c>
      <c r="E24" t="s">
        <v>17</v>
      </c>
      <c r="F24" t="s">
        <v>18</v>
      </c>
      <c r="G24">
        <v>48532.5</v>
      </c>
      <c r="H24">
        <v>57099.71</v>
      </c>
      <c r="I24">
        <v>447</v>
      </c>
      <c r="J24">
        <v>36059.300000000003</v>
      </c>
      <c r="K24" t="s">
        <v>19</v>
      </c>
      <c r="L24">
        <v>17</v>
      </c>
      <c r="M24" s="1">
        <v>44135</v>
      </c>
      <c r="N24" t="s">
        <v>20</v>
      </c>
      <c r="O24" t="str" cm="1">
        <f t="array" ref="O24">_xlfn.IFS(L24&lt;=15, "Low Engagement", L24&lt;=35, "Active", L24&lt;=60, "Highly Active", L24&gt;60, "Power User")</f>
        <v>Active</v>
      </c>
      <c r="P24" t="str" cm="1">
        <f t="array" ref="P24">_xlfn.IFS(B24&lt;=25,"Youth",B24&lt;=35,"Young Adult",B24&lt;=50,"Adult",B24&lt;=70,"Senior")</f>
        <v>Senior</v>
      </c>
      <c r="Q24" t="str" cm="1">
        <f t="array" ref="Q24">_xlfn.IFS(G24&lt;10000,"Low Value",G24&lt;=50000,"Mid Value",G24&lt;=150000,"High Value",G24&gt;150000,"Premium")</f>
        <v>Mid Value</v>
      </c>
      <c r="R24" t="str" cm="1">
        <f t="array" ref="R24">_xlfn.IFS(I24&lt;500,"High Risk",I24&lt;650,"Medium Risk",I24&lt;750,"Low Risk",I24&gt;=750,"Very Low Risk")</f>
        <v>High Risk</v>
      </c>
    </row>
    <row r="25" spans="1:18">
      <c r="A25" t="s">
        <v>57</v>
      </c>
      <c r="B25">
        <v>19</v>
      </c>
      <c r="C25" t="s">
        <v>15</v>
      </c>
      <c r="D25" t="s">
        <v>16</v>
      </c>
      <c r="E25" t="s">
        <v>27</v>
      </c>
      <c r="F25" t="s">
        <v>33</v>
      </c>
      <c r="G25">
        <v>124193.18</v>
      </c>
      <c r="H25">
        <v>176548.65</v>
      </c>
      <c r="I25">
        <v>654</v>
      </c>
      <c r="J25">
        <v>185423.66</v>
      </c>
      <c r="K25" t="s">
        <v>38</v>
      </c>
      <c r="L25">
        <v>23</v>
      </c>
      <c r="M25" s="1">
        <v>44333</v>
      </c>
      <c r="N25" t="s">
        <v>20</v>
      </c>
      <c r="O25" t="str" cm="1">
        <f t="array" ref="O25">_xlfn.IFS(L25&lt;=15, "Low Engagement", L25&lt;=35, "Active", L25&lt;=60, "Highly Active", L25&gt;60, "Power User")</f>
        <v>Active</v>
      </c>
      <c r="P25" t="str" cm="1">
        <f t="array" ref="P25">_xlfn.IFS(B25&lt;=25,"Youth",B25&lt;=35,"Young Adult",B25&lt;=50,"Adult",B25&lt;=70,"Senior")</f>
        <v>Youth</v>
      </c>
      <c r="Q25" t="str" cm="1">
        <f t="array" ref="Q25">_xlfn.IFS(G25&lt;10000,"Low Value",G25&lt;=50000,"Mid Value",G25&lt;=150000,"High Value",G25&gt;150000,"Premium")</f>
        <v>High Value</v>
      </c>
      <c r="R25" t="str" cm="1">
        <f t="array" ref="R25">_xlfn.IFS(I25&lt;500,"High Risk",I25&lt;650,"Medium Risk",I25&lt;750,"Low Risk",I25&gt;=750,"Very Low Risk")</f>
        <v>Low Risk</v>
      </c>
    </row>
    <row r="26" spans="1:18">
      <c r="A26" t="s">
        <v>58</v>
      </c>
      <c r="B26">
        <v>38</v>
      </c>
      <c r="C26" t="s">
        <v>22</v>
      </c>
      <c r="D26" t="s">
        <v>23</v>
      </c>
      <c r="E26" t="s">
        <v>17</v>
      </c>
      <c r="F26" t="s">
        <v>33</v>
      </c>
      <c r="G26">
        <v>18781.099999999999</v>
      </c>
      <c r="H26">
        <v>191922.33</v>
      </c>
      <c r="I26">
        <v>535</v>
      </c>
      <c r="J26">
        <v>162619.22</v>
      </c>
      <c r="K26" t="s">
        <v>38</v>
      </c>
      <c r="L26">
        <v>25</v>
      </c>
      <c r="M26" s="1">
        <v>43155</v>
      </c>
      <c r="N26" t="s">
        <v>20</v>
      </c>
      <c r="O26" t="str" cm="1">
        <f t="array" ref="O26">_xlfn.IFS(L26&lt;=15, "Low Engagement", L26&lt;=35, "Active", L26&lt;=60, "Highly Active", L26&gt;60, "Power User")</f>
        <v>Active</v>
      </c>
      <c r="P26" t="str" cm="1">
        <f t="array" ref="P26">_xlfn.IFS(B26&lt;=25,"Youth",B26&lt;=35,"Young Adult",B26&lt;=50,"Adult",B26&lt;=70,"Senior")</f>
        <v>Adult</v>
      </c>
      <c r="Q26" t="str" cm="1">
        <f t="array" ref="Q26">_xlfn.IFS(G26&lt;10000,"Low Value",G26&lt;=50000,"Mid Value",G26&lt;=150000,"High Value",G26&gt;150000,"Premium")</f>
        <v>Mid Value</v>
      </c>
      <c r="R26" t="str" cm="1">
        <f t="array" ref="R26">_xlfn.IFS(I26&lt;500,"High Risk",I26&lt;650,"Medium Risk",I26&lt;750,"Low Risk",I26&gt;=750,"Very Low Risk")</f>
        <v>Medium Risk</v>
      </c>
    </row>
    <row r="27" spans="1:18">
      <c r="A27" t="s">
        <v>59</v>
      </c>
      <c r="B27">
        <v>50</v>
      </c>
      <c r="C27" t="s">
        <v>15</v>
      </c>
      <c r="D27" t="s">
        <v>23</v>
      </c>
      <c r="E27" t="s">
        <v>27</v>
      </c>
      <c r="F27" t="s">
        <v>45</v>
      </c>
      <c r="G27">
        <v>416969.49</v>
      </c>
      <c r="H27">
        <v>90303.24</v>
      </c>
      <c r="I27">
        <v>404</v>
      </c>
      <c r="J27">
        <v>19581.259999999998</v>
      </c>
      <c r="K27" t="s">
        <v>19</v>
      </c>
      <c r="L27">
        <v>48</v>
      </c>
      <c r="M27" s="1">
        <v>44250</v>
      </c>
      <c r="N27" t="s">
        <v>20</v>
      </c>
      <c r="O27" t="str" cm="1">
        <f t="array" ref="O27">_xlfn.IFS(L27&lt;=15, "Low Engagement", L27&lt;=35, "Active", L27&lt;=60, "Highly Active", L27&gt;60, "Power User")</f>
        <v>Highly Active</v>
      </c>
      <c r="P27" t="str" cm="1">
        <f t="array" ref="P27">_xlfn.IFS(B27&lt;=25,"Youth",B27&lt;=35,"Young Adult",B27&lt;=50,"Adult",B27&lt;=70,"Senior")</f>
        <v>Adult</v>
      </c>
      <c r="Q27" t="str" cm="1">
        <f t="array" ref="Q27">_xlfn.IFS(G27&lt;10000,"Low Value",G27&lt;=50000,"Mid Value",G27&lt;=150000,"High Value",G27&gt;150000,"Premium")</f>
        <v>Premium</v>
      </c>
      <c r="R27" t="str" cm="1">
        <f t="array" ref="R27">_xlfn.IFS(I27&lt;500,"High Risk",I27&lt;650,"Medium Risk",I27&lt;750,"Low Risk",I27&gt;=750,"Very Low Risk")</f>
        <v>High Risk</v>
      </c>
    </row>
    <row r="28" spans="1:18">
      <c r="A28" t="s">
        <v>60</v>
      </c>
      <c r="B28">
        <v>29</v>
      </c>
      <c r="C28" t="s">
        <v>22</v>
      </c>
      <c r="D28" t="s">
        <v>37</v>
      </c>
      <c r="E28" t="s">
        <v>27</v>
      </c>
      <c r="F28" t="s">
        <v>45</v>
      </c>
      <c r="G28">
        <v>272639.40999999997</v>
      </c>
      <c r="H28">
        <v>35223.620000000003</v>
      </c>
      <c r="I28">
        <v>773</v>
      </c>
      <c r="J28">
        <v>402194.75</v>
      </c>
      <c r="K28" t="s">
        <v>25</v>
      </c>
      <c r="L28">
        <v>57</v>
      </c>
      <c r="M28" s="1">
        <v>43508</v>
      </c>
      <c r="N28" t="s">
        <v>20</v>
      </c>
      <c r="O28" t="str" cm="1">
        <f t="array" ref="O28">_xlfn.IFS(L28&lt;=15, "Low Engagement", L28&lt;=35, "Active", L28&lt;=60, "Highly Active", L28&gt;60, "Power User")</f>
        <v>Highly Active</v>
      </c>
      <c r="P28" t="str" cm="1">
        <f t="array" ref="P28">_xlfn.IFS(B28&lt;=25,"Youth",B28&lt;=35,"Young Adult",B28&lt;=50,"Adult",B28&lt;=70,"Senior")</f>
        <v>Young Adult</v>
      </c>
      <c r="Q28" t="str" cm="1">
        <f t="array" ref="Q28">_xlfn.IFS(G28&lt;10000,"Low Value",G28&lt;=50000,"Mid Value",G28&lt;=150000,"High Value",G28&gt;150000,"Premium")</f>
        <v>Premium</v>
      </c>
      <c r="R28" t="str" cm="1">
        <f t="array" ref="R28">_xlfn.IFS(I28&lt;500,"High Risk",I28&lt;650,"Medium Risk",I28&lt;750,"Low Risk",I28&gt;=750,"Very Low Risk")</f>
        <v>Very Low Risk</v>
      </c>
    </row>
    <row r="29" spans="1:18">
      <c r="A29" t="s">
        <v>61</v>
      </c>
      <c r="B29">
        <v>39</v>
      </c>
      <c r="C29" t="s">
        <v>22</v>
      </c>
      <c r="D29" t="s">
        <v>41</v>
      </c>
      <c r="E29" t="s">
        <v>27</v>
      </c>
      <c r="F29" t="s">
        <v>31</v>
      </c>
      <c r="G29">
        <v>31083.34</v>
      </c>
      <c r="H29">
        <v>121342.74</v>
      </c>
      <c r="I29">
        <v>695</v>
      </c>
      <c r="J29">
        <v>120909.13</v>
      </c>
      <c r="K29" t="s">
        <v>25</v>
      </c>
      <c r="L29">
        <v>49</v>
      </c>
      <c r="M29" s="1">
        <v>44567</v>
      </c>
      <c r="N29" t="s">
        <v>20</v>
      </c>
      <c r="O29" t="str" cm="1">
        <f t="array" ref="O29">_xlfn.IFS(L29&lt;=15, "Low Engagement", L29&lt;=35, "Active", L29&lt;=60, "Highly Active", L29&gt;60, "Power User")</f>
        <v>Highly Active</v>
      </c>
      <c r="P29" t="str" cm="1">
        <f t="array" ref="P29">_xlfn.IFS(B29&lt;=25,"Youth",B29&lt;=35,"Young Adult",B29&lt;=50,"Adult",B29&lt;=70,"Senior")</f>
        <v>Adult</v>
      </c>
      <c r="Q29" t="str" cm="1">
        <f t="array" ref="Q29">_xlfn.IFS(G29&lt;10000,"Low Value",G29&lt;=50000,"Mid Value",G29&lt;=150000,"High Value",G29&gt;150000,"Premium")</f>
        <v>Mid Value</v>
      </c>
      <c r="R29" t="str" cm="1">
        <f t="array" ref="R29">_xlfn.IFS(I29&lt;500,"High Risk",I29&lt;650,"Medium Risk",I29&lt;750,"Low Risk",I29&gt;=750,"Very Low Risk")</f>
        <v>Low Risk</v>
      </c>
    </row>
    <row r="30" spans="1:18">
      <c r="A30" t="s">
        <v>62</v>
      </c>
      <c r="B30">
        <v>61</v>
      </c>
      <c r="C30" t="s">
        <v>15</v>
      </c>
      <c r="D30" t="s">
        <v>23</v>
      </c>
      <c r="E30" t="s">
        <v>27</v>
      </c>
      <c r="F30" t="s">
        <v>33</v>
      </c>
      <c r="G30">
        <v>133998.26999999999</v>
      </c>
      <c r="H30">
        <v>186948.4</v>
      </c>
      <c r="I30">
        <v>745</v>
      </c>
      <c r="J30">
        <v>475926.09</v>
      </c>
      <c r="K30" t="s">
        <v>38</v>
      </c>
      <c r="L30">
        <v>31</v>
      </c>
      <c r="M30" s="1">
        <v>44431</v>
      </c>
      <c r="N30" t="s">
        <v>20</v>
      </c>
      <c r="O30" t="str" cm="1">
        <f t="array" ref="O30">_xlfn.IFS(L30&lt;=15, "Low Engagement", L30&lt;=35, "Active", L30&lt;=60, "Highly Active", L30&gt;60, "Power User")</f>
        <v>Active</v>
      </c>
      <c r="P30" t="str" cm="1">
        <f t="array" ref="P30">_xlfn.IFS(B30&lt;=25,"Youth",B30&lt;=35,"Young Adult",B30&lt;=50,"Adult",B30&lt;=70,"Senior")</f>
        <v>Senior</v>
      </c>
      <c r="Q30" t="str" cm="1">
        <f t="array" ref="Q30">_xlfn.IFS(G30&lt;10000,"Low Value",G30&lt;=50000,"Mid Value",G30&lt;=150000,"High Value",G30&gt;150000,"Premium")</f>
        <v>High Value</v>
      </c>
      <c r="R30" t="str" cm="1">
        <f t="array" ref="R30">_xlfn.IFS(I30&lt;500,"High Risk",I30&lt;650,"Medium Risk",I30&lt;750,"Low Risk",I30&gt;=750,"Very Low Risk")</f>
        <v>Low Risk</v>
      </c>
    </row>
    <row r="31" spans="1:18">
      <c r="A31" t="s">
        <v>63</v>
      </c>
      <c r="B31">
        <v>42</v>
      </c>
      <c r="C31" t="s">
        <v>15</v>
      </c>
      <c r="D31" t="s">
        <v>23</v>
      </c>
      <c r="E31" t="s">
        <v>17</v>
      </c>
      <c r="F31" t="s">
        <v>33</v>
      </c>
      <c r="G31">
        <v>100892.03</v>
      </c>
      <c r="H31">
        <v>186986.35</v>
      </c>
      <c r="I31">
        <v>519</v>
      </c>
      <c r="J31">
        <v>162587.97</v>
      </c>
      <c r="K31" t="s">
        <v>25</v>
      </c>
      <c r="L31">
        <v>6</v>
      </c>
      <c r="M31" s="1">
        <v>44537</v>
      </c>
      <c r="N31" t="s">
        <v>20</v>
      </c>
      <c r="O31" t="str" cm="1">
        <f t="array" ref="O31">_xlfn.IFS(L31&lt;=15, "Low Engagement", L31&lt;=35, "Active", L31&lt;=60, "Highly Active", L31&gt;60, "Power User")</f>
        <v>Low Engagement</v>
      </c>
      <c r="P31" t="str" cm="1">
        <f t="array" ref="P31">_xlfn.IFS(B31&lt;=25,"Youth",B31&lt;=35,"Young Adult",B31&lt;=50,"Adult",B31&lt;=70,"Senior")</f>
        <v>Adult</v>
      </c>
      <c r="Q31" t="str" cm="1">
        <f t="array" ref="Q31">_xlfn.IFS(G31&lt;10000,"Low Value",G31&lt;=50000,"Mid Value",G31&lt;=150000,"High Value",G31&gt;150000,"Premium")</f>
        <v>High Value</v>
      </c>
      <c r="R31" t="str" cm="1">
        <f t="array" ref="R31">_xlfn.IFS(I31&lt;500,"High Risk",I31&lt;650,"Medium Risk",I31&lt;750,"Low Risk",I31&gt;=750,"Very Low Risk")</f>
        <v>Medium Risk</v>
      </c>
    </row>
    <row r="32" spans="1:18">
      <c r="A32" t="s">
        <v>64</v>
      </c>
      <c r="B32">
        <v>66</v>
      </c>
      <c r="C32" t="s">
        <v>22</v>
      </c>
      <c r="D32" t="s">
        <v>29</v>
      </c>
      <c r="E32" t="s">
        <v>27</v>
      </c>
      <c r="F32" t="s">
        <v>45</v>
      </c>
      <c r="G32">
        <v>123595.56</v>
      </c>
      <c r="H32">
        <v>195180.6</v>
      </c>
      <c r="I32">
        <v>741</v>
      </c>
      <c r="J32">
        <v>219602.76</v>
      </c>
      <c r="K32" t="s">
        <v>38</v>
      </c>
      <c r="L32">
        <v>35</v>
      </c>
      <c r="M32" s="1">
        <v>44217</v>
      </c>
      <c r="N32" t="s">
        <v>20</v>
      </c>
      <c r="O32" t="str" cm="1">
        <f t="array" ref="O32">_xlfn.IFS(L32&lt;=15, "Low Engagement", L32&lt;=35, "Active", L32&lt;=60, "Highly Active", L32&gt;60, "Power User")</f>
        <v>Active</v>
      </c>
      <c r="P32" t="str" cm="1">
        <f t="array" ref="P32">_xlfn.IFS(B32&lt;=25,"Youth",B32&lt;=35,"Young Adult",B32&lt;=50,"Adult",B32&lt;=70,"Senior")</f>
        <v>Senior</v>
      </c>
      <c r="Q32" t="str" cm="1">
        <f t="array" ref="Q32">_xlfn.IFS(G32&lt;10000,"Low Value",G32&lt;=50000,"Mid Value",G32&lt;=150000,"High Value",G32&gt;150000,"Premium")</f>
        <v>High Value</v>
      </c>
      <c r="R32" t="str" cm="1">
        <f t="array" ref="R32">_xlfn.IFS(I32&lt;500,"High Risk",I32&lt;650,"Medium Risk",I32&lt;750,"Low Risk",I32&gt;=750,"Very Low Risk")</f>
        <v>Low Risk</v>
      </c>
    </row>
    <row r="33" spans="1:18">
      <c r="A33" t="s">
        <v>65</v>
      </c>
      <c r="B33">
        <v>44</v>
      </c>
      <c r="C33" t="s">
        <v>22</v>
      </c>
      <c r="D33" t="s">
        <v>41</v>
      </c>
      <c r="E33" t="s">
        <v>24</v>
      </c>
      <c r="F33" t="s">
        <v>31</v>
      </c>
      <c r="G33">
        <v>11561.7</v>
      </c>
      <c r="H33">
        <v>2729.02</v>
      </c>
      <c r="I33">
        <v>327</v>
      </c>
      <c r="J33">
        <v>25096.97</v>
      </c>
      <c r="K33" t="s">
        <v>25</v>
      </c>
      <c r="L33">
        <v>52</v>
      </c>
      <c r="M33" s="1">
        <v>43960</v>
      </c>
      <c r="N33" t="s">
        <v>35</v>
      </c>
      <c r="O33" t="str" cm="1">
        <f t="array" ref="O33">_xlfn.IFS(L33&lt;=15, "Low Engagement", L33&lt;=35, "Active", L33&lt;=60, "Highly Active", L33&gt;60, "Power User")</f>
        <v>Highly Active</v>
      </c>
      <c r="P33" t="str" cm="1">
        <f t="array" ref="P33">_xlfn.IFS(B33&lt;=25,"Youth",B33&lt;=35,"Young Adult",B33&lt;=50,"Adult",B33&lt;=70,"Senior")</f>
        <v>Adult</v>
      </c>
      <c r="Q33" t="str" cm="1">
        <f t="array" ref="Q33">_xlfn.IFS(G33&lt;10000,"Low Value",G33&lt;=50000,"Mid Value",G33&lt;=150000,"High Value",G33&gt;150000,"Premium")</f>
        <v>Mid Value</v>
      </c>
      <c r="R33" t="str" cm="1">
        <f t="array" ref="R33">_xlfn.IFS(I33&lt;500,"High Risk",I33&lt;650,"Medium Risk",I33&lt;750,"Low Risk",I33&gt;=750,"Very Low Risk")</f>
        <v>High Risk</v>
      </c>
    </row>
    <row r="34" spans="1:18">
      <c r="A34" t="s">
        <v>66</v>
      </c>
      <c r="B34">
        <v>59</v>
      </c>
      <c r="C34" t="s">
        <v>22</v>
      </c>
      <c r="D34" t="s">
        <v>23</v>
      </c>
      <c r="E34" t="s">
        <v>27</v>
      </c>
      <c r="F34" t="s">
        <v>31</v>
      </c>
      <c r="G34">
        <v>32516.38</v>
      </c>
      <c r="H34">
        <v>126611.87</v>
      </c>
      <c r="I34">
        <v>774</v>
      </c>
      <c r="J34">
        <v>96955.98</v>
      </c>
      <c r="K34" t="s">
        <v>38</v>
      </c>
      <c r="L34">
        <v>56</v>
      </c>
      <c r="M34" s="1">
        <v>43552</v>
      </c>
      <c r="N34" t="s">
        <v>20</v>
      </c>
      <c r="O34" t="str" cm="1">
        <f t="array" ref="O34">_xlfn.IFS(L34&lt;=15, "Low Engagement", L34&lt;=35, "Active", L34&lt;=60, "Highly Active", L34&gt;60, "Power User")</f>
        <v>Highly Active</v>
      </c>
      <c r="P34" t="str" cm="1">
        <f t="array" ref="P34">_xlfn.IFS(B34&lt;=25,"Youth",B34&lt;=35,"Young Adult",B34&lt;=50,"Adult",B34&lt;=70,"Senior")</f>
        <v>Senior</v>
      </c>
      <c r="Q34" t="str" cm="1">
        <f t="array" ref="Q34">_xlfn.IFS(G34&lt;10000,"Low Value",G34&lt;=50000,"Mid Value",G34&lt;=150000,"High Value",G34&gt;150000,"Premium")</f>
        <v>Mid Value</v>
      </c>
      <c r="R34" t="str" cm="1">
        <f t="array" ref="R34">_xlfn.IFS(I34&lt;500,"High Risk",I34&lt;650,"Medium Risk",I34&lt;750,"Low Risk",I34&gt;=750,"Very Low Risk")</f>
        <v>Very Low Risk</v>
      </c>
    </row>
    <row r="35" spans="1:18">
      <c r="A35" t="s">
        <v>67</v>
      </c>
      <c r="B35">
        <v>45</v>
      </c>
      <c r="C35" t="s">
        <v>15</v>
      </c>
      <c r="D35" t="s">
        <v>29</v>
      </c>
      <c r="E35" t="s">
        <v>27</v>
      </c>
      <c r="F35" t="s">
        <v>33</v>
      </c>
      <c r="G35">
        <v>95231.71</v>
      </c>
      <c r="H35">
        <v>165681.26</v>
      </c>
      <c r="I35">
        <v>604</v>
      </c>
      <c r="J35">
        <v>76036.08</v>
      </c>
      <c r="K35" t="s">
        <v>25</v>
      </c>
      <c r="L35">
        <v>4</v>
      </c>
      <c r="M35" s="1">
        <v>44020</v>
      </c>
      <c r="N35" t="s">
        <v>20</v>
      </c>
      <c r="O35" t="str" cm="1">
        <f t="array" ref="O35">_xlfn.IFS(L35&lt;=15, "Low Engagement", L35&lt;=35, "Active", L35&lt;=60, "Highly Active", L35&gt;60, "Power User")</f>
        <v>Low Engagement</v>
      </c>
      <c r="P35" t="str" cm="1">
        <f t="array" ref="P35">_xlfn.IFS(B35&lt;=25,"Youth",B35&lt;=35,"Young Adult",B35&lt;=50,"Adult",B35&lt;=70,"Senior")</f>
        <v>Adult</v>
      </c>
      <c r="Q35" t="str" cm="1">
        <f t="array" ref="Q35">_xlfn.IFS(G35&lt;10000,"Low Value",G35&lt;=50000,"Mid Value",G35&lt;=150000,"High Value",G35&gt;150000,"Premium")</f>
        <v>High Value</v>
      </c>
      <c r="R35" t="str" cm="1">
        <f t="array" ref="R35">_xlfn.IFS(I35&lt;500,"High Risk",I35&lt;650,"Medium Risk",I35&lt;750,"Low Risk",I35&gt;=750,"Very Low Risk")</f>
        <v>Medium Risk</v>
      </c>
    </row>
    <row r="36" spans="1:18">
      <c r="A36" t="s">
        <v>68</v>
      </c>
      <c r="B36">
        <v>33</v>
      </c>
      <c r="C36" t="s">
        <v>22</v>
      </c>
      <c r="D36" t="s">
        <v>37</v>
      </c>
      <c r="E36" t="s">
        <v>17</v>
      </c>
      <c r="F36" t="s">
        <v>31</v>
      </c>
      <c r="G36">
        <v>39962.769999999997</v>
      </c>
      <c r="H36">
        <v>167151.4</v>
      </c>
      <c r="I36">
        <v>704</v>
      </c>
      <c r="J36">
        <v>426883.69</v>
      </c>
      <c r="K36" t="s">
        <v>38</v>
      </c>
      <c r="L36">
        <v>40</v>
      </c>
      <c r="M36" s="1">
        <v>44307</v>
      </c>
      <c r="N36" t="s">
        <v>20</v>
      </c>
      <c r="O36" t="str" cm="1">
        <f t="array" ref="O36">_xlfn.IFS(L36&lt;=15, "Low Engagement", L36&lt;=35, "Active", L36&lt;=60, "Highly Active", L36&gt;60, "Power User")</f>
        <v>Highly Active</v>
      </c>
      <c r="P36" t="str" cm="1">
        <f t="array" ref="P36">_xlfn.IFS(B36&lt;=25,"Youth",B36&lt;=35,"Young Adult",B36&lt;=50,"Adult",B36&lt;=70,"Senior")</f>
        <v>Young Adult</v>
      </c>
      <c r="Q36" t="str" cm="1">
        <f t="array" ref="Q36">_xlfn.IFS(G36&lt;10000,"Low Value",G36&lt;=50000,"Mid Value",G36&lt;=150000,"High Value",G36&gt;150000,"Premium")</f>
        <v>Mid Value</v>
      </c>
      <c r="R36" t="str" cm="1">
        <f t="array" ref="R36">_xlfn.IFS(I36&lt;500,"High Risk",I36&lt;650,"Medium Risk",I36&lt;750,"Low Risk",I36&gt;=750,"Very Low Risk")</f>
        <v>Low Risk</v>
      </c>
    </row>
    <row r="37" spans="1:18">
      <c r="A37" t="s">
        <v>69</v>
      </c>
      <c r="B37">
        <v>32</v>
      </c>
      <c r="C37" t="s">
        <v>15</v>
      </c>
      <c r="D37" t="s">
        <v>23</v>
      </c>
      <c r="E37" t="s">
        <v>27</v>
      </c>
      <c r="F37" t="s">
        <v>33</v>
      </c>
      <c r="G37">
        <v>41606.83</v>
      </c>
      <c r="H37">
        <v>45481.279999999999</v>
      </c>
      <c r="I37">
        <v>812</v>
      </c>
      <c r="J37">
        <v>241089.79</v>
      </c>
      <c r="K37" t="s">
        <v>38</v>
      </c>
      <c r="L37">
        <v>20</v>
      </c>
      <c r="M37" s="1">
        <v>43670</v>
      </c>
      <c r="N37" t="s">
        <v>20</v>
      </c>
      <c r="O37" t="str" cm="1">
        <f t="array" ref="O37">_xlfn.IFS(L37&lt;=15, "Low Engagement", L37&lt;=35, "Active", L37&lt;=60, "Highly Active", L37&gt;60, "Power User")</f>
        <v>Active</v>
      </c>
      <c r="P37" t="str" cm="1">
        <f t="array" ref="P37">_xlfn.IFS(B37&lt;=25,"Youth",B37&lt;=35,"Young Adult",B37&lt;=50,"Adult",B37&lt;=70,"Senior")</f>
        <v>Young Adult</v>
      </c>
      <c r="Q37" t="str" cm="1">
        <f t="array" ref="Q37">_xlfn.IFS(G37&lt;10000,"Low Value",G37&lt;=50000,"Mid Value",G37&lt;=150000,"High Value",G37&gt;150000,"Premium")</f>
        <v>Mid Value</v>
      </c>
      <c r="R37" t="str" cm="1">
        <f t="array" ref="R37">_xlfn.IFS(I37&lt;500,"High Risk",I37&lt;650,"Medium Risk",I37&lt;750,"Low Risk",I37&gt;=750,"Very Low Risk")</f>
        <v>Very Low Risk</v>
      </c>
    </row>
    <row r="38" spans="1:18">
      <c r="A38" t="s">
        <v>70</v>
      </c>
      <c r="B38">
        <v>64</v>
      </c>
      <c r="C38" t="s">
        <v>15</v>
      </c>
      <c r="D38" t="s">
        <v>23</v>
      </c>
      <c r="E38" t="s">
        <v>17</v>
      </c>
      <c r="F38" t="s">
        <v>31</v>
      </c>
      <c r="G38">
        <v>9902.25</v>
      </c>
      <c r="H38">
        <v>183208.08</v>
      </c>
      <c r="I38">
        <v>801</v>
      </c>
      <c r="J38">
        <v>281027.3</v>
      </c>
      <c r="K38" t="s">
        <v>25</v>
      </c>
      <c r="L38">
        <v>41</v>
      </c>
      <c r="M38" s="1">
        <v>44758</v>
      </c>
      <c r="N38" t="s">
        <v>20</v>
      </c>
      <c r="O38" t="str" cm="1">
        <f t="array" ref="O38">_xlfn.IFS(L38&lt;=15, "Low Engagement", L38&lt;=35, "Active", L38&lt;=60, "Highly Active", L38&gt;60, "Power User")</f>
        <v>Highly Active</v>
      </c>
      <c r="P38" t="str" cm="1">
        <f t="array" ref="P38">_xlfn.IFS(B38&lt;=25,"Youth",B38&lt;=35,"Young Adult",B38&lt;=50,"Adult",B38&lt;=70,"Senior")</f>
        <v>Senior</v>
      </c>
      <c r="Q38" t="str" cm="1">
        <f t="array" ref="Q38">_xlfn.IFS(G38&lt;10000,"Low Value",G38&lt;=50000,"Mid Value",G38&lt;=150000,"High Value",G38&gt;150000,"Premium")</f>
        <v>Low Value</v>
      </c>
      <c r="R38" t="str" cm="1">
        <f t="array" ref="R38">_xlfn.IFS(I38&lt;500,"High Risk",I38&lt;650,"Medium Risk",I38&lt;750,"Low Risk",I38&gt;=750,"Very Low Risk")</f>
        <v>Very Low Risk</v>
      </c>
    </row>
    <row r="39" spans="1:18">
      <c r="A39" t="s">
        <v>71</v>
      </c>
      <c r="B39">
        <v>68</v>
      </c>
      <c r="C39" t="s">
        <v>22</v>
      </c>
      <c r="D39" t="s">
        <v>16</v>
      </c>
      <c r="E39" t="s">
        <v>17</v>
      </c>
      <c r="F39" t="s">
        <v>18</v>
      </c>
      <c r="G39">
        <v>72570.14</v>
      </c>
      <c r="H39">
        <v>191286.61</v>
      </c>
      <c r="I39">
        <v>647</v>
      </c>
      <c r="J39">
        <v>115192.59</v>
      </c>
      <c r="K39" t="s">
        <v>19</v>
      </c>
      <c r="L39">
        <v>54</v>
      </c>
      <c r="M39" s="1">
        <v>44881</v>
      </c>
      <c r="N39" t="s">
        <v>20</v>
      </c>
      <c r="O39" t="str" cm="1">
        <f t="array" ref="O39">_xlfn.IFS(L39&lt;=15, "Low Engagement", L39&lt;=35, "Active", L39&lt;=60, "Highly Active", L39&gt;60, "Power User")</f>
        <v>Highly Active</v>
      </c>
      <c r="P39" t="str" cm="1">
        <f t="array" ref="P39">_xlfn.IFS(B39&lt;=25,"Youth",B39&lt;=35,"Young Adult",B39&lt;=50,"Adult",B39&lt;=70,"Senior")</f>
        <v>Senior</v>
      </c>
      <c r="Q39" t="str" cm="1">
        <f t="array" ref="Q39">_xlfn.IFS(G39&lt;10000,"Low Value",G39&lt;=50000,"Mid Value",G39&lt;=150000,"High Value",G39&gt;150000,"Premium")</f>
        <v>High Value</v>
      </c>
      <c r="R39" t="str" cm="1">
        <f t="array" ref="R39">_xlfn.IFS(I39&lt;500,"High Risk",I39&lt;650,"Medium Risk",I39&lt;750,"Low Risk",I39&gt;=750,"Very Low Risk")</f>
        <v>Medium Risk</v>
      </c>
    </row>
    <row r="40" spans="1:18">
      <c r="A40" t="s">
        <v>72</v>
      </c>
      <c r="B40">
        <v>61</v>
      </c>
      <c r="C40" t="s">
        <v>15</v>
      </c>
      <c r="D40" t="s">
        <v>41</v>
      </c>
      <c r="E40" t="s">
        <v>27</v>
      </c>
      <c r="F40" t="s">
        <v>31</v>
      </c>
      <c r="G40">
        <v>163021.06</v>
      </c>
      <c r="H40">
        <v>153880.57</v>
      </c>
      <c r="I40">
        <v>539</v>
      </c>
      <c r="J40">
        <v>108524.83</v>
      </c>
      <c r="K40" t="s">
        <v>25</v>
      </c>
      <c r="L40">
        <v>1</v>
      </c>
      <c r="M40" s="1">
        <v>43114</v>
      </c>
      <c r="N40" t="s">
        <v>20</v>
      </c>
      <c r="O40" t="str" cm="1">
        <f t="array" ref="O40">_xlfn.IFS(L40&lt;=15, "Low Engagement", L40&lt;=35, "Active", L40&lt;=60, "Highly Active", L40&gt;60, "Power User")</f>
        <v>Low Engagement</v>
      </c>
      <c r="P40" t="str" cm="1">
        <f t="array" ref="P40">_xlfn.IFS(B40&lt;=25,"Youth",B40&lt;=35,"Young Adult",B40&lt;=50,"Adult",B40&lt;=70,"Senior")</f>
        <v>Senior</v>
      </c>
      <c r="Q40" t="str" cm="1">
        <f t="array" ref="Q40">_xlfn.IFS(G40&lt;10000,"Low Value",G40&lt;=50000,"Mid Value",G40&lt;=150000,"High Value",G40&gt;150000,"Premium")</f>
        <v>Premium</v>
      </c>
      <c r="R40" t="str" cm="1">
        <f t="array" ref="R40">_xlfn.IFS(I40&lt;500,"High Risk",I40&lt;650,"Medium Risk",I40&lt;750,"Low Risk",I40&gt;=750,"Very Low Risk")</f>
        <v>Medium Risk</v>
      </c>
    </row>
    <row r="41" spans="1:18">
      <c r="A41" t="s">
        <v>73</v>
      </c>
      <c r="B41">
        <v>69</v>
      </c>
      <c r="C41" t="s">
        <v>22</v>
      </c>
      <c r="D41" t="s">
        <v>23</v>
      </c>
      <c r="E41" t="s">
        <v>27</v>
      </c>
      <c r="F41" t="s">
        <v>31</v>
      </c>
      <c r="G41">
        <v>160385.39000000001</v>
      </c>
      <c r="H41">
        <v>159405.96</v>
      </c>
      <c r="I41">
        <v>636</v>
      </c>
      <c r="J41">
        <v>93102.82</v>
      </c>
      <c r="K41" t="s">
        <v>19</v>
      </c>
      <c r="L41">
        <v>45</v>
      </c>
      <c r="M41" s="1">
        <v>44655</v>
      </c>
      <c r="N41" t="s">
        <v>20</v>
      </c>
      <c r="O41" t="str" cm="1">
        <f t="array" ref="O41">_xlfn.IFS(L41&lt;=15, "Low Engagement", L41&lt;=35, "Active", L41&lt;=60, "Highly Active", L41&gt;60, "Power User")</f>
        <v>Highly Active</v>
      </c>
      <c r="P41" t="str" cm="1">
        <f t="array" ref="P41">_xlfn.IFS(B41&lt;=25,"Youth",B41&lt;=35,"Young Adult",B41&lt;=50,"Adult",B41&lt;=70,"Senior")</f>
        <v>Senior</v>
      </c>
      <c r="Q41" t="str" cm="1">
        <f t="array" ref="Q41">_xlfn.IFS(G41&lt;10000,"Low Value",G41&lt;=50000,"Mid Value",G41&lt;=150000,"High Value",G41&gt;150000,"Premium")</f>
        <v>Premium</v>
      </c>
      <c r="R41" t="str" cm="1">
        <f t="array" ref="R41">_xlfn.IFS(I41&lt;500,"High Risk",I41&lt;650,"Medium Risk",I41&lt;750,"Low Risk",I41&gt;=750,"Very Low Risk")</f>
        <v>Medium Risk</v>
      </c>
    </row>
    <row r="42" spans="1:18">
      <c r="A42" t="s">
        <v>74</v>
      </c>
      <c r="B42">
        <v>20</v>
      </c>
      <c r="C42" t="s">
        <v>22</v>
      </c>
      <c r="D42" t="s">
        <v>29</v>
      </c>
      <c r="E42" t="s">
        <v>27</v>
      </c>
      <c r="F42" t="s">
        <v>18</v>
      </c>
      <c r="G42">
        <v>13629.25</v>
      </c>
      <c r="H42">
        <v>161031.35999999999</v>
      </c>
      <c r="I42">
        <v>325</v>
      </c>
      <c r="J42">
        <v>46572.22</v>
      </c>
      <c r="K42" t="s">
        <v>19</v>
      </c>
      <c r="L42">
        <v>26</v>
      </c>
      <c r="M42" s="1">
        <v>44751</v>
      </c>
      <c r="N42" t="s">
        <v>20</v>
      </c>
      <c r="O42" t="str" cm="1">
        <f t="array" ref="O42">_xlfn.IFS(L42&lt;=15, "Low Engagement", L42&lt;=35, "Active", L42&lt;=60, "Highly Active", L42&gt;60, "Power User")</f>
        <v>Active</v>
      </c>
      <c r="P42" t="str" cm="1">
        <f t="array" ref="P42">_xlfn.IFS(B42&lt;=25,"Youth",B42&lt;=35,"Young Adult",B42&lt;=50,"Adult",B42&lt;=70,"Senior")</f>
        <v>Youth</v>
      </c>
      <c r="Q42" t="str" cm="1">
        <f t="array" ref="Q42">_xlfn.IFS(G42&lt;10000,"Low Value",G42&lt;=50000,"Mid Value",G42&lt;=150000,"High Value",G42&gt;150000,"Premium")</f>
        <v>Mid Value</v>
      </c>
      <c r="R42" t="str" cm="1">
        <f t="array" ref="R42">_xlfn.IFS(I42&lt;500,"High Risk",I42&lt;650,"Medium Risk",I42&lt;750,"Low Risk",I42&gt;=750,"Very Low Risk")</f>
        <v>High Risk</v>
      </c>
    </row>
    <row r="43" spans="1:18">
      <c r="A43" t="s">
        <v>75</v>
      </c>
      <c r="B43">
        <v>54</v>
      </c>
      <c r="C43" t="s">
        <v>22</v>
      </c>
      <c r="D43" t="s">
        <v>29</v>
      </c>
      <c r="E43" t="s">
        <v>27</v>
      </c>
      <c r="F43" t="s">
        <v>18</v>
      </c>
      <c r="G43">
        <v>90426.81</v>
      </c>
      <c r="H43">
        <v>142785.54999999999</v>
      </c>
      <c r="I43">
        <v>708</v>
      </c>
      <c r="J43">
        <v>419352.1</v>
      </c>
      <c r="K43" t="s">
        <v>38</v>
      </c>
      <c r="L43">
        <v>34</v>
      </c>
      <c r="M43" s="1">
        <v>43427</v>
      </c>
      <c r="N43" t="s">
        <v>20</v>
      </c>
      <c r="O43" t="str" cm="1">
        <f t="array" ref="O43">_xlfn.IFS(L43&lt;=15, "Low Engagement", L43&lt;=35, "Active", L43&lt;=60, "Highly Active", L43&gt;60, "Power User")</f>
        <v>Active</v>
      </c>
      <c r="P43" t="str" cm="1">
        <f t="array" ref="P43">_xlfn.IFS(B43&lt;=25,"Youth",B43&lt;=35,"Young Adult",B43&lt;=50,"Adult",B43&lt;=70,"Senior")</f>
        <v>Senior</v>
      </c>
      <c r="Q43" t="str" cm="1">
        <f t="array" ref="Q43">_xlfn.IFS(G43&lt;10000,"Low Value",G43&lt;=50000,"Mid Value",G43&lt;=150000,"High Value",G43&gt;150000,"Premium")</f>
        <v>High Value</v>
      </c>
      <c r="R43" t="str" cm="1">
        <f t="array" ref="R43">_xlfn.IFS(I43&lt;500,"High Risk",I43&lt;650,"Medium Risk",I43&lt;750,"Low Risk",I43&gt;=750,"Very Low Risk")</f>
        <v>Low Risk</v>
      </c>
    </row>
    <row r="44" spans="1:18">
      <c r="A44" t="s">
        <v>76</v>
      </c>
      <c r="B44">
        <v>68</v>
      </c>
      <c r="C44" t="s">
        <v>22</v>
      </c>
      <c r="D44" t="s">
        <v>29</v>
      </c>
      <c r="E44" t="s">
        <v>27</v>
      </c>
      <c r="F44" t="s">
        <v>31</v>
      </c>
      <c r="G44">
        <v>136094.37</v>
      </c>
      <c r="H44">
        <v>66687.899999999994</v>
      </c>
      <c r="I44">
        <v>376</v>
      </c>
      <c r="J44">
        <v>45775.03</v>
      </c>
      <c r="K44" t="s">
        <v>25</v>
      </c>
      <c r="L44">
        <v>55</v>
      </c>
      <c r="M44" s="1">
        <v>44530</v>
      </c>
      <c r="N44" t="s">
        <v>20</v>
      </c>
      <c r="O44" t="str" cm="1">
        <f t="array" ref="O44">_xlfn.IFS(L44&lt;=15, "Low Engagement", L44&lt;=35, "Active", L44&lt;=60, "Highly Active", L44&gt;60, "Power User")</f>
        <v>Highly Active</v>
      </c>
      <c r="P44" t="str" cm="1">
        <f t="array" ref="P44">_xlfn.IFS(B44&lt;=25,"Youth",B44&lt;=35,"Young Adult",B44&lt;=50,"Adult",B44&lt;=70,"Senior")</f>
        <v>Senior</v>
      </c>
      <c r="Q44" t="str" cm="1">
        <f t="array" ref="Q44">_xlfn.IFS(G44&lt;10000,"Low Value",G44&lt;=50000,"Mid Value",G44&lt;=150000,"High Value",G44&gt;150000,"Premium")</f>
        <v>High Value</v>
      </c>
      <c r="R44" t="str" cm="1">
        <f t="array" ref="R44">_xlfn.IFS(I44&lt;500,"High Risk",I44&lt;650,"Medium Risk",I44&lt;750,"Low Risk",I44&gt;=750,"Very Low Risk")</f>
        <v>High Risk</v>
      </c>
    </row>
    <row r="45" spans="1:18">
      <c r="A45" t="s">
        <v>77</v>
      </c>
      <c r="B45">
        <v>24</v>
      </c>
      <c r="C45" t="s">
        <v>22</v>
      </c>
      <c r="D45" t="s">
        <v>16</v>
      </c>
      <c r="E45" t="s">
        <v>27</v>
      </c>
      <c r="F45" t="s">
        <v>18</v>
      </c>
      <c r="G45">
        <v>89855.33</v>
      </c>
      <c r="H45">
        <v>98720.08</v>
      </c>
      <c r="I45">
        <v>516</v>
      </c>
      <c r="J45">
        <v>58738.879999999997</v>
      </c>
      <c r="K45" t="s">
        <v>38</v>
      </c>
      <c r="L45">
        <v>10</v>
      </c>
      <c r="M45" s="1">
        <v>43966</v>
      </c>
      <c r="N45" t="s">
        <v>20</v>
      </c>
      <c r="O45" t="str" cm="1">
        <f t="array" ref="O45">_xlfn.IFS(L45&lt;=15, "Low Engagement", L45&lt;=35, "Active", L45&lt;=60, "Highly Active", L45&gt;60, "Power User")</f>
        <v>Low Engagement</v>
      </c>
      <c r="P45" t="str" cm="1">
        <f t="array" ref="P45">_xlfn.IFS(B45&lt;=25,"Youth",B45&lt;=35,"Young Adult",B45&lt;=50,"Adult",B45&lt;=70,"Senior")</f>
        <v>Youth</v>
      </c>
      <c r="Q45" t="str" cm="1">
        <f t="array" ref="Q45">_xlfn.IFS(G45&lt;10000,"Low Value",G45&lt;=50000,"Mid Value",G45&lt;=150000,"High Value",G45&gt;150000,"Premium")</f>
        <v>High Value</v>
      </c>
      <c r="R45" t="str" cm="1">
        <f t="array" ref="R45">_xlfn.IFS(I45&lt;500,"High Risk",I45&lt;650,"Medium Risk",I45&lt;750,"Low Risk",I45&gt;=750,"Very Low Risk")</f>
        <v>Medium Risk</v>
      </c>
    </row>
    <row r="46" spans="1:18">
      <c r="A46" t="s">
        <v>78</v>
      </c>
      <c r="B46">
        <v>38</v>
      </c>
      <c r="C46" t="s">
        <v>15</v>
      </c>
      <c r="D46" t="s">
        <v>29</v>
      </c>
      <c r="E46" t="s">
        <v>27</v>
      </c>
      <c r="F46" t="s">
        <v>18</v>
      </c>
      <c r="G46">
        <v>45268.89</v>
      </c>
      <c r="H46">
        <v>161942.1</v>
      </c>
      <c r="I46">
        <v>627</v>
      </c>
      <c r="J46">
        <v>193426.02</v>
      </c>
      <c r="K46" t="s">
        <v>19</v>
      </c>
      <c r="L46">
        <v>23</v>
      </c>
      <c r="M46" s="1">
        <v>43797</v>
      </c>
      <c r="N46" t="s">
        <v>20</v>
      </c>
      <c r="O46" t="str" cm="1">
        <f t="array" ref="O46">_xlfn.IFS(L46&lt;=15, "Low Engagement", L46&lt;=35, "Active", L46&lt;=60, "Highly Active", L46&gt;60, "Power User")</f>
        <v>Active</v>
      </c>
      <c r="P46" t="str" cm="1">
        <f t="array" ref="P46">_xlfn.IFS(B46&lt;=25,"Youth",B46&lt;=35,"Young Adult",B46&lt;=50,"Adult",B46&lt;=70,"Senior")</f>
        <v>Adult</v>
      </c>
      <c r="Q46" t="str" cm="1">
        <f t="array" ref="Q46">_xlfn.IFS(G46&lt;10000,"Low Value",G46&lt;=50000,"Mid Value",G46&lt;=150000,"High Value",G46&gt;150000,"Premium")</f>
        <v>Mid Value</v>
      </c>
      <c r="R46" t="str" cm="1">
        <f t="array" ref="R46">_xlfn.IFS(I46&lt;500,"High Risk",I46&lt;650,"Medium Risk",I46&lt;750,"Low Risk",I46&gt;=750,"Very Low Risk")</f>
        <v>Medium Risk</v>
      </c>
    </row>
    <row r="47" spans="1:18">
      <c r="A47" t="s">
        <v>79</v>
      </c>
      <c r="B47">
        <v>26</v>
      </c>
      <c r="C47" t="s">
        <v>15</v>
      </c>
      <c r="D47" t="s">
        <v>29</v>
      </c>
      <c r="E47" t="s">
        <v>17</v>
      </c>
      <c r="F47" t="s">
        <v>45</v>
      </c>
      <c r="G47">
        <v>246629.69</v>
      </c>
      <c r="H47">
        <v>286959.56</v>
      </c>
      <c r="I47">
        <v>322</v>
      </c>
      <c r="J47">
        <v>46093.31</v>
      </c>
      <c r="K47" t="s">
        <v>19</v>
      </c>
      <c r="L47">
        <v>51</v>
      </c>
      <c r="M47" s="1">
        <v>43670</v>
      </c>
      <c r="N47" t="s">
        <v>20</v>
      </c>
      <c r="O47" t="str" cm="1">
        <f t="array" ref="O47">_xlfn.IFS(L47&lt;=15, "Low Engagement", L47&lt;=35, "Active", L47&lt;=60, "Highly Active", L47&gt;60, "Power User")</f>
        <v>Highly Active</v>
      </c>
      <c r="P47" t="str" cm="1">
        <f t="array" ref="P47">_xlfn.IFS(B47&lt;=25,"Youth",B47&lt;=35,"Young Adult",B47&lt;=50,"Adult",B47&lt;=70,"Senior")</f>
        <v>Young Adult</v>
      </c>
      <c r="Q47" t="str" cm="1">
        <f t="array" ref="Q47">_xlfn.IFS(G47&lt;10000,"Low Value",G47&lt;=50000,"Mid Value",G47&lt;=150000,"High Value",G47&gt;150000,"Premium")</f>
        <v>Premium</v>
      </c>
      <c r="R47" t="str" cm="1">
        <f t="array" ref="R47">_xlfn.IFS(I47&lt;500,"High Risk",I47&lt;650,"Medium Risk",I47&lt;750,"Low Risk",I47&gt;=750,"Very Low Risk")</f>
        <v>High Risk</v>
      </c>
    </row>
    <row r="48" spans="1:18">
      <c r="A48" t="s">
        <v>80</v>
      </c>
      <c r="B48">
        <v>56</v>
      </c>
      <c r="C48" t="s">
        <v>22</v>
      </c>
      <c r="D48" t="s">
        <v>29</v>
      </c>
      <c r="E48" t="s">
        <v>17</v>
      </c>
      <c r="F48" t="s">
        <v>33</v>
      </c>
      <c r="G48">
        <v>119835.11</v>
      </c>
      <c r="H48">
        <v>42105.15</v>
      </c>
      <c r="I48">
        <v>609</v>
      </c>
      <c r="J48">
        <v>101110.81</v>
      </c>
      <c r="K48" t="s">
        <v>19</v>
      </c>
      <c r="L48">
        <v>49</v>
      </c>
      <c r="M48" s="1">
        <v>43419</v>
      </c>
      <c r="N48" t="s">
        <v>20</v>
      </c>
      <c r="O48" t="str" cm="1">
        <f t="array" ref="O48">_xlfn.IFS(L48&lt;=15, "Low Engagement", L48&lt;=35, "Active", L48&lt;=60, "Highly Active", L48&gt;60, "Power User")</f>
        <v>Highly Active</v>
      </c>
      <c r="P48" t="str" cm="1">
        <f t="array" ref="P48">_xlfn.IFS(B48&lt;=25,"Youth",B48&lt;=35,"Young Adult",B48&lt;=50,"Adult",B48&lt;=70,"Senior")</f>
        <v>Senior</v>
      </c>
      <c r="Q48" t="str" cm="1">
        <f t="array" ref="Q48">_xlfn.IFS(G48&lt;10000,"Low Value",G48&lt;=50000,"Mid Value",G48&lt;=150000,"High Value",G48&gt;150000,"Premium")</f>
        <v>High Value</v>
      </c>
      <c r="R48" t="str" cm="1">
        <f t="array" ref="R48">_xlfn.IFS(I48&lt;500,"High Risk",I48&lt;650,"Medium Risk",I48&lt;750,"Low Risk",I48&gt;=750,"Very Low Risk")</f>
        <v>Medium Risk</v>
      </c>
    </row>
    <row r="49" spans="1:18">
      <c r="A49" t="s">
        <v>81</v>
      </c>
      <c r="B49">
        <v>35</v>
      </c>
      <c r="C49" t="s">
        <v>22</v>
      </c>
      <c r="D49" t="s">
        <v>29</v>
      </c>
      <c r="E49" t="s">
        <v>17</v>
      </c>
      <c r="F49" t="s">
        <v>45</v>
      </c>
      <c r="G49">
        <v>91984.03</v>
      </c>
      <c r="H49">
        <v>169950.27</v>
      </c>
      <c r="I49">
        <v>566</v>
      </c>
      <c r="J49">
        <v>194199.84</v>
      </c>
      <c r="K49" t="s">
        <v>25</v>
      </c>
      <c r="L49">
        <v>24</v>
      </c>
      <c r="M49" s="1">
        <v>43541</v>
      </c>
      <c r="N49" t="s">
        <v>35</v>
      </c>
      <c r="O49" t="str" cm="1">
        <f t="array" ref="O49">_xlfn.IFS(L49&lt;=15, "Low Engagement", L49&lt;=35, "Active", L49&lt;=60, "Highly Active", L49&gt;60, "Power User")</f>
        <v>Active</v>
      </c>
      <c r="P49" t="str" cm="1">
        <f t="array" ref="P49">_xlfn.IFS(B49&lt;=25,"Youth",B49&lt;=35,"Young Adult",B49&lt;=50,"Adult",B49&lt;=70,"Senior")</f>
        <v>Young Adult</v>
      </c>
      <c r="Q49" t="str" cm="1">
        <f t="array" ref="Q49">_xlfn.IFS(G49&lt;10000,"Low Value",G49&lt;=50000,"Mid Value",G49&lt;=150000,"High Value",G49&gt;150000,"Premium")</f>
        <v>High Value</v>
      </c>
      <c r="R49" t="str" cm="1">
        <f t="array" ref="R49">_xlfn.IFS(I49&lt;500,"High Risk",I49&lt;650,"Medium Risk",I49&lt;750,"Low Risk",I49&gt;=750,"Very Low Risk")</f>
        <v>Medium Risk</v>
      </c>
    </row>
    <row r="50" spans="1:18">
      <c r="A50" t="s">
        <v>82</v>
      </c>
      <c r="B50">
        <v>21</v>
      </c>
      <c r="C50" t="s">
        <v>15</v>
      </c>
      <c r="D50" t="s">
        <v>29</v>
      </c>
      <c r="E50" t="s">
        <v>27</v>
      </c>
      <c r="F50" t="s">
        <v>33</v>
      </c>
      <c r="G50">
        <v>82922.37</v>
      </c>
      <c r="H50">
        <v>83128.789999999994</v>
      </c>
      <c r="I50">
        <v>714</v>
      </c>
      <c r="J50">
        <v>129031.15</v>
      </c>
      <c r="K50" t="s">
        <v>25</v>
      </c>
      <c r="L50">
        <v>13</v>
      </c>
      <c r="M50" s="1">
        <v>45061</v>
      </c>
      <c r="N50" t="s">
        <v>20</v>
      </c>
      <c r="O50" t="str" cm="1">
        <f t="array" ref="O50">_xlfn.IFS(L50&lt;=15, "Low Engagement", L50&lt;=35, "Active", L50&lt;=60, "Highly Active", L50&gt;60, "Power User")</f>
        <v>Low Engagement</v>
      </c>
      <c r="P50" t="str" cm="1">
        <f t="array" ref="P50">_xlfn.IFS(B50&lt;=25,"Youth",B50&lt;=35,"Young Adult",B50&lt;=50,"Adult",B50&lt;=70,"Senior")</f>
        <v>Youth</v>
      </c>
      <c r="Q50" t="str" cm="1">
        <f t="array" ref="Q50">_xlfn.IFS(G50&lt;10000,"Low Value",G50&lt;=50000,"Mid Value",G50&lt;=150000,"High Value",G50&gt;150000,"Premium")</f>
        <v>High Value</v>
      </c>
      <c r="R50" t="str" cm="1">
        <f t="array" ref="R50">_xlfn.IFS(I50&lt;500,"High Risk",I50&lt;650,"Medium Risk",I50&lt;750,"Low Risk",I50&gt;=750,"Very Low Risk")</f>
        <v>Low Risk</v>
      </c>
    </row>
    <row r="51" spans="1:18">
      <c r="A51" t="s">
        <v>83</v>
      </c>
      <c r="B51">
        <v>42</v>
      </c>
      <c r="C51" t="s">
        <v>15</v>
      </c>
      <c r="D51" t="s">
        <v>37</v>
      </c>
      <c r="E51" t="s">
        <v>27</v>
      </c>
      <c r="F51" t="s">
        <v>45</v>
      </c>
      <c r="G51">
        <v>426372.91</v>
      </c>
      <c r="H51">
        <v>68316.960000000006</v>
      </c>
      <c r="I51">
        <v>566</v>
      </c>
      <c r="J51">
        <v>195333.28</v>
      </c>
      <c r="K51" t="s">
        <v>19</v>
      </c>
      <c r="L51">
        <v>29</v>
      </c>
      <c r="M51" s="1">
        <v>44664</v>
      </c>
      <c r="N51" t="s">
        <v>20</v>
      </c>
      <c r="O51" t="str" cm="1">
        <f t="array" ref="O51">_xlfn.IFS(L51&lt;=15, "Low Engagement", L51&lt;=35, "Active", L51&lt;=60, "Highly Active", L51&gt;60, "Power User")</f>
        <v>Active</v>
      </c>
      <c r="P51" t="str" cm="1">
        <f t="array" ref="P51">_xlfn.IFS(B51&lt;=25,"Youth",B51&lt;=35,"Young Adult",B51&lt;=50,"Adult",B51&lt;=70,"Senior")</f>
        <v>Adult</v>
      </c>
      <c r="Q51" t="str" cm="1">
        <f t="array" ref="Q51">_xlfn.IFS(G51&lt;10000,"Low Value",G51&lt;=50000,"Mid Value",G51&lt;=150000,"High Value",G51&gt;150000,"Premium")</f>
        <v>Premium</v>
      </c>
      <c r="R51" t="str" cm="1">
        <f t="array" ref="R51">_xlfn.IFS(I51&lt;500,"High Risk",I51&lt;650,"Medium Risk",I51&lt;750,"Low Risk",I51&gt;=750,"Very Low Risk")</f>
        <v>Medium Risk</v>
      </c>
    </row>
    <row r="52" spans="1:18">
      <c r="A52" t="s">
        <v>84</v>
      </c>
      <c r="B52">
        <v>31</v>
      </c>
      <c r="C52" t="s">
        <v>15</v>
      </c>
      <c r="D52" t="s">
        <v>23</v>
      </c>
      <c r="E52" t="s">
        <v>24</v>
      </c>
      <c r="F52" t="s">
        <v>18</v>
      </c>
      <c r="G52">
        <v>83189.06</v>
      </c>
      <c r="H52">
        <v>10116.209999999999</v>
      </c>
      <c r="I52">
        <v>632</v>
      </c>
      <c r="J52">
        <v>173744.88</v>
      </c>
      <c r="K52" t="s">
        <v>19</v>
      </c>
      <c r="L52">
        <v>58</v>
      </c>
      <c r="M52" s="1">
        <v>43790</v>
      </c>
      <c r="N52" t="s">
        <v>20</v>
      </c>
      <c r="O52" t="str" cm="1">
        <f t="array" ref="O52">_xlfn.IFS(L52&lt;=15, "Low Engagement", L52&lt;=35, "Active", L52&lt;=60, "Highly Active", L52&gt;60, "Power User")</f>
        <v>Highly Active</v>
      </c>
      <c r="P52" t="str" cm="1">
        <f t="array" ref="P52">_xlfn.IFS(B52&lt;=25,"Youth",B52&lt;=35,"Young Adult",B52&lt;=50,"Adult",B52&lt;=70,"Senior")</f>
        <v>Young Adult</v>
      </c>
      <c r="Q52" t="str" cm="1">
        <f t="array" ref="Q52">_xlfn.IFS(G52&lt;10000,"Low Value",G52&lt;=50000,"Mid Value",G52&lt;=150000,"High Value",G52&gt;150000,"Premium")</f>
        <v>High Value</v>
      </c>
      <c r="R52" t="str" cm="1">
        <f t="array" ref="R52">_xlfn.IFS(I52&lt;500,"High Risk",I52&lt;650,"Medium Risk",I52&lt;750,"Low Risk",I52&gt;=750,"Very Low Risk")</f>
        <v>Medium Risk</v>
      </c>
    </row>
    <row r="53" spans="1:18">
      <c r="A53" t="s">
        <v>85</v>
      </c>
      <c r="B53">
        <v>67</v>
      </c>
      <c r="C53" t="s">
        <v>15</v>
      </c>
      <c r="D53" t="s">
        <v>37</v>
      </c>
      <c r="E53" t="s">
        <v>17</v>
      </c>
      <c r="F53" t="s">
        <v>45</v>
      </c>
      <c r="G53">
        <v>480259.79</v>
      </c>
      <c r="H53">
        <v>189705.02</v>
      </c>
      <c r="I53">
        <v>749</v>
      </c>
      <c r="J53">
        <v>452278.52</v>
      </c>
      <c r="K53" t="s">
        <v>25</v>
      </c>
      <c r="L53">
        <v>46</v>
      </c>
      <c r="M53" s="1">
        <v>43310</v>
      </c>
      <c r="N53" t="s">
        <v>20</v>
      </c>
      <c r="O53" t="str" cm="1">
        <f t="array" ref="O53">_xlfn.IFS(L53&lt;=15, "Low Engagement", L53&lt;=35, "Active", L53&lt;=60, "Highly Active", L53&gt;60, "Power User")</f>
        <v>Highly Active</v>
      </c>
      <c r="P53" t="str" cm="1">
        <f t="array" ref="P53">_xlfn.IFS(B53&lt;=25,"Youth",B53&lt;=35,"Young Adult",B53&lt;=50,"Adult",B53&lt;=70,"Senior")</f>
        <v>Senior</v>
      </c>
      <c r="Q53" t="str" cm="1">
        <f t="array" ref="Q53">_xlfn.IFS(G53&lt;10000,"Low Value",G53&lt;=50000,"Mid Value",G53&lt;=150000,"High Value",G53&gt;150000,"Premium")</f>
        <v>Premium</v>
      </c>
      <c r="R53" t="str" cm="1">
        <f t="array" ref="R53">_xlfn.IFS(I53&lt;500,"High Risk",I53&lt;650,"Medium Risk",I53&lt;750,"Low Risk",I53&gt;=750,"Very Low Risk")</f>
        <v>Low Risk</v>
      </c>
    </row>
    <row r="54" spans="1:18">
      <c r="A54" t="s">
        <v>86</v>
      </c>
      <c r="B54">
        <v>26</v>
      </c>
      <c r="C54" t="s">
        <v>22</v>
      </c>
      <c r="D54" t="s">
        <v>37</v>
      </c>
      <c r="E54" t="s">
        <v>24</v>
      </c>
      <c r="F54" t="s">
        <v>45</v>
      </c>
      <c r="G54">
        <v>364222.67</v>
      </c>
      <c r="H54">
        <v>195.44</v>
      </c>
      <c r="I54">
        <v>546</v>
      </c>
      <c r="J54">
        <v>146471.84</v>
      </c>
      <c r="K54" t="s">
        <v>38</v>
      </c>
      <c r="L54">
        <v>27</v>
      </c>
      <c r="M54" s="1">
        <v>43290</v>
      </c>
      <c r="N54" t="s">
        <v>20</v>
      </c>
      <c r="O54" t="str" cm="1">
        <f t="array" ref="O54">_xlfn.IFS(L54&lt;=15, "Low Engagement", L54&lt;=35, "Active", L54&lt;=60, "Highly Active", L54&gt;60, "Power User")</f>
        <v>Active</v>
      </c>
      <c r="P54" t="str" cm="1">
        <f t="array" ref="P54">_xlfn.IFS(B54&lt;=25,"Youth",B54&lt;=35,"Young Adult",B54&lt;=50,"Adult",B54&lt;=70,"Senior")</f>
        <v>Young Adult</v>
      </c>
      <c r="Q54" t="str" cm="1">
        <f t="array" ref="Q54">_xlfn.IFS(G54&lt;10000,"Low Value",G54&lt;=50000,"Mid Value",G54&lt;=150000,"High Value",G54&gt;150000,"Premium")</f>
        <v>Premium</v>
      </c>
      <c r="R54" t="str" cm="1">
        <f t="array" ref="R54">_xlfn.IFS(I54&lt;500,"High Risk",I54&lt;650,"Medium Risk",I54&lt;750,"Low Risk",I54&gt;=750,"Very Low Risk")</f>
        <v>Medium Risk</v>
      </c>
    </row>
    <row r="55" spans="1:18">
      <c r="A55" t="s">
        <v>87</v>
      </c>
      <c r="B55">
        <v>43</v>
      </c>
      <c r="C55" t="s">
        <v>22</v>
      </c>
      <c r="D55" t="s">
        <v>23</v>
      </c>
      <c r="E55" t="s">
        <v>27</v>
      </c>
      <c r="F55" t="s">
        <v>31</v>
      </c>
      <c r="G55">
        <v>45515.27</v>
      </c>
      <c r="H55">
        <v>162635.12</v>
      </c>
      <c r="I55">
        <v>335</v>
      </c>
      <c r="J55">
        <v>32960.300000000003</v>
      </c>
      <c r="K55" t="s">
        <v>19</v>
      </c>
      <c r="L55">
        <v>31</v>
      </c>
      <c r="M55" s="1">
        <v>43879</v>
      </c>
      <c r="N55" t="s">
        <v>35</v>
      </c>
      <c r="O55" t="str" cm="1">
        <f t="array" ref="O55">_xlfn.IFS(L55&lt;=15, "Low Engagement", L55&lt;=35, "Active", L55&lt;=60, "Highly Active", L55&gt;60, "Power User")</f>
        <v>Active</v>
      </c>
      <c r="P55" t="str" cm="1">
        <f t="array" ref="P55">_xlfn.IFS(B55&lt;=25,"Youth",B55&lt;=35,"Young Adult",B55&lt;=50,"Adult",B55&lt;=70,"Senior")</f>
        <v>Adult</v>
      </c>
      <c r="Q55" t="str" cm="1">
        <f t="array" ref="Q55">_xlfn.IFS(G55&lt;10000,"Low Value",G55&lt;=50000,"Mid Value",G55&lt;=150000,"High Value",G55&gt;150000,"Premium")</f>
        <v>Mid Value</v>
      </c>
      <c r="R55" t="str" cm="1">
        <f t="array" ref="R55">_xlfn.IFS(I55&lt;500,"High Risk",I55&lt;650,"Medium Risk",I55&lt;750,"Low Risk",I55&gt;=750,"Very Low Risk")</f>
        <v>High Risk</v>
      </c>
    </row>
    <row r="56" spans="1:18">
      <c r="A56" t="s">
        <v>88</v>
      </c>
      <c r="B56">
        <v>19</v>
      </c>
      <c r="C56" t="s">
        <v>15</v>
      </c>
      <c r="D56" t="s">
        <v>29</v>
      </c>
      <c r="E56" t="s">
        <v>17</v>
      </c>
      <c r="F56" t="s">
        <v>18</v>
      </c>
      <c r="G56">
        <v>3007.75</v>
      </c>
      <c r="H56">
        <v>249567</v>
      </c>
      <c r="I56">
        <v>700</v>
      </c>
      <c r="J56">
        <v>437874.84</v>
      </c>
      <c r="K56" t="s">
        <v>38</v>
      </c>
      <c r="L56">
        <v>43</v>
      </c>
      <c r="M56" s="1">
        <v>43299</v>
      </c>
      <c r="N56" t="s">
        <v>20</v>
      </c>
      <c r="O56" t="str" cm="1">
        <f t="array" ref="O56">_xlfn.IFS(L56&lt;=15, "Low Engagement", L56&lt;=35, "Active", L56&lt;=60, "Highly Active", L56&gt;60, "Power User")</f>
        <v>Highly Active</v>
      </c>
      <c r="P56" t="str" cm="1">
        <f t="array" ref="P56">_xlfn.IFS(B56&lt;=25,"Youth",B56&lt;=35,"Young Adult",B56&lt;=50,"Adult",B56&lt;=70,"Senior")</f>
        <v>Youth</v>
      </c>
      <c r="Q56" t="str" cm="1">
        <f t="array" ref="Q56">_xlfn.IFS(G56&lt;10000,"Low Value",G56&lt;=50000,"Mid Value",G56&lt;=150000,"High Value",G56&gt;150000,"Premium")</f>
        <v>Low Value</v>
      </c>
      <c r="R56" t="str" cm="1">
        <f t="array" ref="R56">_xlfn.IFS(I56&lt;500,"High Risk",I56&lt;650,"Medium Risk",I56&lt;750,"Low Risk",I56&gt;=750,"Very Low Risk")</f>
        <v>Low Risk</v>
      </c>
    </row>
    <row r="57" spans="1:18">
      <c r="A57" t="s">
        <v>89</v>
      </c>
      <c r="B57">
        <v>37</v>
      </c>
      <c r="C57" t="s">
        <v>22</v>
      </c>
      <c r="D57" t="s">
        <v>29</v>
      </c>
      <c r="E57" t="s">
        <v>17</v>
      </c>
      <c r="F57" t="s">
        <v>45</v>
      </c>
      <c r="G57">
        <v>265737.11</v>
      </c>
      <c r="H57">
        <v>290343.03000000003</v>
      </c>
      <c r="I57">
        <v>327</v>
      </c>
      <c r="J57">
        <v>10748.42</v>
      </c>
      <c r="K57" t="s">
        <v>25</v>
      </c>
      <c r="L57">
        <v>10</v>
      </c>
      <c r="M57" s="1">
        <v>43836</v>
      </c>
      <c r="N57" t="s">
        <v>20</v>
      </c>
      <c r="O57" t="str" cm="1">
        <f t="array" ref="O57">_xlfn.IFS(L57&lt;=15, "Low Engagement", L57&lt;=35, "Active", L57&lt;=60, "Highly Active", L57&gt;60, "Power User")</f>
        <v>Low Engagement</v>
      </c>
      <c r="P57" t="str" cm="1">
        <f t="array" ref="P57">_xlfn.IFS(B57&lt;=25,"Youth",B57&lt;=35,"Young Adult",B57&lt;=50,"Adult",B57&lt;=70,"Senior")</f>
        <v>Adult</v>
      </c>
      <c r="Q57" t="str" cm="1">
        <f t="array" ref="Q57">_xlfn.IFS(G57&lt;10000,"Low Value",G57&lt;=50000,"Mid Value",G57&lt;=150000,"High Value",G57&gt;150000,"Premium")</f>
        <v>Premium</v>
      </c>
      <c r="R57" t="str" cm="1">
        <f t="array" ref="R57">_xlfn.IFS(I57&lt;500,"High Risk",I57&lt;650,"Medium Risk",I57&lt;750,"Low Risk",I57&gt;=750,"Very Low Risk")</f>
        <v>High Risk</v>
      </c>
    </row>
    <row r="58" spans="1:18">
      <c r="A58" t="s">
        <v>90</v>
      </c>
      <c r="B58">
        <v>45</v>
      </c>
      <c r="C58" t="s">
        <v>15</v>
      </c>
      <c r="D58" t="s">
        <v>23</v>
      </c>
      <c r="E58" t="s">
        <v>27</v>
      </c>
      <c r="F58" t="s">
        <v>18</v>
      </c>
      <c r="G58">
        <v>51856.68</v>
      </c>
      <c r="H58">
        <v>60709.43</v>
      </c>
      <c r="I58">
        <v>519</v>
      </c>
      <c r="J58">
        <v>138795.89000000001</v>
      </c>
      <c r="K58" t="s">
        <v>25</v>
      </c>
      <c r="L58">
        <v>31</v>
      </c>
      <c r="M58" s="1">
        <v>44836</v>
      </c>
      <c r="N58" t="s">
        <v>20</v>
      </c>
      <c r="O58" t="str" cm="1">
        <f t="array" ref="O58">_xlfn.IFS(L58&lt;=15, "Low Engagement", L58&lt;=35, "Active", L58&lt;=60, "Highly Active", L58&gt;60, "Power User")</f>
        <v>Active</v>
      </c>
      <c r="P58" t="str" cm="1">
        <f t="array" ref="P58">_xlfn.IFS(B58&lt;=25,"Youth",B58&lt;=35,"Young Adult",B58&lt;=50,"Adult",B58&lt;=70,"Senior")</f>
        <v>Adult</v>
      </c>
      <c r="Q58" t="str" cm="1">
        <f t="array" ref="Q58">_xlfn.IFS(G58&lt;10000,"Low Value",G58&lt;=50000,"Mid Value",G58&lt;=150000,"High Value",G58&gt;150000,"Premium")</f>
        <v>High Value</v>
      </c>
      <c r="R58" t="str" cm="1">
        <f t="array" ref="R58">_xlfn.IFS(I58&lt;500,"High Risk",I58&lt;650,"Medium Risk",I58&lt;750,"Low Risk",I58&gt;=750,"Very Low Risk")</f>
        <v>Medium Risk</v>
      </c>
    </row>
    <row r="59" spans="1:18">
      <c r="A59" t="s">
        <v>91</v>
      </c>
      <c r="B59">
        <v>64</v>
      </c>
      <c r="C59" t="s">
        <v>22</v>
      </c>
      <c r="D59" t="s">
        <v>23</v>
      </c>
      <c r="E59" t="s">
        <v>17</v>
      </c>
      <c r="F59" t="s">
        <v>31</v>
      </c>
      <c r="G59">
        <v>51851.199999999997</v>
      </c>
      <c r="H59">
        <v>186474.72</v>
      </c>
      <c r="I59">
        <v>705</v>
      </c>
      <c r="J59">
        <v>198933.31</v>
      </c>
      <c r="K59" t="s">
        <v>38</v>
      </c>
      <c r="L59">
        <v>39</v>
      </c>
      <c r="M59" s="1">
        <v>43805</v>
      </c>
      <c r="N59" t="s">
        <v>20</v>
      </c>
      <c r="O59" t="str" cm="1">
        <f t="array" ref="O59">_xlfn.IFS(L59&lt;=15, "Low Engagement", L59&lt;=35, "Active", L59&lt;=60, "Highly Active", L59&gt;60, "Power User")</f>
        <v>Highly Active</v>
      </c>
      <c r="P59" t="str" cm="1">
        <f t="array" ref="P59">_xlfn.IFS(B59&lt;=25,"Youth",B59&lt;=35,"Young Adult",B59&lt;=50,"Adult",B59&lt;=70,"Senior")</f>
        <v>Senior</v>
      </c>
      <c r="Q59" t="str" cm="1">
        <f t="array" ref="Q59">_xlfn.IFS(G59&lt;10000,"Low Value",G59&lt;=50000,"Mid Value",G59&lt;=150000,"High Value",G59&gt;150000,"Premium")</f>
        <v>High Value</v>
      </c>
      <c r="R59" t="str" cm="1">
        <f t="array" ref="R59">_xlfn.IFS(I59&lt;500,"High Risk",I59&lt;650,"Medium Risk",I59&lt;750,"Low Risk",I59&gt;=750,"Very Low Risk")</f>
        <v>Low Risk</v>
      </c>
    </row>
    <row r="60" spans="1:18">
      <c r="A60" t="s">
        <v>92</v>
      </c>
      <c r="B60">
        <v>24</v>
      </c>
      <c r="C60" t="s">
        <v>15</v>
      </c>
      <c r="D60" t="s">
        <v>23</v>
      </c>
      <c r="E60" t="s">
        <v>17</v>
      </c>
      <c r="F60" t="s">
        <v>18</v>
      </c>
      <c r="G60">
        <v>13345.05</v>
      </c>
      <c r="H60">
        <v>139455.1</v>
      </c>
      <c r="I60">
        <v>570</v>
      </c>
      <c r="J60">
        <v>98675.91</v>
      </c>
      <c r="K60" t="s">
        <v>38</v>
      </c>
      <c r="L60">
        <v>10</v>
      </c>
      <c r="M60" s="1">
        <v>44337</v>
      </c>
      <c r="N60" t="s">
        <v>20</v>
      </c>
      <c r="O60" t="str" cm="1">
        <f t="array" ref="O60">_xlfn.IFS(L60&lt;=15, "Low Engagement", L60&lt;=35, "Active", L60&lt;=60, "Highly Active", L60&gt;60, "Power User")</f>
        <v>Low Engagement</v>
      </c>
      <c r="P60" t="str" cm="1">
        <f t="array" ref="P60">_xlfn.IFS(B60&lt;=25,"Youth",B60&lt;=35,"Young Adult",B60&lt;=50,"Adult",B60&lt;=70,"Senior")</f>
        <v>Youth</v>
      </c>
      <c r="Q60" t="str" cm="1">
        <f t="array" ref="Q60">_xlfn.IFS(G60&lt;10000,"Low Value",G60&lt;=50000,"Mid Value",G60&lt;=150000,"High Value",G60&gt;150000,"Premium")</f>
        <v>Mid Value</v>
      </c>
      <c r="R60" t="str" cm="1">
        <f t="array" ref="R60">_xlfn.IFS(I60&lt;500,"High Risk",I60&lt;650,"Medium Risk",I60&lt;750,"Low Risk",I60&gt;=750,"Very Low Risk")</f>
        <v>Medium Risk</v>
      </c>
    </row>
    <row r="61" spans="1:18">
      <c r="A61" t="s">
        <v>93</v>
      </c>
      <c r="B61">
        <v>61</v>
      </c>
      <c r="C61" t="s">
        <v>22</v>
      </c>
      <c r="D61" t="s">
        <v>23</v>
      </c>
      <c r="E61" t="s">
        <v>27</v>
      </c>
      <c r="F61" t="s">
        <v>31</v>
      </c>
      <c r="G61">
        <v>119310.59</v>
      </c>
      <c r="H61">
        <v>86920.73</v>
      </c>
      <c r="I61">
        <v>810</v>
      </c>
      <c r="J61">
        <v>201248.82</v>
      </c>
      <c r="K61" t="s">
        <v>38</v>
      </c>
      <c r="L61">
        <v>24</v>
      </c>
      <c r="M61" s="1">
        <v>43642</v>
      </c>
      <c r="N61" t="s">
        <v>20</v>
      </c>
      <c r="O61" t="str" cm="1">
        <f t="array" ref="O61">_xlfn.IFS(L61&lt;=15, "Low Engagement", L61&lt;=35, "Active", L61&lt;=60, "Highly Active", L61&gt;60, "Power User")</f>
        <v>Active</v>
      </c>
      <c r="P61" t="str" cm="1">
        <f t="array" ref="P61">_xlfn.IFS(B61&lt;=25,"Youth",B61&lt;=35,"Young Adult",B61&lt;=50,"Adult",B61&lt;=70,"Senior")</f>
        <v>Senior</v>
      </c>
      <c r="Q61" t="str" cm="1">
        <f t="array" ref="Q61">_xlfn.IFS(G61&lt;10000,"Low Value",G61&lt;=50000,"Mid Value",G61&lt;=150000,"High Value",G61&gt;150000,"Premium")</f>
        <v>High Value</v>
      </c>
      <c r="R61" t="str" cm="1">
        <f t="array" ref="R61">_xlfn.IFS(I61&lt;500,"High Risk",I61&lt;650,"Medium Risk",I61&lt;750,"Low Risk",I61&gt;=750,"Very Low Risk")</f>
        <v>Very Low Risk</v>
      </c>
    </row>
    <row r="62" spans="1:18">
      <c r="A62" t="s">
        <v>94</v>
      </c>
      <c r="B62">
        <v>25</v>
      </c>
      <c r="C62" t="s">
        <v>15</v>
      </c>
      <c r="D62" t="s">
        <v>37</v>
      </c>
      <c r="E62" t="s">
        <v>27</v>
      </c>
      <c r="F62" t="s">
        <v>31</v>
      </c>
      <c r="G62">
        <v>154029.85999999999</v>
      </c>
      <c r="H62">
        <v>126157.69</v>
      </c>
      <c r="I62">
        <v>585</v>
      </c>
      <c r="J62">
        <v>98467.55</v>
      </c>
      <c r="K62" t="s">
        <v>25</v>
      </c>
      <c r="L62">
        <v>33</v>
      </c>
      <c r="M62" s="1">
        <v>44753</v>
      </c>
      <c r="N62" t="s">
        <v>20</v>
      </c>
      <c r="O62" t="str" cm="1">
        <f t="array" ref="O62">_xlfn.IFS(L62&lt;=15, "Low Engagement", L62&lt;=35, "Active", L62&lt;=60, "Highly Active", L62&gt;60, "Power User")</f>
        <v>Active</v>
      </c>
      <c r="P62" t="str" cm="1">
        <f t="array" ref="P62">_xlfn.IFS(B62&lt;=25,"Youth",B62&lt;=35,"Young Adult",B62&lt;=50,"Adult",B62&lt;=70,"Senior")</f>
        <v>Youth</v>
      </c>
      <c r="Q62" t="str" cm="1">
        <f t="array" ref="Q62">_xlfn.IFS(G62&lt;10000,"Low Value",G62&lt;=50000,"Mid Value",G62&lt;=150000,"High Value",G62&gt;150000,"Premium")</f>
        <v>Premium</v>
      </c>
      <c r="R62" t="str" cm="1">
        <f t="array" ref="R62">_xlfn.IFS(I62&lt;500,"High Risk",I62&lt;650,"Medium Risk",I62&lt;750,"Low Risk",I62&gt;=750,"Very Low Risk")</f>
        <v>Medium Risk</v>
      </c>
    </row>
    <row r="63" spans="1:18">
      <c r="A63" t="s">
        <v>95</v>
      </c>
      <c r="B63">
        <v>64</v>
      </c>
      <c r="C63" t="s">
        <v>15</v>
      </c>
      <c r="D63" t="s">
        <v>23</v>
      </c>
      <c r="E63" t="s">
        <v>24</v>
      </c>
      <c r="F63" t="s">
        <v>18</v>
      </c>
      <c r="G63">
        <v>99322.26</v>
      </c>
      <c r="H63">
        <v>15647.66</v>
      </c>
      <c r="I63">
        <v>753</v>
      </c>
      <c r="J63">
        <v>165652.54</v>
      </c>
      <c r="K63" t="s">
        <v>25</v>
      </c>
      <c r="L63">
        <v>14</v>
      </c>
      <c r="M63" s="1">
        <v>43189</v>
      </c>
      <c r="N63" t="s">
        <v>20</v>
      </c>
      <c r="O63" t="str" cm="1">
        <f t="array" ref="O63">_xlfn.IFS(L63&lt;=15, "Low Engagement", L63&lt;=35, "Active", L63&lt;=60, "Highly Active", L63&gt;60, "Power User")</f>
        <v>Low Engagement</v>
      </c>
      <c r="P63" t="str" cm="1">
        <f t="array" ref="P63">_xlfn.IFS(B63&lt;=25,"Youth",B63&lt;=35,"Young Adult",B63&lt;=50,"Adult",B63&lt;=70,"Senior")</f>
        <v>Senior</v>
      </c>
      <c r="Q63" t="str" cm="1">
        <f t="array" ref="Q63">_xlfn.IFS(G63&lt;10000,"Low Value",G63&lt;=50000,"Mid Value",G63&lt;=150000,"High Value",G63&gt;150000,"Premium")</f>
        <v>High Value</v>
      </c>
      <c r="R63" t="str" cm="1">
        <f t="array" ref="R63">_xlfn.IFS(I63&lt;500,"High Risk",I63&lt;650,"Medium Risk",I63&lt;750,"Low Risk",I63&gt;=750,"Very Low Risk")</f>
        <v>Very Low Risk</v>
      </c>
    </row>
    <row r="64" spans="1:18">
      <c r="A64" t="s">
        <v>96</v>
      </c>
      <c r="B64">
        <v>52</v>
      </c>
      <c r="C64" t="s">
        <v>22</v>
      </c>
      <c r="D64" t="s">
        <v>37</v>
      </c>
      <c r="E64" t="s">
        <v>47</v>
      </c>
      <c r="F64" t="s">
        <v>31</v>
      </c>
      <c r="G64">
        <v>152869.01</v>
      </c>
      <c r="H64">
        <v>5576.32</v>
      </c>
      <c r="I64">
        <v>616</v>
      </c>
      <c r="J64">
        <v>77553.27</v>
      </c>
      <c r="K64" t="s">
        <v>38</v>
      </c>
      <c r="L64">
        <v>35</v>
      </c>
      <c r="M64" s="1">
        <v>44595</v>
      </c>
      <c r="N64" t="s">
        <v>20</v>
      </c>
      <c r="O64" t="str" cm="1">
        <f t="array" ref="O64">_xlfn.IFS(L64&lt;=15, "Low Engagement", L64&lt;=35, "Active", L64&lt;=60, "Highly Active", L64&gt;60, "Power User")</f>
        <v>Active</v>
      </c>
      <c r="P64" t="str" cm="1">
        <f t="array" ref="P64">_xlfn.IFS(B64&lt;=25,"Youth",B64&lt;=35,"Young Adult",B64&lt;=50,"Adult",B64&lt;=70,"Senior")</f>
        <v>Senior</v>
      </c>
      <c r="Q64" t="str" cm="1">
        <f t="array" ref="Q64">_xlfn.IFS(G64&lt;10000,"Low Value",G64&lt;=50000,"Mid Value",G64&lt;=150000,"High Value",G64&gt;150000,"Premium")</f>
        <v>Premium</v>
      </c>
      <c r="R64" t="str" cm="1">
        <f t="array" ref="R64">_xlfn.IFS(I64&lt;500,"High Risk",I64&lt;650,"Medium Risk",I64&lt;750,"Low Risk",I64&gt;=750,"Very Low Risk")</f>
        <v>Medium Risk</v>
      </c>
    </row>
    <row r="65" spans="1:18">
      <c r="A65" t="s">
        <v>97</v>
      </c>
      <c r="B65">
        <v>31</v>
      </c>
      <c r="C65" t="s">
        <v>15</v>
      </c>
      <c r="D65" t="s">
        <v>29</v>
      </c>
      <c r="E65" t="s">
        <v>27</v>
      </c>
      <c r="F65" t="s">
        <v>31</v>
      </c>
      <c r="G65">
        <v>159758.32</v>
      </c>
      <c r="H65">
        <v>194798.02</v>
      </c>
      <c r="I65">
        <v>596</v>
      </c>
      <c r="J65">
        <v>43403.88</v>
      </c>
      <c r="K65" t="s">
        <v>38</v>
      </c>
      <c r="L65">
        <v>45</v>
      </c>
      <c r="M65" s="1">
        <v>44041</v>
      </c>
      <c r="N65" t="s">
        <v>35</v>
      </c>
      <c r="O65" t="str" cm="1">
        <f t="array" ref="O65">_xlfn.IFS(L65&lt;=15, "Low Engagement", L65&lt;=35, "Active", L65&lt;=60, "Highly Active", L65&gt;60, "Power User")</f>
        <v>Highly Active</v>
      </c>
      <c r="P65" t="str" cm="1">
        <f t="array" ref="P65">_xlfn.IFS(B65&lt;=25,"Youth",B65&lt;=35,"Young Adult",B65&lt;=50,"Adult",B65&lt;=70,"Senior")</f>
        <v>Young Adult</v>
      </c>
      <c r="Q65" t="str" cm="1">
        <f t="array" ref="Q65">_xlfn.IFS(G65&lt;10000,"Low Value",G65&lt;=50000,"Mid Value",G65&lt;=150000,"High Value",G65&gt;150000,"Premium")</f>
        <v>Premium</v>
      </c>
      <c r="R65" t="str" cm="1">
        <f t="array" ref="R65">_xlfn.IFS(I65&lt;500,"High Risk",I65&lt;650,"Medium Risk",I65&lt;750,"Low Risk",I65&gt;=750,"Very Low Risk")</f>
        <v>Medium Risk</v>
      </c>
    </row>
    <row r="66" spans="1:18">
      <c r="A66" t="s">
        <v>98</v>
      </c>
      <c r="B66">
        <v>34</v>
      </c>
      <c r="C66" t="s">
        <v>22</v>
      </c>
      <c r="D66" t="s">
        <v>37</v>
      </c>
      <c r="E66" t="s">
        <v>27</v>
      </c>
      <c r="F66" t="s">
        <v>33</v>
      </c>
      <c r="G66">
        <v>96304.52</v>
      </c>
      <c r="H66">
        <v>167679.87</v>
      </c>
      <c r="I66">
        <v>637</v>
      </c>
      <c r="J66">
        <v>22835.05</v>
      </c>
      <c r="K66" t="s">
        <v>38</v>
      </c>
      <c r="L66">
        <v>34</v>
      </c>
      <c r="M66" s="1">
        <v>44199</v>
      </c>
      <c r="N66" t="s">
        <v>20</v>
      </c>
      <c r="O66" t="str" cm="1">
        <f t="array" ref="O66">_xlfn.IFS(L66&lt;=15, "Low Engagement", L66&lt;=35, "Active", L66&lt;=60, "Highly Active", L66&gt;60, "Power User")</f>
        <v>Active</v>
      </c>
      <c r="P66" t="str" cm="1">
        <f t="array" ref="P66">_xlfn.IFS(B66&lt;=25,"Youth",B66&lt;=35,"Young Adult",B66&lt;=50,"Adult",B66&lt;=70,"Senior")</f>
        <v>Young Adult</v>
      </c>
      <c r="Q66" t="str" cm="1">
        <f t="array" ref="Q66">_xlfn.IFS(G66&lt;10000,"Low Value",G66&lt;=50000,"Mid Value",G66&lt;=150000,"High Value",G66&gt;150000,"Premium")</f>
        <v>High Value</v>
      </c>
      <c r="R66" t="str" cm="1">
        <f t="array" ref="R66">_xlfn.IFS(I66&lt;500,"High Risk",I66&lt;650,"Medium Risk",I66&lt;750,"Low Risk",I66&gt;=750,"Very Low Risk")</f>
        <v>Medium Risk</v>
      </c>
    </row>
    <row r="67" spans="1:18">
      <c r="A67" t="s">
        <v>99</v>
      </c>
      <c r="B67">
        <v>53</v>
      </c>
      <c r="C67" t="s">
        <v>22</v>
      </c>
      <c r="D67" t="s">
        <v>29</v>
      </c>
      <c r="E67" t="s">
        <v>27</v>
      </c>
      <c r="F67" t="s">
        <v>33</v>
      </c>
      <c r="G67">
        <v>148029.17000000001</v>
      </c>
      <c r="H67">
        <v>157696.13</v>
      </c>
      <c r="I67">
        <v>606</v>
      </c>
      <c r="J67">
        <v>124977.02</v>
      </c>
      <c r="K67" t="s">
        <v>25</v>
      </c>
      <c r="L67">
        <v>17</v>
      </c>
      <c r="M67" s="1">
        <v>43356</v>
      </c>
      <c r="N67" t="s">
        <v>20</v>
      </c>
      <c r="O67" t="str" cm="1">
        <f t="array" ref="O67">_xlfn.IFS(L67&lt;=15, "Low Engagement", L67&lt;=35, "Active", L67&lt;=60, "Highly Active", L67&gt;60, "Power User")</f>
        <v>Active</v>
      </c>
      <c r="P67" t="str" cm="1">
        <f t="array" ref="P67">_xlfn.IFS(B67&lt;=25,"Youth",B67&lt;=35,"Young Adult",B67&lt;=50,"Adult",B67&lt;=70,"Senior")</f>
        <v>Senior</v>
      </c>
      <c r="Q67" t="str" cm="1">
        <f t="array" ref="Q67">_xlfn.IFS(G67&lt;10000,"Low Value",G67&lt;=50000,"Mid Value",G67&lt;=150000,"High Value",G67&gt;150000,"Premium")</f>
        <v>High Value</v>
      </c>
      <c r="R67" t="str" cm="1">
        <f t="array" ref="R67">_xlfn.IFS(I67&lt;500,"High Risk",I67&lt;650,"Medium Risk",I67&lt;750,"Low Risk",I67&gt;=750,"Very Low Risk")</f>
        <v>Medium Risk</v>
      </c>
    </row>
    <row r="68" spans="1:18">
      <c r="A68" t="s">
        <v>100</v>
      </c>
      <c r="B68">
        <v>67</v>
      </c>
      <c r="C68" t="s">
        <v>15</v>
      </c>
      <c r="D68" t="s">
        <v>23</v>
      </c>
      <c r="E68" t="s">
        <v>17</v>
      </c>
      <c r="F68" t="s">
        <v>31</v>
      </c>
      <c r="G68">
        <v>129791.5</v>
      </c>
      <c r="H68">
        <v>232908.47</v>
      </c>
      <c r="I68">
        <v>727</v>
      </c>
      <c r="J68">
        <v>288314.69</v>
      </c>
      <c r="K68" t="s">
        <v>25</v>
      </c>
      <c r="L68">
        <v>21</v>
      </c>
      <c r="M68" s="1">
        <v>45093</v>
      </c>
      <c r="N68" t="s">
        <v>20</v>
      </c>
      <c r="O68" t="str" cm="1">
        <f t="array" ref="O68">_xlfn.IFS(L68&lt;=15, "Low Engagement", L68&lt;=35, "Active", L68&lt;=60, "Highly Active", L68&gt;60, "Power User")</f>
        <v>Active</v>
      </c>
      <c r="P68" t="str" cm="1">
        <f t="array" ref="P68">_xlfn.IFS(B68&lt;=25,"Youth",B68&lt;=35,"Young Adult",B68&lt;=50,"Adult",B68&lt;=70,"Senior")</f>
        <v>Senior</v>
      </c>
      <c r="Q68" t="str" cm="1">
        <f t="array" ref="Q68">_xlfn.IFS(G68&lt;10000,"Low Value",G68&lt;=50000,"Mid Value",G68&lt;=150000,"High Value",G68&gt;150000,"Premium")</f>
        <v>High Value</v>
      </c>
      <c r="R68" t="str" cm="1">
        <f t="array" ref="R68">_xlfn.IFS(I68&lt;500,"High Risk",I68&lt;650,"Medium Risk",I68&lt;750,"Low Risk",I68&gt;=750,"Very Low Risk")</f>
        <v>Low Risk</v>
      </c>
    </row>
    <row r="69" spans="1:18">
      <c r="A69" t="s">
        <v>101</v>
      </c>
      <c r="B69">
        <v>57</v>
      </c>
      <c r="C69" t="s">
        <v>22</v>
      </c>
      <c r="D69" t="s">
        <v>16</v>
      </c>
      <c r="E69" t="s">
        <v>27</v>
      </c>
      <c r="F69" t="s">
        <v>45</v>
      </c>
      <c r="G69">
        <v>437113.98</v>
      </c>
      <c r="H69">
        <v>96140.32</v>
      </c>
      <c r="I69">
        <v>650</v>
      </c>
      <c r="J69">
        <v>17438.599999999999</v>
      </c>
      <c r="K69" t="s">
        <v>19</v>
      </c>
      <c r="L69">
        <v>32</v>
      </c>
      <c r="M69" s="1">
        <v>44989</v>
      </c>
      <c r="N69" t="s">
        <v>20</v>
      </c>
      <c r="O69" t="str" cm="1">
        <f t="array" ref="O69">_xlfn.IFS(L69&lt;=15, "Low Engagement", L69&lt;=35, "Active", L69&lt;=60, "Highly Active", L69&gt;60, "Power User")</f>
        <v>Active</v>
      </c>
      <c r="P69" t="str" cm="1">
        <f t="array" ref="P69">_xlfn.IFS(B69&lt;=25,"Youth",B69&lt;=35,"Young Adult",B69&lt;=50,"Adult",B69&lt;=70,"Senior")</f>
        <v>Senior</v>
      </c>
      <c r="Q69" t="str" cm="1">
        <f t="array" ref="Q69">_xlfn.IFS(G69&lt;10000,"Low Value",G69&lt;=50000,"Mid Value",G69&lt;=150000,"High Value",G69&gt;150000,"Premium")</f>
        <v>Premium</v>
      </c>
      <c r="R69" t="str" cm="1">
        <f t="array" ref="R69">_xlfn.IFS(I69&lt;500,"High Risk",I69&lt;650,"Medium Risk",I69&lt;750,"Low Risk",I69&gt;=750,"Very Low Risk")</f>
        <v>Low Risk</v>
      </c>
    </row>
    <row r="70" spans="1:18">
      <c r="A70" t="s">
        <v>102</v>
      </c>
      <c r="B70">
        <v>21</v>
      </c>
      <c r="C70" t="s">
        <v>22</v>
      </c>
      <c r="D70" t="s">
        <v>23</v>
      </c>
      <c r="E70" t="s">
        <v>47</v>
      </c>
      <c r="F70" t="s">
        <v>18</v>
      </c>
      <c r="G70">
        <v>94632.68</v>
      </c>
      <c r="H70">
        <v>23790.51</v>
      </c>
      <c r="I70">
        <v>810</v>
      </c>
      <c r="J70">
        <v>92779.31</v>
      </c>
      <c r="K70" t="s">
        <v>25</v>
      </c>
      <c r="L70">
        <v>3</v>
      </c>
      <c r="M70" s="1">
        <v>43876</v>
      </c>
      <c r="N70" t="s">
        <v>20</v>
      </c>
      <c r="O70" t="str" cm="1">
        <f t="array" ref="O70">_xlfn.IFS(L70&lt;=15, "Low Engagement", L70&lt;=35, "Active", L70&lt;=60, "Highly Active", L70&gt;60, "Power User")</f>
        <v>Low Engagement</v>
      </c>
      <c r="P70" t="str" cm="1">
        <f t="array" ref="P70">_xlfn.IFS(B70&lt;=25,"Youth",B70&lt;=35,"Young Adult",B70&lt;=50,"Adult",B70&lt;=70,"Senior")</f>
        <v>Youth</v>
      </c>
      <c r="Q70" t="str" cm="1">
        <f t="array" ref="Q70">_xlfn.IFS(G70&lt;10000,"Low Value",G70&lt;=50000,"Mid Value",G70&lt;=150000,"High Value",G70&gt;150000,"Premium")</f>
        <v>High Value</v>
      </c>
      <c r="R70" t="str" cm="1">
        <f t="array" ref="R70">_xlfn.IFS(I70&lt;500,"High Risk",I70&lt;650,"Medium Risk",I70&lt;750,"Low Risk",I70&gt;=750,"Very Low Risk")</f>
        <v>Very Low Risk</v>
      </c>
    </row>
    <row r="71" spans="1:18">
      <c r="A71" t="s">
        <v>103</v>
      </c>
      <c r="B71">
        <v>19</v>
      </c>
      <c r="C71" t="s">
        <v>22</v>
      </c>
      <c r="D71" t="s">
        <v>29</v>
      </c>
      <c r="E71" t="s">
        <v>27</v>
      </c>
      <c r="F71" t="s">
        <v>18</v>
      </c>
      <c r="G71">
        <v>93055.99</v>
      </c>
      <c r="H71">
        <v>95750.94</v>
      </c>
      <c r="I71">
        <v>824</v>
      </c>
      <c r="J71">
        <v>110028.47</v>
      </c>
      <c r="K71" t="s">
        <v>25</v>
      </c>
      <c r="L71">
        <v>58</v>
      </c>
      <c r="M71" s="1">
        <v>43262</v>
      </c>
      <c r="N71" t="s">
        <v>20</v>
      </c>
      <c r="O71" t="str" cm="1">
        <f t="array" ref="O71">_xlfn.IFS(L71&lt;=15, "Low Engagement", L71&lt;=35, "Active", L71&lt;=60, "Highly Active", L71&gt;60, "Power User")</f>
        <v>Highly Active</v>
      </c>
      <c r="P71" t="str" cm="1">
        <f t="array" ref="P71">_xlfn.IFS(B71&lt;=25,"Youth",B71&lt;=35,"Young Adult",B71&lt;=50,"Adult",B71&lt;=70,"Senior")</f>
        <v>Youth</v>
      </c>
      <c r="Q71" t="str" cm="1">
        <f t="array" ref="Q71">_xlfn.IFS(G71&lt;10000,"Low Value",G71&lt;=50000,"Mid Value",G71&lt;=150000,"High Value",G71&gt;150000,"Premium")</f>
        <v>High Value</v>
      </c>
      <c r="R71" t="str" cm="1">
        <f t="array" ref="R71">_xlfn.IFS(I71&lt;500,"High Risk",I71&lt;650,"Medium Risk",I71&lt;750,"Low Risk",I71&gt;=750,"Very Low Risk")</f>
        <v>Very Low Risk</v>
      </c>
    </row>
    <row r="72" spans="1:18">
      <c r="A72" t="s">
        <v>104</v>
      </c>
      <c r="B72">
        <v>23</v>
      </c>
      <c r="C72" t="s">
        <v>22</v>
      </c>
      <c r="D72" t="s">
        <v>41</v>
      </c>
      <c r="E72" t="s">
        <v>27</v>
      </c>
      <c r="F72" t="s">
        <v>18</v>
      </c>
      <c r="G72">
        <v>38760.120000000003</v>
      </c>
      <c r="H72">
        <v>182780.16</v>
      </c>
      <c r="I72">
        <v>791</v>
      </c>
      <c r="J72">
        <v>279820.98</v>
      </c>
      <c r="K72" t="s">
        <v>38</v>
      </c>
      <c r="L72">
        <v>15</v>
      </c>
      <c r="M72" s="1">
        <v>44231</v>
      </c>
      <c r="N72" t="s">
        <v>20</v>
      </c>
      <c r="O72" t="str" cm="1">
        <f t="array" ref="O72">_xlfn.IFS(L72&lt;=15, "Low Engagement", L72&lt;=35, "Active", L72&lt;=60, "Highly Active", L72&gt;60, "Power User")</f>
        <v>Low Engagement</v>
      </c>
      <c r="P72" t="str" cm="1">
        <f t="array" ref="P72">_xlfn.IFS(B72&lt;=25,"Youth",B72&lt;=35,"Young Adult",B72&lt;=50,"Adult",B72&lt;=70,"Senior")</f>
        <v>Youth</v>
      </c>
      <c r="Q72" t="str" cm="1">
        <f t="array" ref="Q72">_xlfn.IFS(G72&lt;10000,"Low Value",G72&lt;=50000,"Mid Value",G72&lt;=150000,"High Value",G72&gt;150000,"Premium")</f>
        <v>Mid Value</v>
      </c>
      <c r="R72" t="str" cm="1">
        <f t="array" ref="R72">_xlfn.IFS(I72&lt;500,"High Risk",I72&lt;650,"Medium Risk",I72&lt;750,"Low Risk",I72&gt;=750,"Very Low Risk")</f>
        <v>Very Low Risk</v>
      </c>
    </row>
    <row r="73" spans="1:18">
      <c r="A73" t="s">
        <v>105</v>
      </c>
      <c r="B73">
        <v>59</v>
      </c>
      <c r="C73" t="s">
        <v>22</v>
      </c>
      <c r="D73" t="s">
        <v>23</v>
      </c>
      <c r="E73" t="s">
        <v>17</v>
      </c>
      <c r="F73" t="s">
        <v>31</v>
      </c>
      <c r="G73">
        <v>20339.099999999999</v>
      </c>
      <c r="H73">
        <v>69622.27</v>
      </c>
      <c r="I73">
        <v>308</v>
      </c>
      <c r="J73">
        <v>32752.59</v>
      </c>
      <c r="K73" t="s">
        <v>25</v>
      </c>
      <c r="L73">
        <v>8</v>
      </c>
      <c r="M73" s="1">
        <v>43701</v>
      </c>
      <c r="N73" t="s">
        <v>20</v>
      </c>
      <c r="O73" t="str" cm="1">
        <f t="array" ref="O73">_xlfn.IFS(L73&lt;=15, "Low Engagement", L73&lt;=35, "Active", L73&lt;=60, "Highly Active", L73&gt;60, "Power User")</f>
        <v>Low Engagement</v>
      </c>
      <c r="P73" t="str" cm="1">
        <f t="array" ref="P73">_xlfn.IFS(B73&lt;=25,"Youth",B73&lt;=35,"Young Adult",B73&lt;=50,"Adult",B73&lt;=70,"Senior")</f>
        <v>Senior</v>
      </c>
      <c r="Q73" t="str" cm="1">
        <f t="array" ref="Q73">_xlfn.IFS(G73&lt;10000,"Low Value",G73&lt;=50000,"Mid Value",G73&lt;=150000,"High Value",G73&gt;150000,"Premium")</f>
        <v>Mid Value</v>
      </c>
      <c r="R73" t="str" cm="1">
        <f t="array" ref="R73">_xlfn.IFS(I73&lt;500,"High Risk",I73&lt;650,"Medium Risk",I73&lt;750,"Low Risk",I73&gt;=750,"Very Low Risk")</f>
        <v>High Risk</v>
      </c>
    </row>
    <row r="74" spans="1:18">
      <c r="A74" t="s">
        <v>106</v>
      </c>
      <c r="B74">
        <v>21</v>
      </c>
      <c r="C74" t="s">
        <v>15</v>
      </c>
      <c r="D74" t="s">
        <v>23</v>
      </c>
      <c r="E74" t="s">
        <v>24</v>
      </c>
      <c r="F74" t="s">
        <v>18</v>
      </c>
      <c r="G74">
        <v>18015.5</v>
      </c>
      <c r="H74">
        <v>5846.95</v>
      </c>
      <c r="I74">
        <v>796</v>
      </c>
      <c r="J74">
        <v>399209.98</v>
      </c>
      <c r="K74" t="s">
        <v>25</v>
      </c>
      <c r="L74">
        <v>32</v>
      </c>
      <c r="M74" s="1">
        <v>44799</v>
      </c>
      <c r="N74" t="s">
        <v>35</v>
      </c>
      <c r="O74" t="str" cm="1">
        <f t="array" ref="O74">_xlfn.IFS(L74&lt;=15, "Low Engagement", L74&lt;=35, "Active", L74&lt;=60, "Highly Active", L74&gt;60, "Power User")</f>
        <v>Active</v>
      </c>
      <c r="P74" t="str" cm="1">
        <f t="array" ref="P74">_xlfn.IFS(B74&lt;=25,"Youth",B74&lt;=35,"Young Adult",B74&lt;=50,"Adult",B74&lt;=70,"Senior")</f>
        <v>Youth</v>
      </c>
      <c r="Q74" t="str" cm="1">
        <f t="array" ref="Q74">_xlfn.IFS(G74&lt;10000,"Low Value",G74&lt;=50000,"Mid Value",G74&lt;=150000,"High Value",G74&gt;150000,"Premium")</f>
        <v>Mid Value</v>
      </c>
      <c r="R74" t="str" cm="1">
        <f t="array" ref="R74">_xlfn.IFS(I74&lt;500,"High Risk",I74&lt;650,"Medium Risk",I74&lt;750,"Low Risk",I74&gt;=750,"Very Low Risk")</f>
        <v>Very Low Risk</v>
      </c>
    </row>
    <row r="75" spans="1:18">
      <c r="A75" t="s">
        <v>107</v>
      </c>
      <c r="B75">
        <v>46</v>
      </c>
      <c r="C75" t="s">
        <v>22</v>
      </c>
      <c r="D75" t="s">
        <v>16</v>
      </c>
      <c r="E75" t="s">
        <v>17</v>
      </c>
      <c r="F75" t="s">
        <v>18</v>
      </c>
      <c r="G75">
        <v>6863.11</v>
      </c>
      <c r="H75">
        <v>174374.51</v>
      </c>
      <c r="I75">
        <v>739</v>
      </c>
      <c r="J75">
        <v>145681.14000000001</v>
      </c>
      <c r="K75" t="s">
        <v>38</v>
      </c>
      <c r="L75">
        <v>38</v>
      </c>
      <c r="M75" s="1">
        <v>44388</v>
      </c>
      <c r="N75" t="s">
        <v>20</v>
      </c>
      <c r="O75" t="str" cm="1">
        <f t="array" ref="O75">_xlfn.IFS(L75&lt;=15, "Low Engagement", L75&lt;=35, "Active", L75&lt;=60, "Highly Active", L75&gt;60, "Power User")</f>
        <v>Highly Active</v>
      </c>
      <c r="P75" t="str" cm="1">
        <f t="array" ref="P75">_xlfn.IFS(B75&lt;=25,"Youth",B75&lt;=35,"Young Adult",B75&lt;=50,"Adult",B75&lt;=70,"Senior")</f>
        <v>Adult</v>
      </c>
      <c r="Q75" t="str" cm="1">
        <f t="array" ref="Q75">_xlfn.IFS(G75&lt;10000,"Low Value",G75&lt;=50000,"Mid Value",G75&lt;=150000,"High Value",G75&gt;150000,"Premium")</f>
        <v>Low Value</v>
      </c>
      <c r="R75" t="str" cm="1">
        <f t="array" ref="R75">_xlfn.IFS(I75&lt;500,"High Risk",I75&lt;650,"Medium Risk",I75&lt;750,"Low Risk",I75&gt;=750,"Very Low Risk")</f>
        <v>Low Risk</v>
      </c>
    </row>
    <row r="76" spans="1:18">
      <c r="A76" t="s">
        <v>108</v>
      </c>
      <c r="B76">
        <v>35</v>
      </c>
      <c r="C76" t="s">
        <v>22</v>
      </c>
      <c r="D76" t="s">
        <v>37</v>
      </c>
      <c r="E76" t="s">
        <v>27</v>
      </c>
      <c r="F76" t="s">
        <v>45</v>
      </c>
      <c r="G76">
        <v>97428.62</v>
      </c>
      <c r="H76">
        <v>84265.88</v>
      </c>
      <c r="I76">
        <v>407</v>
      </c>
      <c r="J76">
        <v>5351.3</v>
      </c>
      <c r="K76" t="s">
        <v>19</v>
      </c>
      <c r="L76">
        <v>26</v>
      </c>
      <c r="M76" s="1">
        <v>44367</v>
      </c>
      <c r="N76" t="s">
        <v>20</v>
      </c>
      <c r="O76" t="str" cm="1">
        <f t="array" ref="O76">_xlfn.IFS(L76&lt;=15, "Low Engagement", L76&lt;=35, "Active", L76&lt;=60, "Highly Active", L76&gt;60, "Power User")</f>
        <v>Active</v>
      </c>
      <c r="P76" t="str" cm="1">
        <f t="array" ref="P76">_xlfn.IFS(B76&lt;=25,"Youth",B76&lt;=35,"Young Adult",B76&lt;=50,"Adult",B76&lt;=70,"Senior")</f>
        <v>Young Adult</v>
      </c>
      <c r="Q76" t="str" cm="1">
        <f t="array" ref="Q76">_xlfn.IFS(G76&lt;10000,"Low Value",G76&lt;=50000,"Mid Value",G76&lt;=150000,"High Value",G76&gt;150000,"Premium")</f>
        <v>High Value</v>
      </c>
      <c r="R76" t="str" cm="1">
        <f t="array" ref="R76">_xlfn.IFS(I76&lt;500,"High Risk",I76&lt;650,"Medium Risk",I76&lt;750,"Low Risk",I76&gt;=750,"Very Low Risk")</f>
        <v>High Risk</v>
      </c>
    </row>
    <row r="77" spans="1:18">
      <c r="A77" t="s">
        <v>109</v>
      </c>
      <c r="B77">
        <v>43</v>
      </c>
      <c r="C77" t="s">
        <v>22</v>
      </c>
      <c r="D77" t="s">
        <v>16</v>
      </c>
      <c r="E77" t="s">
        <v>47</v>
      </c>
      <c r="F77" t="s">
        <v>45</v>
      </c>
      <c r="G77">
        <v>133093.06</v>
      </c>
      <c r="H77">
        <v>15605.93</v>
      </c>
      <c r="I77">
        <v>544</v>
      </c>
      <c r="J77">
        <v>71306.95</v>
      </c>
      <c r="K77" t="s">
        <v>25</v>
      </c>
      <c r="L77">
        <v>30</v>
      </c>
      <c r="M77" s="1">
        <v>44914</v>
      </c>
      <c r="N77" t="s">
        <v>20</v>
      </c>
      <c r="O77" t="str" cm="1">
        <f t="array" ref="O77">_xlfn.IFS(L77&lt;=15, "Low Engagement", L77&lt;=35, "Active", L77&lt;=60, "Highly Active", L77&gt;60, "Power User")</f>
        <v>Active</v>
      </c>
      <c r="P77" t="str" cm="1">
        <f t="array" ref="P77">_xlfn.IFS(B77&lt;=25,"Youth",B77&lt;=35,"Young Adult",B77&lt;=50,"Adult",B77&lt;=70,"Senior")</f>
        <v>Adult</v>
      </c>
      <c r="Q77" t="str" cm="1">
        <f t="array" ref="Q77">_xlfn.IFS(G77&lt;10000,"Low Value",G77&lt;=50000,"Mid Value",G77&lt;=150000,"High Value",G77&gt;150000,"Premium")</f>
        <v>High Value</v>
      </c>
      <c r="R77" t="str" cm="1">
        <f t="array" ref="R77">_xlfn.IFS(I77&lt;500,"High Risk",I77&lt;650,"Medium Risk",I77&lt;750,"Low Risk",I77&gt;=750,"Very Low Risk")</f>
        <v>Medium Risk</v>
      </c>
    </row>
    <row r="78" spans="1:18">
      <c r="A78" t="s">
        <v>110</v>
      </c>
      <c r="B78">
        <v>61</v>
      </c>
      <c r="C78" t="s">
        <v>22</v>
      </c>
      <c r="D78" t="s">
        <v>23</v>
      </c>
      <c r="E78" t="s">
        <v>27</v>
      </c>
      <c r="F78" t="s">
        <v>31</v>
      </c>
      <c r="G78">
        <v>71513.39</v>
      </c>
      <c r="H78">
        <v>113711.86</v>
      </c>
      <c r="I78">
        <v>554</v>
      </c>
      <c r="J78">
        <v>191778.25</v>
      </c>
      <c r="K78" t="s">
        <v>38</v>
      </c>
      <c r="L78">
        <v>9</v>
      </c>
      <c r="M78" s="1">
        <v>44865</v>
      </c>
      <c r="N78" t="s">
        <v>20</v>
      </c>
      <c r="O78" t="str" cm="1">
        <f t="array" ref="O78">_xlfn.IFS(L78&lt;=15, "Low Engagement", L78&lt;=35, "Active", L78&lt;=60, "Highly Active", L78&gt;60, "Power User")</f>
        <v>Low Engagement</v>
      </c>
      <c r="P78" t="str" cm="1">
        <f t="array" ref="P78">_xlfn.IFS(B78&lt;=25,"Youth",B78&lt;=35,"Young Adult",B78&lt;=50,"Adult",B78&lt;=70,"Senior")</f>
        <v>Senior</v>
      </c>
      <c r="Q78" t="str" cm="1">
        <f t="array" ref="Q78">_xlfn.IFS(G78&lt;10000,"Low Value",G78&lt;=50000,"Mid Value",G78&lt;=150000,"High Value",G78&gt;150000,"Premium")</f>
        <v>High Value</v>
      </c>
      <c r="R78" t="str" cm="1">
        <f t="array" ref="R78">_xlfn.IFS(I78&lt;500,"High Risk",I78&lt;650,"Medium Risk",I78&lt;750,"Low Risk",I78&gt;=750,"Very Low Risk")</f>
        <v>Medium Risk</v>
      </c>
    </row>
    <row r="79" spans="1:18">
      <c r="A79" t="s">
        <v>111</v>
      </c>
      <c r="B79">
        <v>51</v>
      </c>
      <c r="C79" t="s">
        <v>22</v>
      </c>
      <c r="D79" t="s">
        <v>16</v>
      </c>
      <c r="E79" t="s">
        <v>24</v>
      </c>
      <c r="F79" t="s">
        <v>18</v>
      </c>
      <c r="G79">
        <v>54810.43</v>
      </c>
      <c r="H79">
        <v>17127.07</v>
      </c>
      <c r="I79">
        <v>332</v>
      </c>
      <c r="J79">
        <v>49560.7</v>
      </c>
      <c r="K79" t="s">
        <v>19</v>
      </c>
      <c r="L79">
        <v>57</v>
      </c>
      <c r="M79" s="1">
        <v>43841</v>
      </c>
      <c r="N79" t="s">
        <v>20</v>
      </c>
      <c r="O79" t="str" cm="1">
        <f t="array" ref="O79">_xlfn.IFS(L79&lt;=15, "Low Engagement", L79&lt;=35, "Active", L79&lt;=60, "Highly Active", L79&gt;60, "Power User")</f>
        <v>Highly Active</v>
      </c>
      <c r="P79" t="str" cm="1">
        <f t="array" ref="P79">_xlfn.IFS(B79&lt;=25,"Youth",B79&lt;=35,"Young Adult",B79&lt;=50,"Adult",B79&lt;=70,"Senior")</f>
        <v>Senior</v>
      </c>
      <c r="Q79" t="str" cm="1">
        <f t="array" ref="Q79">_xlfn.IFS(G79&lt;10000,"Low Value",G79&lt;=50000,"Mid Value",G79&lt;=150000,"High Value",G79&gt;150000,"Premium")</f>
        <v>High Value</v>
      </c>
      <c r="R79" t="str" cm="1">
        <f t="array" ref="R79">_xlfn.IFS(I79&lt;500,"High Risk",I79&lt;650,"Medium Risk",I79&lt;750,"Low Risk",I79&gt;=750,"Very Low Risk")</f>
        <v>High Risk</v>
      </c>
    </row>
    <row r="80" spans="1:18">
      <c r="A80" t="s">
        <v>112</v>
      </c>
      <c r="B80">
        <v>27</v>
      </c>
      <c r="C80" t="s">
        <v>15</v>
      </c>
      <c r="D80" t="s">
        <v>23</v>
      </c>
      <c r="E80" t="s">
        <v>27</v>
      </c>
      <c r="F80" t="s">
        <v>31</v>
      </c>
      <c r="G80">
        <v>143778</v>
      </c>
      <c r="H80">
        <v>118942.68</v>
      </c>
      <c r="I80">
        <v>322</v>
      </c>
      <c r="J80">
        <v>15893.99</v>
      </c>
      <c r="K80" t="s">
        <v>19</v>
      </c>
      <c r="L80">
        <v>32</v>
      </c>
      <c r="M80" s="1">
        <v>44283</v>
      </c>
      <c r="N80" t="s">
        <v>35</v>
      </c>
      <c r="O80" t="str" cm="1">
        <f t="array" ref="O80">_xlfn.IFS(L80&lt;=15, "Low Engagement", L80&lt;=35, "Active", L80&lt;=60, "Highly Active", L80&gt;60, "Power User")</f>
        <v>Active</v>
      </c>
      <c r="P80" t="str" cm="1">
        <f t="array" ref="P80">_xlfn.IFS(B80&lt;=25,"Youth",B80&lt;=35,"Young Adult",B80&lt;=50,"Adult",B80&lt;=70,"Senior")</f>
        <v>Young Adult</v>
      </c>
      <c r="Q80" t="str" cm="1">
        <f t="array" ref="Q80">_xlfn.IFS(G80&lt;10000,"Low Value",G80&lt;=50000,"Mid Value",G80&lt;=150000,"High Value",G80&gt;150000,"Premium")</f>
        <v>High Value</v>
      </c>
      <c r="R80" t="str" cm="1">
        <f t="array" ref="R80">_xlfn.IFS(I80&lt;500,"High Risk",I80&lt;650,"Medium Risk",I80&lt;750,"Low Risk",I80&gt;=750,"Very Low Risk")</f>
        <v>High Risk</v>
      </c>
    </row>
    <row r="81" spans="1:18">
      <c r="A81" t="s">
        <v>113</v>
      </c>
      <c r="B81">
        <v>53</v>
      </c>
      <c r="C81" t="s">
        <v>22</v>
      </c>
      <c r="D81" t="s">
        <v>16</v>
      </c>
      <c r="E81" t="s">
        <v>24</v>
      </c>
      <c r="F81" t="s">
        <v>31</v>
      </c>
      <c r="G81">
        <v>46130.83</v>
      </c>
      <c r="H81">
        <v>7249.2</v>
      </c>
      <c r="I81">
        <v>348</v>
      </c>
      <c r="J81">
        <v>38320.39</v>
      </c>
      <c r="K81" t="s">
        <v>19</v>
      </c>
      <c r="L81">
        <v>11</v>
      </c>
      <c r="M81" s="1">
        <v>43494</v>
      </c>
      <c r="N81" t="s">
        <v>35</v>
      </c>
      <c r="O81" t="str" cm="1">
        <f t="array" ref="O81">_xlfn.IFS(L81&lt;=15, "Low Engagement", L81&lt;=35, "Active", L81&lt;=60, "Highly Active", L81&gt;60, "Power User")</f>
        <v>Low Engagement</v>
      </c>
      <c r="P81" t="str" cm="1">
        <f t="array" ref="P81">_xlfn.IFS(B81&lt;=25,"Youth",B81&lt;=35,"Young Adult",B81&lt;=50,"Adult",B81&lt;=70,"Senior")</f>
        <v>Senior</v>
      </c>
      <c r="Q81" t="str" cm="1">
        <f t="array" ref="Q81">_xlfn.IFS(G81&lt;10000,"Low Value",G81&lt;=50000,"Mid Value",G81&lt;=150000,"High Value",G81&gt;150000,"Premium")</f>
        <v>Mid Value</v>
      </c>
      <c r="R81" t="str" cm="1">
        <f t="array" ref="R81">_xlfn.IFS(I81&lt;500,"High Risk",I81&lt;650,"Medium Risk",I81&lt;750,"Low Risk",I81&gt;=750,"Very Low Risk")</f>
        <v>High Risk</v>
      </c>
    </row>
    <row r="82" spans="1:18">
      <c r="A82" t="s">
        <v>114</v>
      </c>
      <c r="B82">
        <v>31</v>
      </c>
      <c r="C82" t="s">
        <v>15</v>
      </c>
      <c r="D82" t="s">
        <v>41</v>
      </c>
      <c r="E82" t="s">
        <v>17</v>
      </c>
      <c r="F82" t="s">
        <v>45</v>
      </c>
      <c r="G82">
        <v>352635.08</v>
      </c>
      <c r="H82">
        <v>89366.13</v>
      </c>
      <c r="I82">
        <v>761</v>
      </c>
      <c r="J82">
        <v>80828.41</v>
      </c>
      <c r="K82" t="s">
        <v>38</v>
      </c>
      <c r="L82">
        <v>22</v>
      </c>
      <c r="M82" s="1">
        <v>44543</v>
      </c>
      <c r="N82" t="s">
        <v>20</v>
      </c>
      <c r="O82" t="str" cm="1">
        <f t="array" ref="O82">_xlfn.IFS(L82&lt;=15, "Low Engagement", L82&lt;=35, "Active", L82&lt;=60, "Highly Active", L82&gt;60, "Power User")</f>
        <v>Active</v>
      </c>
      <c r="P82" t="str" cm="1">
        <f t="array" ref="P82">_xlfn.IFS(B82&lt;=25,"Youth",B82&lt;=35,"Young Adult",B82&lt;=50,"Adult",B82&lt;=70,"Senior")</f>
        <v>Young Adult</v>
      </c>
      <c r="Q82" t="str" cm="1">
        <f t="array" ref="Q82">_xlfn.IFS(G82&lt;10000,"Low Value",G82&lt;=50000,"Mid Value",G82&lt;=150000,"High Value",G82&gt;150000,"Premium")</f>
        <v>Premium</v>
      </c>
      <c r="R82" t="str" cm="1">
        <f t="array" ref="R82">_xlfn.IFS(I82&lt;500,"High Risk",I82&lt;650,"Medium Risk",I82&lt;750,"Low Risk",I82&gt;=750,"Very Low Risk")</f>
        <v>Very Low Risk</v>
      </c>
    </row>
    <row r="83" spans="1:18">
      <c r="A83" t="s">
        <v>115</v>
      </c>
      <c r="B83">
        <v>48</v>
      </c>
      <c r="C83" t="s">
        <v>15</v>
      </c>
      <c r="D83" t="s">
        <v>16</v>
      </c>
      <c r="E83" t="s">
        <v>27</v>
      </c>
      <c r="F83" t="s">
        <v>18</v>
      </c>
      <c r="G83">
        <v>70721.649999999994</v>
      </c>
      <c r="H83">
        <v>99474.92</v>
      </c>
      <c r="I83">
        <v>635</v>
      </c>
      <c r="J83">
        <v>160346.57</v>
      </c>
      <c r="K83" t="s">
        <v>25</v>
      </c>
      <c r="L83">
        <v>34</v>
      </c>
      <c r="M83" s="1">
        <v>43243</v>
      </c>
      <c r="N83" t="s">
        <v>20</v>
      </c>
      <c r="O83" t="str" cm="1">
        <f t="array" ref="O83">_xlfn.IFS(L83&lt;=15, "Low Engagement", L83&lt;=35, "Active", L83&lt;=60, "Highly Active", L83&gt;60, "Power User")</f>
        <v>Active</v>
      </c>
      <c r="P83" t="str" cm="1">
        <f t="array" ref="P83">_xlfn.IFS(B83&lt;=25,"Youth",B83&lt;=35,"Young Adult",B83&lt;=50,"Adult",B83&lt;=70,"Senior")</f>
        <v>Adult</v>
      </c>
      <c r="Q83" t="str" cm="1">
        <f t="array" ref="Q83">_xlfn.IFS(G83&lt;10000,"Low Value",G83&lt;=50000,"Mid Value",G83&lt;=150000,"High Value",G83&gt;150000,"Premium")</f>
        <v>High Value</v>
      </c>
      <c r="R83" t="str" cm="1">
        <f t="array" ref="R83">_xlfn.IFS(I83&lt;500,"High Risk",I83&lt;650,"Medium Risk",I83&lt;750,"Low Risk",I83&gt;=750,"Very Low Risk")</f>
        <v>Medium Risk</v>
      </c>
    </row>
    <row r="84" spans="1:18">
      <c r="A84" t="s">
        <v>116</v>
      </c>
      <c r="B84">
        <v>65</v>
      </c>
      <c r="C84" t="s">
        <v>15</v>
      </c>
      <c r="D84" t="s">
        <v>37</v>
      </c>
      <c r="E84" t="s">
        <v>24</v>
      </c>
      <c r="F84" t="s">
        <v>45</v>
      </c>
      <c r="G84">
        <v>301380.05</v>
      </c>
      <c r="H84">
        <v>10314.719999999999</v>
      </c>
      <c r="I84">
        <v>657</v>
      </c>
      <c r="J84">
        <v>118266.84</v>
      </c>
      <c r="K84" t="s">
        <v>38</v>
      </c>
      <c r="L84">
        <v>41</v>
      </c>
      <c r="M84" s="1">
        <v>43194</v>
      </c>
      <c r="N84" t="s">
        <v>20</v>
      </c>
      <c r="O84" t="str" cm="1">
        <f t="array" ref="O84">_xlfn.IFS(L84&lt;=15, "Low Engagement", L84&lt;=35, "Active", L84&lt;=60, "Highly Active", L84&gt;60, "Power User")</f>
        <v>Highly Active</v>
      </c>
      <c r="P84" t="str" cm="1">
        <f t="array" ref="P84">_xlfn.IFS(B84&lt;=25,"Youth",B84&lt;=35,"Young Adult",B84&lt;=50,"Adult",B84&lt;=70,"Senior")</f>
        <v>Senior</v>
      </c>
      <c r="Q84" t="str" cm="1">
        <f t="array" ref="Q84">_xlfn.IFS(G84&lt;10000,"Low Value",G84&lt;=50000,"Mid Value",G84&lt;=150000,"High Value",G84&gt;150000,"Premium")</f>
        <v>Premium</v>
      </c>
      <c r="R84" t="str" cm="1">
        <f t="array" ref="R84">_xlfn.IFS(I84&lt;500,"High Risk",I84&lt;650,"Medium Risk",I84&lt;750,"Low Risk",I84&gt;=750,"Very Low Risk")</f>
        <v>Low Risk</v>
      </c>
    </row>
    <row r="85" spans="1:18">
      <c r="A85" t="s">
        <v>117</v>
      </c>
      <c r="B85">
        <v>32</v>
      </c>
      <c r="C85" t="s">
        <v>15</v>
      </c>
      <c r="D85" t="s">
        <v>23</v>
      </c>
      <c r="E85" t="s">
        <v>27</v>
      </c>
      <c r="F85" t="s">
        <v>33</v>
      </c>
      <c r="G85">
        <v>136506.5</v>
      </c>
      <c r="H85">
        <v>156839.53</v>
      </c>
      <c r="I85">
        <v>421</v>
      </c>
      <c r="J85">
        <v>42699.09</v>
      </c>
      <c r="K85" t="s">
        <v>19</v>
      </c>
      <c r="L85">
        <v>18</v>
      </c>
      <c r="M85" s="1">
        <v>44455</v>
      </c>
      <c r="N85" t="s">
        <v>20</v>
      </c>
      <c r="O85" t="str" cm="1">
        <f t="array" ref="O85">_xlfn.IFS(L85&lt;=15, "Low Engagement", L85&lt;=35, "Active", L85&lt;=60, "Highly Active", L85&gt;60, "Power User")</f>
        <v>Active</v>
      </c>
      <c r="P85" t="str" cm="1">
        <f t="array" ref="P85">_xlfn.IFS(B85&lt;=25,"Youth",B85&lt;=35,"Young Adult",B85&lt;=50,"Adult",B85&lt;=70,"Senior")</f>
        <v>Young Adult</v>
      </c>
      <c r="Q85" t="str" cm="1">
        <f t="array" ref="Q85">_xlfn.IFS(G85&lt;10000,"Low Value",G85&lt;=50000,"Mid Value",G85&lt;=150000,"High Value",G85&gt;150000,"Premium")</f>
        <v>High Value</v>
      </c>
      <c r="R85" t="str" cm="1">
        <f t="array" ref="R85">_xlfn.IFS(I85&lt;500,"High Risk",I85&lt;650,"Medium Risk",I85&lt;750,"Low Risk",I85&gt;=750,"Very Low Risk")</f>
        <v>High Risk</v>
      </c>
    </row>
    <row r="86" spans="1:18">
      <c r="A86" t="s">
        <v>118</v>
      </c>
      <c r="B86">
        <v>25</v>
      </c>
      <c r="C86" t="s">
        <v>22</v>
      </c>
      <c r="D86" t="s">
        <v>16</v>
      </c>
      <c r="E86" t="s">
        <v>27</v>
      </c>
      <c r="F86" t="s">
        <v>18</v>
      </c>
      <c r="G86">
        <v>11988.49</v>
      </c>
      <c r="H86">
        <v>50578.29</v>
      </c>
      <c r="I86">
        <v>743</v>
      </c>
      <c r="J86">
        <v>68399.19</v>
      </c>
      <c r="K86" t="s">
        <v>38</v>
      </c>
      <c r="L86">
        <v>19</v>
      </c>
      <c r="M86" s="1">
        <v>43567</v>
      </c>
      <c r="N86" t="s">
        <v>35</v>
      </c>
      <c r="O86" t="str" cm="1">
        <f t="array" ref="O86">_xlfn.IFS(L86&lt;=15, "Low Engagement", L86&lt;=35, "Active", L86&lt;=60, "Highly Active", L86&gt;60, "Power User")</f>
        <v>Active</v>
      </c>
      <c r="P86" t="str" cm="1">
        <f t="array" ref="P86">_xlfn.IFS(B86&lt;=25,"Youth",B86&lt;=35,"Young Adult",B86&lt;=50,"Adult",B86&lt;=70,"Senior")</f>
        <v>Youth</v>
      </c>
      <c r="Q86" t="str" cm="1">
        <f t="array" ref="Q86">_xlfn.IFS(G86&lt;10000,"Low Value",G86&lt;=50000,"Mid Value",G86&lt;=150000,"High Value",G86&gt;150000,"Premium")</f>
        <v>Mid Value</v>
      </c>
      <c r="R86" t="str" cm="1">
        <f t="array" ref="R86">_xlfn.IFS(I86&lt;500,"High Risk",I86&lt;650,"Medium Risk",I86&lt;750,"Low Risk",I86&gt;=750,"Very Low Risk")</f>
        <v>Low Risk</v>
      </c>
    </row>
    <row r="87" spans="1:18">
      <c r="A87" t="s">
        <v>119</v>
      </c>
      <c r="B87">
        <v>31</v>
      </c>
      <c r="C87" t="s">
        <v>15</v>
      </c>
      <c r="D87" t="s">
        <v>37</v>
      </c>
      <c r="E87" t="s">
        <v>17</v>
      </c>
      <c r="F87" t="s">
        <v>33</v>
      </c>
      <c r="G87">
        <v>34797</v>
      </c>
      <c r="H87">
        <v>82050.570000000007</v>
      </c>
      <c r="I87">
        <v>658</v>
      </c>
      <c r="J87">
        <v>178097.66</v>
      </c>
      <c r="K87" t="s">
        <v>19</v>
      </c>
      <c r="L87">
        <v>54</v>
      </c>
      <c r="M87" s="1">
        <v>44684</v>
      </c>
      <c r="N87" t="s">
        <v>20</v>
      </c>
      <c r="O87" t="str" cm="1">
        <f t="array" ref="O87">_xlfn.IFS(L87&lt;=15, "Low Engagement", L87&lt;=35, "Active", L87&lt;=60, "Highly Active", L87&gt;60, "Power User")</f>
        <v>Highly Active</v>
      </c>
      <c r="P87" t="str" cm="1">
        <f t="array" ref="P87">_xlfn.IFS(B87&lt;=25,"Youth",B87&lt;=35,"Young Adult",B87&lt;=50,"Adult",B87&lt;=70,"Senior")</f>
        <v>Young Adult</v>
      </c>
      <c r="Q87" t="str" cm="1">
        <f t="array" ref="Q87">_xlfn.IFS(G87&lt;10000,"Low Value",G87&lt;=50000,"Mid Value",G87&lt;=150000,"High Value",G87&gt;150000,"Premium")</f>
        <v>Mid Value</v>
      </c>
      <c r="R87" t="str" cm="1">
        <f t="array" ref="R87">_xlfn.IFS(I87&lt;500,"High Risk",I87&lt;650,"Medium Risk",I87&lt;750,"Low Risk",I87&gt;=750,"Very Low Risk")</f>
        <v>Low Risk</v>
      </c>
    </row>
    <row r="88" spans="1:18">
      <c r="A88" t="s">
        <v>120</v>
      </c>
      <c r="B88">
        <v>40</v>
      </c>
      <c r="C88" t="s">
        <v>15</v>
      </c>
      <c r="D88" t="s">
        <v>23</v>
      </c>
      <c r="E88" t="s">
        <v>27</v>
      </c>
      <c r="F88" t="s">
        <v>31</v>
      </c>
      <c r="G88">
        <v>88589.64</v>
      </c>
      <c r="H88">
        <v>94541.18</v>
      </c>
      <c r="I88">
        <v>645</v>
      </c>
      <c r="J88">
        <v>127407.55</v>
      </c>
      <c r="K88" t="s">
        <v>19</v>
      </c>
      <c r="L88">
        <v>18</v>
      </c>
      <c r="M88" s="1">
        <v>43693</v>
      </c>
      <c r="N88" t="s">
        <v>20</v>
      </c>
      <c r="O88" t="str" cm="1">
        <f t="array" ref="O88">_xlfn.IFS(L88&lt;=15, "Low Engagement", L88&lt;=35, "Active", L88&lt;=60, "Highly Active", L88&gt;60, "Power User")</f>
        <v>Active</v>
      </c>
      <c r="P88" t="str" cm="1">
        <f t="array" ref="P88">_xlfn.IFS(B88&lt;=25,"Youth",B88&lt;=35,"Young Adult",B88&lt;=50,"Adult",B88&lt;=70,"Senior")</f>
        <v>Adult</v>
      </c>
      <c r="Q88" t="str" cm="1">
        <f t="array" ref="Q88">_xlfn.IFS(G88&lt;10000,"Low Value",G88&lt;=50000,"Mid Value",G88&lt;=150000,"High Value",G88&gt;150000,"Premium")</f>
        <v>High Value</v>
      </c>
      <c r="R88" t="str" cm="1">
        <f t="array" ref="R88">_xlfn.IFS(I88&lt;500,"High Risk",I88&lt;650,"Medium Risk",I88&lt;750,"Low Risk",I88&gt;=750,"Very Low Risk")</f>
        <v>Medium Risk</v>
      </c>
    </row>
    <row r="89" spans="1:18">
      <c r="A89" t="s">
        <v>121</v>
      </c>
      <c r="B89">
        <v>57</v>
      </c>
      <c r="C89" t="s">
        <v>22</v>
      </c>
      <c r="D89" t="s">
        <v>37</v>
      </c>
      <c r="E89" t="s">
        <v>17</v>
      </c>
      <c r="F89" t="s">
        <v>18</v>
      </c>
      <c r="G89">
        <v>13544.56</v>
      </c>
      <c r="H89">
        <v>120911.55</v>
      </c>
      <c r="I89">
        <v>492</v>
      </c>
      <c r="J89">
        <v>34089.379999999997</v>
      </c>
      <c r="K89" t="s">
        <v>25</v>
      </c>
      <c r="L89">
        <v>37</v>
      </c>
      <c r="M89" s="1">
        <v>43264</v>
      </c>
      <c r="N89" t="s">
        <v>20</v>
      </c>
      <c r="O89" t="str" cm="1">
        <f t="array" ref="O89">_xlfn.IFS(L89&lt;=15, "Low Engagement", L89&lt;=35, "Active", L89&lt;=60, "Highly Active", L89&gt;60, "Power User")</f>
        <v>Highly Active</v>
      </c>
      <c r="P89" t="str" cm="1">
        <f t="array" ref="P89">_xlfn.IFS(B89&lt;=25,"Youth",B89&lt;=35,"Young Adult",B89&lt;=50,"Adult",B89&lt;=70,"Senior")</f>
        <v>Senior</v>
      </c>
      <c r="Q89" t="str" cm="1">
        <f t="array" ref="Q89">_xlfn.IFS(G89&lt;10000,"Low Value",G89&lt;=50000,"Mid Value",G89&lt;=150000,"High Value",G89&gt;150000,"Premium")</f>
        <v>Mid Value</v>
      </c>
      <c r="R89" t="str" cm="1">
        <f t="array" ref="R89">_xlfn.IFS(I89&lt;500,"High Risk",I89&lt;650,"Medium Risk",I89&lt;750,"Low Risk",I89&gt;=750,"Very Low Risk")</f>
        <v>High Risk</v>
      </c>
    </row>
    <row r="90" spans="1:18">
      <c r="A90" t="s">
        <v>122</v>
      </c>
      <c r="B90">
        <v>38</v>
      </c>
      <c r="C90" t="s">
        <v>22</v>
      </c>
      <c r="D90" t="s">
        <v>23</v>
      </c>
      <c r="E90" t="s">
        <v>27</v>
      </c>
      <c r="F90" t="s">
        <v>31</v>
      </c>
      <c r="G90">
        <v>115427.75</v>
      </c>
      <c r="H90">
        <v>96597.17</v>
      </c>
      <c r="I90">
        <v>715</v>
      </c>
      <c r="J90">
        <v>377889.05</v>
      </c>
      <c r="K90" t="s">
        <v>25</v>
      </c>
      <c r="L90">
        <v>18</v>
      </c>
      <c r="M90" s="1">
        <v>44852</v>
      </c>
      <c r="N90" t="s">
        <v>20</v>
      </c>
      <c r="O90" t="str" cm="1">
        <f t="array" ref="O90">_xlfn.IFS(L90&lt;=15, "Low Engagement", L90&lt;=35, "Active", L90&lt;=60, "Highly Active", L90&gt;60, "Power User")</f>
        <v>Active</v>
      </c>
      <c r="P90" t="str" cm="1">
        <f t="array" ref="P90">_xlfn.IFS(B90&lt;=25,"Youth",B90&lt;=35,"Young Adult",B90&lt;=50,"Adult",B90&lt;=70,"Senior")</f>
        <v>Adult</v>
      </c>
      <c r="Q90" t="str" cm="1">
        <f t="array" ref="Q90">_xlfn.IFS(G90&lt;10000,"Low Value",G90&lt;=50000,"Mid Value",G90&lt;=150000,"High Value",G90&gt;150000,"Premium")</f>
        <v>High Value</v>
      </c>
      <c r="R90" t="str" cm="1">
        <f t="array" ref="R90">_xlfn.IFS(I90&lt;500,"High Risk",I90&lt;650,"Medium Risk",I90&lt;750,"Low Risk",I90&gt;=750,"Very Low Risk")</f>
        <v>Low Risk</v>
      </c>
    </row>
    <row r="91" spans="1:18">
      <c r="A91" t="s">
        <v>123</v>
      </c>
      <c r="B91">
        <v>33</v>
      </c>
      <c r="C91" t="s">
        <v>22</v>
      </c>
      <c r="D91" t="s">
        <v>16</v>
      </c>
      <c r="E91" t="s">
        <v>27</v>
      </c>
      <c r="F91" t="s">
        <v>18</v>
      </c>
      <c r="G91">
        <v>40441.65</v>
      </c>
      <c r="H91">
        <v>164898.60999999999</v>
      </c>
      <c r="I91">
        <v>676</v>
      </c>
      <c r="J91">
        <v>197291.49</v>
      </c>
      <c r="K91" t="s">
        <v>38</v>
      </c>
      <c r="L91">
        <v>12</v>
      </c>
      <c r="M91" s="1">
        <v>43577</v>
      </c>
      <c r="N91" t="s">
        <v>20</v>
      </c>
      <c r="O91" t="str" cm="1">
        <f t="array" ref="O91">_xlfn.IFS(L91&lt;=15, "Low Engagement", L91&lt;=35, "Active", L91&lt;=60, "Highly Active", L91&gt;60, "Power User")</f>
        <v>Low Engagement</v>
      </c>
      <c r="P91" t="str" cm="1">
        <f t="array" ref="P91">_xlfn.IFS(B91&lt;=25,"Youth",B91&lt;=35,"Young Adult",B91&lt;=50,"Adult",B91&lt;=70,"Senior")</f>
        <v>Young Adult</v>
      </c>
      <c r="Q91" t="str" cm="1">
        <f t="array" ref="Q91">_xlfn.IFS(G91&lt;10000,"Low Value",G91&lt;=50000,"Mid Value",G91&lt;=150000,"High Value",G91&gt;150000,"Premium")</f>
        <v>Mid Value</v>
      </c>
      <c r="R91" t="str" cm="1">
        <f t="array" ref="R91">_xlfn.IFS(I91&lt;500,"High Risk",I91&lt;650,"Medium Risk",I91&lt;750,"Low Risk",I91&gt;=750,"Very Low Risk")</f>
        <v>Low Risk</v>
      </c>
    </row>
    <row r="92" spans="1:18">
      <c r="A92" t="s">
        <v>124</v>
      </c>
      <c r="B92">
        <v>62</v>
      </c>
      <c r="C92" t="s">
        <v>15</v>
      </c>
      <c r="D92" t="s">
        <v>37</v>
      </c>
      <c r="E92" t="s">
        <v>27</v>
      </c>
      <c r="F92" t="s">
        <v>18</v>
      </c>
      <c r="G92">
        <v>29174.98</v>
      </c>
      <c r="H92">
        <v>85106.25</v>
      </c>
      <c r="I92">
        <v>762</v>
      </c>
      <c r="J92">
        <v>319048.21999999997</v>
      </c>
      <c r="K92" t="s">
        <v>25</v>
      </c>
      <c r="L92">
        <v>4</v>
      </c>
      <c r="M92" s="1">
        <v>44875</v>
      </c>
      <c r="N92" t="s">
        <v>20</v>
      </c>
      <c r="O92" t="str" cm="1">
        <f t="array" ref="O92">_xlfn.IFS(L92&lt;=15, "Low Engagement", L92&lt;=35, "Active", L92&lt;=60, "Highly Active", L92&gt;60, "Power User")</f>
        <v>Low Engagement</v>
      </c>
      <c r="P92" t="str" cm="1">
        <f t="array" ref="P92">_xlfn.IFS(B92&lt;=25,"Youth",B92&lt;=35,"Young Adult",B92&lt;=50,"Adult",B92&lt;=70,"Senior")</f>
        <v>Senior</v>
      </c>
      <c r="Q92" t="str" cm="1">
        <f t="array" ref="Q92">_xlfn.IFS(G92&lt;10000,"Low Value",G92&lt;=50000,"Mid Value",G92&lt;=150000,"High Value",G92&gt;150000,"Premium")</f>
        <v>Mid Value</v>
      </c>
      <c r="R92" t="str" cm="1">
        <f t="array" ref="R92">_xlfn.IFS(I92&lt;500,"High Risk",I92&lt;650,"Medium Risk",I92&lt;750,"Low Risk",I92&gt;=750,"Very Low Risk")</f>
        <v>Very Low Risk</v>
      </c>
    </row>
    <row r="93" spans="1:18">
      <c r="A93" t="s">
        <v>125</v>
      </c>
      <c r="B93">
        <v>35</v>
      </c>
      <c r="C93" t="s">
        <v>22</v>
      </c>
      <c r="D93" t="s">
        <v>16</v>
      </c>
      <c r="E93" t="s">
        <v>27</v>
      </c>
      <c r="F93" t="s">
        <v>31</v>
      </c>
      <c r="G93">
        <v>38148.01</v>
      </c>
      <c r="H93">
        <v>115322.69</v>
      </c>
      <c r="I93">
        <v>445</v>
      </c>
      <c r="J93">
        <v>20254.240000000002</v>
      </c>
      <c r="K93" t="s">
        <v>19</v>
      </c>
      <c r="L93">
        <v>47</v>
      </c>
      <c r="M93" s="1">
        <v>43307</v>
      </c>
      <c r="N93" t="s">
        <v>20</v>
      </c>
      <c r="O93" t="str" cm="1">
        <f t="array" ref="O93">_xlfn.IFS(L93&lt;=15, "Low Engagement", L93&lt;=35, "Active", L93&lt;=60, "Highly Active", L93&gt;60, "Power User")</f>
        <v>Highly Active</v>
      </c>
      <c r="P93" t="str" cm="1">
        <f t="array" ref="P93">_xlfn.IFS(B93&lt;=25,"Youth",B93&lt;=35,"Young Adult",B93&lt;=50,"Adult",B93&lt;=70,"Senior")</f>
        <v>Young Adult</v>
      </c>
      <c r="Q93" t="str" cm="1">
        <f t="array" ref="Q93">_xlfn.IFS(G93&lt;10000,"Low Value",G93&lt;=50000,"Mid Value",G93&lt;=150000,"High Value",G93&gt;150000,"Premium")</f>
        <v>Mid Value</v>
      </c>
      <c r="R93" t="str" cm="1">
        <f t="array" ref="R93">_xlfn.IFS(I93&lt;500,"High Risk",I93&lt;650,"Medium Risk",I93&lt;750,"Low Risk",I93&gt;=750,"Very Low Risk")</f>
        <v>High Risk</v>
      </c>
    </row>
    <row r="94" spans="1:18">
      <c r="A94" t="s">
        <v>126</v>
      </c>
      <c r="B94">
        <v>64</v>
      </c>
      <c r="C94" t="s">
        <v>22</v>
      </c>
      <c r="D94" t="s">
        <v>23</v>
      </c>
      <c r="E94" t="s">
        <v>17</v>
      </c>
      <c r="F94" t="s">
        <v>45</v>
      </c>
      <c r="G94">
        <v>200902.21</v>
      </c>
      <c r="H94">
        <v>194693.97</v>
      </c>
      <c r="I94">
        <v>777</v>
      </c>
      <c r="J94">
        <v>449555.83</v>
      </c>
      <c r="K94" t="s">
        <v>38</v>
      </c>
      <c r="L94">
        <v>43</v>
      </c>
      <c r="M94" s="1">
        <v>43879</v>
      </c>
      <c r="N94" t="s">
        <v>20</v>
      </c>
      <c r="O94" t="str" cm="1">
        <f t="array" ref="O94">_xlfn.IFS(L94&lt;=15, "Low Engagement", L94&lt;=35, "Active", L94&lt;=60, "Highly Active", L94&gt;60, "Power User")</f>
        <v>Highly Active</v>
      </c>
      <c r="P94" t="str" cm="1">
        <f t="array" ref="P94">_xlfn.IFS(B94&lt;=25,"Youth",B94&lt;=35,"Young Adult",B94&lt;=50,"Adult",B94&lt;=70,"Senior")</f>
        <v>Senior</v>
      </c>
      <c r="Q94" t="str" cm="1">
        <f t="array" ref="Q94">_xlfn.IFS(G94&lt;10000,"Low Value",G94&lt;=50000,"Mid Value",G94&lt;=150000,"High Value",G94&gt;150000,"Premium")</f>
        <v>Premium</v>
      </c>
      <c r="R94" t="str" cm="1">
        <f t="array" ref="R94">_xlfn.IFS(I94&lt;500,"High Risk",I94&lt;650,"Medium Risk",I94&lt;750,"Low Risk",I94&gt;=750,"Very Low Risk")</f>
        <v>Very Low Risk</v>
      </c>
    </row>
    <row r="95" spans="1:18">
      <c r="A95" t="s">
        <v>127</v>
      </c>
      <c r="B95">
        <v>41</v>
      </c>
      <c r="C95" t="s">
        <v>15</v>
      </c>
      <c r="D95" t="s">
        <v>29</v>
      </c>
      <c r="E95" t="s">
        <v>24</v>
      </c>
      <c r="F95" t="s">
        <v>33</v>
      </c>
      <c r="G95">
        <v>95114.31</v>
      </c>
      <c r="H95">
        <v>4643.57</v>
      </c>
      <c r="I95">
        <v>707</v>
      </c>
      <c r="J95">
        <v>331129.78000000003</v>
      </c>
      <c r="K95" t="s">
        <v>25</v>
      </c>
      <c r="L95">
        <v>27</v>
      </c>
      <c r="M95" s="1">
        <v>43670</v>
      </c>
      <c r="N95" t="s">
        <v>20</v>
      </c>
      <c r="O95" t="str" cm="1">
        <f t="array" ref="O95">_xlfn.IFS(L95&lt;=15, "Low Engagement", L95&lt;=35, "Active", L95&lt;=60, "Highly Active", L95&gt;60, "Power User")</f>
        <v>Active</v>
      </c>
      <c r="P95" t="str" cm="1">
        <f t="array" ref="P95">_xlfn.IFS(B95&lt;=25,"Youth",B95&lt;=35,"Young Adult",B95&lt;=50,"Adult",B95&lt;=70,"Senior")</f>
        <v>Adult</v>
      </c>
      <c r="Q95" t="str" cm="1">
        <f t="array" ref="Q95">_xlfn.IFS(G95&lt;10000,"Low Value",G95&lt;=50000,"Mid Value",G95&lt;=150000,"High Value",G95&gt;150000,"Premium")</f>
        <v>High Value</v>
      </c>
      <c r="R95" t="str" cm="1">
        <f t="array" ref="R95">_xlfn.IFS(I95&lt;500,"High Risk",I95&lt;650,"Medium Risk",I95&lt;750,"Low Risk",I95&gt;=750,"Very Low Risk")</f>
        <v>Low Risk</v>
      </c>
    </row>
    <row r="96" spans="1:18">
      <c r="A96" t="s">
        <v>128</v>
      </c>
      <c r="B96">
        <v>43</v>
      </c>
      <c r="C96" t="s">
        <v>22</v>
      </c>
      <c r="D96" t="s">
        <v>29</v>
      </c>
      <c r="E96" t="s">
        <v>47</v>
      </c>
      <c r="F96" t="s">
        <v>45</v>
      </c>
      <c r="G96">
        <v>309103.34000000003</v>
      </c>
      <c r="H96">
        <v>22967.38</v>
      </c>
      <c r="I96">
        <v>585</v>
      </c>
      <c r="J96">
        <v>49867.05</v>
      </c>
      <c r="K96" t="s">
        <v>19</v>
      </c>
      <c r="L96">
        <v>51</v>
      </c>
      <c r="M96" s="1">
        <v>44029</v>
      </c>
      <c r="N96" t="s">
        <v>20</v>
      </c>
      <c r="O96" t="str" cm="1">
        <f t="array" ref="O96">_xlfn.IFS(L96&lt;=15, "Low Engagement", L96&lt;=35, "Active", L96&lt;=60, "Highly Active", L96&gt;60, "Power User")</f>
        <v>Highly Active</v>
      </c>
      <c r="P96" t="str" cm="1">
        <f t="array" ref="P96">_xlfn.IFS(B96&lt;=25,"Youth",B96&lt;=35,"Young Adult",B96&lt;=50,"Adult",B96&lt;=70,"Senior")</f>
        <v>Adult</v>
      </c>
      <c r="Q96" t="str" cm="1">
        <f t="array" ref="Q96">_xlfn.IFS(G96&lt;10000,"Low Value",G96&lt;=50000,"Mid Value",G96&lt;=150000,"High Value",G96&gt;150000,"Premium")</f>
        <v>Premium</v>
      </c>
      <c r="R96" t="str" cm="1">
        <f t="array" ref="R96">_xlfn.IFS(I96&lt;500,"High Risk",I96&lt;650,"Medium Risk",I96&lt;750,"Low Risk",I96&gt;=750,"Very Low Risk")</f>
        <v>Medium Risk</v>
      </c>
    </row>
    <row r="97" spans="1:18">
      <c r="A97" t="s">
        <v>129</v>
      </c>
      <c r="B97">
        <v>42</v>
      </c>
      <c r="C97" t="s">
        <v>22</v>
      </c>
      <c r="D97" t="s">
        <v>41</v>
      </c>
      <c r="E97" t="s">
        <v>24</v>
      </c>
      <c r="F97" t="s">
        <v>18</v>
      </c>
      <c r="G97">
        <v>17198.78</v>
      </c>
      <c r="H97">
        <v>10942.23</v>
      </c>
      <c r="I97">
        <v>410</v>
      </c>
      <c r="J97">
        <v>36587.910000000003</v>
      </c>
      <c r="K97" t="s">
        <v>19</v>
      </c>
      <c r="L97">
        <v>5</v>
      </c>
      <c r="M97" s="1">
        <v>44402</v>
      </c>
      <c r="N97" t="s">
        <v>20</v>
      </c>
      <c r="O97" t="str" cm="1">
        <f t="array" ref="O97">_xlfn.IFS(L97&lt;=15, "Low Engagement", L97&lt;=35, "Active", L97&lt;=60, "Highly Active", L97&gt;60, "Power User")</f>
        <v>Low Engagement</v>
      </c>
      <c r="P97" t="str" cm="1">
        <f t="array" ref="P97">_xlfn.IFS(B97&lt;=25,"Youth",B97&lt;=35,"Young Adult",B97&lt;=50,"Adult",B97&lt;=70,"Senior")</f>
        <v>Adult</v>
      </c>
      <c r="Q97" t="str" cm="1">
        <f t="array" ref="Q97">_xlfn.IFS(G97&lt;10000,"Low Value",G97&lt;=50000,"Mid Value",G97&lt;=150000,"High Value",G97&gt;150000,"Premium")</f>
        <v>Mid Value</v>
      </c>
      <c r="R97" t="str" cm="1">
        <f t="array" ref="R97">_xlfn.IFS(I97&lt;500,"High Risk",I97&lt;650,"Medium Risk",I97&lt;750,"Low Risk",I97&gt;=750,"Very Low Risk")</f>
        <v>High Risk</v>
      </c>
    </row>
    <row r="98" spans="1:18">
      <c r="A98" t="s">
        <v>130</v>
      </c>
      <c r="B98">
        <v>62</v>
      </c>
      <c r="C98" t="s">
        <v>22</v>
      </c>
      <c r="D98" t="s">
        <v>29</v>
      </c>
      <c r="E98" t="s">
        <v>27</v>
      </c>
      <c r="F98" t="s">
        <v>45</v>
      </c>
      <c r="G98">
        <v>106213.91</v>
      </c>
      <c r="H98">
        <v>105952.8</v>
      </c>
      <c r="I98">
        <v>349</v>
      </c>
      <c r="J98">
        <v>24391.43</v>
      </c>
      <c r="K98" t="s">
        <v>19</v>
      </c>
      <c r="L98">
        <v>6</v>
      </c>
      <c r="M98" s="1">
        <v>44809</v>
      </c>
      <c r="N98" t="s">
        <v>20</v>
      </c>
      <c r="O98" t="str" cm="1">
        <f t="array" ref="O98">_xlfn.IFS(L98&lt;=15, "Low Engagement", L98&lt;=35, "Active", L98&lt;=60, "Highly Active", L98&gt;60, "Power User")</f>
        <v>Low Engagement</v>
      </c>
      <c r="P98" t="str" cm="1">
        <f t="array" ref="P98">_xlfn.IFS(B98&lt;=25,"Youth",B98&lt;=35,"Young Adult",B98&lt;=50,"Adult",B98&lt;=70,"Senior")</f>
        <v>Senior</v>
      </c>
      <c r="Q98" t="str" cm="1">
        <f t="array" ref="Q98">_xlfn.IFS(G98&lt;10000,"Low Value",G98&lt;=50000,"Mid Value",G98&lt;=150000,"High Value",G98&gt;150000,"Premium")</f>
        <v>High Value</v>
      </c>
      <c r="R98" t="str" cm="1">
        <f t="array" ref="R98">_xlfn.IFS(I98&lt;500,"High Risk",I98&lt;650,"Medium Risk",I98&lt;750,"Low Risk",I98&gt;=750,"Very Low Risk")</f>
        <v>High Risk</v>
      </c>
    </row>
    <row r="99" spans="1:18">
      <c r="A99" t="s">
        <v>131</v>
      </c>
      <c r="B99">
        <v>58</v>
      </c>
      <c r="C99" t="s">
        <v>22</v>
      </c>
      <c r="D99" t="s">
        <v>23</v>
      </c>
      <c r="E99" t="s">
        <v>27</v>
      </c>
      <c r="F99" t="s">
        <v>31</v>
      </c>
      <c r="G99">
        <v>10201.969999999999</v>
      </c>
      <c r="H99">
        <v>167663.28</v>
      </c>
      <c r="I99">
        <v>313</v>
      </c>
      <c r="J99">
        <v>14257.62</v>
      </c>
      <c r="K99" t="s">
        <v>19</v>
      </c>
      <c r="L99">
        <v>13</v>
      </c>
      <c r="M99" s="1">
        <v>43848</v>
      </c>
      <c r="N99" t="s">
        <v>20</v>
      </c>
      <c r="O99" t="str" cm="1">
        <f t="array" ref="O99">_xlfn.IFS(L99&lt;=15, "Low Engagement", L99&lt;=35, "Active", L99&lt;=60, "Highly Active", L99&gt;60, "Power User")</f>
        <v>Low Engagement</v>
      </c>
      <c r="P99" t="str" cm="1">
        <f t="array" ref="P99">_xlfn.IFS(B99&lt;=25,"Youth",B99&lt;=35,"Young Adult",B99&lt;=50,"Adult",B99&lt;=70,"Senior")</f>
        <v>Senior</v>
      </c>
      <c r="Q99" t="str" cm="1">
        <f t="array" ref="Q99">_xlfn.IFS(G99&lt;10000,"Low Value",G99&lt;=50000,"Mid Value",G99&lt;=150000,"High Value",G99&gt;150000,"Premium")</f>
        <v>Mid Value</v>
      </c>
      <c r="R99" t="str" cm="1">
        <f t="array" ref="R99">_xlfn.IFS(I99&lt;500,"High Risk",I99&lt;650,"Medium Risk",I99&lt;750,"Low Risk",I99&gt;=750,"Very Low Risk")</f>
        <v>High Risk</v>
      </c>
    </row>
    <row r="100" spans="1:18">
      <c r="A100" t="s">
        <v>132</v>
      </c>
      <c r="B100">
        <v>46</v>
      </c>
      <c r="C100" t="s">
        <v>15</v>
      </c>
      <c r="D100" t="s">
        <v>16</v>
      </c>
      <c r="E100" t="s">
        <v>27</v>
      </c>
      <c r="F100" t="s">
        <v>33</v>
      </c>
      <c r="G100">
        <v>11739.58</v>
      </c>
      <c r="H100">
        <v>71394.19</v>
      </c>
      <c r="I100">
        <v>433</v>
      </c>
      <c r="J100">
        <v>18850.669999999998</v>
      </c>
      <c r="K100" t="s">
        <v>25</v>
      </c>
      <c r="L100">
        <v>23</v>
      </c>
      <c r="M100" s="1">
        <v>43434</v>
      </c>
      <c r="N100" t="s">
        <v>20</v>
      </c>
      <c r="O100" t="str" cm="1">
        <f t="array" ref="O100">_xlfn.IFS(L100&lt;=15, "Low Engagement", L100&lt;=35, "Active", L100&lt;=60, "Highly Active", L100&gt;60, "Power User")</f>
        <v>Active</v>
      </c>
      <c r="P100" t="str" cm="1">
        <f t="array" ref="P100">_xlfn.IFS(B100&lt;=25,"Youth",B100&lt;=35,"Young Adult",B100&lt;=50,"Adult",B100&lt;=70,"Senior")</f>
        <v>Adult</v>
      </c>
      <c r="Q100" t="str" cm="1">
        <f t="array" ref="Q100">_xlfn.IFS(G100&lt;10000,"Low Value",G100&lt;=50000,"Mid Value",G100&lt;=150000,"High Value",G100&gt;150000,"Premium")</f>
        <v>Mid Value</v>
      </c>
      <c r="R100" t="str" cm="1">
        <f t="array" ref="R100">_xlfn.IFS(I100&lt;500,"High Risk",I100&lt;650,"Medium Risk",I100&lt;750,"Low Risk",I100&gt;=750,"Very Low Risk")</f>
        <v>High Risk</v>
      </c>
    </row>
    <row r="101" spans="1:18">
      <c r="A101" t="s">
        <v>133</v>
      </c>
      <c r="B101">
        <v>32</v>
      </c>
      <c r="C101" t="s">
        <v>22</v>
      </c>
      <c r="D101" t="s">
        <v>29</v>
      </c>
      <c r="E101" t="s">
        <v>27</v>
      </c>
      <c r="F101" t="s">
        <v>33</v>
      </c>
      <c r="G101">
        <v>133173.46</v>
      </c>
      <c r="H101">
        <v>180139.92</v>
      </c>
      <c r="I101">
        <v>642</v>
      </c>
      <c r="J101">
        <v>99022.23</v>
      </c>
      <c r="K101" t="s">
        <v>19</v>
      </c>
      <c r="L101">
        <v>42</v>
      </c>
      <c r="M101" s="1">
        <v>43859</v>
      </c>
      <c r="N101" t="s">
        <v>20</v>
      </c>
      <c r="O101" t="str" cm="1">
        <f t="array" ref="O101">_xlfn.IFS(L101&lt;=15, "Low Engagement", L101&lt;=35, "Active", L101&lt;=60, "Highly Active", L101&gt;60, "Power User")</f>
        <v>Highly Active</v>
      </c>
      <c r="P101" t="str" cm="1">
        <f t="array" ref="P101">_xlfn.IFS(B101&lt;=25,"Youth",B101&lt;=35,"Young Adult",B101&lt;=50,"Adult",B101&lt;=70,"Senior")</f>
        <v>Young Adult</v>
      </c>
      <c r="Q101" t="str" cm="1">
        <f t="array" ref="Q101">_xlfn.IFS(G101&lt;10000,"Low Value",G101&lt;=50000,"Mid Value",G101&lt;=150000,"High Value",G101&gt;150000,"Premium")</f>
        <v>High Value</v>
      </c>
      <c r="R101" t="str" cm="1">
        <f t="array" ref="R101">_xlfn.IFS(I101&lt;500,"High Risk",I101&lt;650,"Medium Risk",I101&lt;750,"Low Risk",I101&gt;=750,"Very Low Risk")</f>
        <v>Medium Risk</v>
      </c>
    </row>
    <row r="102" spans="1:18">
      <c r="A102" t="s">
        <v>134</v>
      </c>
      <c r="B102">
        <v>62</v>
      </c>
      <c r="C102" t="s">
        <v>22</v>
      </c>
      <c r="D102" t="s">
        <v>16</v>
      </c>
      <c r="E102" t="s">
        <v>17</v>
      </c>
      <c r="F102" t="s">
        <v>33</v>
      </c>
      <c r="G102">
        <v>16312.44</v>
      </c>
      <c r="H102">
        <v>177093.65</v>
      </c>
      <c r="I102">
        <v>585</v>
      </c>
      <c r="J102">
        <v>178869.49</v>
      </c>
      <c r="K102" t="s">
        <v>38</v>
      </c>
      <c r="L102">
        <v>56</v>
      </c>
      <c r="M102" s="1">
        <v>43828</v>
      </c>
      <c r="N102" t="s">
        <v>20</v>
      </c>
      <c r="O102" t="str" cm="1">
        <f t="array" ref="O102">_xlfn.IFS(L102&lt;=15, "Low Engagement", L102&lt;=35, "Active", L102&lt;=60, "Highly Active", L102&gt;60, "Power User")</f>
        <v>Highly Active</v>
      </c>
      <c r="P102" t="str" cm="1">
        <f t="array" ref="P102">_xlfn.IFS(B102&lt;=25,"Youth",B102&lt;=35,"Young Adult",B102&lt;=50,"Adult",B102&lt;=70,"Senior")</f>
        <v>Senior</v>
      </c>
      <c r="Q102" t="str" cm="1">
        <f t="array" ref="Q102">_xlfn.IFS(G102&lt;10000,"Low Value",G102&lt;=50000,"Mid Value",G102&lt;=150000,"High Value",G102&gt;150000,"Premium")</f>
        <v>Mid Value</v>
      </c>
      <c r="R102" t="str" cm="1">
        <f t="array" ref="R102">_xlfn.IFS(I102&lt;500,"High Risk",I102&lt;650,"Medium Risk",I102&lt;750,"Low Risk",I102&gt;=750,"Very Low Risk")</f>
        <v>Medium Risk</v>
      </c>
    </row>
    <row r="103" spans="1:18">
      <c r="A103" t="s">
        <v>135</v>
      </c>
      <c r="B103">
        <v>18</v>
      </c>
      <c r="C103" t="s">
        <v>15</v>
      </c>
      <c r="D103" t="s">
        <v>16</v>
      </c>
      <c r="E103" t="s">
        <v>27</v>
      </c>
      <c r="F103" t="s">
        <v>31</v>
      </c>
      <c r="G103">
        <v>147588.12</v>
      </c>
      <c r="H103">
        <v>133559.73000000001</v>
      </c>
      <c r="I103">
        <v>613</v>
      </c>
      <c r="J103">
        <v>90345.32</v>
      </c>
      <c r="K103" t="s">
        <v>25</v>
      </c>
      <c r="L103">
        <v>25</v>
      </c>
      <c r="M103" s="1">
        <v>43530</v>
      </c>
      <c r="N103" t="s">
        <v>20</v>
      </c>
      <c r="O103" t="str" cm="1">
        <f t="array" ref="O103">_xlfn.IFS(L103&lt;=15, "Low Engagement", L103&lt;=35, "Active", L103&lt;=60, "Highly Active", L103&gt;60, "Power User")</f>
        <v>Active</v>
      </c>
      <c r="P103" t="str" cm="1">
        <f t="array" ref="P103">_xlfn.IFS(B103&lt;=25,"Youth",B103&lt;=35,"Young Adult",B103&lt;=50,"Adult",B103&lt;=70,"Senior")</f>
        <v>Youth</v>
      </c>
      <c r="Q103" t="str" cm="1">
        <f t="array" ref="Q103">_xlfn.IFS(G103&lt;10000,"Low Value",G103&lt;=50000,"Mid Value",G103&lt;=150000,"High Value",G103&gt;150000,"Premium")</f>
        <v>High Value</v>
      </c>
      <c r="R103" t="str" cm="1">
        <f t="array" ref="R103">_xlfn.IFS(I103&lt;500,"High Risk",I103&lt;650,"Medium Risk",I103&lt;750,"Low Risk",I103&gt;=750,"Very Low Risk")</f>
        <v>Medium Risk</v>
      </c>
    </row>
    <row r="104" spans="1:18">
      <c r="A104" t="s">
        <v>136</v>
      </c>
      <c r="B104">
        <v>42</v>
      </c>
      <c r="C104" t="s">
        <v>22</v>
      </c>
      <c r="D104" t="s">
        <v>37</v>
      </c>
      <c r="E104" t="s">
        <v>27</v>
      </c>
      <c r="F104" t="s">
        <v>45</v>
      </c>
      <c r="G104">
        <v>442393.29</v>
      </c>
      <c r="H104">
        <v>178760.02</v>
      </c>
      <c r="I104">
        <v>596</v>
      </c>
      <c r="J104">
        <v>13258.82</v>
      </c>
      <c r="K104" t="s">
        <v>19</v>
      </c>
      <c r="L104">
        <v>46</v>
      </c>
      <c r="M104" s="1">
        <v>44473</v>
      </c>
      <c r="N104" t="s">
        <v>20</v>
      </c>
      <c r="O104" t="str" cm="1">
        <f t="array" ref="O104">_xlfn.IFS(L104&lt;=15, "Low Engagement", L104&lt;=35, "Active", L104&lt;=60, "Highly Active", L104&gt;60, "Power User")</f>
        <v>Highly Active</v>
      </c>
      <c r="P104" t="str" cm="1">
        <f t="array" ref="P104">_xlfn.IFS(B104&lt;=25,"Youth",B104&lt;=35,"Young Adult",B104&lt;=50,"Adult",B104&lt;=70,"Senior")</f>
        <v>Adult</v>
      </c>
      <c r="Q104" t="str" cm="1">
        <f t="array" ref="Q104">_xlfn.IFS(G104&lt;10000,"Low Value",G104&lt;=50000,"Mid Value",G104&lt;=150000,"High Value",G104&gt;150000,"Premium")</f>
        <v>Premium</v>
      </c>
      <c r="R104" t="str" cm="1">
        <f t="array" ref="R104">_xlfn.IFS(I104&lt;500,"High Risk",I104&lt;650,"Medium Risk",I104&lt;750,"Low Risk",I104&gt;=750,"Very Low Risk")</f>
        <v>Medium Risk</v>
      </c>
    </row>
    <row r="105" spans="1:18">
      <c r="A105" t="s">
        <v>137</v>
      </c>
      <c r="B105">
        <v>24</v>
      </c>
      <c r="C105" t="s">
        <v>15</v>
      </c>
      <c r="D105" t="s">
        <v>29</v>
      </c>
      <c r="E105" t="s">
        <v>47</v>
      </c>
      <c r="F105" t="s">
        <v>18</v>
      </c>
      <c r="G105">
        <v>10707.73</v>
      </c>
      <c r="H105">
        <v>25439.57</v>
      </c>
      <c r="I105">
        <v>463</v>
      </c>
      <c r="J105">
        <v>44590.91</v>
      </c>
      <c r="K105" t="s">
        <v>19</v>
      </c>
      <c r="L105">
        <v>4</v>
      </c>
      <c r="M105" s="1">
        <v>43647</v>
      </c>
      <c r="N105" t="s">
        <v>20</v>
      </c>
      <c r="O105" t="str" cm="1">
        <f t="array" ref="O105">_xlfn.IFS(L105&lt;=15, "Low Engagement", L105&lt;=35, "Active", L105&lt;=60, "Highly Active", L105&gt;60, "Power User")</f>
        <v>Low Engagement</v>
      </c>
      <c r="P105" t="str" cm="1">
        <f t="array" ref="P105">_xlfn.IFS(B105&lt;=25,"Youth",B105&lt;=35,"Young Adult",B105&lt;=50,"Adult",B105&lt;=70,"Senior")</f>
        <v>Youth</v>
      </c>
      <c r="Q105" t="str" cm="1">
        <f t="array" ref="Q105">_xlfn.IFS(G105&lt;10000,"Low Value",G105&lt;=50000,"Mid Value",G105&lt;=150000,"High Value",G105&gt;150000,"Premium")</f>
        <v>Mid Value</v>
      </c>
      <c r="R105" t="str" cm="1">
        <f t="array" ref="R105">_xlfn.IFS(I105&lt;500,"High Risk",I105&lt;650,"Medium Risk",I105&lt;750,"Low Risk",I105&gt;=750,"Very Low Risk")</f>
        <v>High Risk</v>
      </c>
    </row>
    <row r="106" spans="1:18">
      <c r="A106" t="s">
        <v>138</v>
      </c>
      <c r="B106">
        <v>26</v>
      </c>
      <c r="C106" t="s">
        <v>22</v>
      </c>
      <c r="D106" t="s">
        <v>29</v>
      </c>
      <c r="E106" t="s">
        <v>17</v>
      </c>
      <c r="F106" t="s">
        <v>33</v>
      </c>
      <c r="G106">
        <v>71082.2</v>
      </c>
      <c r="H106">
        <v>188437.38</v>
      </c>
      <c r="I106">
        <v>796</v>
      </c>
      <c r="J106">
        <v>218774.47</v>
      </c>
      <c r="K106" t="s">
        <v>38</v>
      </c>
      <c r="L106">
        <v>52</v>
      </c>
      <c r="M106" s="1">
        <v>44538</v>
      </c>
      <c r="N106" t="s">
        <v>20</v>
      </c>
      <c r="O106" t="str" cm="1">
        <f t="array" ref="O106">_xlfn.IFS(L106&lt;=15, "Low Engagement", L106&lt;=35, "Active", L106&lt;=60, "Highly Active", L106&gt;60, "Power User")</f>
        <v>Highly Active</v>
      </c>
      <c r="P106" t="str" cm="1">
        <f t="array" ref="P106">_xlfn.IFS(B106&lt;=25,"Youth",B106&lt;=35,"Young Adult",B106&lt;=50,"Adult",B106&lt;=70,"Senior")</f>
        <v>Young Adult</v>
      </c>
      <c r="Q106" t="str" cm="1">
        <f t="array" ref="Q106">_xlfn.IFS(G106&lt;10000,"Low Value",G106&lt;=50000,"Mid Value",G106&lt;=150000,"High Value",G106&gt;150000,"Premium")</f>
        <v>High Value</v>
      </c>
      <c r="R106" t="str" cm="1">
        <f t="array" ref="R106">_xlfn.IFS(I106&lt;500,"High Risk",I106&lt;650,"Medium Risk",I106&lt;750,"Low Risk",I106&gt;=750,"Very Low Risk")</f>
        <v>Very Low Risk</v>
      </c>
    </row>
    <row r="107" spans="1:18">
      <c r="A107" t="s">
        <v>139</v>
      </c>
      <c r="B107">
        <v>41</v>
      </c>
      <c r="C107" t="s">
        <v>15</v>
      </c>
      <c r="D107" t="s">
        <v>23</v>
      </c>
      <c r="E107" t="s">
        <v>27</v>
      </c>
      <c r="F107" t="s">
        <v>18</v>
      </c>
      <c r="G107">
        <v>96268</v>
      </c>
      <c r="H107">
        <v>158041.91</v>
      </c>
      <c r="I107">
        <v>315</v>
      </c>
      <c r="J107">
        <v>5557.47</v>
      </c>
      <c r="K107" t="s">
        <v>19</v>
      </c>
      <c r="L107">
        <v>55</v>
      </c>
      <c r="M107" s="1">
        <v>45019</v>
      </c>
      <c r="N107" t="s">
        <v>20</v>
      </c>
      <c r="O107" t="str" cm="1">
        <f t="array" ref="O107">_xlfn.IFS(L107&lt;=15, "Low Engagement", L107&lt;=35, "Active", L107&lt;=60, "Highly Active", L107&gt;60, "Power User")</f>
        <v>Highly Active</v>
      </c>
      <c r="P107" t="str" cm="1">
        <f t="array" ref="P107">_xlfn.IFS(B107&lt;=25,"Youth",B107&lt;=35,"Young Adult",B107&lt;=50,"Adult",B107&lt;=70,"Senior")</f>
        <v>Adult</v>
      </c>
      <c r="Q107" t="str" cm="1">
        <f t="array" ref="Q107">_xlfn.IFS(G107&lt;10000,"Low Value",G107&lt;=50000,"Mid Value",G107&lt;=150000,"High Value",G107&gt;150000,"Premium")</f>
        <v>High Value</v>
      </c>
      <c r="R107" t="str" cm="1">
        <f t="array" ref="R107">_xlfn.IFS(I107&lt;500,"High Risk",I107&lt;650,"Medium Risk",I107&lt;750,"Low Risk",I107&gt;=750,"Very Low Risk")</f>
        <v>High Risk</v>
      </c>
    </row>
    <row r="108" spans="1:18">
      <c r="A108" t="s">
        <v>140</v>
      </c>
      <c r="B108">
        <v>18</v>
      </c>
      <c r="C108" t="s">
        <v>15</v>
      </c>
      <c r="D108" t="s">
        <v>23</v>
      </c>
      <c r="E108" t="s">
        <v>27</v>
      </c>
      <c r="F108" t="s">
        <v>18</v>
      </c>
      <c r="G108">
        <v>83579.73</v>
      </c>
      <c r="H108">
        <v>103664.31</v>
      </c>
      <c r="I108">
        <v>643</v>
      </c>
      <c r="J108">
        <v>97481.1</v>
      </c>
      <c r="K108" t="s">
        <v>19</v>
      </c>
      <c r="L108">
        <v>32</v>
      </c>
      <c r="M108" s="1">
        <v>44500</v>
      </c>
      <c r="N108" t="s">
        <v>20</v>
      </c>
      <c r="O108" t="str" cm="1">
        <f t="array" ref="O108">_xlfn.IFS(L108&lt;=15, "Low Engagement", L108&lt;=35, "Active", L108&lt;=60, "Highly Active", L108&gt;60, "Power User")</f>
        <v>Active</v>
      </c>
      <c r="P108" t="str" cm="1">
        <f t="array" ref="P108">_xlfn.IFS(B108&lt;=25,"Youth",B108&lt;=35,"Young Adult",B108&lt;=50,"Adult",B108&lt;=70,"Senior")</f>
        <v>Youth</v>
      </c>
      <c r="Q108" t="str" cm="1">
        <f t="array" ref="Q108">_xlfn.IFS(G108&lt;10000,"Low Value",G108&lt;=50000,"Mid Value",G108&lt;=150000,"High Value",G108&gt;150000,"Premium")</f>
        <v>High Value</v>
      </c>
      <c r="R108" t="str" cm="1">
        <f t="array" ref="R108">_xlfn.IFS(I108&lt;500,"High Risk",I108&lt;650,"Medium Risk",I108&lt;750,"Low Risk",I108&gt;=750,"Very Low Risk")</f>
        <v>Medium Risk</v>
      </c>
    </row>
    <row r="109" spans="1:18">
      <c r="A109" t="s">
        <v>141</v>
      </c>
      <c r="B109">
        <v>61</v>
      </c>
      <c r="C109" t="s">
        <v>15</v>
      </c>
      <c r="D109" t="s">
        <v>23</v>
      </c>
      <c r="E109" t="s">
        <v>27</v>
      </c>
      <c r="F109" t="s">
        <v>18</v>
      </c>
      <c r="G109">
        <v>49480.7</v>
      </c>
      <c r="H109">
        <v>123054.22</v>
      </c>
      <c r="I109">
        <v>377</v>
      </c>
      <c r="J109">
        <v>45229.45</v>
      </c>
      <c r="K109" t="s">
        <v>19</v>
      </c>
      <c r="L109">
        <v>44</v>
      </c>
      <c r="M109" s="1">
        <v>44428</v>
      </c>
      <c r="N109" t="s">
        <v>20</v>
      </c>
      <c r="O109" t="str" cm="1">
        <f t="array" ref="O109">_xlfn.IFS(L109&lt;=15, "Low Engagement", L109&lt;=35, "Active", L109&lt;=60, "Highly Active", L109&gt;60, "Power User")</f>
        <v>Highly Active</v>
      </c>
      <c r="P109" t="str" cm="1">
        <f t="array" ref="P109">_xlfn.IFS(B109&lt;=25,"Youth",B109&lt;=35,"Young Adult",B109&lt;=50,"Adult",B109&lt;=70,"Senior")</f>
        <v>Senior</v>
      </c>
      <c r="Q109" t="str" cm="1">
        <f t="array" ref="Q109">_xlfn.IFS(G109&lt;10000,"Low Value",G109&lt;=50000,"Mid Value",G109&lt;=150000,"High Value",G109&gt;150000,"Premium")</f>
        <v>Mid Value</v>
      </c>
      <c r="R109" t="str" cm="1">
        <f t="array" ref="R109">_xlfn.IFS(I109&lt;500,"High Risk",I109&lt;650,"Medium Risk",I109&lt;750,"Low Risk",I109&gt;=750,"Very Low Risk")</f>
        <v>High Risk</v>
      </c>
    </row>
    <row r="110" spans="1:18">
      <c r="A110" t="s">
        <v>142</v>
      </c>
      <c r="B110">
        <v>25</v>
      </c>
      <c r="C110" t="s">
        <v>15</v>
      </c>
      <c r="D110" t="s">
        <v>23</v>
      </c>
      <c r="E110" t="s">
        <v>24</v>
      </c>
      <c r="F110" t="s">
        <v>45</v>
      </c>
      <c r="G110">
        <v>393157</v>
      </c>
      <c r="H110">
        <v>1241.4000000000001</v>
      </c>
      <c r="I110">
        <v>645</v>
      </c>
      <c r="J110">
        <v>178169.95</v>
      </c>
      <c r="K110" t="s">
        <v>38</v>
      </c>
      <c r="L110">
        <v>15</v>
      </c>
      <c r="M110" s="1">
        <v>43247</v>
      </c>
      <c r="N110" t="s">
        <v>20</v>
      </c>
      <c r="O110" t="str" cm="1">
        <f t="array" ref="O110">_xlfn.IFS(L110&lt;=15, "Low Engagement", L110&lt;=35, "Active", L110&lt;=60, "Highly Active", L110&gt;60, "Power User")</f>
        <v>Low Engagement</v>
      </c>
      <c r="P110" t="str" cm="1">
        <f t="array" ref="P110">_xlfn.IFS(B110&lt;=25,"Youth",B110&lt;=35,"Young Adult",B110&lt;=50,"Adult",B110&lt;=70,"Senior")</f>
        <v>Youth</v>
      </c>
      <c r="Q110" t="str" cm="1">
        <f t="array" ref="Q110">_xlfn.IFS(G110&lt;10000,"Low Value",G110&lt;=50000,"Mid Value",G110&lt;=150000,"High Value",G110&gt;150000,"Premium")</f>
        <v>Premium</v>
      </c>
      <c r="R110" t="str" cm="1">
        <f t="array" ref="R110">_xlfn.IFS(I110&lt;500,"High Risk",I110&lt;650,"Medium Risk",I110&lt;750,"Low Risk",I110&gt;=750,"Very Low Risk")</f>
        <v>Medium Risk</v>
      </c>
    </row>
    <row r="111" spans="1:18">
      <c r="A111" t="s">
        <v>143</v>
      </c>
      <c r="B111">
        <v>41</v>
      </c>
      <c r="C111" t="s">
        <v>22</v>
      </c>
      <c r="D111" t="s">
        <v>16</v>
      </c>
      <c r="E111" t="s">
        <v>27</v>
      </c>
      <c r="F111" t="s">
        <v>31</v>
      </c>
      <c r="G111">
        <v>167508.64000000001</v>
      </c>
      <c r="H111">
        <v>45275.85</v>
      </c>
      <c r="I111">
        <v>371</v>
      </c>
      <c r="J111">
        <v>33865.74</v>
      </c>
      <c r="K111" t="s">
        <v>25</v>
      </c>
      <c r="L111">
        <v>26</v>
      </c>
      <c r="M111" s="1">
        <v>44348</v>
      </c>
      <c r="N111" t="s">
        <v>35</v>
      </c>
      <c r="O111" t="str" cm="1">
        <f t="array" ref="O111">_xlfn.IFS(L111&lt;=15, "Low Engagement", L111&lt;=35, "Active", L111&lt;=60, "Highly Active", L111&gt;60, "Power User")</f>
        <v>Active</v>
      </c>
      <c r="P111" t="str" cm="1">
        <f t="array" ref="P111">_xlfn.IFS(B111&lt;=25,"Youth",B111&lt;=35,"Young Adult",B111&lt;=50,"Adult",B111&lt;=70,"Senior")</f>
        <v>Adult</v>
      </c>
      <c r="Q111" t="str" cm="1">
        <f t="array" ref="Q111">_xlfn.IFS(G111&lt;10000,"Low Value",G111&lt;=50000,"Mid Value",G111&lt;=150000,"High Value",G111&gt;150000,"Premium")</f>
        <v>Premium</v>
      </c>
      <c r="R111" t="str" cm="1">
        <f t="array" ref="R111">_xlfn.IFS(I111&lt;500,"High Risk",I111&lt;650,"Medium Risk",I111&lt;750,"Low Risk",I111&gt;=750,"Very Low Risk")</f>
        <v>High Risk</v>
      </c>
    </row>
    <row r="112" spans="1:18">
      <c r="A112" t="s">
        <v>144</v>
      </c>
      <c r="B112">
        <v>28</v>
      </c>
      <c r="C112" t="s">
        <v>15</v>
      </c>
      <c r="D112" t="s">
        <v>16</v>
      </c>
      <c r="E112" t="s">
        <v>27</v>
      </c>
      <c r="F112" t="s">
        <v>31</v>
      </c>
      <c r="G112">
        <v>72865.259999999995</v>
      </c>
      <c r="H112">
        <v>171002.32</v>
      </c>
      <c r="I112">
        <v>569</v>
      </c>
      <c r="J112">
        <v>61792.91</v>
      </c>
      <c r="K112" t="s">
        <v>25</v>
      </c>
      <c r="L112">
        <v>42</v>
      </c>
      <c r="M112" s="1">
        <v>44401</v>
      </c>
      <c r="N112" t="s">
        <v>20</v>
      </c>
      <c r="O112" t="str" cm="1">
        <f t="array" ref="O112">_xlfn.IFS(L112&lt;=15, "Low Engagement", L112&lt;=35, "Active", L112&lt;=60, "Highly Active", L112&gt;60, "Power User")</f>
        <v>Highly Active</v>
      </c>
      <c r="P112" t="str" cm="1">
        <f t="array" ref="P112">_xlfn.IFS(B112&lt;=25,"Youth",B112&lt;=35,"Young Adult",B112&lt;=50,"Adult",B112&lt;=70,"Senior")</f>
        <v>Young Adult</v>
      </c>
      <c r="Q112" t="str" cm="1">
        <f t="array" ref="Q112">_xlfn.IFS(G112&lt;10000,"Low Value",G112&lt;=50000,"Mid Value",G112&lt;=150000,"High Value",G112&gt;150000,"Premium")</f>
        <v>High Value</v>
      </c>
      <c r="R112" t="str" cm="1">
        <f t="array" ref="R112">_xlfn.IFS(I112&lt;500,"High Risk",I112&lt;650,"Medium Risk",I112&lt;750,"Low Risk",I112&gt;=750,"Very Low Risk")</f>
        <v>Medium Risk</v>
      </c>
    </row>
    <row r="113" spans="1:18">
      <c r="A113" t="s">
        <v>145</v>
      </c>
      <c r="B113">
        <v>68</v>
      </c>
      <c r="C113" t="s">
        <v>22</v>
      </c>
      <c r="D113" t="s">
        <v>29</v>
      </c>
      <c r="E113" t="s">
        <v>27</v>
      </c>
      <c r="F113" t="s">
        <v>33</v>
      </c>
      <c r="G113">
        <v>134901.41</v>
      </c>
      <c r="H113">
        <v>40144.18</v>
      </c>
      <c r="I113">
        <v>586</v>
      </c>
      <c r="J113">
        <v>143116.63</v>
      </c>
      <c r="K113" t="s">
        <v>25</v>
      </c>
      <c r="L113">
        <v>11</v>
      </c>
      <c r="M113" s="1">
        <v>43451</v>
      </c>
      <c r="N113" t="s">
        <v>20</v>
      </c>
      <c r="O113" t="str" cm="1">
        <f t="array" ref="O113">_xlfn.IFS(L113&lt;=15, "Low Engagement", L113&lt;=35, "Active", L113&lt;=60, "Highly Active", L113&gt;60, "Power User")</f>
        <v>Low Engagement</v>
      </c>
      <c r="P113" t="str" cm="1">
        <f t="array" ref="P113">_xlfn.IFS(B113&lt;=25,"Youth",B113&lt;=35,"Young Adult",B113&lt;=50,"Adult",B113&lt;=70,"Senior")</f>
        <v>Senior</v>
      </c>
      <c r="Q113" t="str" cm="1">
        <f t="array" ref="Q113">_xlfn.IFS(G113&lt;10000,"Low Value",G113&lt;=50000,"Mid Value",G113&lt;=150000,"High Value",G113&gt;150000,"Premium")</f>
        <v>High Value</v>
      </c>
      <c r="R113" t="str" cm="1">
        <f t="array" ref="R113">_xlfn.IFS(I113&lt;500,"High Risk",I113&lt;650,"Medium Risk",I113&lt;750,"Low Risk",I113&gt;=750,"Very Low Risk")</f>
        <v>Medium Risk</v>
      </c>
    </row>
    <row r="114" spans="1:18">
      <c r="A114" t="s">
        <v>146</v>
      </c>
      <c r="B114">
        <v>34</v>
      </c>
      <c r="C114" t="s">
        <v>15</v>
      </c>
      <c r="D114" t="s">
        <v>37</v>
      </c>
      <c r="E114" t="s">
        <v>17</v>
      </c>
      <c r="F114" t="s">
        <v>33</v>
      </c>
      <c r="G114">
        <v>75866.259999999995</v>
      </c>
      <c r="H114">
        <v>67431.759999999995</v>
      </c>
      <c r="I114">
        <v>365</v>
      </c>
      <c r="J114">
        <v>7207.63</v>
      </c>
      <c r="K114" t="s">
        <v>25</v>
      </c>
      <c r="L114">
        <v>9</v>
      </c>
      <c r="M114" s="1">
        <v>44194</v>
      </c>
      <c r="N114" t="s">
        <v>35</v>
      </c>
      <c r="O114" t="str" cm="1">
        <f t="array" ref="O114">_xlfn.IFS(L114&lt;=15, "Low Engagement", L114&lt;=35, "Active", L114&lt;=60, "Highly Active", L114&gt;60, "Power User")</f>
        <v>Low Engagement</v>
      </c>
      <c r="P114" t="str" cm="1">
        <f t="array" ref="P114">_xlfn.IFS(B114&lt;=25,"Youth",B114&lt;=35,"Young Adult",B114&lt;=50,"Adult",B114&lt;=70,"Senior")</f>
        <v>Young Adult</v>
      </c>
      <c r="Q114" t="str" cm="1">
        <f t="array" ref="Q114">_xlfn.IFS(G114&lt;10000,"Low Value",G114&lt;=50000,"Mid Value",G114&lt;=150000,"High Value",G114&gt;150000,"Premium")</f>
        <v>High Value</v>
      </c>
      <c r="R114" t="str" cm="1">
        <f t="array" ref="R114">_xlfn.IFS(I114&lt;500,"High Risk",I114&lt;650,"Medium Risk",I114&lt;750,"Low Risk",I114&gt;=750,"Very Low Risk")</f>
        <v>High Risk</v>
      </c>
    </row>
    <row r="115" spans="1:18">
      <c r="A115" t="s">
        <v>147</v>
      </c>
      <c r="B115">
        <v>25</v>
      </c>
      <c r="C115" t="s">
        <v>15</v>
      </c>
      <c r="D115" t="s">
        <v>41</v>
      </c>
      <c r="E115" t="s">
        <v>27</v>
      </c>
      <c r="F115" t="s">
        <v>18</v>
      </c>
      <c r="G115">
        <v>53252.93</v>
      </c>
      <c r="H115">
        <v>165291.54999999999</v>
      </c>
      <c r="I115">
        <v>367</v>
      </c>
      <c r="J115">
        <v>10786.41</v>
      </c>
      <c r="K115" t="s">
        <v>25</v>
      </c>
      <c r="L115">
        <v>11</v>
      </c>
      <c r="M115" s="1">
        <v>44594</v>
      </c>
      <c r="N115" t="s">
        <v>35</v>
      </c>
      <c r="O115" t="str" cm="1">
        <f t="array" ref="O115">_xlfn.IFS(L115&lt;=15, "Low Engagement", L115&lt;=35, "Active", L115&lt;=60, "Highly Active", L115&gt;60, "Power User")</f>
        <v>Low Engagement</v>
      </c>
      <c r="P115" t="str" cm="1">
        <f t="array" ref="P115">_xlfn.IFS(B115&lt;=25,"Youth",B115&lt;=35,"Young Adult",B115&lt;=50,"Adult",B115&lt;=70,"Senior")</f>
        <v>Youth</v>
      </c>
      <c r="Q115" t="str" cm="1">
        <f t="array" ref="Q115">_xlfn.IFS(G115&lt;10000,"Low Value",G115&lt;=50000,"Mid Value",G115&lt;=150000,"High Value",G115&gt;150000,"Premium")</f>
        <v>High Value</v>
      </c>
      <c r="R115" t="str" cm="1">
        <f t="array" ref="R115">_xlfn.IFS(I115&lt;500,"High Risk",I115&lt;650,"Medium Risk",I115&lt;750,"Low Risk",I115&gt;=750,"Very Low Risk")</f>
        <v>High Risk</v>
      </c>
    </row>
    <row r="116" spans="1:18">
      <c r="A116" t="s">
        <v>148</v>
      </c>
      <c r="B116">
        <v>52</v>
      </c>
      <c r="C116" t="s">
        <v>15</v>
      </c>
      <c r="D116" t="s">
        <v>37</v>
      </c>
      <c r="E116" t="s">
        <v>24</v>
      </c>
      <c r="F116" t="s">
        <v>18</v>
      </c>
      <c r="G116">
        <v>99971.06</v>
      </c>
      <c r="H116">
        <v>22.92</v>
      </c>
      <c r="I116">
        <v>492</v>
      </c>
      <c r="J116">
        <v>13020.55</v>
      </c>
      <c r="K116" t="s">
        <v>19</v>
      </c>
      <c r="L116">
        <v>2</v>
      </c>
      <c r="M116" s="1">
        <v>43602</v>
      </c>
      <c r="N116" t="s">
        <v>20</v>
      </c>
      <c r="O116" t="str" cm="1">
        <f t="array" ref="O116">_xlfn.IFS(L116&lt;=15, "Low Engagement", L116&lt;=35, "Active", L116&lt;=60, "Highly Active", L116&gt;60, "Power User")</f>
        <v>Low Engagement</v>
      </c>
      <c r="P116" t="str" cm="1">
        <f t="array" ref="P116">_xlfn.IFS(B116&lt;=25,"Youth",B116&lt;=35,"Young Adult",B116&lt;=50,"Adult",B116&lt;=70,"Senior")</f>
        <v>Senior</v>
      </c>
      <c r="Q116" t="str" cm="1">
        <f t="array" ref="Q116">_xlfn.IFS(G116&lt;10000,"Low Value",G116&lt;=50000,"Mid Value",G116&lt;=150000,"High Value",G116&gt;150000,"Premium")</f>
        <v>High Value</v>
      </c>
      <c r="R116" t="str" cm="1">
        <f t="array" ref="R116">_xlfn.IFS(I116&lt;500,"High Risk",I116&lt;650,"Medium Risk",I116&lt;750,"Low Risk",I116&gt;=750,"Very Low Risk")</f>
        <v>High Risk</v>
      </c>
    </row>
    <row r="117" spans="1:18">
      <c r="A117" t="s">
        <v>149</v>
      </c>
      <c r="B117">
        <v>52</v>
      </c>
      <c r="C117" t="s">
        <v>22</v>
      </c>
      <c r="D117" t="s">
        <v>16</v>
      </c>
      <c r="E117" t="s">
        <v>24</v>
      </c>
      <c r="F117" t="s">
        <v>33</v>
      </c>
      <c r="G117">
        <v>128062.42</v>
      </c>
      <c r="H117">
        <v>5648.09</v>
      </c>
      <c r="I117">
        <v>354</v>
      </c>
      <c r="J117">
        <v>42387.68</v>
      </c>
      <c r="K117" t="s">
        <v>19</v>
      </c>
      <c r="L117">
        <v>45</v>
      </c>
      <c r="M117" s="1">
        <v>43435</v>
      </c>
      <c r="N117" t="s">
        <v>20</v>
      </c>
      <c r="O117" t="str" cm="1">
        <f t="array" ref="O117">_xlfn.IFS(L117&lt;=15, "Low Engagement", L117&lt;=35, "Active", L117&lt;=60, "Highly Active", L117&gt;60, "Power User")</f>
        <v>Highly Active</v>
      </c>
      <c r="P117" t="str" cm="1">
        <f t="array" ref="P117">_xlfn.IFS(B117&lt;=25,"Youth",B117&lt;=35,"Young Adult",B117&lt;=50,"Adult",B117&lt;=70,"Senior")</f>
        <v>Senior</v>
      </c>
      <c r="Q117" t="str" cm="1">
        <f t="array" ref="Q117">_xlfn.IFS(G117&lt;10000,"Low Value",G117&lt;=50000,"Mid Value",G117&lt;=150000,"High Value",G117&gt;150000,"Premium")</f>
        <v>High Value</v>
      </c>
      <c r="R117" t="str" cm="1">
        <f t="array" ref="R117">_xlfn.IFS(I117&lt;500,"High Risk",I117&lt;650,"Medium Risk",I117&lt;750,"Low Risk",I117&gt;=750,"Very Low Risk")</f>
        <v>High Risk</v>
      </c>
    </row>
    <row r="118" spans="1:18">
      <c r="A118" t="s">
        <v>150</v>
      </c>
      <c r="B118">
        <v>50</v>
      </c>
      <c r="C118" t="s">
        <v>15</v>
      </c>
      <c r="D118" t="s">
        <v>29</v>
      </c>
      <c r="E118" t="s">
        <v>24</v>
      </c>
      <c r="F118" t="s">
        <v>33</v>
      </c>
      <c r="G118">
        <v>60647.8</v>
      </c>
      <c r="H118">
        <v>11680.77</v>
      </c>
      <c r="I118">
        <v>678</v>
      </c>
      <c r="J118">
        <v>141628.49</v>
      </c>
      <c r="K118" t="s">
        <v>38</v>
      </c>
      <c r="L118">
        <v>27</v>
      </c>
      <c r="M118" s="1">
        <v>44047</v>
      </c>
      <c r="N118" t="s">
        <v>20</v>
      </c>
      <c r="O118" t="str" cm="1">
        <f t="array" ref="O118">_xlfn.IFS(L118&lt;=15, "Low Engagement", L118&lt;=35, "Active", L118&lt;=60, "Highly Active", L118&gt;60, "Power User")</f>
        <v>Active</v>
      </c>
      <c r="P118" t="str" cm="1">
        <f t="array" ref="P118">_xlfn.IFS(B118&lt;=25,"Youth",B118&lt;=35,"Young Adult",B118&lt;=50,"Adult",B118&lt;=70,"Senior")</f>
        <v>Adult</v>
      </c>
      <c r="Q118" t="str" cm="1">
        <f t="array" ref="Q118">_xlfn.IFS(G118&lt;10000,"Low Value",G118&lt;=50000,"Mid Value",G118&lt;=150000,"High Value",G118&gt;150000,"Premium")</f>
        <v>High Value</v>
      </c>
      <c r="R118" t="str" cm="1">
        <f t="array" ref="R118">_xlfn.IFS(I118&lt;500,"High Risk",I118&lt;650,"Medium Risk",I118&lt;750,"Low Risk",I118&gt;=750,"Very Low Risk")</f>
        <v>Low Risk</v>
      </c>
    </row>
    <row r="119" spans="1:18">
      <c r="A119" t="s">
        <v>151</v>
      </c>
      <c r="B119">
        <v>22</v>
      </c>
      <c r="C119" t="s">
        <v>22</v>
      </c>
      <c r="D119" t="s">
        <v>29</v>
      </c>
      <c r="E119" t="s">
        <v>27</v>
      </c>
      <c r="F119" t="s">
        <v>31</v>
      </c>
      <c r="G119">
        <v>7017.39</v>
      </c>
      <c r="H119">
        <v>131226.49</v>
      </c>
      <c r="I119">
        <v>467</v>
      </c>
      <c r="J119">
        <v>48797.61</v>
      </c>
      <c r="K119" t="s">
        <v>19</v>
      </c>
      <c r="L119">
        <v>54</v>
      </c>
      <c r="M119" s="1">
        <v>43878</v>
      </c>
      <c r="N119" t="s">
        <v>20</v>
      </c>
      <c r="O119" t="str" cm="1">
        <f t="array" ref="O119">_xlfn.IFS(L119&lt;=15, "Low Engagement", L119&lt;=35, "Active", L119&lt;=60, "Highly Active", L119&gt;60, "Power User")</f>
        <v>Highly Active</v>
      </c>
      <c r="P119" t="str" cm="1">
        <f t="array" ref="P119">_xlfn.IFS(B119&lt;=25,"Youth",B119&lt;=35,"Young Adult",B119&lt;=50,"Adult",B119&lt;=70,"Senior")</f>
        <v>Youth</v>
      </c>
      <c r="Q119" t="str" cm="1">
        <f t="array" ref="Q119">_xlfn.IFS(G119&lt;10000,"Low Value",G119&lt;=50000,"Mid Value",G119&lt;=150000,"High Value",G119&gt;150000,"Premium")</f>
        <v>Low Value</v>
      </c>
      <c r="R119" t="str" cm="1">
        <f t="array" ref="R119">_xlfn.IFS(I119&lt;500,"High Risk",I119&lt;650,"Medium Risk",I119&lt;750,"Low Risk",I119&gt;=750,"Very Low Risk")</f>
        <v>High Risk</v>
      </c>
    </row>
    <row r="120" spans="1:18">
      <c r="A120" t="s">
        <v>152</v>
      </c>
      <c r="B120">
        <v>59</v>
      </c>
      <c r="C120" t="s">
        <v>22</v>
      </c>
      <c r="D120" t="s">
        <v>23</v>
      </c>
      <c r="E120" t="s">
        <v>24</v>
      </c>
      <c r="F120" t="s">
        <v>31</v>
      </c>
      <c r="G120">
        <v>127103.94</v>
      </c>
      <c r="H120">
        <v>15543.06</v>
      </c>
      <c r="I120">
        <v>708</v>
      </c>
      <c r="J120">
        <v>430640.11</v>
      </c>
      <c r="K120" t="s">
        <v>25</v>
      </c>
      <c r="L120">
        <v>58</v>
      </c>
      <c r="M120" s="1">
        <v>43653</v>
      </c>
      <c r="N120" t="s">
        <v>20</v>
      </c>
      <c r="O120" t="str" cm="1">
        <f t="array" ref="O120">_xlfn.IFS(L120&lt;=15, "Low Engagement", L120&lt;=35, "Active", L120&lt;=60, "Highly Active", L120&gt;60, "Power User")</f>
        <v>Highly Active</v>
      </c>
      <c r="P120" t="str" cm="1">
        <f t="array" ref="P120">_xlfn.IFS(B120&lt;=25,"Youth",B120&lt;=35,"Young Adult",B120&lt;=50,"Adult",B120&lt;=70,"Senior")</f>
        <v>Senior</v>
      </c>
      <c r="Q120" t="str" cm="1">
        <f t="array" ref="Q120">_xlfn.IFS(G120&lt;10000,"Low Value",G120&lt;=50000,"Mid Value",G120&lt;=150000,"High Value",G120&gt;150000,"Premium")</f>
        <v>High Value</v>
      </c>
      <c r="R120" t="str" cm="1">
        <f t="array" ref="R120">_xlfn.IFS(I120&lt;500,"High Risk",I120&lt;650,"Medium Risk",I120&lt;750,"Low Risk",I120&gt;=750,"Very Low Risk")</f>
        <v>Low Risk</v>
      </c>
    </row>
    <row r="121" spans="1:18">
      <c r="A121" t="s">
        <v>153</v>
      </c>
      <c r="B121">
        <v>56</v>
      </c>
      <c r="C121" t="s">
        <v>22</v>
      </c>
      <c r="D121" t="s">
        <v>23</v>
      </c>
      <c r="E121" t="s">
        <v>17</v>
      </c>
      <c r="F121" t="s">
        <v>18</v>
      </c>
      <c r="G121">
        <v>70687.429999999993</v>
      </c>
      <c r="H121">
        <v>161659.35</v>
      </c>
      <c r="I121">
        <v>807</v>
      </c>
      <c r="J121">
        <v>439121.28</v>
      </c>
      <c r="K121" t="s">
        <v>38</v>
      </c>
      <c r="L121">
        <v>26</v>
      </c>
      <c r="M121" s="1">
        <v>44996</v>
      </c>
      <c r="N121" t="s">
        <v>20</v>
      </c>
      <c r="O121" t="str" cm="1">
        <f t="array" ref="O121">_xlfn.IFS(L121&lt;=15, "Low Engagement", L121&lt;=35, "Active", L121&lt;=60, "Highly Active", L121&gt;60, "Power User")</f>
        <v>Active</v>
      </c>
      <c r="P121" t="str" cm="1">
        <f t="array" ref="P121">_xlfn.IFS(B121&lt;=25,"Youth",B121&lt;=35,"Young Adult",B121&lt;=50,"Adult",B121&lt;=70,"Senior")</f>
        <v>Senior</v>
      </c>
      <c r="Q121" t="str" cm="1">
        <f t="array" ref="Q121">_xlfn.IFS(G121&lt;10000,"Low Value",G121&lt;=50000,"Mid Value",G121&lt;=150000,"High Value",G121&gt;150000,"Premium")</f>
        <v>High Value</v>
      </c>
      <c r="R121" t="str" cm="1">
        <f t="array" ref="R121">_xlfn.IFS(I121&lt;500,"High Risk",I121&lt;650,"Medium Risk",I121&lt;750,"Low Risk",I121&gt;=750,"Very Low Risk")</f>
        <v>Very Low Risk</v>
      </c>
    </row>
    <row r="122" spans="1:18">
      <c r="A122" t="s">
        <v>154</v>
      </c>
      <c r="B122">
        <v>58</v>
      </c>
      <c r="C122" t="s">
        <v>22</v>
      </c>
      <c r="D122" t="s">
        <v>41</v>
      </c>
      <c r="E122" t="s">
        <v>27</v>
      </c>
      <c r="F122" t="s">
        <v>33</v>
      </c>
      <c r="G122">
        <v>101112.38</v>
      </c>
      <c r="H122">
        <v>116598.32</v>
      </c>
      <c r="I122">
        <v>836</v>
      </c>
      <c r="J122">
        <v>342638.22</v>
      </c>
      <c r="K122" t="s">
        <v>38</v>
      </c>
      <c r="L122">
        <v>8</v>
      </c>
      <c r="M122" s="1">
        <v>44411</v>
      </c>
      <c r="N122" t="s">
        <v>20</v>
      </c>
      <c r="O122" t="str" cm="1">
        <f t="array" ref="O122">_xlfn.IFS(L122&lt;=15, "Low Engagement", L122&lt;=35, "Active", L122&lt;=60, "Highly Active", L122&gt;60, "Power User")</f>
        <v>Low Engagement</v>
      </c>
      <c r="P122" t="str" cm="1">
        <f t="array" ref="P122">_xlfn.IFS(B122&lt;=25,"Youth",B122&lt;=35,"Young Adult",B122&lt;=50,"Adult",B122&lt;=70,"Senior")</f>
        <v>Senior</v>
      </c>
      <c r="Q122" t="str" cm="1">
        <f t="array" ref="Q122">_xlfn.IFS(G122&lt;10000,"Low Value",G122&lt;=50000,"Mid Value",G122&lt;=150000,"High Value",G122&gt;150000,"Premium")</f>
        <v>High Value</v>
      </c>
      <c r="R122" t="str" cm="1">
        <f t="array" ref="R122">_xlfn.IFS(I122&lt;500,"High Risk",I122&lt;650,"Medium Risk",I122&lt;750,"Low Risk",I122&gt;=750,"Very Low Risk")</f>
        <v>Very Low Risk</v>
      </c>
    </row>
    <row r="123" spans="1:18">
      <c r="A123" t="s">
        <v>155</v>
      </c>
      <c r="B123">
        <v>45</v>
      </c>
      <c r="C123" t="s">
        <v>22</v>
      </c>
      <c r="D123" t="s">
        <v>37</v>
      </c>
      <c r="E123" t="s">
        <v>17</v>
      </c>
      <c r="F123" t="s">
        <v>31</v>
      </c>
      <c r="G123">
        <v>193733.16</v>
      </c>
      <c r="H123">
        <v>223086.96</v>
      </c>
      <c r="I123">
        <v>401</v>
      </c>
      <c r="J123">
        <v>5254.84</v>
      </c>
      <c r="K123" t="s">
        <v>25</v>
      </c>
      <c r="L123">
        <v>21</v>
      </c>
      <c r="M123" s="1">
        <v>44510</v>
      </c>
      <c r="N123" t="s">
        <v>20</v>
      </c>
      <c r="O123" t="str" cm="1">
        <f t="array" ref="O123">_xlfn.IFS(L123&lt;=15, "Low Engagement", L123&lt;=35, "Active", L123&lt;=60, "Highly Active", L123&gt;60, "Power User")</f>
        <v>Active</v>
      </c>
      <c r="P123" t="str" cm="1">
        <f t="array" ref="P123">_xlfn.IFS(B123&lt;=25,"Youth",B123&lt;=35,"Young Adult",B123&lt;=50,"Adult",B123&lt;=70,"Senior")</f>
        <v>Adult</v>
      </c>
      <c r="Q123" t="str" cm="1">
        <f t="array" ref="Q123">_xlfn.IFS(G123&lt;10000,"Low Value",G123&lt;=50000,"Mid Value",G123&lt;=150000,"High Value",G123&gt;150000,"Premium")</f>
        <v>Premium</v>
      </c>
      <c r="R123" t="str" cm="1">
        <f t="array" ref="R123">_xlfn.IFS(I123&lt;500,"High Risk",I123&lt;650,"Medium Risk",I123&lt;750,"Low Risk",I123&gt;=750,"Very Low Risk")</f>
        <v>High Risk</v>
      </c>
    </row>
    <row r="124" spans="1:18">
      <c r="A124" t="s">
        <v>156</v>
      </c>
      <c r="B124">
        <v>24</v>
      </c>
      <c r="C124" t="s">
        <v>22</v>
      </c>
      <c r="D124" t="s">
        <v>23</v>
      </c>
      <c r="E124" t="s">
        <v>27</v>
      </c>
      <c r="F124" t="s">
        <v>31</v>
      </c>
      <c r="G124">
        <v>173279.35</v>
      </c>
      <c r="H124">
        <v>114766.16</v>
      </c>
      <c r="I124">
        <v>721</v>
      </c>
      <c r="J124">
        <v>462267.14</v>
      </c>
      <c r="K124" t="s">
        <v>25</v>
      </c>
      <c r="L124">
        <v>21</v>
      </c>
      <c r="M124" s="1">
        <v>44241</v>
      </c>
      <c r="N124" t="s">
        <v>35</v>
      </c>
      <c r="O124" t="str" cm="1">
        <f t="array" ref="O124">_xlfn.IFS(L124&lt;=15, "Low Engagement", L124&lt;=35, "Active", L124&lt;=60, "Highly Active", L124&gt;60, "Power User")</f>
        <v>Active</v>
      </c>
      <c r="P124" t="str" cm="1">
        <f t="array" ref="P124">_xlfn.IFS(B124&lt;=25,"Youth",B124&lt;=35,"Young Adult",B124&lt;=50,"Adult",B124&lt;=70,"Senior")</f>
        <v>Youth</v>
      </c>
      <c r="Q124" t="str" cm="1">
        <f t="array" ref="Q124">_xlfn.IFS(G124&lt;10000,"Low Value",G124&lt;=50000,"Mid Value",G124&lt;=150000,"High Value",G124&gt;150000,"Premium")</f>
        <v>Premium</v>
      </c>
      <c r="R124" t="str" cm="1">
        <f t="array" ref="R124">_xlfn.IFS(I124&lt;500,"High Risk",I124&lt;650,"Medium Risk",I124&lt;750,"Low Risk",I124&gt;=750,"Very Low Risk")</f>
        <v>Low Risk</v>
      </c>
    </row>
    <row r="125" spans="1:18">
      <c r="A125" t="s">
        <v>157</v>
      </c>
      <c r="B125">
        <v>26</v>
      </c>
      <c r="C125" t="s">
        <v>22</v>
      </c>
      <c r="D125" t="s">
        <v>29</v>
      </c>
      <c r="E125" t="s">
        <v>27</v>
      </c>
      <c r="F125" t="s">
        <v>18</v>
      </c>
      <c r="G125">
        <v>45434.34</v>
      </c>
      <c r="H125">
        <v>133443.48000000001</v>
      </c>
      <c r="I125">
        <v>777</v>
      </c>
      <c r="J125">
        <v>151620.97</v>
      </c>
      <c r="K125" t="s">
        <v>38</v>
      </c>
      <c r="L125">
        <v>8</v>
      </c>
      <c r="M125" s="1">
        <v>43550</v>
      </c>
      <c r="N125" t="s">
        <v>20</v>
      </c>
      <c r="O125" t="str" cm="1">
        <f t="array" ref="O125">_xlfn.IFS(L125&lt;=15, "Low Engagement", L125&lt;=35, "Active", L125&lt;=60, "Highly Active", L125&gt;60, "Power User")</f>
        <v>Low Engagement</v>
      </c>
      <c r="P125" t="str" cm="1">
        <f t="array" ref="P125">_xlfn.IFS(B125&lt;=25,"Youth",B125&lt;=35,"Young Adult",B125&lt;=50,"Adult",B125&lt;=70,"Senior")</f>
        <v>Young Adult</v>
      </c>
      <c r="Q125" t="str" cm="1">
        <f t="array" ref="Q125">_xlfn.IFS(G125&lt;10000,"Low Value",G125&lt;=50000,"Mid Value",G125&lt;=150000,"High Value",G125&gt;150000,"Premium")</f>
        <v>Mid Value</v>
      </c>
      <c r="R125" t="str" cm="1">
        <f t="array" ref="R125">_xlfn.IFS(I125&lt;500,"High Risk",I125&lt;650,"Medium Risk",I125&lt;750,"Low Risk",I125&gt;=750,"Very Low Risk")</f>
        <v>Very Low Risk</v>
      </c>
    </row>
    <row r="126" spans="1:18">
      <c r="A126" t="s">
        <v>158</v>
      </c>
      <c r="B126">
        <v>25</v>
      </c>
      <c r="C126" t="s">
        <v>22</v>
      </c>
      <c r="D126" t="s">
        <v>37</v>
      </c>
      <c r="E126" t="s">
        <v>17</v>
      </c>
      <c r="F126" t="s">
        <v>33</v>
      </c>
      <c r="G126">
        <v>18800.05</v>
      </c>
      <c r="H126">
        <v>271376.74</v>
      </c>
      <c r="I126">
        <v>419</v>
      </c>
      <c r="J126">
        <v>47976.27</v>
      </c>
      <c r="K126" t="s">
        <v>19</v>
      </c>
      <c r="L126">
        <v>1</v>
      </c>
      <c r="M126" s="1">
        <v>44503</v>
      </c>
      <c r="N126" t="s">
        <v>20</v>
      </c>
      <c r="O126" t="str" cm="1">
        <f t="array" ref="O126">_xlfn.IFS(L126&lt;=15, "Low Engagement", L126&lt;=35, "Active", L126&lt;=60, "Highly Active", L126&gt;60, "Power User")</f>
        <v>Low Engagement</v>
      </c>
      <c r="P126" t="str" cm="1">
        <f t="array" ref="P126">_xlfn.IFS(B126&lt;=25,"Youth",B126&lt;=35,"Young Adult",B126&lt;=50,"Adult",B126&lt;=70,"Senior")</f>
        <v>Youth</v>
      </c>
      <c r="Q126" t="str" cm="1">
        <f t="array" ref="Q126">_xlfn.IFS(G126&lt;10000,"Low Value",G126&lt;=50000,"Mid Value",G126&lt;=150000,"High Value",G126&gt;150000,"Premium")</f>
        <v>Mid Value</v>
      </c>
      <c r="R126" t="str" cm="1">
        <f t="array" ref="R126">_xlfn.IFS(I126&lt;500,"High Risk",I126&lt;650,"Medium Risk",I126&lt;750,"Low Risk",I126&gt;=750,"Very Low Risk")</f>
        <v>High Risk</v>
      </c>
    </row>
    <row r="127" spans="1:18">
      <c r="A127" t="s">
        <v>159</v>
      </c>
      <c r="B127">
        <v>29</v>
      </c>
      <c r="C127" t="s">
        <v>22</v>
      </c>
      <c r="D127" t="s">
        <v>23</v>
      </c>
      <c r="E127" t="s">
        <v>27</v>
      </c>
      <c r="F127" t="s">
        <v>31</v>
      </c>
      <c r="G127">
        <v>97831.46</v>
      </c>
      <c r="H127">
        <v>98246.67</v>
      </c>
      <c r="I127">
        <v>590</v>
      </c>
      <c r="J127">
        <v>84779.79</v>
      </c>
      <c r="K127" t="s">
        <v>25</v>
      </c>
      <c r="L127">
        <v>38</v>
      </c>
      <c r="M127" s="1">
        <v>43765</v>
      </c>
      <c r="N127" t="s">
        <v>20</v>
      </c>
      <c r="O127" t="str" cm="1">
        <f t="array" ref="O127">_xlfn.IFS(L127&lt;=15, "Low Engagement", L127&lt;=35, "Active", L127&lt;=60, "Highly Active", L127&gt;60, "Power User")</f>
        <v>Highly Active</v>
      </c>
      <c r="P127" t="str" cm="1">
        <f t="array" ref="P127">_xlfn.IFS(B127&lt;=25,"Youth",B127&lt;=35,"Young Adult",B127&lt;=50,"Adult",B127&lt;=70,"Senior")</f>
        <v>Young Adult</v>
      </c>
      <c r="Q127" t="str" cm="1">
        <f t="array" ref="Q127">_xlfn.IFS(G127&lt;10000,"Low Value",G127&lt;=50000,"Mid Value",G127&lt;=150000,"High Value",G127&gt;150000,"Premium")</f>
        <v>High Value</v>
      </c>
      <c r="R127" t="str" cm="1">
        <f t="array" ref="R127">_xlfn.IFS(I127&lt;500,"High Risk",I127&lt;650,"Medium Risk",I127&lt;750,"Low Risk",I127&gt;=750,"Very Low Risk")</f>
        <v>Medium Risk</v>
      </c>
    </row>
    <row r="128" spans="1:18">
      <c r="A128" t="s">
        <v>160</v>
      </c>
      <c r="B128">
        <v>51</v>
      </c>
      <c r="C128" t="s">
        <v>15</v>
      </c>
      <c r="D128" t="s">
        <v>23</v>
      </c>
      <c r="E128" t="s">
        <v>17</v>
      </c>
      <c r="F128" t="s">
        <v>18</v>
      </c>
      <c r="G128">
        <v>69235.16</v>
      </c>
      <c r="H128">
        <v>127835.02</v>
      </c>
      <c r="I128">
        <v>787</v>
      </c>
      <c r="J128">
        <v>405597.09</v>
      </c>
      <c r="K128" t="s">
        <v>38</v>
      </c>
      <c r="L128">
        <v>58</v>
      </c>
      <c r="M128" s="1">
        <v>44827</v>
      </c>
      <c r="N128" t="s">
        <v>20</v>
      </c>
      <c r="O128" t="str" cm="1">
        <f t="array" ref="O128">_xlfn.IFS(L128&lt;=15, "Low Engagement", L128&lt;=35, "Active", L128&lt;=60, "Highly Active", L128&gt;60, "Power User")</f>
        <v>Highly Active</v>
      </c>
      <c r="P128" t="str" cm="1">
        <f t="array" ref="P128">_xlfn.IFS(B128&lt;=25,"Youth",B128&lt;=35,"Young Adult",B128&lt;=50,"Adult",B128&lt;=70,"Senior")</f>
        <v>Senior</v>
      </c>
      <c r="Q128" t="str" cm="1">
        <f t="array" ref="Q128">_xlfn.IFS(G128&lt;10000,"Low Value",G128&lt;=50000,"Mid Value",G128&lt;=150000,"High Value",G128&gt;150000,"Premium")</f>
        <v>High Value</v>
      </c>
      <c r="R128" t="str" cm="1">
        <f t="array" ref="R128">_xlfn.IFS(I128&lt;500,"High Risk",I128&lt;650,"Medium Risk",I128&lt;750,"Low Risk",I128&gt;=750,"Very Low Risk")</f>
        <v>Very Low Risk</v>
      </c>
    </row>
    <row r="129" spans="1:18">
      <c r="A129" t="s">
        <v>161</v>
      </c>
      <c r="B129">
        <v>50</v>
      </c>
      <c r="C129" t="s">
        <v>15</v>
      </c>
      <c r="D129" t="s">
        <v>37</v>
      </c>
      <c r="E129" t="s">
        <v>27</v>
      </c>
      <c r="F129" t="s">
        <v>31</v>
      </c>
      <c r="G129">
        <v>123503.41</v>
      </c>
      <c r="H129">
        <v>30603.33</v>
      </c>
      <c r="I129">
        <v>460</v>
      </c>
      <c r="J129">
        <v>40247.5</v>
      </c>
      <c r="K129" t="s">
        <v>19</v>
      </c>
      <c r="L129">
        <v>13</v>
      </c>
      <c r="M129" s="1">
        <v>44674</v>
      </c>
      <c r="N129" t="s">
        <v>20</v>
      </c>
      <c r="O129" t="str" cm="1">
        <f t="array" ref="O129">_xlfn.IFS(L129&lt;=15, "Low Engagement", L129&lt;=35, "Active", L129&lt;=60, "Highly Active", L129&gt;60, "Power User")</f>
        <v>Low Engagement</v>
      </c>
      <c r="P129" t="str" cm="1">
        <f t="array" ref="P129">_xlfn.IFS(B129&lt;=25,"Youth",B129&lt;=35,"Young Adult",B129&lt;=50,"Adult",B129&lt;=70,"Senior")</f>
        <v>Adult</v>
      </c>
      <c r="Q129" t="str" cm="1">
        <f t="array" ref="Q129">_xlfn.IFS(G129&lt;10000,"Low Value",G129&lt;=50000,"Mid Value",G129&lt;=150000,"High Value",G129&gt;150000,"Premium")</f>
        <v>High Value</v>
      </c>
      <c r="R129" t="str" cm="1">
        <f t="array" ref="R129">_xlfn.IFS(I129&lt;500,"High Risk",I129&lt;650,"Medium Risk",I129&lt;750,"Low Risk",I129&gt;=750,"Very Low Risk")</f>
        <v>High Risk</v>
      </c>
    </row>
    <row r="130" spans="1:18">
      <c r="A130" t="s">
        <v>162</v>
      </c>
      <c r="B130">
        <v>65</v>
      </c>
      <c r="C130" t="s">
        <v>15</v>
      </c>
      <c r="D130" t="s">
        <v>29</v>
      </c>
      <c r="E130" t="s">
        <v>24</v>
      </c>
      <c r="F130" t="s">
        <v>45</v>
      </c>
      <c r="G130">
        <v>292161.68</v>
      </c>
      <c r="H130">
        <v>12268.53</v>
      </c>
      <c r="I130">
        <v>377</v>
      </c>
      <c r="J130">
        <v>16340.26</v>
      </c>
      <c r="K130" t="s">
        <v>19</v>
      </c>
      <c r="L130">
        <v>9</v>
      </c>
      <c r="M130" s="1">
        <v>44690</v>
      </c>
      <c r="N130" t="s">
        <v>35</v>
      </c>
      <c r="O130" t="str" cm="1">
        <f t="array" ref="O130">_xlfn.IFS(L130&lt;=15, "Low Engagement", L130&lt;=35, "Active", L130&lt;=60, "Highly Active", L130&gt;60, "Power User")</f>
        <v>Low Engagement</v>
      </c>
      <c r="P130" t="str" cm="1">
        <f t="array" ref="P130">_xlfn.IFS(B130&lt;=25,"Youth",B130&lt;=35,"Young Adult",B130&lt;=50,"Adult",B130&lt;=70,"Senior")</f>
        <v>Senior</v>
      </c>
      <c r="Q130" t="str" cm="1">
        <f t="array" ref="Q130">_xlfn.IFS(G130&lt;10000,"Low Value",G130&lt;=50000,"Mid Value",G130&lt;=150000,"High Value",G130&gt;150000,"Premium")</f>
        <v>Premium</v>
      </c>
      <c r="R130" t="str" cm="1">
        <f t="array" ref="R130">_xlfn.IFS(I130&lt;500,"High Risk",I130&lt;650,"Medium Risk",I130&lt;750,"Low Risk",I130&gt;=750,"Very Low Risk")</f>
        <v>High Risk</v>
      </c>
    </row>
    <row r="131" spans="1:18">
      <c r="A131" t="s">
        <v>163</v>
      </c>
      <c r="B131">
        <v>40</v>
      </c>
      <c r="C131" t="s">
        <v>15</v>
      </c>
      <c r="D131" t="s">
        <v>23</v>
      </c>
      <c r="E131" t="s">
        <v>47</v>
      </c>
      <c r="F131" t="s">
        <v>31</v>
      </c>
      <c r="G131">
        <v>96419.7</v>
      </c>
      <c r="H131">
        <v>5744.3</v>
      </c>
      <c r="I131">
        <v>337</v>
      </c>
      <c r="J131">
        <v>8502.06</v>
      </c>
      <c r="K131" t="s">
        <v>19</v>
      </c>
      <c r="L131">
        <v>28</v>
      </c>
      <c r="M131" s="1">
        <v>43215</v>
      </c>
      <c r="N131" t="s">
        <v>35</v>
      </c>
      <c r="O131" t="str" cm="1">
        <f t="array" ref="O131">_xlfn.IFS(L131&lt;=15, "Low Engagement", L131&lt;=35, "Active", L131&lt;=60, "Highly Active", L131&gt;60, "Power User")</f>
        <v>Active</v>
      </c>
      <c r="P131" t="str" cm="1">
        <f t="array" ref="P131">_xlfn.IFS(B131&lt;=25,"Youth",B131&lt;=35,"Young Adult",B131&lt;=50,"Adult",B131&lt;=70,"Senior")</f>
        <v>Adult</v>
      </c>
      <c r="Q131" t="str" cm="1">
        <f t="array" ref="Q131">_xlfn.IFS(G131&lt;10000,"Low Value",G131&lt;=50000,"Mid Value",G131&lt;=150000,"High Value",G131&gt;150000,"Premium")</f>
        <v>High Value</v>
      </c>
      <c r="R131" t="str" cm="1">
        <f t="array" ref="R131">_xlfn.IFS(I131&lt;500,"High Risk",I131&lt;650,"Medium Risk",I131&lt;750,"Low Risk",I131&gt;=750,"Very Low Risk")</f>
        <v>High Risk</v>
      </c>
    </row>
    <row r="132" spans="1:18">
      <c r="A132" t="s">
        <v>164</v>
      </c>
      <c r="B132">
        <v>41</v>
      </c>
      <c r="C132" t="s">
        <v>15</v>
      </c>
      <c r="D132" t="s">
        <v>29</v>
      </c>
      <c r="E132" t="s">
        <v>24</v>
      </c>
      <c r="F132" t="s">
        <v>45</v>
      </c>
      <c r="G132">
        <v>182192.84</v>
      </c>
      <c r="H132">
        <v>10082.969999999999</v>
      </c>
      <c r="I132">
        <v>693</v>
      </c>
      <c r="J132">
        <v>38141.08</v>
      </c>
      <c r="K132" t="s">
        <v>19</v>
      </c>
      <c r="L132">
        <v>6</v>
      </c>
      <c r="M132" s="1">
        <v>43570</v>
      </c>
      <c r="N132" t="s">
        <v>20</v>
      </c>
      <c r="O132" t="str" cm="1">
        <f t="array" ref="O132">_xlfn.IFS(L132&lt;=15, "Low Engagement", L132&lt;=35, "Active", L132&lt;=60, "Highly Active", L132&gt;60, "Power User")</f>
        <v>Low Engagement</v>
      </c>
      <c r="P132" t="str" cm="1">
        <f t="array" ref="P132">_xlfn.IFS(B132&lt;=25,"Youth",B132&lt;=35,"Young Adult",B132&lt;=50,"Adult",B132&lt;=70,"Senior")</f>
        <v>Adult</v>
      </c>
      <c r="Q132" t="str" cm="1">
        <f t="array" ref="Q132">_xlfn.IFS(G132&lt;10000,"Low Value",G132&lt;=50000,"Mid Value",G132&lt;=150000,"High Value",G132&gt;150000,"Premium")</f>
        <v>Premium</v>
      </c>
      <c r="R132" t="str" cm="1">
        <f t="array" ref="R132">_xlfn.IFS(I132&lt;500,"High Risk",I132&lt;650,"Medium Risk",I132&lt;750,"Low Risk",I132&gt;=750,"Very Low Risk")</f>
        <v>Low Risk</v>
      </c>
    </row>
    <row r="133" spans="1:18">
      <c r="A133" t="s">
        <v>165</v>
      </c>
      <c r="B133">
        <v>54</v>
      </c>
      <c r="C133" t="s">
        <v>22</v>
      </c>
      <c r="D133" t="s">
        <v>37</v>
      </c>
      <c r="E133" t="s">
        <v>27</v>
      </c>
      <c r="F133" t="s">
        <v>31</v>
      </c>
      <c r="G133">
        <v>59082.62</v>
      </c>
      <c r="H133">
        <v>166719.74</v>
      </c>
      <c r="I133">
        <v>740</v>
      </c>
      <c r="J133">
        <v>239265.76</v>
      </c>
      <c r="K133" t="s">
        <v>25</v>
      </c>
      <c r="L133">
        <v>47</v>
      </c>
      <c r="M133" s="1">
        <v>44784</v>
      </c>
      <c r="N133" t="s">
        <v>20</v>
      </c>
      <c r="O133" t="str" cm="1">
        <f t="array" ref="O133">_xlfn.IFS(L133&lt;=15, "Low Engagement", L133&lt;=35, "Active", L133&lt;=60, "Highly Active", L133&gt;60, "Power User")</f>
        <v>Highly Active</v>
      </c>
      <c r="P133" t="str" cm="1">
        <f t="array" ref="P133">_xlfn.IFS(B133&lt;=25,"Youth",B133&lt;=35,"Young Adult",B133&lt;=50,"Adult",B133&lt;=70,"Senior")</f>
        <v>Senior</v>
      </c>
      <c r="Q133" t="str" cm="1">
        <f t="array" ref="Q133">_xlfn.IFS(G133&lt;10000,"Low Value",G133&lt;=50000,"Mid Value",G133&lt;=150000,"High Value",G133&gt;150000,"Premium")</f>
        <v>High Value</v>
      </c>
      <c r="R133" t="str" cm="1">
        <f t="array" ref="R133">_xlfn.IFS(I133&lt;500,"High Risk",I133&lt;650,"Medium Risk",I133&lt;750,"Low Risk",I133&gt;=750,"Very Low Risk")</f>
        <v>Low Risk</v>
      </c>
    </row>
    <row r="134" spans="1:18">
      <c r="A134" t="s">
        <v>166</v>
      </c>
      <c r="B134">
        <v>52</v>
      </c>
      <c r="C134" t="s">
        <v>22</v>
      </c>
      <c r="D134" t="s">
        <v>29</v>
      </c>
      <c r="E134" t="s">
        <v>27</v>
      </c>
      <c r="F134" t="s">
        <v>33</v>
      </c>
      <c r="G134">
        <v>80032.41</v>
      </c>
      <c r="H134">
        <v>123486.58</v>
      </c>
      <c r="I134">
        <v>839</v>
      </c>
      <c r="J134">
        <v>479507.19</v>
      </c>
      <c r="K134" t="s">
        <v>25</v>
      </c>
      <c r="L134">
        <v>23</v>
      </c>
      <c r="M134" s="1">
        <v>43166</v>
      </c>
      <c r="N134" t="s">
        <v>35</v>
      </c>
      <c r="O134" t="str" cm="1">
        <f t="array" ref="O134">_xlfn.IFS(L134&lt;=15, "Low Engagement", L134&lt;=35, "Active", L134&lt;=60, "Highly Active", L134&gt;60, "Power User")</f>
        <v>Active</v>
      </c>
      <c r="P134" t="str" cm="1">
        <f t="array" ref="P134">_xlfn.IFS(B134&lt;=25,"Youth",B134&lt;=35,"Young Adult",B134&lt;=50,"Adult",B134&lt;=70,"Senior")</f>
        <v>Senior</v>
      </c>
      <c r="Q134" t="str" cm="1">
        <f t="array" ref="Q134">_xlfn.IFS(G134&lt;10000,"Low Value",G134&lt;=50000,"Mid Value",G134&lt;=150000,"High Value",G134&gt;150000,"Premium")</f>
        <v>High Value</v>
      </c>
      <c r="R134" t="str" cm="1">
        <f t="array" ref="R134">_xlfn.IFS(I134&lt;500,"High Risk",I134&lt;650,"Medium Risk",I134&lt;750,"Low Risk",I134&gt;=750,"Very Low Risk")</f>
        <v>Very Low Risk</v>
      </c>
    </row>
    <row r="135" spans="1:18">
      <c r="A135" t="s">
        <v>167</v>
      </c>
      <c r="B135">
        <v>61</v>
      </c>
      <c r="C135" t="s">
        <v>22</v>
      </c>
      <c r="D135" t="s">
        <v>23</v>
      </c>
      <c r="E135" t="s">
        <v>17</v>
      </c>
      <c r="F135" t="s">
        <v>18</v>
      </c>
      <c r="G135">
        <v>16899.71</v>
      </c>
      <c r="H135">
        <v>95498.13</v>
      </c>
      <c r="I135">
        <v>761</v>
      </c>
      <c r="J135">
        <v>478158.66</v>
      </c>
      <c r="K135" t="s">
        <v>38</v>
      </c>
      <c r="L135">
        <v>48</v>
      </c>
      <c r="M135" s="1">
        <v>44749</v>
      </c>
      <c r="N135" t="s">
        <v>20</v>
      </c>
      <c r="O135" t="str" cm="1">
        <f t="array" ref="O135">_xlfn.IFS(L135&lt;=15, "Low Engagement", L135&lt;=35, "Active", L135&lt;=60, "Highly Active", L135&gt;60, "Power User")</f>
        <v>Highly Active</v>
      </c>
      <c r="P135" t="str" cm="1">
        <f t="array" ref="P135">_xlfn.IFS(B135&lt;=25,"Youth",B135&lt;=35,"Young Adult",B135&lt;=50,"Adult",B135&lt;=70,"Senior")</f>
        <v>Senior</v>
      </c>
      <c r="Q135" t="str" cm="1">
        <f t="array" ref="Q135">_xlfn.IFS(G135&lt;10000,"Low Value",G135&lt;=50000,"Mid Value",G135&lt;=150000,"High Value",G135&gt;150000,"Premium")</f>
        <v>Mid Value</v>
      </c>
      <c r="R135" t="str" cm="1">
        <f t="array" ref="R135">_xlfn.IFS(I135&lt;500,"High Risk",I135&lt;650,"Medium Risk",I135&lt;750,"Low Risk",I135&gt;=750,"Very Low Risk")</f>
        <v>Very Low Risk</v>
      </c>
    </row>
    <row r="136" spans="1:18">
      <c r="A136" t="s">
        <v>168</v>
      </c>
      <c r="B136">
        <v>57</v>
      </c>
      <c r="C136" t="s">
        <v>22</v>
      </c>
      <c r="D136" t="s">
        <v>23</v>
      </c>
      <c r="E136" t="s">
        <v>27</v>
      </c>
      <c r="F136" t="s">
        <v>18</v>
      </c>
      <c r="G136">
        <v>34727.86</v>
      </c>
      <c r="H136">
        <v>163648.63</v>
      </c>
      <c r="I136">
        <v>593</v>
      </c>
      <c r="J136">
        <v>41411.64</v>
      </c>
      <c r="K136" t="s">
        <v>19</v>
      </c>
      <c r="L136">
        <v>36</v>
      </c>
      <c r="M136" s="1">
        <v>43747</v>
      </c>
      <c r="N136" t="s">
        <v>35</v>
      </c>
      <c r="O136" t="str" cm="1">
        <f t="array" ref="O136">_xlfn.IFS(L136&lt;=15, "Low Engagement", L136&lt;=35, "Active", L136&lt;=60, "Highly Active", L136&gt;60, "Power User")</f>
        <v>Highly Active</v>
      </c>
      <c r="P136" t="str" cm="1">
        <f t="array" ref="P136">_xlfn.IFS(B136&lt;=25,"Youth",B136&lt;=35,"Young Adult",B136&lt;=50,"Adult",B136&lt;=70,"Senior")</f>
        <v>Senior</v>
      </c>
      <c r="Q136" t="str" cm="1">
        <f t="array" ref="Q136">_xlfn.IFS(G136&lt;10000,"Low Value",G136&lt;=50000,"Mid Value",G136&lt;=150000,"High Value",G136&gt;150000,"Premium")</f>
        <v>Mid Value</v>
      </c>
      <c r="R136" t="str" cm="1">
        <f t="array" ref="R136">_xlfn.IFS(I136&lt;500,"High Risk",I136&lt;650,"Medium Risk",I136&lt;750,"Low Risk",I136&gt;=750,"Very Low Risk")</f>
        <v>Medium Risk</v>
      </c>
    </row>
    <row r="137" spans="1:18">
      <c r="A137" t="s">
        <v>169</v>
      </c>
      <c r="B137">
        <v>39</v>
      </c>
      <c r="C137" t="s">
        <v>22</v>
      </c>
      <c r="D137" t="s">
        <v>29</v>
      </c>
      <c r="E137" t="s">
        <v>27</v>
      </c>
      <c r="F137" t="s">
        <v>18</v>
      </c>
      <c r="G137">
        <v>33073.949999999997</v>
      </c>
      <c r="H137">
        <v>75851.89</v>
      </c>
      <c r="I137">
        <v>699</v>
      </c>
      <c r="J137">
        <v>175015.83</v>
      </c>
      <c r="K137" t="s">
        <v>19</v>
      </c>
      <c r="L137">
        <v>58</v>
      </c>
      <c r="M137" s="1">
        <v>43922</v>
      </c>
      <c r="N137" t="s">
        <v>20</v>
      </c>
      <c r="O137" t="str" cm="1">
        <f t="array" ref="O137">_xlfn.IFS(L137&lt;=15, "Low Engagement", L137&lt;=35, "Active", L137&lt;=60, "Highly Active", L137&gt;60, "Power User")</f>
        <v>Highly Active</v>
      </c>
      <c r="P137" t="str" cm="1">
        <f t="array" ref="P137">_xlfn.IFS(B137&lt;=25,"Youth",B137&lt;=35,"Young Adult",B137&lt;=50,"Adult",B137&lt;=70,"Senior")</f>
        <v>Adult</v>
      </c>
      <c r="Q137" t="str" cm="1">
        <f t="array" ref="Q137">_xlfn.IFS(G137&lt;10000,"Low Value",G137&lt;=50000,"Mid Value",G137&lt;=150000,"High Value",G137&gt;150000,"Premium")</f>
        <v>Mid Value</v>
      </c>
      <c r="R137" t="str" cm="1">
        <f t="array" ref="R137">_xlfn.IFS(I137&lt;500,"High Risk",I137&lt;650,"Medium Risk",I137&lt;750,"Low Risk",I137&gt;=750,"Very Low Risk")</f>
        <v>Low Risk</v>
      </c>
    </row>
    <row r="138" spans="1:18">
      <c r="A138" t="s">
        <v>170</v>
      </c>
      <c r="B138">
        <v>44</v>
      </c>
      <c r="C138" t="s">
        <v>22</v>
      </c>
      <c r="D138" t="s">
        <v>29</v>
      </c>
      <c r="E138" t="s">
        <v>17</v>
      </c>
      <c r="F138" t="s">
        <v>45</v>
      </c>
      <c r="G138">
        <v>314209.76</v>
      </c>
      <c r="H138">
        <v>225248.9</v>
      </c>
      <c r="I138">
        <v>391</v>
      </c>
      <c r="J138">
        <v>36197.35</v>
      </c>
      <c r="K138" t="s">
        <v>19</v>
      </c>
      <c r="L138">
        <v>17</v>
      </c>
      <c r="M138" s="1">
        <v>43649</v>
      </c>
      <c r="N138" t="s">
        <v>35</v>
      </c>
      <c r="O138" t="str" cm="1">
        <f t="array" ref="O138">_xlfn.IFS(L138&lt;=15, "Low Engagement", L138&lt;=35, "Active", L138&lt;=60, "Highly Active", L138&gt;60, "Power User")</f>
        <v>Active</v>
      </c>
      <c r="P138" t="str" cm="1">
        <f t="array" ref="P138">_xlfn.IFS(B138&lt;=25,"Youth",B138&lt;=35,"Young Adult",B138&lt;=50,"Adult",B138&lt;=70,"Senior")</f>
        <v>Adult</v>
      </c>
      <c r="Q138" t="str" cm="1">
        <f t="array" ref="Q138">_xlfn.IFS(G138&lt;10000,"Low Value",G138&lt;=50000,"Mid Value",G138&lt;=150000,"High Value",G138&gt;150000,"Premium")</f>
        <v>Premium</v>
      </c>
      <c r="R138" t="str" cm="1">
        <f t="array" ref="R138">_xlfn.IFS(I138&lt;500,"High Risk",I138&lt;650,"Medium Risk",I138&lt;750,"Low Risk",I138&gt;=750,"Very Low Risk")</f>
        <v>High Risk</v>
      </c>
    </row>
    <row r="139" spans="1:18">
      <c r="A139" t="s">
        <v>171</v>
      </c>
      <c r="B139">
        <v>52</v>
      </c>
      <c r="C139" t="s">
        <v>22</v>
      </c>
      <c r="D139" t="s">
        <v>37</v>
      </c>
      <c r="E139" t="s">
        <v>17</v>
      </c>
      <c r="F139" t="s">
        <v>31</v>
      </c>
      <c r="G139">
        <v>18003.05</v>
      </c>
      <c r="H139">
        <v>190872.37</v>
      </c>
      <c r="I139">
        <v>305</v>
      </c>
      <c r="J139">
        <v>5662.58</v>
      </c>
      <c r="K139" t="s">
        <v>19</v>
      </c>
      <c r="L139">
        <v>9</v>
      </c>
      <c r="M139" s="1">
        <v>43236</v>
      </c>
      <c r="N139" t="s">
        <v>20</v>
      </c>
      <c r="O139" t="str" cm="1">
        <f t="array" ref="O139">_xlfn.IFS(L139&lt;=15, "Low Engagement", L139&lt;=35, "Active", L139&lt;=60, "Highly Active", L139&gt;60, "Power User")</f>
        <v>Low Engagement</v>
      </c>
      <c r="P139" t="str" cm="1">
        <f t="array" ref="P139">_xlfn.IFS(B139&lt;=25,"Youth",B139&lt;=35,"Young Adult",B139&lt;=50,"Adult",B139&lt;=70,"Senior")</f>
        <v>Senior</v>
      </c>
      <c r="Q139" t="str" cm="1">
        <f t="array" ref="Q139">_xlfn.IFS(G139&lt;10000,"Low Value",G139&lt;=50000,"Mid Value",G139&lt;=150000,"High Value",G139&gt;150000,"Premium")</f>
        <v>Mid Value</v>
      </c>
      <c r="R139" t="str" cm="1">
        <f t="array" ref="R139">_xlfn.IFS(I139&lt;500,"High Risk",I139&lt;650,"Medium Risk",I139&lt;750,"Low Risk",I139&gt;=750,"Very Low Risk")</f>
        <v>High Risk</v>
      </c>
    </row>
    <row r="140" spans="1:18">
      <c r="A140" t="s">
        <v>172</v>
      </c>
      <c r="B140">
        <v>18</v>
      </c>
      <c r="C140" t="s">
        <v>15</v>
      </c>
      <c r="D140" t="s">
        <v>23</v>
      </c>
      <c r="E140" t="s">
        <v>47</v>
      </c>
      <c r="F140" t="s">
        <v>33</v>
      </c>
      <c r="G140">
        <v>126153.62</v>
      </c>
      <c r="H140">
        <v>9249.91</v>
      </c>
      <c r="I140">
        <v>570</v>
      </c>
      <c r="J140">
        <v>27391.67</v>
      </c>
      <c r="K140" t="s">
        <v>38</v>
      </c>
      <c r="L140">
        <v>12</v>
      </c>
      <c r="M140" s="1">
        <v>43533</v>
      </c>
      <c r="N140" t="s">
        <v>20</v>
      </c>
      <c r="O140" t="str" cm="1">
        <f t="array" ref="O140">_xlfn.IFS(L140&lt;=15, "Low Engagement", L140&lt;=35, "Active", L140&lt;=60, "Highly Active", L140&gt;60, "Power User")</f>
        <v>Low Engagement</v>
      </c>
      <c r="P140" t="str" cm="1">
        <f t="array" ref="P140">_xlfn.IFS(B140&lt;=25,"Youth",B140&lt;=35,"Young Adult",B140&lt;=50,"Adult",B140&lt;=70,"Senior")</f>
        <v>Youth</v>
      </c>
      <c r="Q140" t="str" cm="1">
        <f t="array" ref="Q140">_xlfn.IFS(G140&lt;10000,"Low Value",G140&lt;=50000,"Mid Value",G140&lt;=150000,"High Value",G140&gt;150000,"Premium")</f>
        <v>High Value</v>
      </c>
      <c r="R140" t="str" cm="1">
        <f t="array" ref="R140">_xlfn.IFS(I140&lt;500,"High Risk",I140&lt;650,"Medium Risk",I140&lt;750,"Low Risk",I140&gt;=750,"Very Low Risk")</f>
        <v>Medium Risk</v>
      </c>
    </row>
    <row r="141" spans="1:18">
      <c r="A141" t="s">
        <v>173</v>
      </c>
      <c r="B141">
        <v>52</v>
      </c>
      <c r="C141" t="s">
        <v>15</v>
      </c>
      <c r="D141" t="s">
        <v>37</v>
      </c>
      <c r="E141" t="s">
        <v>27</v>
      </c>
      <c r="F141" t="s">
        <v>45</v>
      </c>
      <c r="G141">
        <v>303070.27</v>
      </c>
      <c r="H141">
        <v>183872.76</v>
      </c>
      <c r="I141">
        <v>398</v>
      </c>
      <c r="J141">
        <v>29817.06</v>
      </c>
      <c r="K141" t="s">
        <v>19</v>
      </c>
      <c r="L141">
        <v>22</v>
      </c>
      <c r="M141" s="1">
        <v>44971</v>
      </c>
      <c r="N141" t="s">
        <v>20</v>
      </c>
      <c r="O141" t="str" cm="1">
        <f t="array" ref="O141">_xlfn.IFS(L141&lt;=15, "Low Engagement", L141&lt;=35, "Active", L141&lt;=60, "Highly Active", L141&gt;60, "Power User")</f>
        <v>Active</v>
      </c>
      <c r="P141" t="str" cm="1">
        <f t="array" ref="P141">_xlfn.IFS(B141&lt;=25,"Youth",B141&lt;=35,"Young Adult",B141&lt;=50,"Adult",B141&lt;=70,"Senior")</f>
        <v>Senior</v>
      </c>
      <c r="Q141" t="str" cm="1">
        <f t="array" ref="Q141">_xlfn.IFS(G141&lt;10000,"Low Value",G141&lt;=50000,"Mid Value",G141&lt;=150000,"High Value",G141&gt;150000,"Premium")</f>
        <v>Premium</v>
      </c>
      <c r="R141" t="str" cm="1">
        <f t="array" ref="R141">_xlfn.IFS(I141&lt;500,"High Risk",I141&lt;650,"Medium Risk",I141&lt;750,"Low Risk",I141&gt;=750,"Very Low Risk")</f>
        <v>High Risk</v>
      </c>
    </row>
    <row r="142" spans="1:18">
      <c r="A142" t="s">
        <v>174</v>
      </c>
      <c r="B142">
        <v>54</v>
      </c>
      <c r="C142" t="s">
        <v>15</v>
      </c>
      <c r="D142" t="s">
        <v>23</v>
      </c>
      <c r="E142" t="s">
        <v>27</v>
      </c>
      <c r="F142" t="s">
        <v>31</v>
      </c>
      <c r="G142">
        <v>135811.20000000001</v>
      </c>
      <c r="H142">
        <v>64109.43</v>
      </c>
      <c r="I142">
        <v>825</v>
      </c>
      <c r="J142">
        <v>57098.48</v>
      </c>
      <c r="K142" t="s">
        <v>25</v>
      </c>
      <c r="L142">
        <v>51</v>
      </c>
      <c r="M142" s="1">
        <v>45032</v>
      </c>
      <c r="N142" t="s">
        <v>20</v>
      </c>
      <c r="O142" t="str" cm="1">
        <f t="array" ref="O142">_xlfn.IFS(L142&lt;=15, "Low Engagement", L142&lt;=35, "Active", L142&lt;=60, "Highly Active", L142&gt;60, "Power User")</f>
        <v>Highly Active</v>
      </c>
      <c r="P142" t="str" cm="1">
        <f t="array" ref="P142">_xlfn.IFS(B142&lt;=25,"Youth",B142&lt;=35,"Young Adult",B142&lt;=50,"Adult",B142&lt;=70,"Senior")</f>
        <v>Senior</v>
      </c>
      <c r="Q142" t="str" cm="1">
        <f t="array" ref="Q142">_xlfn.IFS(G142&lt;10000,"Low Value",G142&lt;=50000,"Mid Value",G142&lt;=150000,"High Value",G142&gt;150000,"Premium")</f>
        <v>High Value</v>
      </c>
      <c r="R142" t="str" cm="1">
        <f t="array" ref="R142">_xlfn.IFS(I142&lt;500,"High Risk",I142&lt;650,"Medium Risk",I142&lt;750,"Low Risk",I142&gt;=750,"Very Low Risk")</f>
        <v>Very Low Risk</v>
      </c>
    </row>
    <row r="143" spans="1:18">
      <c r="A143" t="s">
        <v>175</v>
      </c>
      <c r="B143">
        <v>64</v>
      </c>
      <c r="C143" t="s">
        <v>15</v>
      </c>
      <c r="D143" t="s">
        <v>23</v>
      </c>
      <c r="E143" t="s">
        <v>27</v>
      </c>
      <c r="F143" t="s">
        <v>33</v>
      </c>
      <c r="G143">
        <v>108433.15</v>
      </c>
      <c r="H143">
        <v>198229.8</v>
      </c>
      <c r="I143">
        <v>493</v>
      </c>
      <c r="J143">
        <v>44546.04</v>
      </c>
      <c r="K143" t="s">
        <v>19</v>
      </c>
      <c r="L143">
        <v>52</v>
      </c>
      <c r="M143" s="1">
        <v>44262</v>
      </c>
      <c r="N143" t="s">
        <v>20</v>
      </c>
      <c r="O143" t="str" cm="1">
        <f t="array" ref="O143">_xlfn.IFS(L143&lt;=15, "Low Engagement", L143&lt;=35, "Active", L143&lt;=60, "Highly Active", L143&gt;60, "Power User")</f>
        <v>Highly Active</v>
      </c>
      <c r="P143" t="str" cm="1">
        <f t="array" ref="P143">_xlfn.IFS(B143&lt;=25,"Youth",B143&lt;=35,"Young Adult",B143&lt;=50,"Adult",B143&lt;=70,"Senior")</f>
        <v>Senior</v>
      </c>
      <c r="Q143" t="str" cm="1">
        <f t="array" ref="Q143">_xlfn.IFS(G143&lt;10000,"Low Value",G143&lt;=50000,"Mid Value",G143&lt;=150000,"High Value",G143&gt;150000,"Premium")</f>
        <v>High Value</v>
      </c>
      <c r="R143" t="str" cm="1">
        <f t="array" ref="R143">_xlfn.IFS(I143&lt;500,"High Risk",I143&lt;650,"Medium Risk",I143&lt;750,"Low Risk",I143&gt;=750,"Very Low Risk")</f>
        <v>High Risk</v>
      </c>
    </row>
    <row r="144" spans="1:18">
      <c r="A144" t="s">
        <v>176</v>
      </c>
      <c r="B144">
        <v>31</v>
      </c>
      <c r="C144" t="s">
        <v>22</v>
      </c>
      <c r="D144" t="s">
        <v>23</v>
      </c>
      <c r="E144" t="s">
        <v>47</v>
      </c>
      <c r="F144" t="s">
        <v>18</v>
      </c>
      <c r="G144">
        <v>29856.93</v>
      </c>
      <c r="H144">
        <v>5182.76</v>
      </c>
      <c r="I144">
        <v>456</v>
      </c>
      <c r="J144">
        <v>29348.05</v>
      </c>
      <c r="K144" t="s">
        <v>19</v>
      </c>
      <c r="L144">
        <v>58</v>
      </c>
      <c r="M144" s="1">
        <v>44895</v>
      </c>
      <c r="N144" t="s">
        <v>20</v>
      </c>
      <c r="O144" t="str" cm="1">
        <f t="array" ref="O144">_xlfn.IFS(L144&lt;=15, "Low Engagement", L144&lt;=35, "Active", L144&lt;=60, "Highly Active", L144&gt;60, "Power User")</f>
        <v>Highly Active</v>
      </c>
      <c r="P144" t="str" cm="1">
        <f t="array" ref="P144">_xlfn.IFS(B144&lt;=25,"Youth",B144&lt;=35,"Young Adult",B144&lt;=50,"Adult",B144&lt;=70,"Senior")</f>
        <v>Young Adult</v>
      </c>
      <c r="Q144" t="str" cm="1">
        <f t="array" ref="Q144">_xlfn.IFS(G144&lt;10000,"Low Value",G144&lt;=50000,"Mid Value",G144&lt;=150000,"High Value",G144&gt;150000,"Premium")</f>
        <v>Mid Value</v>
      </c>
      <c r="R144" t="str" cm="1">
        <f t="array" ref="R144">_xlfn.IFS(I144&lt;500,"High Risk",I144&lt;650,"Medium Risk",I144&lt;750,"Low Risk",I144&gt;=750,"Very Low Risk")</f>
        <v>High Risk</v>
      </c>
    </row>
    <row r="145" spans="1:18">
      <c r="A145" t="s">
        <v>177</v>
      </c>
      <c r="B145">
        <v>20</v>
      </c>
      <c r="C145" t="s">
        <v>22</v>
      </c>
      <c r="D145" t="s">
        <v>23</v>
      </c>
      <c r="E145" t="s">
        <v>24</v>
      </c>
      <c r="F145" t="s">
        <v>33</v>
      </c>
      <c r="G145">
        <v>75852.02</v>
      </c>
      <c r="H145">
        <v>5269.67</v>
      </c>
      <c r="I145">
        <v>414</v>
      </c>
      <c r="J145">
        <v>10398.030000000001</v>
      </c>
      <c r="K145" t="s">
        <v>19</v>
      </c>
      <c r="L145">
        <v>12</v>
      </c>
      <c r="M145" s="1">
        <v>44571</v>
      </c>
      <c r="N145" t="s">
        <v>20</v>
      </c>
      <c r="O145" t="str" cm="1">
        <f t="array" ref="O145">_xlfn.IFS(L145&lt;=15, "Low Engagement", L145&lt;=35, "Active", L145&lt;=60, "Highly Active", L145&gt;60, "Power User")</f>
        <v>Low Engagement</v>
      </c>
      <c r="P145" t="str" cm="1">
        <f t="array" ref="P145">_xlfn.IFS(B145&lt;=25,"Youth",B145&lt;=35,"Young Adult",B145&lt;=50,"Adult",B145&lt;=70,"Senior")</f>
        <v>Youth</v>
      </c>
      <c r="Q145" t="str" cm="1">
        <f t="array" ref="Q145">_xlfn.IFS(G145&lt;10000,"Low Value",G145&lt;=50000,"Mid Value",G145&lt;=150000,"High Value",G145&gt;150000,"Premium")</f>
        <v>High Value</v>
      </c>
      <c r="R145" t="str" cm="1">
        <f t="array" ref="R145">_xlfn.IFS(I145&lt;500,"High Risk",I145&lt;650,"Medium Risk",I145&lt;750,"Low Risk",I145&gt;=750,"Very Low Risk")</f>
        <v>High Risk</v>
      </c>
    </row>
    <row r="146" spans="1:18">
      <c r="A146" t="s">
        <v>178</v>
      </c>
      <c r="B146">
        <v>18</v>
      </c>
      <c r="C146" t="s">
        <v>22</v>
      </c>
      <c r="D146" t="s">
        <v>29</v>
      </c>
      <c r="E146" t="s">
        <v>24</v>
      </c>
      <c r="F146" t="s">
        <v>31</v>
      </c>
      <c r="G146">
        <v>191467.96</v>
      </c>
      <c r="H146">
        <v>3997.21</v>
      </c>
      <c r="I146">
        <v>695</v>
      </c>
      <c r="J146">
        <v>34388.519999999997</v>
      </c>
      <c r="K146" t="s">
        <v>38</v>
      </c>
      <c r="L146">
        <v>54</v>
      </c>
      <c r="M146" s="1">
        <v>43745</v>
      </c>
      <c r="N146" t="s">
        <v>20</v>
      </c>
      <c r="O146" t="str" cm="1">
        <f t="array" ref="O146">_xlfn.IFS(L146&lt;=15, "Low Engagement", L146&lt;=35, "Active", L146&lt;=60, "Highly Active", L146&gt;60, "Power User")</f>
        <v>Highly Active</v>
      </c>
      <c r="P146" t="str" cm="1">
        <f t="array" ref="P146">_xlfn.IFS(B146&lt;=25,"Youth",B146&lt;=35,"Young Adult",B146&lt;=50,"Adult",B146&lt;=70,"Senior")</f>
        <v>Youth</v>
      </c>
      <c r="Q146" t="str" cm="1">
        <f t="array" ref="Q146">_xlfn.IFS(G146&lt;10000,"Low Value",G146&lt;=50000,"Mid Value",G146&lt;=150000,"High Value",G146&gt;150000,"Premium")</f>
        <v>Premium</v>
      </c>
      <c r="R146" t="str" cm="1">
        <f t="array" ref="R146">_xlfn.IFS(I146&lt;500,"High Risk",I146&lt;650,"Medium Risk",I146&lt;750,"Low Risk",I146&gt;=750,"Very Low Risk")</f>
        <v>Low Risk</v>
      </c>
    </row>
    <row r="147" spans="1:18">
      <c r="A147" t="s">
        <v>179</v>
      </c>
      <c r="B147">
        <v>22</v>
      </c>
      <c r="C147" t="s">
        <v>15</v>
      </c>
      <c r="D147" t="s">
        <v>29</v>
      </c>
      <c r="E147" t="s">
        <v>47</v>
      </c>
      <c r="F147" t="s">
        <v>31</v>
      </c>
      <c r="G147">
        <v>154507.51999999999</v>
      </c>
      <c r="H147">
        <v>5349.84</v>
      </c>
      <c r="I147">
        <v>821</v>
      </c>
      <c r="J147">
        <v>313468.03000000003</v>
      </c>
      <c r="K147" t="s">
        <v>25</v>
      </c>
      <c r="L147">
        <v>6</v>
      </c>
      <c r="M147" s="1">
        <v>43536</v>
      </c>
      <c r="N147" t="s">
        <v>20</v>
      </c>
      <c r="O147" t="str" cm="1">
        <f t="array" ref="O147">_xlfn.IFS(L147&lt;=15, "Low Engagement", L147&lt;=35, "Active", L147&lt;=60, "Highly Active", L147&gt;60, "Power User")</f>
        <v>Low Engagement</v>
      </c>
      <c r="P147" t="str" cm="1">
        <f t="array" ref="P147">_xlfn.IFS(B147&lt;=25,"Youth",B147&lt;=35,"Young Adult",B147&lt;=50,"Adult",B147&lt;=70,"Senior")</f>
        <v>Youth</v>
      </c>
      <c r="Q147" t="str" cm="1">
        <f t="array" ref="Q147">_xlfn.IFS(G147&lt;10000,"Low Value",G147&lt;=50000,"Mid Value",G147&lt;=150000,"High Value",G147&gt;150000,"Premium")</f>
        <v>Premium</v>
      </c>
      <c r="R147" t="str" cm="1">
        <f t="array" ref="R147">_xlfn.IFS(I147&lt;500,"High Risk",I147&lt;650,"Medium Risk",I147&lt;750,"Low Risk",I147&gt;=750,"Very Low Risk")</f>
        <v>Very Low Risk</v>
      </c>
    </row>
    <row r="148" spans="1:18">
      <c r="A148" t="s">
        <v>180</v>
      </c>
      <c r="B148">
        <v>43</v>
      </c>
      <c r="C148" t="s">
        <v>22</v>
      </c>
      <c r="D148" t="s">
        <v>23</v>
      </c>
      <c r="E148" t="s">
        <v>17</v>
      </c>
      <c r="F148" t="s">
        <v>45</v>
      </c>
      <c r="G148">
        <v>486300.59</v>
      </c>
      <c r="H148">
        <v>225063.01</v>
      </c>
      <c r="I148">
        <v>513</v>
      </c>
      <c r="J148">
        <v>10706.06</v>
      </c>
      <c r="K148" t="s">
        <v>38</v>
      </c>
      <c r="L148">
        <v>44</v>
      </c>
      <c r="M148" s="1">
        <v>44443</v>
      </c>
      <c r="N148" t="s">
        <v>20</v>
      </c>
      <c r="O148" t="str" cm="1">
        <f t="array" ref="O148">_xlfn.IFS(L148&lt;=15, "Low Engagement", L148&lt;=35, "Active", L148&lt;=60, "Highly Active", L148&gt;60, "Power User")</f>
        <v>Highly Active</v>
      </c>
      <c r="P148" t="str" cm="1">
        <f t="array" ref="P148">_xlfn.IFS(B148&lt;=25,"Youth",B148&lt;=35,"Young Adult",B148&lt;=50,"Adult",B148&lt;=70,"Senior")</f>
        <v>Adult</v>
      </c>
      <c r="Q148" t="str" cm="1">
        <f t="array" ref="Q148">_xlfn.IFS(G148&lt;10000,"Low Value",G148&lt;=50000,"Mid Value",G148&lt;=150000,"High Value",G148&gt;150000,"Premium")</f>
        <v>Premium</v>
      </c>
      <c r="R148" t="str" cm="1">
        <f t="array" ref="R148">_xlfn.IFS(I148&lt;500,"High Risk",I148&lt;650,"Medium Risk",I148&lt;750,"Low Risk",I148&gt;=750,"Very Low Risk")</f>
        <v>Medium Risk</v>
      </c>
    </row>
    <row r="149" spans="1:18">
      <c r="A149" t="s">
        <v>181</v>
      </c>
      <c r="B149">
        <v>31</v>
      </c>
      <c r="C149" t="s">
        <v>22</v>
      </c>
      <c r="D149" t="s">
        <v>16</v>
      </c>
      <c r="E149" t="s">
        <v>17</v>
      </c>
      <c r="F149" t="s">
        <v>31</v>
      </c>
      <c r="G149">
        <v>150519.6</v>
      </c>
      <c r="H149">
        <v>214159.22</v>
      </c>
      <c r="I149">
        <v>832</v>
      </c>
      <c r="J149">
        <v>292190.18</v>
      </c>
      <c r="K149" t="s">
        <v>38</v>
      </c>
      <c r="L149">
        <v>9</v>
      </c>
      <c r="M149" s="1">
        <v>44123</v>
      </c>
      <c r="N149" t="s">
        <v>20</v>
      </c>
      <c r="O149" t="str" cm="1">
        <f t="array" ref="O149">_xlfn.IFS(L149&lt;=15, "Low Engagement", L149&lt;=35, "Active", L149&lt;=60, "Highly Active", L149&gt;60, "Power User")</f>
        <v>Low Engagement</v>
      </c>
      <c r="P149" t="str" cm="1">
        <f t="array" ref="P149">_xlfn.IFS(B149&lt;=25,"Youth",B149&lt;=35,"Young Adult",B149&lt;=50,"Adult",B149&lt;=70,"Senior")</f>
        <v>Young Adult</v>
      </c>
      <c r="Q149" t="str" cm="1">
        <f t="array" ref="Q149">_xlfn.IFS(G149&lt;10000,"Low Value",G149&lt;=50000,"Mid Value",G149&lt;=150000,"High Value",G149&gt;150000,"Premium")</f>
        <v>Premium</v>
      </c>
      <c r="R149" t="str" cm="1">
        <f t="array" ref="R149">_xlfn.IFS(I149&lt;500,"High Risk",I149&lt;650,"Medium Risk",I149&lt;750,"Low Risk",I149&gt;=750,"Very Low Risk")</f>
        <v>Very Low Risk</v>
      </c>
    </row>
    <row r="150" spans="1:18">
      <c r="A150" t="s">
        <v>182</v>
      </c>
      <c r="B150">
        <v>56</v>
      </c>
      <c r="C150" t="s">
        <v>22</v>
      </c>
      <c r="D150" t="s">
        <v>23</v>
      </c>
      <c r="E150" t="s">
        <v>27</v>
      </c>
      <c r="F150" t="s">
        <v>18</v>
      </c>
      <c r="G150">
        <v>18384.41</v>
      </c>
      <c r="H150">
        <v>164699.66</v>
      </c>
      <c r="I150">
        <v>314</v>
      </c>
      <c r="J150">
        <v>33693.19</v>
      </c>
      <c r="K150" t="s">
        <v>19</v>
      </c>
      <c r="L150">
        <v>52</v>
      </c>
      <c r="M150" s="1">
        <v>43911</v>
      </c>
      <c r="N150" t="s">
        <v>20</v>
      </c>
      <c r="O150" t="str" cm="1">
        <f t="array" ref="O150">_xlfn.IFS(L150&lt;=15, "Low Engagement", L150&lt;=35, "Active", L150&lt;=60, "Highly Active", L150&gt;60, "Power User")</f>
        <v>Highly Active</v>
      </c>
      <c r="P150" t="str" cm="1">
        <f t="array" ref="P150">_xlfn.IFS(B150&lt;=25,"Youth",B150&lt;=35,"Young Adult",B150&lt;=50,"Adult",B150&lt;=70,"Senior")</f>
        <v>Senior</v>
      </c>
      <c r="Q150" t="str" cm="1">
        <f t="array" ref="Q150">_xlfn.IFS(G150&lt;10000,"Low Value",G150&lt;=50000,"Mid Value",G150&lt;=150000,"High Value",G150&gt;150000,"Premium")</f>
        <v>Mid Value</v>
      </c>
      <c r="R150" t="str" cm="1">
        <f t="array" ref="R150">_xlfn.IFS(I150&lt;500,"High Risk",I150&lt;650,"Medium Risk",I150&lt;750,"Low Risk",I150&gt;=750,"Very Low Risk")</f>
        <v>High Risk</v>
      </c>
    </row>
    <row r="151" spans="1:18">
      <c r="A151" t="s">
        <v>183</v>
      </c>
      <c r="B151">
        <v>44</v>
      </c>
      <c r="C151" t="s">
        <v>15</v>
      </c>
      <c r="D151" t="s">
        <v>37</v>
      </c>
      <c r="E151" t="s">
        <v>17</v>
      </c>
      <c r="F151" t="s">
        <v>31</v>
      </c>
      <c r="G151">
        <v>17584.5</v>
      </c>
      <c r="H151">
        <v>91875.59</v>
      </c>
      <c r="I151">
        <v>718</v>
      </c>
      <c r="J151">
        <v>293238.15999999997</v>
      </c>
      <c r="K151" t="s">
        <v>38</v>
      </c>
      <c r="L151">
        <v>37</v>
      </c>
      <c r="M151" s="1">
        <v>44912</v>
      </c>
      <c r="N151" t="s">
        <v>20</v>
      </c>
      <c r="O151" t="str" cm="1">
        <f t="array" ref="O151">_xlfn.IFS(L151&lt;=15, "Low Engagement", L151&lt;=35, "Active", L151&lt;=60, "Highly Active", L151&gt;60, "Power User")</f>
        <v>Highly Active</v>
      </c>
      <c r="P151" t="str" cm="1">
        <f t="array" ref="P151">_xlfn.IFS(B151&lt;=25,"Youth",B151&lt;=35,"Young Adult",B151&lt;=50,"Adult",B151&lt;=70,"Senior")</f>
        <v>Adult</v>
      </c>
      <c r="Q151" t="str" cm="1">
        <f t="array" ref="Q151">_xlfn.IFS(G151&lt;10000,"Low Value",G151&lt;=50000,"Mid Value",G151&lt;=150000,"High Value",G151&gt;150000,"Premium")</f>
        <v>Mid Value</v>
      </c>
      <c r="R151" t="str" cm="1">
        <f t="array" ref="R151">_xlfn.IFS(I151&lt;500,"High Risk",I151&lt;650,"Medium Risk",I151&lt;750,"Low Risk",I151&gt;=750,"Very Low Risk")</f>
        <v>Low Risk</v>
      </c>
    </row>
    <row r="152" spans="1:18">
      <c r="A152" t="s">
        <v>184</v>
      </c>
      <c r="B152">
        <v>26</v>
      </c>
      <c r="C152" t="s">
        <v>22</v>
      </c>
      <c r="D152" t="s">
        <v>41</v>
      </c>
      <c r="E152" t="s">
        <v>17</v>
      </c>
      <c r="F152" t="s">
        <v>31</v>
      </c>
      <c r="G152">
        <v>117643.98</v>
      </c>
      <c r="H152">
        <v>144413.85</v>
      </c>
      <c r="I152">
        <v>667</v>
      </c>
      <c r="J152">
        <v>45505.72</v>
      </c>
      <c r="K152" t="s">
        <v>25</v>
      </c>
      <c r="L152">
        <v>53</v>
      </c>
      <c r="M152" s="1">
        <v>44973</v>
      </c>
      <c r="N152" t="s">
        <v>20</v>
      </c>
      <c r="O152" t="str" cm="1">
        <f t="array" ref="O152">_xlfn.IFS(L152&lt;=15, "Low Engagement", L152&lt;=35, "Active", L152&lt;=60, "Highly Active", L152&gt;60, "Power User")</f>
        <v>Highly Active</v>
      </c>
      <c r="P152" t="str" cm="1">
        <f t="array" ref="P152">_xlfn.IFS(B152&lt;=25,"Youth",B152&lt;=35,"Young Adult",B152&lt;=50,"Adult",B152&lt;=70,"Senior")</f>
        <v>Young Adult</v>
      </c>
      <c r="Q152" t="str" cm="1">
        <f t="array" ref="Q152">_xlfn.IFS(G152&lt;10000,"Low Value",G152&lt;=50000,"Mid Value",G152&lt;=150000,"High Value",G152&gt;150000,"Premium")</f>
        <v>High Value</v>
      </c>
      <c r="R152" t="str" cm="1">
        <f t="array" ref="R152">_xlfn.IFS(I152&lt;500,"High Risk",I152&lt;650,"Medium Risk",I152&lt;750,"Low Risk",I152&gt;=750,"Very Low Risk")</f>
        <v>Low Risk</v>
      </c>
    </row>
    <row r="153" spans="1:18">
      <c r="A153" t="s">
        <v>185</v>
      </c>
      <c r="B153">
        <v>32</v>
      </c>
      <c r="C153" t="s">
        <v>15</v>
      </c>
      <c r="D153" t="s">
        <v>23</v>
      </c>
      <c r="E153" t="s">
        <v>17</v>
      </c>
      <c r="F153" t="s">
        <v>33</v>
      </c>
      <c r="G153">
        <v>60093.86</v>
      </c>
      <c r="H153">
        <v>204551.79</v>
      </c>
      <c r="I153">
        <v>512</v>
      </c>
      <c r="J153">
        <v>140239.79</v>
      </c>
      <c r="K153" t="s">
        <v>38</v>
      </c>
      <c r="L153">
        <v>3</v>
      </c>
      <c r="M153" s="1">
        <v>44417</v>
      </c>
      <c r="N153" t="s">
        <v>20</v>
      </c>
      <c r="O153" t="str" cm="1">
        <f t="array" ref="O153">_xlfn.IFS(L153&lt;=15, "Low Engagement", L153&lt;=35, "Active", L153&lt;=60, "Highly Active", L153&gt;60, "Power User")</f>
        <v>Low Engagement</v>
      </c>
      <c r="P153" t="str" cm="1">
        <f t="array" ref="P153">_xlfn.IFS(B153&lt;=25,"Youth",B153&lt;=35,"Young Adult",B153&lt;=50,"Adult",B153&lt;=70,"Senior")</f>
        <v>Young Adult</v>
      </c>
      <c r="Q153" t="str" cm="1">
        <f t="array" ref="Q153">_xlfn.IFS(G153&lt;10000,"Low Value",G153&lt;=50000,"Mid Value",G153&lt;=150000,"High Value",G153&gt;150000,"Premium")</f>
        <v>High Value</v>
      </c>
      <c r="R153" t="str" cm="1">
        <f t="array" ref="R153">_xlfn.IFS(I153&lt;500,"High Risk",I153&lt;650,"Medium Risk",I153&lt;750,"Low Risk",I153&gt;=750,"Very Low Risk")</f>
        <v>Medium Risk</v>
      </c>
    </row>
    <row r="154" spans="1:18">
      <c r="A154" t="s">
        <v>186</v>
      </c>
      <c r="B154">
        <v>32</v>
      </c>
      <c r="C154" t="s">
        <v>15</v>
      </c>
      <c r="D154" t="s">
        <v>29</v>
      </c>
      <c r="E154" t="s">
        <v>47</v>
      </c>
      <c r="F154" t="s">
        <v>31</v>
      </c>
      <c r="G154">
        <v>58714.29</v>
      </c>
      <c r="H154">
        <v>15994.21</v>
      </c>
      <c r="I154">
        <v>304</v>
      </c>
      <c r="J154">
        <v>10525.55</v>
      </c>
      <c r="K154" t="s">
        <v>19</v>
      </c>
      <c r="L154">
        <v>34</v>
      </c>
      <c r="M154" s="1">
        <v>44040</v>
      </c>
      <c r="N154" t="s">
        <v>35</v>
      </c>
      <c r="O154" t="str" cm="1">
        <f t="array" ref="O154">_xlfn.IFS(L154&lt;=15, "Low Engagement", L154&lt;=35, "Active", L154&lt;=60, "Highly Active", L154&gt;60, "Power User")</f>
        <v>Active</v>
      </c>
      <c r="P154" t="str" cm="1">
        <f t="array" ref="P154">_xlfn.IFS(B154&lt;=25,"Youth",B154&lt;=35,"Young Adult",B154&lt;=50,"Adult",B154&lt;=70,"Senior")</f>
        <v>Young Adult</v>
      </c>
      <c r="Q154" t="str" cm="1">
        <f t="array" ref="Q154">_xlfn.IFS(G154&lt;10000,"Low Value",G154&lt;=50000,"Mid Value",G154&lt;=150000,"High Value",G154&gt;150000,"Premium")</f>
        <v>High Value</v>
      </c>
      <c r="R154" t="str" cm="1">
        <f t="array" ref="R154">_xlfn.IFS(I154&lt;500,"High Risk",I154&lt;650,"Medium Risk",I154&lt;750,"Low Risk",I154&gt;=750,"Very Low Risk")</f>
        <v>High Risk</v>
      </c>
    </row>
    <row r="155" spans="1:18">
      <c r="A155" t="s">
        <v>187</v>
      </c>
      <c r="B155">
        <v>43</v>
      </c>
      <c r="C155" t="s">
        <v>15</v>
      </c>
      <c r="D155" t="s">
        <v>23</v>
      </c>
      <c r="E155" t="s">
        <v>47</v>
      </c>
      <c r="F155" t="s">
        <v>33</v>
      </c>
      <c r="G155">
        <v>123009.54</v>
      </c>
      <c r="H155">
        <v>22433.14</v>
      </c>
      <c r="I155">
        <v>530</v>
      </c>
      <c r="J155">
        <v>61318.19</v>
      </c>
      <c r="K155" t="s">
        <v>38</v>
      </c>
      <c r="L155">
        <v>8</v>
      </c>
      <c r="M155" s="1">
        <v>43393</v>
      </c>
      <c r="N155" t="s">
        <v>20</v>
      </c>
      <c r="O155" t="str" cm="1">
        <f t="array" ref="O155">_xlfn.IFS(L155&lt;=15, "Low Engagement", L155&lt;=35, "Active", L155&lt;=60, "Highly Active", L155&gt;60, "Power User")</f>
        <v>Low Engagement</v>
      </c>
      <c r="P155" t="str" cm="1">
        <f t="array" ref="P155">_xlfn.IFS(B155&lt;=25,"Youth",B155&lt;=35,"Young Adult",B155&lt;=50,"Adult",B155&lt;=70,"Senior")</f>
        <v>Adult</v>
      </c>
      <c r="Q155" t="str" cm="1">
        <f t="array" ref="Q155">_xlfn.IFS(G155&lt;10000,"Low Value",G155&lt;=50000,"Mid Value",G155&lt;=150000,"High Value",G155&gt;150000,"Premium")</f>
        <v>High Value</v>
      </c>
      <c r="R155" t="str" cm="1">
        <f t="array" ref="R155">_xlfn.IFS(I155&lt;500,"High Risk",I155&lt;650,"Medium Risk",I155&lt;750,"Low Risk",I155&gt;=750,"Very Low Risk")</f>
        <v>Medium Risk</v>
      </c>
    </row>
    <row r="156" spans="1:18">
      <c r="A156" t="s">
        <v>188</v>
      </c>
      <c r="B156">
        <v>59</v>
      </c>
      <c r="C156" t="s">
        <v>15</v>
      </c>
      <c r="D156" t="s">
        <v>23</v>
      </c>
      <c r="E156" t="s">
        <v>24</v>
      </c>
      <c r="F156" t="s">
        <v>31</v>
      </c>
      <c r="G156">
        <v>76563.69</v>
      </c>
      <c r="H156">
        <v>12679.47</v>
      </c>
      <c r="I156">
        <v>500</v>
      </c>
      <c r="J156">
        <v>86142.21</v>
      </c>
      <c r="K156" t="s">
        <v>38</v>
      </c>
      <c r="L156">
        <v>10</v>
      </c>
      <c r="M156" s="1">
        <v>43643</v>
      </c>
      <c r="N156" t="s">
        <v>20</v>
      </c>
      <c r="O156" t="str" cm="1">
        <f t="array" ref="O156">_xlfn.IFS(L156&lt;=15, "Low Engagement", L156&lt;=35, "Active", L156&lt;=60, "Highly Active", L156&gt;60, "Power User")</f>
        <v>Low Engagement</v>
      </c>
      <c r="P156" t="str" cm="1">
        <f t="array" ref="P156">_xlfn.IFS(B156&lt;=25,"Youth",B156&lt;=35,"Young Adult",B156&lt;=50,"Adult",B156&lt;=70,"Senior")</f>
        <v>Senior</v>
      </c>
      <c r="Q156" t="str" cm="1">
        <f t="array" ref="Q156">_xlfn.IFS(G156&lt;10000,"Low Value",G156&lt;=50000,"Mid Value",G156&lt;=150000,"High Value",G156&gt;150000,"Premium")</f>
        <v>High Value</v>
      </c>
      <c r="R156" t="str" cm="1">
        <f t="array" ref="R156">_xlfn.IFS(I156&lt;500,"High Risk",I156&lt;650,"Medium Risk",I156&lt;750,"Low Risk",I156&gt;=750,"Very Low Risk")</f>
        <v>Medium Risk</v>
      </c>
    </row>
    <row r="157" spans="1:18">
      <c r="A157" t="s">
        <v>189</v>
      </c>
      <c r="B157">
        <v>30</v>
      </c>
      <c r="C157" t="s">
        <v>22</v>
      </c>
      <c r="D157" t="s">
        <v>23</v>
      </c>
      <c r="E157" t="s">
        <v>24</v>
      </c>
      <c r="F157" t="s">
        <v>31</v>
      </c>
      <c r="G157">
        <v>66815.19</v>
      </c>
      <c r="H157">
        <v>2292.96</v>
      </c>
      <c r="I157">
        <v>701</v>
      </c>
      <c r="J157">
        <v>50591.59</v>
      </c>
      <c r="K157" t="s">
        <v>25</v>
      </c>
      <c r="L157">
        <v>47</v>
      </c>
      <c r="M157" s="1">
        <v>43386</v>
      </c>
      <c r="N157" t="s">
        <v>20</v>
      </c>
      <c r="O157" t="str" cm="1">
        <f t="array" ref="O157">_xlfn.IFS(L157&lt;=15, "Low Engagement", L157&lt;=35, "Active", L157&lt;=60, "Highly Active", L157&gt;60, "Power User")</f>
        <v>Highly Active</v>
      </c>
      <c r="P157" t="str" cm="1">
        <f t="array" ref="P157">_xlfn.IFS(B157&lt;=25,"Youth",B157&lt;=35,"Young Adult",B157&lt;=50,"Adult",B157&lt;=70,"Senior")</f>
        <v>Young Adult</v>
      </c>
      <c r="Q157" t="str" cm="1">
        <f t="array" ref="Q157">_xlfn.IFS(G157&lt;10000,"Low Value",G157&lt;=50000,"Mid Value",G157&lt;=150000,"High Value",G157&gt;150000,"Premium")</f>
        <v>High Value</v>
      </c>
      <c r="R157" t="str" cm="1">
        <f t="array" ref="R157">_xlfn.IFS(I157&lt;500,"High Risk",I157&lt;650,"Medium Risk",I157&lt;750,"Low Risk",I157&gt;=750,"Very Low Risk")</f>
        <v>Low Risk</v>
      </c>
    </row>
    <row r="158" spans="1:18">
      <c r="A158" t="s">
        <v>190</v>
      </c>
      <c r="B158">
        <v>68</v>
      </c>
      <c r="C158" t="s">
        <v>15</v>
      </c>
      <c r="D158" t="s">
        <v>37</v>
      </c>
      <c r="E158" t="s">
        <v>17</v>
      </c>
      <c r="F158" t="s">
        <v>45</v>
      </c>
      <c r="G158">
        <v>432494.42</v>
      </c>
      <c r="H158">
        <v>238692.07</v>
      </c>
      <c r="I158">
        <v>448</v>
      </c>
      <c r="J158">
        <v>37175.089999999997</v>
      </c>
      <c r="K158" t="s">
        <v>19</v>
      </c>
      <c r="L158">
        <v>41</v>
      </c>
      <c r="M158" s="1">
        <v>43606</v>
      </c>
      <c r="N158" t="s">
        <v>35</v>
      </c>
      <c r="O158" t="str" cm="1">
        <f t="array" ref="O158">_xlfn.IFS(L158&lt;=15, "Low Engagement", L158&lt;=35, "Active", L158&lt;=60, "Highly Active", L158&gt;60, "Power User")</f>
        <v>Highly Active</v>
      </c>
      <c r="P158" t="str" cm="1">
        <f t="array" ref="P158">_xlfn.IFS(B158&lt;=25,"Youth",B158&lt;=35,"Young Adult",B158&lt;=50,"Adult",B158&lt;=70,"Senior")</f>
        <v>Senior</v>
      </c>
      <c r="Q158" t="str" cm="1">
        <f t="array" ref="Q158">_xlfn.IFS(G158&lt;10000,"Low Value",G158&lt;=50000,"Mid Value",G158&lt;=150000,"High Value",G158&gt;150000,"Premium")</f>
        <v>Premium</v>
      </c>
      <c r="R158" t="str" cm="1">
        <f t="array" ref="R158">_xlfn.IFS(I158&lt;500,"High Risk",I158&lt;650,"Medium Risk",I158&lt;750,"Low Risk",I158&gt;=750,"Very Low Risk")</f>
        <v>High Risk</v>
      </c>
    </row>
    <row r="159" spans="1:18">
      <c r="A159" t="s">
        <v>191</v>
      </c>
      <c r="B159">
        <v>49</v>
      </c>
      <c r="C159" t="s">
        <v>15</v>
      </c>
      <c r="D159" t="s">
        <v>29</v>
      </c>
      <c r="E159" t="s">
        <v>27</v>
      </c>
      <c r="F159" t="s">
        <v>31</v>
      </c>
      <c r="G159">
        <v>170026.03</v>
      </c>
      <c r="H159">
        <v>152514.98000000001</v>
      </c>
      <c r="I159">
        <v>791</v>
      </c>
      <c r="J159">
        <v>295927.31</v>
      </c>
      <c r="K159" t="s">
        <v>25</v>
      </c>
      <c r="L159">
        <v>42</v>
      </c>
      <c r="M159" s="1">
        <v>44626</v>
      </c>
      <c r="N159" t="s">
        <v>35</v>
      </c>
      <c r="O159" t="str" cm="1">
        <f t="array" ref="O159">_xlfn.IFS(L159&lt;=15, "Low Engagement", L159&lt;=35, "Active", L159&lt;=60, "Highly Active", L159&gt;60, "Power User")</f>
        <v>Highly Active</v>
      </c>
      <c r="P159" t="str" cm="1">
        <f t="array" ref="P159">_xlfn.IFS(B159&lt;=25,"Youth",B159&lt;=35,"Young Adult",B159&lt;=50,"Adult",B159&lt;=70,"Senior")</f>
        <v>Adult</v>
      </c>
      <c r="Q159" t="str" cm="1">
        <f t="array" ref="Q159">_xlfn.IFS(G159&lt;10000,"Low Value",G159&lt;=50000,"Mid Value",G159&lt;=150000,"High Value",G159&gt;150000,"Premium")</f>
        <v>Premium</v>
      </c>
      <c r="R159" t="str" cm="1">
        <f t="array" ref="R159">_xlfn.IFS(I159&lt;500,"High Risk",I159&lt;650,"Medium Risk",I159&lt;750,"Low Risk",I159&gt;=750,"Very Low Risk")</f>
        <v>Very Low Risk</v>
      </c>
    </row>
    <row r="160" spans="1:18">
      <c r="A160" t="s">
        <v>192</v>
      </c>
      <c r="B160">
        <v>56</v>
      </c>
      <c r="C160" t="s">
        <v>22</v>
      </c>
      <c r="D160" t="s">
        <v>23</v>
      </c>
      <c r="E160" t="s">
        <v>27</v>
      </c>
      <c r="F160" t="s">
        <v>33</v>
      </c>
      <c r="G160">
        <v>59891.33</v>
      </c>
      <c r="H160">
        <v>141491.85</v>
      </c>
      <c r="I160">
        <v>525</v>
      </c>
      <c r="J160">
        <v>187780.79</v>
      </c>
      <c r="K160" t="s">
        <v>25</v>
      </c>
      <c r="L160">
        <v>43</v>
      </c>
      <c r="M160" s="1">
        <v>44250</v>
      </c>
      <c r="N160" t="s">
        <v>35</v>
      </c>
      <c r="O160" t="str" cm="1">
        <f t="array" ref="O160">_xlfn.IFS(L160&lt;=15, "Low Engagement", L160&lt;=35, "Active", L160&lt;=60, "Highly Active", L160&gt;60, "Power User")</f>
        <v>Highly Active</v>
      </c>
      <c r="P160" t="str" cm="1">
        <f t="array" ref="P160">_xlfn.IFS(B160&lt;=25,"Youth",B160&lt;=35,"Young Adult",B160&lt;=50,"Adult",B160&lt;=70,"Senior")</f>
        <v>Senior</v>
      </c>
      <c r="Q160" t="str" cm="1">
        <f t="array" ref="Q160">_xlfn.IFS(G160&lt;10000,"Low Value",G160&lt;=50000,"Mid Value",G160&lt;=150000,"High Value",G160&gt;150000,"Premium")</f>
        <v>High Value</v>
      </c>
      <c r="R160" t="str" cm="1">
        <f t="array" ref="R160">_xlfn.IFS(I160&lt;500,"High Risk",I160&lt;650,"Medium Risk",I160&lt;750,"Low Risk",I160&gt;=750,"Very Low Risk")</f>
        <v>Medium Risk</v>
      </c>
    </row>
    <row r="161" spans="1:18">
      <c r="A161" t="s">
        <v>193</v>
      </c>
      <c r="B161">
        <v>66</v>
      </c>
      <c r="C161" t="s">
        <v>22</v>
      </c>
      <c r="D161" t="s">
        <v>37</v>
      </c>
      <c r="E161" t="s">
        <v>17</v>
      </c>
      <c r="F161" t="s">
        <v>45</v>
      </c>
      <c r="G161">
        <v>424624.42</v>
      </c>
      <c r="H161">
        <v>63426.21</v>
      </c>
      <c r="I161">
        <v>468</v>
      </c>
      <c r="J161">
        <v>16929.11</v>
      </c>
      <c r="K161" t="s">
        <v>19</v>
      </c>
      <c r="L161">
        <v>9</v>
      </c>
      <c r="M161" s="1">
        <v>44204</v>
      </c>
      <c r="N161" t="s">
        <v>20</v>
      </c>
      <c r="O161" t="str" cm="1">
        <f t="array" ref="O161">_xlfn.IFS(L161&lt;=15, "Low Engagement", L161&lt;=35, "Active", L161&lt;=60, "Highly Active", L161&gt;60, "Power User")</f>
        <v>Low Engagement</v>
      </c>
      <c r="P161" t="str" cm="1">
        <f t="array" ref="P161">_xlfn.IFS(B161&lt;=25,"Youth",B161&lt;=35,"Young Adult",B161&lt;=50,"Adult",B161&lt;=70,"Senior")</f>
        <v>Senior</v>
      </c>
      <c r="Q161" t="str" cm="1">
        <f t="array" ref="Q161">_xlfn.IFS(G161&lt;10000,"Low Value",G161&lt;=50000,"Mid Value",G161&lt;=150000,"High Value",G161&gt;150000,"Premium")</f>
        <v>Premium</v>
      </c>
      <c r="R161" t="str" cm="1">
        <f t="array" ref="R161">_xlfn.IFS(I161&lt;500,"High Risk",I161&lt;650,"Medium Risk",I161&lt;750,"Low Risk",I161&gt;=750,"Very Low Risk")</f>
        <v>High Risk</v>
      </c>
    </row>
    <row r="162" spans="1:18">
      <c r="A162" t="s">
        <v>194</v>
      </c>
      <c r="B162">
        <v>69</v>
      </c>
      <c r="C162" t="s">
        <v>15</v>
      </c>
      <c r="D162" t="s">
        <v>29</v>
      </c>
      <c r="E162" t="s">
        <v>17</v>
      </c>
      <c r="F162" t="s">
        <v>31</v>
      </c>
      <c r="G162">
        <v>170901.81</v>
      </c>
      <c r="H162">
        <v>95039.01</v>
      </c>
      <c r="I162">
        <v>451</v>
      </c>
      <c r="J162">
        <v>24904.6</v>
      </c>
      <c r="K162" t="s">
        <v>19</v>
      </c>
      <c r="L162">
        <v>14</v>
      </c>
      <c r="M162" s="1">
        <v>43639</v>
      </c>
      <c r="N162" t="s">
        <v>20</v>
      </c>
      <c r="O162" t="str" cm="1">
        <f t="array" ref="O162">_xlfn.IFS(L162&lt;=15, "Low Engagement", L162&lt;=35, "Active", L162&lt;=60, "Highly Active", L162&gt;60, "Power User")</f>
        <v>Low Engagement</v>
      </c>
      <c r="P162" t="str" cm="1">
        <f t="array" ref="P162">_xlfn.IFS(B162&lt;=25,"Youth",B162&lt;=35,"Young Adult",B162&lt;=50,"Adult",B162&lt;=70,"Senior")</f>
        <v>Senior</v>
      </c>
      <c r="Q162" t="str" cm="1">
        <f t="array" ref="Q162">_xlfn.IFS(G162&lt;10000,"Low Value",G162&lt;=50000,"Mid Value",G162&lt;=150000,"High Value",G162&gt;150000,"Premium")</f>
        <v>Premium</v>
      </c>
      <c r="R162" t="str" cm="1">
        <f t="array" ref="R162">_xlfn.IFS(I162&lt;500,"High Risk",I162&lt;650,"Medium Risk",I162&lt;750,"Low Risk",I162&gt;=750,"Very Low Risk")</f>
        <v>High Risk</v>
      </c>
    </row>
    <row r="163" spans="1:18">
      <c r="A163" t="s">
        <v>195</v>
      </c>
      <c r="B163">
        <v>49</v>
      </c>
      <c r="C163" t="s">
        <v>22</v>
      </c>
      <c r="D163" t="s">
        <v>37</v>
      </c>
      <c r="E163" t="s">
        <v>27</v>
      </c>
      <c r="F163" t="s">
        <v>18</v>
      </c>
      <c r="G163">
        <v>42969.120000000003</v>
      </c>
      <c r="H163">
        <v>96840.1</v>
      </c>
      <c r="I163">
        <v>523</v>
      </c>
      <c r="J163">
        <v>108345.99</v>
      </c>
      <c r="K163" t="s">
        <v>19</v>
      </c>
      <c r="L163">
        <v>37</v>
      </c>
      <c r="M163" s="1">
        <v>44630</v>
      </c>
      <c r="N163" t="s">
        <v>20</v>
      </c>
      <c r="O163" t="str" cm="1">
        <f t="array" ref="O163">_xlfn.IFS(L163&lt;=15, "Low Engagement", L163&lt;=35, "Active", L163&lt;=60, "Highly Active", L163&gt;60, "Power User")</f>
        <v>Highly Active</v>
      </c>
      <c r="P163" t="str" cm="1">
        <f t="array" ref="P163">_xlfn.IFS(B163&lt;=25,"Youth",B163&lt;=35,"Young Adult",B163&lt;=50,"Adult",B163&lt;=70,"Senior")</f>
        <v>Adult</v>
      </c>
      <c r="Q163" t="str" cm="1">
        <f t="array" ref="Q163">_xlfn.IFS(G163&lt;10000,"Low Value",G163&lt;=50000,"Mid Value",G163&lt;=150000,"High Value",G163&gt;150000,"Premium")</f>
        <v>Mid Value</v>
      </c>
      <c r="R163" t="str" cm="1">
        <f t="array" ref="R163">_xlfn.IFS(I163&lt;500,"High Risk",I163&lt;650,"Medium Risk",I163&lt;750,"Low Risk",I163&gt;=750,"Very Low Risk")</f>
        <v>Medium Risk</v>
      </c>
    </row>
    <row r="164" spans="1:18">
      <c r="A164" t="s">
        <v>196</v>
      </c>
      <c r="B164">
        <v>21</v>
      </c>
      <c r="C164" t="s">
        <v>15</v>
      </c>
      <c r="D164" t="s">
        <v>29</v>
      </c>
      <c r="E164" t="s">
        <v>47</v>
      </c>
      <c r="F164" t="s">
        <v>31</v>
      </c>
      <c r="G164">
        <v>17962.259999999998</v>
      </c>
      <c r="H164">
        <v>11998.24</v>
      </c>
      <c r="I164">
        <v>803</v>
      </c>
      <c r="J164">
        <v>343310.05</v>
      </c>
      <c r="K164" t="s">
        <v>38</v>
      </c>
      <c r="L164">
        <v>27</v>
      </c>
      <c r="M164" s="1">
        <v>44298</v>
      </c>
      <c r="N164" t="s">
        <v>20</v>
      </c>
      <c r="O164" t="str" cm="1">
        <f t="array" ref="O164">_xlfn.IFS(L164&lt;=15, "Low Engagement", L164&lt;=35, "Active", L164&lt;=60, "Highly Active", L164&gt;60, "Power User")</f>
        <v>Active</v>
      </c>
      <c r="P164" t="str" cm="1">
        <f t="array" ref="P164">_xlfn.IFS(B164&lt;=25,"Youth",B164&lt;=35,"Young Adult",B164&lt;=50,"Adult",B164&lt;=70,"Senior")</f>
        <v>Youth</v>
      </c>
      <c r="Q164" t="str" cm="1">
        <f t="array" ref="Q164">_xlfn.IFS(G164&lt;10000,"Low Value",G164&lt;=50000,"Mid Value",G164&lt;=150000,"High Value",G164&gt;150000,"Premium")</f>
        <v>Mid Value</v>
      </c>
      <c r="R164" t="str" cm="1">
        <f t="array" ref="R164">_xlfn.IFS(I164&lt;500,"High Risk",I164&lt;650,"Medium Risk",I164&lt;750,"Low Risk",I164&gt;=750,"Very Low Risk")</f>
        <v>Very Low Risk</v>
      </c>
    </row>
    <row r="165" spans="1:18">
      <c r="A165" t="s">
        <v>197</v>
      </c>
      <c r="B165">
        <v>47</v>
      </c>
      <c r="C165" t="s">
        <v>15</v>
      </c>
      <c r="D165" t="s">
        <v>29</v>
      </c>
      <c r="E165" t="s">
        <v>27</v>
      </c>
      <c r="F165" t="s">
        <v>18</v>
      </c>
      <c r="G165">
        <v>1156.8800000000001</v>
      </c>
      <c r="H165">
        <v>68727.75</v>
      </c>
      <c r="I165">
        <v>849</v>
      </c>
      <c r="J165">
        <v>78357.55</v>
      </c>
      <c r="K165" t="s">
        <v>38</v>
      </c>
      <c r="L165">
        <v>41</v>
      </c>
      <c r="M165" s="1">
        <v>43978</v>
      </c>
      <c r="N165" t="s">
        <v>20</v>
      </c>
      <c r="O165" t="str" cm="1">
        <f t="array" ref="O165">_xlfn.IFS(L165&lt;=15, "Low Engagement", L165&lt;=35, "Active", L165&lt;=60, "Highly Active", L165&gt;60, "Power User")</f>
        <v>Highly Active</v>
      </c>
      <c r="P165" t="str" cm="1">
        <f t="array" ref="P165">_xlfn.IFS(B165&lt;=25,"Youth",B165&lt;=35,"Young Adult",B165&lt;=50,"Adult",B165&lt;=70,"Senior")</f>
        <v>Adult</v>
      </c>
      <c r="Q165" t="str" cm="1">
        <f t="array" ref="Q165">_xlfn.IFS(G165&lt;10000,"Low Value",G165&lt;=50000,"Mid Value",G165&lt;=150000,"High Value",G165&gt;150000,"Premium")</f>
        <v>Low Value</v>
      </c>
      <c r="R165" t="str" cm="1">
        <f t="array" ref="R165">_xlfn.IFS(I165&lt;500,"High Risk",I165&lt;650,"Medium Risk",I165&lt;750,"Low Risk",I165&gt;=750,"Very Low Risk")</f>
        <v>Very Low Risk</v>
      </c>
    </row>
    <row r="166" spans="1:18">
      <c r="A166" t="s">
        <v>198</v>
      </c>
      <c r="B166">
        <v>54</v>
      </c>
      <c r="C166" t="s">
        <v>15</v>
      </c>
      <c r="D166" t="s">
        <v>23</v>
      </c>
      <c r="E166" t="s">
        <v>27</v>
      </c>
      <c r="F166" t="s">
        <v>45</v>
      </c>
      <c r="G166">
        <v>285481.61</v>
      </c>
      <c r="H166">
        <v>166910.79999999999</v>
      </c>
      <c r="I166">
        <v>343</v>
      </c>
      <c r="J166">
        <v>5702.48</v>
      </c>
      <c r="K166" t="s">
        <v>19</v>
      </c>
      <c r="L166">
        <v>32</v>
      </c>
      <c r="M166" s="1">
        <v>44939</v>
      </c>
      <c r="N166" t="s">
        <v>35</v>
      </c>
      <c r="O166" t="str" cm="1">
        <f t="array" ref="O166">_xlfn.IFS(L166&lt;=15, "Low Engagement", L166&lt;=35, "Active", L166&lt;=60, "Highly Active", L166&gt;60, "Power User")</f>
        <v>Active</v>
      </c>
      <c r="P166" t="str" cm="1">
        <f t="array" ref="P166">_xlfn.IFS(B166&lt;=25,"Youth",B166&lt;=35,"Young Adult",B166&lt;=50,"Adult",B166&lt;=70,"Senior")</f>
        <v>Senior</v>
      </c>
      <c r="Q166" t="str" cm="1">
        <f t="array" ref="Q166">_xlfn.IFS(G166&lt;10000,"Low Value",G166&lt;=50000,"Mid Value",G166&lt;=150000,"High Value",G166&gt;150000,"Premium")</f>
        <v>Premium</v>
      </c>
      <c r="R166" t="str" cm="1">
        <f t="array" ref="R166">_xlfn.IFS(I166&lt;500,"High Risk",I166&lt;650,"Medium Risk",I166&lt;750,"Low Risk",I166&gt;=750,"Very Low Risk")</f>
        <v>High Risk</v>
      </c>
    </row>
    <row r="167" spans="1:18">
      <c r="A167" t="s">
        <v>199</v>
      </c>
      <c r="B167">
        <v>40</v>
      </c>
      <c r="C167" t="s">
        <v>15</v>
      </c>
      <c r="D167" t="s">
        <v>23</v>
      </c>
      <c r="E167" t="s">
        <v>17</v>
      </c>
      <c r="F167" t="s">
        <v>18</v>
      </c>
      <c r="G167">
        <v>35063.47</v>
      </c>
      <c r="H167">
        <v>198705.03</v>
      </c>
      <c r="I167">
        <v>803</v>
      </c>
      <c r="J167">
        <v>215609.66</v>
      </c>
      <c r="K167" t="s">
        <v>38</v>
      </c>
      <c r="L167">
        <v>4</v>
      </c>
      <c r="M167" s="1">
        <v>44296</v>
      </c>
      <c r="N167" t="s">
        <v>35</v>
      </c>
      <c r="O167" t="str" cm="1">
        <f t="array" ref="O167">_xlfn.IFS(L167&lt;=15, "Low Engagement", L167&lt;=35, "Active", L167&lt;=60, "Highly Active", L167&gt;60, "Power User")</f>
        <v>Low Engagement</v>
      </c>
      <c r="P167" t="str" cm="1">
        <f t="array" ref="P167">_xlfn.IFS(B167&lt;=25,"Youth",B167&lt;=35,"Young Adult",B167&lt;=50,"Adult",B167&lt;=70,"Senior")</f>
        <v>Adult</v>
      </c>
      <c r="Q167" t="str" cm="1">
        <f t="array" ref="Q167">_xlfn.IFS(G167&lt;10000,"Low Value",G167&lt;=50000,"Mid Value",G167&lt;=150000,"High Value",G167&gt;150000,"Premium")</f>
        <v>Mid Value</v>
      </c>
      <c r="R167" t="str" cm="1">
        <f t="array" ref="R167">_xlfn.IFS(I167&lt;500,"High Risk",I167&lt;650,"Medium Risk",I167&lt;750,"Low Risk",I167&gt;=750,"Very Low Risk")</f>
        <v>Very Low Risk</v>
      </c>
    </row>
    <row r="168" spans="1:18">
      <c r="A168" t="s">
        <v>200</v>
      </c>
      <c r="B168">
        <v>56</v>
      </c>
      <c r="C168" t="s">
        <v>22</v>
      </c>
      <c r="D168" t="s">
        <v>41</v>
      </c>
      <c r="E168" t="s">
        <v>27</v>
      </c>
      <c r="F168" t="s">
        <v>18</v>
      </c>
      <c r="G168">
        <v>99716.06</v>
      </c>
      <c r="H168">
        <v>126130.26</v>
      </c>
      <c r="I168">
        <v>540</v>
      </c>
      <c r="J168">
        <v>196076.5</v>
      </c>
      <c r="K168" t="s">
        <v>38</v>
      </c>
      <c r="L168">
        <v>2</v>
      </c>
      <c r="M168" s="1">
        <v>43918</v>
      </c>
      <c r="N168" t="s">
        <v>35</v>
      </c>
      <c r="O168" t="str" cm="1">
        <f t="array" ref="O168">_xlfn.IFS(L168&lt;=15, "Low Engagement", L168&lt;=35, "Active", L168&lt;=60, "Highly Active", L168&gt;60, "Power User")</f>
        <v>Low Engagement</v>
      </c>
      <c r="P168" t="str" cm="1">
        <f t="array" ref="P168">_xlfn.IFS(B168&lt;=25,"Youth",B168&lt;=35,"Young Adult",B168&lt;=50,"Adult",B168&lt;=70,"Senior")</f>
        <v>Senior</v>
      </c>
      <c r="Q168" t="str" cm="1">
        <f t="array" ref="Q168">_xlfn.IFS(G168&lt;10000,"Low Value",G168&lt;=50000,"Mid Value",G168&lt;=150000,"High Value",G168&gt;150000,"Premium")</f>
        <v>High Value</v>
      </c>
      <c r="R168" t="str" cm="1">
        <f t="array" ref="R168">_xlfn.IFS(I168&lt;500,"High Risk",I168&lt;650,"Medium Risk",I168&lt;750,"Low Risk",I168&gt;=750,"Very Low Risk")</f>
        <v>Medium Risk</v>
      </c>
    </row>
    <row r="169" spans="1:18">
      <c r="A169" t="s">
        <v>201</v>
      </c>
      <c r="B169">
        <v>62</v>
      </c>
      <c r="C169" t="s">
        <v>15</v>
      </c>
      <c r="D169" t="s">
        <v>23</v>
      </c>
      <c r="E169" t="s">
        <v>27</v>
      </c>
      <c r="F169" t="s">
        <v>18</v>
      </c>
      <c r="G169">
        <v>77468.69</v>
      </c>
      <c r="H169">
        <v>68411.960000000006</v>
      </c>
      <c r="I169">
        <v>650</v>
      </c>
      <c r="J169">
        <v>60393.22</v>
      </c>
      <c r="K169" t="s">
        <v>38</v>
      </c>
      <c r="L169">
        <v>51</v>
      </c>
      <c r="M169" s="1">
        <v>43842</v>
      </c>
      <c r="N169" t="s">
        <v>20</v>
      </c>
      <c r="O169" t="str" cm="1">
        <f t="array" ref="O169">_xlfn.IFS(L169&lt;=15, "Low Engagement", L169&lt;=35, "Active", L169&lt;=60, "Highly Active", L169&gt;60, "Power User")</f>
        <v>Highly Active</v>
      </c>
      <c r="P169" t="str" cm="1">
        <f t="array" ref="P169">_xlfn.IFS(B169&lt;=25,"Youth",B169&lt;=35,"Young Adult",B169&lt;=50,"Adult",B169&lt;=70,"Senior")</f>
        <v>Senior</v>
      </c>
      <c r="Q169" t="str" cm="1">
        <f t="array" ref="Q169">_xlfn.IFS(G169&lt;10000,"Low Value",G169&lt;=50000,"Mid Value",G169&lt;=150000,"High Value",G169&gt;150000,"Premium")</f>
        <v>High Value</v>
      </c>
      <c r="R169" t="str" cm="1">
        <f t="array" ref="R169">_xlfn.IFS(I169&lt;500,"High Risk",I169&lt;650,"Medium Risk",I169&lt;750,"Low Risk",I169&gt;=750,"Very Low Risk")</f>
        <v>Low Risk</v>
      </c>
    </row>
    <row r="170" spans="1:18">
      <c r="A170" t="s">
        <v>202</v>
      </c>
      <c r="B170">
        <v>32</v>
      </c>
      <c r="C170" t="s">
        <v>22</v>
      </c>
      <c r="D170" t="s">
        <v>41</v>
      </c>
      <c r="E170" t="s">
        <v>27</v>
      </c>
      <c r="F170" t="s">
        <v>18</v>
      </c>
      <c r="G170">
        <v>76366.27</v>
      </c>
      <c r="H170">
        <v>186073.02</v>
      </c>
      <c r="I170">
        <v>322</v>
      </c>
      <c r="J170">
        <v>27995.4</v>
      </c>
      <c r="K170" t="s">
        <v>25</v>
      </c>
      <c r="L170">
        <v>33</v>
      </c>
      <c r="M170" s="1">
        <v>43550</v>
      </c>
      <c r="N170" t="s">
        <v>20</v>
      </c>
      <c r="O170" t="str" cm="1">
        <f t="array" ref="O170">_xlfn.IFS(L170&lt;=15, "Low Engagement", L170&lt;=35, "Active", L170&lt;=60, "Highly Active", L170&gt;60, "Power User")</f>
        <v>Active</v>
      </c>
      <c r="P170" t="str" cm="1">
        <f t="array" ref="P170">_xlfn.IFS(B170&lt;=25,"Youth",B170&lt;=35,"Young Adult",B170&lt;=50,"Adult",B170&lt;=70,"Senior")</f>
        <v>Young Adult</v>
      </c>
      <c r="Q170" t="str" cm="1">
        <f t="array" ref="Q170">_xlfn.IFS(G170&lt;10000,"Low Value",G170&lt;=50000,"Mid Value",G170&lt;=150000,"High Value",G170&gt;150000,"Premium")</f>
        <v>High Value</v>
      </c>
      <c r="R170" t="str" cm="1">
        <f t="array" ref="R170">_xlfn.IFS(I170&lt;500,"High Risk",I170&lt;650,"Medium Risk",I170&lt;750,"Low Risk",I170&gt;=750,"Very Low Risk")</f>
        <v>High Risk</v>
      </c>
    </row>
    <row r="171" spans="1:18">
      <c r="A171" t="s">
        <v>203</v>
      </c>
      <c r="B171">
        <v>60</v>
      </c>
      <c r="C171" t="s">
        <v>22</v>
      </c>
      <c r="D171" t="s">
        <v>29</v>
      </c>
      <c r="E171" t="s">
        <v>24</v>
      </c>
      <c r="F171" t="s">
        <v>18</v>
      </c>
      <c r="G171">
        <v>95569.03</v>
      </c>
      <c r="H171">
        <v>3823.66</v>
      </c>
      <c r="I171">
        <v>342</v>
      </c>
      <c r="J171">
        <v>32733.26</v>
      </c>
      <c r="K171" t="s">
        <v>25</v>
      </c>
      <c r="L171">
        <v>21</v>
      </c>
      <c r="M171" s="1">
        <v>43384</v>
      </c>
      <c r="N171" t="s">
        <v>20</v>
      </c>
      <c r="O171" t="str" cm="1">
        <f t="array" ref="O171">_xlfn.IFS(L171&lt;=15, "Low Engagement", L171&lt;=35, "Active", L171&lt;=60, "Highly Active", L171&gt;60, "Power User")</f>
        <v>Active</v>
      </c>
      <c r="P171" t="str" cm="1">
        <f t="array" ref="P171">_xlfn.IFS(B171&lt;=25,"Youth",B171&lt;=35,"Young Adult",B171&lt;=50,"Adult",B171&lt;=70,"Senior")</f>
        <v>Senior</v>
      </c>
      <c r="Q171" t="str" cm="1">
        <f t="array" ref="Q171">_xlfn.IFS(G171&lt;10000,"Low Value",G171&lt;=50000,"Mid Value",G171&lt;=150000,"High Value",G171&gt;150000,"Premium")</f>
        <v>High Value</v>
      </c>
      <c r="R171" t="str" cm="1">
        <f t="array" ref="R171">_xlfn.IFS(I171&lt;500,"High Risk",I171&lt;650,"Medium Risk",I171&lt;750,"Low Risk",I171&gt;=750,"Very Low Risk")</f>
        <v>High Risk</v>
      </c>
    </row>
    <row r="172" spans="1:18">
      <c r="A172" t="s">
        <v>204</v>
      </c>
      <c r="B172">
        <v>46</v>
      </c>
      <c r="C172" t="s">
        <v>22</v>
      </c>
      <c r="D172" t="s">
        <v>23</v>
      </c>
      <c r="E172" t="s">
        <v>27</v>
      </c>
      <c r="F172" t="s">
        <v>33</v>
      </c>
      <c r="G172">
        <v>134281.42000000001</v>
      </c>
      <c r="H172">
        <v>165141.66</v>
      </c>
      <c r="I172">
        <v>765</v>
      </c>
      <c r="J172">
        <v>309502.99</v>
      </c>
      <c r="K172" t="s">
        <v>25</v>
      </c>
      <c r="L172">
        <v>1</v>
      </c>
      <c r="M172" s="1">
        <v>44144</v>
      </c>
      <c r="N172" t="s">
        <v>20</v>
      </c>
      <c r="O172" t="str" cm="1">
        <f t="array" ref="O172">_xlfn.IFS(L172&lt;=15, "Low Engagement", L172&lt;=35, "Active", L172&lt;=60, "Highly Active", L172&gt;60, "Power User")</f>
        <v>Low Engagement</v>
      </c>
      <c r="P172" t="str" cm="1">
        <f t="array" ref="P172">_xlfn.IFS(B172&lt;=25,"Youth",B172&lt;=35,"Young Adult",B172&lt;=50,"Adult",B172&lt;=70,"Senior")</f>
        <v>Adult</v>
      </c>
      <c r="Q172" t="str" cm="1">
        <f t="array" ref="Q172">_xlfn.IFS(G172&lt;10000,"Low Value",G172&lt;=50000,"Mid Value",G172&lt;=150000,"High Value",G172&gt;150000,"Premium")</f>
        <v>High Value</v>
      </c>
      <c r="R172" t="str" cm="1">
        <f t="array" ref="R172">_xlfn.IFS(I172&lt;500,"High Risk",I172&lt;650,"Medium Risk",I172&lt;750,"Low Risk",I172&gt;=750,"Very Low Risk")</f>
        <v>Very Low Risk</v>
      </c>
    </row>
    <row r="173" spans="1:18">
      <c r="A173" t="s">
        <v>205</v>
      </c>
      <c r="B173">
        <v>53</v>
      </c>
      <c r="C173" t="s">
        <v>22</v>
      </c>
      <c r="D173" t="s">
        <v>23</v>
      </c>
      <c r="E173" t="s">
        <v>17</v>
      </c>
      <c r="F173" t="s">
        <v>45</v>
      </c>
      <c r="G173">
        <v>193184.37</v>
      </c>
      <c r="H173">
        <v>290668.34999999998</v>
      </c>
      <c r="I173">
        <v>339</v>
      </c>
      <c r="J173">
        <v>6913.61</v>
      </c>
      <c r="K173" t="s">
        <v>19</v>
      </c>
      <c r="L173">
        <v>44</v>
      </c>
      <c r="M173" s="1">
        <v>44111</v>
      </c>
      <c r="N173" t="s">
        <v>35</v>
      </c>
      <c r="O173" t="str" cm="1">
        <f t="array" ref="O173">_xlfn.IFS(L173&lt;=15, "Low Engagement", L173&lt;=35, "Active", L173&lt;=60, "Highly Active", L173&gt;60, "Power User")</f>
        <v>Highly Active</v>
      </c>
      <c r="P173" t="str" cm="1">
        <f t="array" ref="P173">_xlfn.IFS(B173&lt;=25,"Youth",B173&lt;=35,"Young Adult",B173&lt;=50,"Adult",B173&lt;=70,"Senior")</f>
        <v>Senior</v>
      </c>
      <c r="Q173" t="str" cm="1">
        <f t="array" ref="Q173">_xlfn.IFS(G173&lt;10000,"Low Value",G173&lt;=50000,"Mid Value",G173&lt;=150000,"High Value",G173&gt;150000,"Premium")</f>
        <v>Premium</v>
      </c>
      <c r="R173" t="str" cm="1">
        <f t="array" ref="R173">_xlfn.IFS(I173&lt;500,"High Risk",I173&lt;650,"Medium Risk",I173&lt;750,"Low Risk",I173&gt;=750,"Very Low Risk")</f>
        <v>High Risk</v>
      </c>
    </row>
    <row r="174" spans="1:18">
      <c r="A174" t="s">
        <v>206</v>
      </c>
      <c r="B174">
        <v>30</v>
      </c>
      <c r="C174" t="s">
        <v>15</v>
      </c>
      <c r="D174" t="s">
        <v>23</v>
      </c>
      <c r="E174" t="s">
        <v>17</v>
      </c>
      <c r="F174" t="s">
        <v>45</v>
      </c>
      <c r="G174">
        <v>124694.25</v>
      </c>
      <c r="H174">
        <v>223585.96</v>
      </c>
      <c r="I174">
        <v>602</v>
      </c>
      <c r="J174">
        <v>97599.3</v>
      </c>
      <c r="K174" t="s">
        <v>25</v>
      </c>
      <c r="L174">
        <v>11</v>
      </c>
      <c r="M174" s="1">
        <v>43287</v>
      </c>
      <c r="N174" t="s">
        <v>20</v>
      </c>
      <c r="O174" t="str" cm="1">
        <f t="array" ref="O174">_xlfn.IFS(L174&lt;=15, "Low Engagement", L174&lt;=35, "Active", L174&lt;=60, "Highly Active", L174&gt;60, "Power User")</f>
        <v>Low Engagement</v>
      </c>
      <c r="P174" t="str" cm="1">
        <f t="array" ref="P174">_xlfn.IFS(B174&lt;=25,"Youth",B174&lt;=35,"Young Adult",B174&lt;=50,"Adult",B174&lt;=70,"Senior")</f>
        <v>Young Adult</v>
      </c>
      <c r="Q174" t="str" cm="1">
        <f t="array" ref="Q174">_xlfn.IFS(G174&lt;10000,"Low Value",G174&lt;=50000,"Mid Value",G174&lt;=150000,"High Value",G174&gt;150000,"Premium")</f>
        <v>High Value</v>
      </c>
      <c r="R174" t="str" cm="1">
        <f t="array" ref="R174">_xlfn.IFS(I174&lt;500,"High Risk",I174&lt;650,"Medium Risk",I174&lt;750,"Low Risk",I174&gt;=750,"Very Low Risk")</f>
        <v>Medium Risk</v>
      </c>
    </row>
    <row r="175" spans="1:18">
      <c r="A175" t="s">
        <v>207</v>
      </c>
      <c r="B175">
        <v>49</v>
      </c>
      <c r="C175" t="s">
        <v>22</v>
      </c>
      <c r="D175" t="s">
        <v>41</v>
      </c>
      <c r="E175" t="s">
        <v>27</v>
      </c>
      <c r="F175" t="s">
        <v>45</v>
      </c>
      <c r="G175">
        <v>385651.52</v>
      </c>
      <c r="H175">
        <v>198785.99</v>
      </c>
      <c r="I175">
        <v>474</v>
      </c>
      <c r="J175">
        <v>26056.2</v>
      </c>
      <c r="K175" t="s">
        <v>19</v>
      </c>
      <c r="L175">
        <v>1</v>
      </c>
      <c r="M175" s="1">
        <v>44648</v>
      </c>
      <c r="N175" t="s">
        <v>35</v>
      </c>
      <c r="O175" t="str" cm="1">
        <f t="array" ref="O175">_xlfn.IFS(L175&lt;=15, "Low Engagement", L175&lt;=35, "Active", L175&lt;=60, "Highly Active", L175&gt;60, "Power User")</f>
        <v>Low Engagement</v>
      </c>
      <c r="P175" t="str" cm="1">
        <f t="array" ref="P175">_xlfn.IFS(B175&lt;=25,"Youth",B175&lt;=35,"Young Adult",B175&lt;=50,"Adult",B175&lt;=70,"Senior")</f>
        <v>Adult</v>
      </c>
      <c r="Q175" t="str" cm="1">
        <f t="array" ref="Q175">_xlfn.IFS(G175&lt;10000,"Low Value",G175&lt;=50000,"Mid Value",G175&lt;=150000,"High Value",G175&gt;150000,"Premium")</f>
        <v>Premium</v>
      </c>
      <c r="R175" t="str" cm="1">
        <f t="array" ref="R175">_xlfn.IFS(I175&lt;500,"High Risk",I175&lt;650,"Medium Risk",I175&lt;750,"Low Risk",I175&gt;=750,"Very Low Risk")</f>
        <v>High Risk</v>
      </c>
    </row>
    <row r="176" spans="1:18">
      <c r="A176" t="s">
        <v>208</v>
      </c>
      <c r="B176">
        <v>24</v>
      </c>
      <c r="C176" t="s">
        <v>15</v>
      </c>
      <c r="D176" t="s">
        <v>29</v>
      </c>
      <c r="E176" t="s">
        <v>47</v>
      </c>
      <c r="F176" t="s">
        <v>18</v>
      </c>
      <c r="G176">
        <v>38449.120000000003</v>
      </c>
      <c r="H176">
        <v>21276.28</v>
      </c>
      <c r="I176">
        <v>831</v>
      </c>
      <c r="J176">
        <v>406041.91</v>
      </c>
      <c r="K176" t="s">
        <v>38</v>
      </c>
      <c r="L176">
        <v>46</v>
      </c>
      <c r="M176" s="1">
        <v>43197</v>
      </c>
      <c r="N176" t="s">
        <v>20</v>
      </c>
      <c r="O176" t="str" cm="1">
        <f t="array" ref="O176">_xlfn.IFS(L176&lt;=15, "Low Engagement", L176&lt;=35, "Active", L176&lt;=60, "Highly Active", L176&gt;60, "Power User")</f>
        <v>Highly Active</v>
      </c>
      <c r="P176" t="str" cm="1">
        <f t="array" ref="P176">_xlfn.IFS(B176&lt;=25,"Youth",B176&lt;=35,"Young Adult",B176&lt;=50,"Adult",B176&lt;=70,"Senior")</f>
        <v>Youth</v>
      </c>
      <c r="Q176" t="str" cm="1">
        <f t="array" ref="Q176">_xlfn.IFS(G176&lt;10000,"Low Value",G176&lt;=50000,"Mid Value",G176&lt;=150000,"High Value",G176&gt;150000,"Premium")</f>
        <v>Mid Value</v>
      </c>
      <c r="R176" t="str" cm="1">
        <f t="array" ref="R176">_xlfn.IFS(I176&lt;500,"High Risk",I176&lt;650,"Medium Risk",I176&lt;750,"Low Risk",I176&gt;=750,"Very Low Risk")</f>
        <v>Very Low Risk</v>
      </c>
    </row>
    <row r="177" spans="1:18">
      <c r="A177" t="s">
        <v>209</v>
      </c>
      <c r="B177">
        <v>68</v>
      </c>
      <c r="C177" t="s">
        <v>22</v>
      </c>
      <c r="D177" t="s">
        <v>23</v>
      </c>
      <c r="E177" t="s">
        <v>27</v>
      </c>
      <c r="F177" t="s">
        <v>33</v>
      </c>
      <c r="G177">
        <v>76244.17</v>
      </c>
      <c r="H177">
        <v>66968.259999999995</v>
      </c>
      <c r="I177">
        <v>760</v>
      </c>
      <c r="J177">
        <v>211234.74</v>
      </c>
      <c r="K177" t="s">
        <v>38</v>
      </c>
      <c r="L177">
        <v>59</v>
      </c>
      <c r="M177" s="1">
        <v>44864</v>
      </c>
      <c r="N177" t="s">
        <v>20</v>
      </c>
      <c r="O177" t="str" cm="1">
        <f t="array" ref="O177">_xlfn.IFS(L177&lt;=15, "Low Engagement", L177&lt;=35, "Active", L177&lt;=60, "Highly Active", L177&gt;60, "Power User")</f>
        <v>Highly Active</v>
      </c>
      <c r="P177" t="str" cm="1">
        <f t="array" ref="P177">_xlfn.IFS(B177&lt;=25,"Youth",B177&lt;=35,"Young Adult",B177&lt;=50,"Adult",B177&lt;=70,"Senior")</f>
        <v>Senior</v>
      </c>
      <c r="Q177" t="str" cm="1">
        <f t="array" ref="Q177">_xlfn.IFS(G177&lt;10000,"Low Value",G177&lt;=50000,"Mid Value",G177&lt;=150000,"High Value",G177&gt;150000,"Premium")</f>
        <v>High Value</v>
      </c>
      <c r="R177" t="str" cm="1">
        <f t="array" ref="R177">_xlfn.IFS(I177&lt;500,"High Risk",I177&lt;650,"Medium Risk",I177&lt;750,"Low Risk",I177&gt;=750,"Very Low Risk")</f>
        <v>Very Low Risk</v>
      </c>
    </row>
    <row r="178" spans="1:18">
      <c r="A178" t="s">
        <v>210</v>
      </c>
      <c r="B178">
        <v>39</v>
      </c>
      <c r="C178" t="s">
        <v>22</v>
      </c>
      <c r="D178" t="s">
        <v>23</v>
      </c>
      <c r="E178" t="s">
        <v>47</v>
      </c>
      <c r="F178" t="s">
        <v>18</v>
      </c>
      <c r="G178">
        <v>63409.38</v>
      </c>
      <c r="H178">
        <v>10095.49</v>
      </c>
      <c r="I178">
        <v>492</v>
      </c>
      <c r="J178">
        <v>37846.199999999997</v>
      </c>
      <c r="K178" t="s">
        <v>19</v>
      </c>
      <c r="L178">
        <v>11</v>
      </c>
      <c r="M178" s="1">
        <v>43325</v>
      </c>
      <c r="N178" t="s">
        <v>35</v>
      </c>
      <c r="O178" t="str" cm="1">
        <f t="array" ref="O178">_xlfn.IFS(L178&lt;=15, "Low Engagement", L178&lt;=35, "Active", L178&lt;=60, "Highly Active", L178&gt;60, "Power User")</f>
        <v>Low Engagement</v>
      </c>
      <c r="P178" t="str" cm="1">
        <f t="array" ref="P178">_xlfn.IFS(B178&lt;=25,"Youth",B178&lt;=35,"Young Adult",B178&lt;=50,"Adult",B178&lt;=70,"Senior")</f>
        <v>Adult</v>
      </c>
      <c r="Q178" t="str" cm="1">
        <f t="array" ref="Q178">_xlfn.IFS(G178&lt;10000,"Low Value",G178&lt;=50000,"Mid Value",G178&lt;=150000,"High Value",G178&gt;150000,"Premium")</f>
        <v>High Value</v>
      </c>
      <c r="R178" t="str" cm="1">
        <f t="array" ref="R178">_xlfn.IFS(I178&lt;500,"High Risk",I178&lt;650,"Medium Risk",I178&lt;750,"Low Risk",I178&gt;=750,"Very Low Risk")</f>
        <v>High Risk</v>
      </c>
    </row>
    <row r="179" spans="1:18">
      <c r="A179" t="s">
        <v>211</v>
      </c>
      <c r="B179">
        <v>45</v>
      </c>
      <c r="C179" t="s">
        <v>15</v>
      </c>
      <c r="D179" t="s">
        <v>23</v>
      </c>
      <c r="E179" t="s">
        <v>17</v>
      </c>
      <c r="F179" t="s">
        <v>18</v>
      </c>
      <c r="G179">
        <v>90879.4</v>
      </c>
      <c r="H179">
        <v>110878</v>
      </c>
      <c r="I179">
        <v>543</v>
      </c>
      <c r="J179">
        <v>194312.26</v>
      </c>
      <c r="K179" t="s">
        <v>19</v>
      </c>
      <c r="L179">
        <v>7</v>
      </c>
      <c r="M179" s="1">
        <v>43414</v>
      </c>
      <c r="N179" t="s">
        <v>20</v>
      </c>
      <c r="O179" t="str" cm="1">
        <f t="array" ref="O179">_xlfn.IFS(L179&lt;=15, "Low Engagement", L179&lt;=35, "Active", L179&lt;=60, "Highly Active", L179&gt;60, "Power User")</f>
        <v>Low Engagement</v>
      </c>
      <c r="P179" t="str" cm="1">
        <f t="array" ref="P179">_xlfn.IFS(B179&lt;=25,"Youth",B179&lt;=35,"Young Adult",B179&lt;=50,"Adult",B179&lt;=70,"Senior")</f>
        <v>Adult</v>
      </c>
      <c r="Q179" t="str" cm="1">
        <f t="array" ref="Q179">_xlfn.IFS(G179&lt;10000,"Low Value",G179&lt;=50000,"Mid Value",G179&lt;=150000,"High Value",G179&gt;150000,"Premium")</f>
        <v>High Value</v>
      </c>
      <c r="R179" t="str" cm="1">
        <f t="array" ref="R179">_xlfn.IFS(I179&lt;500,"High Risk",I179&lt;650,"Medium Risk",I179&lt;750,"Low Risk",I179&gt;=750,"Very Low Risk")</f>
        <v>Medium Risk</v>
      </c>
    </row>
    <row r="180" spans="1:18">
      <c r="A180" t="s">
        <v>212</v>
      </c>
      <c r="B180">
        <v>19</v>
      </c>
      <c r="C180" t="s">
        <v>15</v>
      </c>
      <c r="D180" t="s">
        <v>29</v>
      </c>
      <c r="E180" t="s">
        <v>47</v>
      </c>
      <c r="F180" t="s">
        <v>31</v>
      </c>
      <c r="G180">
        <v>86722.11</v>
      </c>
      <c r="H180">
        <v>5178.25</v>
      </c>
      <c r="I180">
        <v>579</v>
      </c>
      <c r="J180">
        <v>161509.4</v>
      </c>
      <c r="K180" t="s">
        <v>25</v>
      </c>
      <c r="L180">
        <v>2</v>
      </c>
      <c r="M180" s="1">
        <v>44386</v>
      </c>
      <c r="N180" t="s">
        <v>20</v>
      </c>
      <c r="O180" t="str" cm="1">
        <f t="array" ref="O180">_xlfn.IFS(L180&lt;=15, "Low Engagement", L180&lt;=35, "Active", L180&lt;=60, "Highly Active", L180&gt;60, "Power User")</f>
        <v>Low Engagement</v>
      </c>
      <c r="P180" t="str" cm="1">
        <f t="array" ref="P180">_xlfn.IFS(B180&lt;=25,"Youth",B180&lt;=35,"Young Adult",B180&lt;=50,"Adult",B180&lt;=70,"Senior")</f>
        <v>Youth</v>
      </c>
      <c r="Q180" t="str" cm="1">
        <f t="array" ref="Q180">_xlfn.IFS(G180&lt;10000,"Low Value",G180&lt;=50000,"Mid Value",G180&lt;=150000,"High Value",G180&gt;150000,"Premium")</f>
        <v>High Value</v>
      </c>
      <c r="R180" t="str" cm="1">
        <f t="array" ref="R180">_xlfn.IFS(I180&lt;500,"High Risk",I180&lt;650,"Medium Risk",I180&lt;750,"Low Risk",I180&gt;=750,"Very Low Risk")</f>
        <v>Medium Risk</v>
      </c>
    </row>
    <row r="181" spans="1:18">
      <c r="A181" t="s">
        <v>213</v>
      </c>
      <c r="B181">
        <v>59</v>
      </c>
      <c r="C181" t="s">
        <v>15</v>
      </c>
      <c r="D181" t="s">
        <v>23</v>
      </c>
      <c r="E181" t="s">
        <v>27</v>
      </c>
      <c r="F181" t="s">
        <v>18</v>
      </c>
      <c r="G181">
        <v>78548.37</v>
      </c>
      <c r="H181">
        <v>145888.74</v>
      </c>
      <c r="I181">
        <v>335</v>
      </c>
      <c r="J181">
        <v>40165.71</v>
      </c>
      <c r="K181" t="s">
        <v>19</v>
      </c>
      <c r="L181">
        <v>15</v>
      </c>
      <c r="M181" s="1">
        <v>43428</v>
      </c>
      <c r="N181" t="s">
        <v>20</v>
      </c>
      <c r="O181" t="str" cm="1">
        <f t="array" ref="O181">_xlfn.IFS(L181&lt;=15, "Low Engagement", L181&lt;=35, "Active", L181&lt;=60, "Highly Active", L181&gt;60, "Power User")</f>
        <v>Low Engagement</v>
      </c>
      <c r="P181" t="str" cm="1">
        <f t="array" ref="P181">_xlfn.IFS(B181&lt;=25,"Youth",B181&lt;=35,"Young Adult",B181&lt;=50,"Adult",B181&lt;=70,"Senior")</f>
        <v>Senior</v>
      </c>
      <c r="Q181" t="str" cm="1">
        <f t="array" ref="Q181">_xlfn.IFS(G181&lt;10000,"Low Value",G181&lt;=50000,"Mid Value",G181&lt;=150000,"High Value",G181&gt;150000,"Premium")</f>
        <v>High Value</v>
      </c>
      <c r="R181" t="str" cm="1">
        <f t="array" ref="R181">_xlfn.IFS(I181&lt;500,"High Risk",I181&lt;650,"Medium Risk",I181&lt;750,"Low Risk",I181&gt;=750,"Very Low Risk")</f>
        <v>High Risk</v>
      </c>
    </row>
    <row r="182" spans="1:18">
      <c r="A182" t="s">
        <v>214</v>
      </c>
      <c r="B182">
        <v>62</v>
      </c>
      <c r="C182" t="s">
        <v>22</v>
      </c>
      <c r="D182" t="s">
        <v>37</v>
      </c>
      <c r="E182" t="s">
        <v>17</v>
      </c>
      <c r="F182" t="s">
        <v>45</v>
      </c>
      <c r="G182">
        <v>170752.91</v>
      </c>
      <c r="H182">
        <v>95226.98</v>
      </c>
      <c r="I182">
        <v>839</v>
      </c>
      <c r="J182">
        <v>317649.3</v>
      </c>
      <c r="K182" t="s">
        <v>38</v>
      </c>
      <c r="L182">
        <v>8</v>
      </c>
      <c r="M182" s="1">
        <v>44723</v>
      </c>
      <c r="N182" t="s">
        <v>20</v>
      </c>
      <c r="O182" t="str" cm="1">
        <f t="array" ref="O182">_xlfn.IFS(L182&lt;=15, "Low Engagement", L182&lt;=35, "Active", L182&lt;=60, "Highly Active", L182&gt;60, "Power User")</f>
        <v>Low Engagement</v>
      </c>
      <c r="P182" t="str" cm="1">
        <f t="array" ref="P182">_xlfn.IFS(B182&lt;=25,"Youth",B182&lt;=35,"Young Adult",B182&lt;=50,"Adult",B182&lt;=70,"Senior")</f>
        <v>Senior</v>
      </c>
      <c r="Q182" t="str" cm="1">
        <f t="array" ref="Q182">_xlfn.IFS(G182&lt;10000,"Low Value",G182&lt;=50000,"Mid Value",G182&lt;=150000,"High Value",G182&gt;150000,"Premium")</f>
        <v>Premium</v>
      </c>
      <c r="R182" t="str" cm="1">
        <f t="array" ref="R182">_xlfn.IFS(I182&lt;500,"High Risk",I182&lt;650,"Medium Risk",I182&lt;750,"Low Risk",I182&gt;=750,"Very Low Risk")</f>
        <v>Very Low Risk</v>
      </c>
    </row>
    <row r="183" spans="1:18">
      <c r="A183" t="s">
        <v>215</v>
      </c>
      <c r="B183">
        <v>23</v>
      </c>
      <c r="C183" t="s">
        <v>22</v>
      </c>
      <c r="D183" t="s">
        <v>23</v>
      </c>
      <c r="E183" t="s">
        <v>27</v>
      </c>
      <c r="F183" t="s">
        <v>31</v>
      </c>
      <c r="G183">
        <v>141104.5</v>
      </c>
      <c r="H183">
        <v>168581.15</v>
      </c>
      <c r="I183">
        <v>453</v>
      </c>
      <c r="J183">
        <v>19701.91</v>
      </c>
      <c r="K183" t="s">
        <v>19</v>
      </c>
      <c r="L183">
        <v>54</v>
      </c>
      <c r="M183" s="1">
        <v>44494</v>
      </c>
      <c r="N183" t="s">
        <v>20</v>
      </c>
      <c r="O183" t="str" cm="1">
        <f t="array" ref="O183">_xlfn.IFS(L183&lt;=15, "Low Engagement", L183&lt;=35, "Active", L183&lt;=60, "Highly Active", L183&gt;60, "Power User")</f>
        <v>Highly Active</v>
      </c>
      <c r="P183" t="str" cm="1">
        <f t="array" ref="P183">_xlfn.IFS(B183&lt;=25,"Youth",B183&lt;=35,"Young Adult",B183&lt;=50,"Adult",B183&lt;=70,"Senior")</f>
        <v>Youth</v>
      </c>
      <c r="Q183" t="str" cm="1">
        <f t="array" ref="Q183">_xlfn.IFS(G183&lt;10000,"Low Value",G183&lt;=50000,"Mid Value",G183&lt;=150000,"High Value",G183&gt;150000,"Premium")</f>
        <v>High Value</v>
      </c>
      <c r="R183" t="str" cm="1">
        <f t="array" ref="R183">_xlfn.IFS(I183&lt;500,"High Risk",I183&lt;650,"Medium Risk",I183&lt;750,"Low Risk",I183&gt;=750,"Very Low Risk")</f>
        <v>High Risk</v>
      </c>
    </row>
    <row r="184" spans="1:18">
      <c r="A184" t="s">
        <v>216</v>
      </c>
      <c r="B184">
        <v>45</v>
      </c>
      <c r="C184" t="s">
        <v>15</v>
      </c>
      <c r="D184" t="s">
        <v>23</v>
      </c>
      <c r="E184" t="s">
        <v>27</v>
      </c>
      <c r="F184" t="s">
        <v>45</v>
      </c>
      <c r="G184">
        <v>50710.74</v>
      </c>
      <c r="H184">
        <v>91059.35</v>
      </c>
      <c r="I184">
        <v>322</v>
      </c>
      <c r="J184">
        <v>25426.98</v>
      </c>
      <c r="K184" t="s">
        <v>25</v>
      </c>
      <c r="L184">
        <v>52</v>
      </c>
      <c r="M184" s="1">
        <v>43965</v>
      </c>
      <c r="N184" t="s">
        <v>20</v>
      </c>
      <c r="O184" t="str" cm="1">
        <f t="array" ref="O184">_xlfn.IFS(L184&lt;=15, "Low Engagement", L184&lt;=35, "Active", L184&lt;=60, "Highly Active", L184&gt;60, "Power User")</f>
        <v>Highly Active</v>
      </c>
      <c r="P184" t="str" cm="1">
        <f t="array" ref="P184">_xlfn.IFS(B184&lt;=25,"Youth",B184&lt;=35,"Young Adult",B184&lt;=50,"Adult",B184&lt;=70,"Senior")</f>
        <v>Adult</v>
      </c>
      <c r="Q184" t="str" cm="1">
        <f t="array" ref="Q184">_xlfn.IFS(G184&lt;10000,"Low Value",G184&lt;=50000,"Mid Value",G184&lt;=150000,"High Value",G184&gt;150000,"Premium")</f>
        <v>High Value</v>
      </c>
      <c r="R184" t="str" cm="1">
        <f t="array" ref="R184">_xlfn.IFS(I184&lt;500,"High Risk",I184&lt;650,"Medium Risk",I184&lt;750,"Low Risk",I184&gt;=750,"Very Low Risk")</f>
        <v>High Risk</v>
      </c>
    </row>
    <row r="185" spans="1:18">
      <c r="A185" t="s">
        <v>217</v>
      </c>
      <c r="B185">
        <v>45</v>
      </c>
      <c r="C185" t="s">
        <v>15</v>
      </c>
      <c r="D185" t="s">
        <v>29</v>
      </c>
      <c r="E185" t="s">
        <v>17</v>
      </c>
      <c r="F185" t="s">
        <v>31</v>
      </c>
      <c r="G185">
        <v>174943.91</v>
      </c>
      <c r="H185">
        <v>154387.82</v>
      </c>
      <c r="I185">
        <v>390</v>
      </c>
      <c r="J185">
        <v>14087.22</v>
      </c>
      <c r="K185" t="s">
        <v>19</v>
      </c>
      <c r="L185">
        <v>57</v>
      </c>
      <c r="M185" s="1">
        <v>44322</v>
      </c>
      <c r="N185" t="s">
        <v>20</v>
      </c>
      <c r="O185" t="str" cm="1">
        <f t="array" ref="O185">_xlfn.IFS(L185&lt;=15, "Low Engagement", L185&lt;=35, "Active", L185&lt;=60, "Highly Active", L185&gt;60, "Power User")</f>
        <v>Highly Active</v>
      </c>
      <c r="P185" t="str" cm="1">
        <f t="array" ref="P185">_xlfn.IFS(B185&lt;=25,"Youth",B185&lt;=35,"Young Adult",B185&lt;=50,"Adult",B185&lt;=70,"Senior")</f>
        <v>Adult</v>
      </c>
      <c r="Q185" t="str" cm="1">
        <f t="array" ref="Q185">_xlfn.IFS(G185&lt;10000,"Low Value",G185&lt;=50000,"Mid Value",G185&lt;=150000,"High Value",G185&gt;150000,"Premium")</f>
        <v>Premium</v>
      </c>
      <c r="R185" t="str" cm="1">
        <f t="array" ref="R185">_xlfn.IFS(I185&lt;500,"High Risk",I185&lt;650,"Medium Risk",I185&lt;750,"Low Risk",I185&gt;=750,"Very Low Risk")</f>
        <v>High Risk</v>
      </c>
    </row>
    <row r="186" spans="1:18">
      <c r="A186" t="s">
        <v>218</v>
      </c>
      <c r="B186">
        <v>61</v>
      </c>
      <c r="C186" t="s">
        <v>15</v>
      </c>
      <c r="D186" t="s">
        <v>29</v>
      </c>
      <c r="E186" t="s">
        <v>27</v>
      </c>
      <c r="F186" t="s">
        <v>18</v>
      </c>
      <c r="G186">
        <v>4007.58</v>
      </c>
      <c r="H186">
        <v>194167.12</v>
      </c>
      <c r="I186">
        <v>689</v>
      </c>
      <c r="J186">
        <v>138774.49</v>
      </c>
      <c r="K186" t="s">
        <v>25</v>
      </c>
      <c r="L186">
        <v>47</v>
      </c>
      <c r="M186" s="1">
        <v>43231</v>
      </c>
      <c r="N186" t="s">
        <v>20</v>
      </c>
      <c r="O186" t="str" cm="1">
        <f t="array" ref="O186">_xlfn.IFS(L186&lt;=15, "Low Engagement", L186&lt;=35, "Active", L186&lt;=60, "Highly Active", L186&gt;60, "Power User")</f>
        <v>Highly Active</v>
      </c>
      <c r="P186" t="str" cm="1">
        <f t="array" ref="P186">_xlfn.IFS(B186&lt;=25,"Youth",B186&lt;=35,"Young Adult",B186&lt;=50,"Adult",B186&lt;=70,"Senior")</f>
        <v>Senior</v>
      </c>
      <c r="Q186" t="str" cm="1">
        <f t="array" ref="Q186">_xlfn.IFS(G186&lt;10000,"Low Value",G186&lt;=50000,"Mid Value",G186&lt;=150000,"High Value",G186&gt;150000,"Premium")</f>
        <v>Low Value</v>
      </c>
      <c r="R186" t="str" cm="1">
        <f t="array" ref="R186">_xlfn.IFS(I186&lt;500,"High Risk",I186&lt;650,"Medium Risk",I186&lt;750,"Low Risk",I186&gt;=750,"Very Low Risk")</f>
        <v>Low Risk</v>
      </c>
    </row>
    <row r="187" spans="1:18">
      <c r="A187" t="s">
        <v>219</v>
      </c>
      <c r="B187">
        <v>61</v>
      </c>
      <c r="C187" t="s">
        <v>15</v>
      </c>
      <c r="D187" t="s">
        <v>41</v>
      </c>
      <c r="E187" t="s">
        <v>17</v>
      </c>
      <c r="F187" t="s">
        <v>45</v>
      </c>
      <c r="G187">
        <v>370739.19</v>
      </c>
      <c r="H187">
        <v>87808.19</v>
      </c>
      <c r="I187">
        <v>658</v>
      </c>
      <c r="J187">
        <v>86178.36</v>
      </c>
      <c r="K187" t="s">
        <v>25</v>
      </c>
      <c r="L187">
        <v>26</v>
      </c>
      <c r="M187" s="1">
        <v>43889</v>
      </c>
      <c r="N187" t="s">
        <v>20</v>
      </c>
      <c r="O187" t="str" cm="1">
        <f t="array" ref="O187">_xlfn.IFS(L187&lt;=15, "Low Engagement", L187&lt;=35, "Active", L187&lt;=60, "Highly Active", L187&gt;60, "Power User")</f>
        <v>Active</v>
      </c>
      <c r="P187" t="str" cm="1">
        <f t="array" ref="P187">_xlfn.IFS(B187&lt;=25,"Youth",B187&lt;=35,"Young Adult",B187&lt;=50,"Adult",B187&lt;=70,"Senior")</f>
        <v>Senior</v>
      </c>
      <c r="Q187" t="str" cm="1">
        <f t="array" ref="Q187">_xlfn.IFS(G187&lt;10000,"Low Value",G187&lt;=50000,"Mid Value",G187&lt;=150000,"High Value",G187&gt;150000,"Premium")</f>
        <v>Premium</v>
      </c>
      <c r="R187" t="str" cm="1">
        <f t="array" ref="R187">_xlfn.IFS(I187&lt;500,"High Risk",I187&lt;650,"Medium Risk",I187&lt;750,"Low Risk",I187&gt;=750,"Very Low Risk")</f>
        <v>Low Risk</v>
      </c>
    </row>
    <row r="188" spans="1:18">
      <c r="A188" t="s">
        <v>220</v>
      </c>
      <c r="B188">
        <v>37</v>
      </c>
      <c r="C188" t="s">
        <v>22</v>
      </c>
      <c r="D188" t="s">
        <v>29</v>
      </c>
      <c r="E188" t="s">
        <v>27</v>
      </c>
      <c r="F188" t="s">
        <v>18</v>
      </c>
      <c r="G188">
        <v>5579.56</v>
      </c>
      <c r="H188">
        <v>152613.20000000001</v>
      </c>
      <c r="I188">
        <v>849</v>
      </c>
      <c r="J188">
        <v>75845.84</v>
      </c>
      <c r="K188" t="s">
        <v>38</v>
      </c>
      <c r="L188">
        <v>40</v>
      </c>
      <c r="M188" s="1">
        <v>43882</v>
      </c>
      <c r="N188" t="s">
        <v>20</v>
      </c>
      <c r="O188" t="str" cm="1">
        <f t="array" ref="O188">_xlfn.IFS(L188&lt;=15, "Low Engagement", L188&lt;=35, "Active", L188&lt;=60, "Highly Active", L188&gt;60, "Power User")</f>
        <v>Highly Active</v>
      </c>
      <c r="P188" t="str" cm="1">
        <f t="array" ref="P188">_xlfn.IFS(B188&lt;=25,"Youth",B188&lt;=35,"Young Adult",B188&lt;=50,"Adult",B188&lt;=70,"Senior")</f>
        <v>Adult</v>
      </c>
      <c r="Q188" t="str" cm="1">
        <f t="array" ref="Q188">_xlfn.IFS(G188&lt;10000,"Low Value",G188&lt;=50000,"Mid Value",G188&lt;=150000,"High Value",G188&gt;150000,"Premium")</f>
        <v>Low Value</v>
      </c>
      <c r="R188" t="str" cm="1">
        <f t="array" ref="R188">_xlfn.IFS(I188&lt;500,"High Risk",I188&lt;650,"Medium Risk",I188&lt;750,"Low Risk",I188&gt;=750,"Very Low Risk")</f>
        <v>Very Low Risk</v>
      </c>
    </row>
    <row r="189" spans="1:18">
      <c r="A189" t="s">
        <v>221</v>
      </c>
      <c r="B189">
        <v>47</v>
      </c>
      <c r="C189" t="s">
        <v>15</v>
      </c>
      <c r="D189" t="s">
        <v>23</v>
      </c>
      <c r="E189" t="s">
        <v>27</v>
      </c>
      <c r="F189" t="s">
        <v>31</v>
      </c>
      <c r="G189">
        <v>56917.91</v>
      </c>
      <c r="H189">
        <v>158370.01999999999</v>
      </c>
      <c r="I189">
        <v>527</v>
      </c>
      <c r="J189">
        <v>161136.43</v>
      </c>
      <c r="K189" t="s">
        <v>38</v>
      </c>
      <c r="L189">
        <v>42</v>
      </c>
      <c r="M189" s="1">
        <v>44321</v>
      </c>
      <c r="N189" t="s">
        <v>35</v>
      </c>
      <c r="O189" t="str" cm="1">
        <f t="array" ref="O189">_xlfn.IFS(L189&lt;=15, "Low Engagement", L189&lt;=35, "Active", L189&lt;=60, "Highly Active", L189&gt;60, "Power User")</f>
        <v>Highly Active</v>
      </c>
      <c r="P189" t="str" cm="1">
        <f t="array" ref="P189">_xlfn.IFS(B189&lt;=25,"Youth",B189&lt;=35,"Young Adult",B189&lt;=50,"Adult",B189&lt;=70,"Senior")</f>
        <v>Adult</v>
      </c>
      <c r="Q189" t="str" cm="1">
        <f t="array" ref="Q189">_xlfn.IFS(G189&lt;10000,"Low Value",G189&lt;=50000,"Mid Value",G189&lt;=150000,"High Value",G189&gt;150000,"Premium")</f>
        <v>High Value</v>
      </c>
      <c r="R189" t="str" cm="1">
        <f t="array" ref="R189">_xlfn.IFS(I189&lt;500,"High Risk",I189&lt;650,"Medium Risk",I189&lt;750,"Low Risk",I189&gt;=750,"Very Low Risk")</f>
        <v>Medium Risk</v>
      </c>
    </row>
    <row r="190" spans="1:18">
      <c r="A190" t="s">
        <v>222</v>
      </c>
      <c r="B190">
        <v>28</v>
      </c>
      <c r="C190" t="s">
        <v>15</v>
      </c>
      <c r="D190" t="s">
        <v>16</v>
      </c>
      <c r="E190" t="s">
        <v>24</v>
      </c>
      <c r="F190" t="s">
        <v>18</v>
      </c>
      <c r="G190">
        <v>50223.040000000001</v>
      </c>
      <c r="H190">
        <v>4419.96</v>
      </c>
      <c r="I190">
        <v>501</v>
      </c>
      <c r="J190">
        <v>82880.44</v>
      </c>
      <c r="K190" t="s">
        <v>38</v>
      </c>
      <c r="L190">
        <v>51</v>
      </c>
      <c r="M190" s="1">
        <v>44059</v>
      </c>
      <c r="N190" t="s">
        <v>20</v>
      </c>
      <c r="O190" t="str" cm="1">
        <f t="array" ref="O190">_xlfn.IFS(L190&lt;=15, "Low Engagement", L190&lt;=35, "Active", L190&lt;=60, "Highly Active", L190&gt;60, "Power User")</f>
        <v>Highly Active</v>
      </c>
      <c r="P190" t="str" cm="1">
        <f t="array" ref="P190">_xlfn.IFS(B190&lt;=25,"Youth",B190&lt;=35,"Young Adult",B190&lt;=50,"Adult",B190&lt;=70,"Senior")</f>
        <v>Young Adult</v>
      </c>
      <c r="Q190" t="str" cm="1">
        <f t="array" ref="Q190">_xlfn.IFS(G190&lt;10000,"Low Value",G190&lt;=50000,"Mid Value",G190&lt;=150000,"High Value",G190&gt;150000,"Premium")</f>
        <v>High Value</v>
      </c>
      <c r="R190" t="str" cm="1">
        <f t="array" ref="R190">_xlfn.IFS(I190&lt;500,"High Risk",I190&lt;650,"Medium Risk",I190&lt;750,"Low Risk",I190&gt;=750,"Very Low Risk")</f>
        <v>Medium Risk</v>
      </c>
    </row>
    <row r="191" spans="1:18">
      <c r="A191" t="s">
        <v>223</v>
      </c>
      <c r="B191">
        <v>45</v>
      </c>
      <c r="C191" t="s">
        <v>15</v>
      </c>
      <c r="D191" t="s">
        <v>23</v>
      </c>
      <c r="E191" t="s">
        <v>27</v>
      </c>
      <c r="F191" t="s">
        <v>31</v>
      </c>
      <c r="G191">
        <v>86888.04</v>
      </c>
      <c r="H191">
        <v>115169.46</v>
      </c>
      <c r="I191">
        <v>649</v>
      </c>
      <c r="J191">
        <v>96988.7</v>
      </c>
      <c r="K191" t="s">
        <v>38</v>
      </c>
      <c r="L191">
        <v>35</v>
      </c>
      <c r="M191" s="1">
        <v>44184</v>
      </c>
      <c r="N191" t="s">
        <v>20</v>
      </c>
      <c r="O191" t="str" cm="1">
        <f t="array" ref="O191">_xlfn.IFS(L191&lt;=15, "Low Engagement", L191&lt;=35, "Active", L191&lt;=60, "Highly Active", L191&gt;60, "Power User")</f>
        <v>Active</v>
      </c>
      <c r="P191" t="str" cm="1">
        <f t="array" ref="P191">_xlfn.IFS(B191&lt;=25,"Youth",B191&lt;=35,"Young Adult",B191&lt;=50,"Adult",B191&lt;=70,"Senior")</f>
        <v>Adult</v>
      </c>
      <c r="Q191" t="str" cm="1">
        <f t="array" ref="Q191">_xlfn.IFS(G191&lt;10000,"Low Value",G191&lt;=50000,"Mid Value",G191&lt;=150000,"High Value",G191&gt;150000,"Premium")</f>
        <v>High Value</v>
      </c>
      <c r="R191" t="str" cm="1">
        <f t="array" ref="R191">_xlfn.IFS(I191&lt;500,"High Risk",I191&lt;650,"Medium Risk",I191&lt;750,"Low Risk",I191&gt;=750,"Very Low Risk")</f>
        <v>Medium Risk</v>
      </c>
    </row>
    <row r="192" spans="1:18">
      <c r="A192" t="s">
        <v>224</v>
      </c>
      <c r="B192">
        <v>42</v>
      </c>
      <c r="C192" t="s">
        <v>15</v>
      </c>
      <c r="D192" t="s">
        <v>23</v>
      </c>
      <c r="E192" t="s">
        <v>17</v>
      </c>
      <c r="F192" t="s">
        <v>45</v>
      </c>
      <c r="G192">
        <v>136326.25</v>
      </c>
      <c r="H192">
        <v>118056.54</v>
      </c>
      <c r="I192">
        <v>337</v>
      </c>
      <c r="J192">
        <v>30665.72</v>
      </c>
      <c r="K192" t="s">
        <v>19</v>
      </c>
      <c r="L192">
        <v>52</v>
      </c>
      <c r="M192" s="1">
        <v>43615</v>
      </c>
      <c r="N192" t="s">
        <v>20</v>
      </c>
      <c r="O192" t="str" cm="1">
        <f t="array" ref="O192">_xlfn.IFS(L192&lt;=15, "Low Engagement", L192&lt;=35, "Active", L192&lt;=60, "Highly Active", L192&gt;60, "Power User")</f>
        <v>Highly Active</v>
      </c>
      <c r="P192" t="str" cm="1">
        <f t="array" ref="P192">_xlfn.IFS(B192&lt;=25,"Youth",B192&lt;=35,"Young Adult",B192&lt;=50,"Adult",B192&lt;=70,"Senior")</f>
        <v>Adult</v>
      </c>
      <c r="Q192" t="str" cm="1">
        <f t="array" ref="Q192">_xlfn.IFS(G192&lt;10000,"Low Value",G192&lt;=50000,"Mid Value",G192&lt;=150000,"High Value",G192&gt;150000,"Premium")</f>
        <v>High Value</v>
      </c>
      <c r="R192" t="str" cm="1">
        <f t="array" ref="R192">_xlfn.IFS(I192&lt;500,"High Risk",I192&lt;650,"Medium Risk",I192&lt;750,"Low Risk",I192&gt;=750,"Very Low Risk")</f>
        <v>High Risk</v>
      </c>
    </row>
    <row r="193" spans="1:18">
      <c r="A193" t="s">
        <v>225</v>
      </c>
      <c r="B193">
        <v>56</v>
      </c>
      <c r="C193" t="s">
        <v>22</v>
      </c>
      <c r="D193" t="s">
        <v>41</v>
      </c>
      <c r="E193" t="s">
        <v>17</v>
      </c>
      <c r="F193" t="s">
        <v>31</v>
      </c>
      <c r="G193">
        <v>70093.91</v>
      </c>
      <c r="H193">
        <v>236133.75</v>
      </c>
      <c r="I193">
        <v>799</v>
      </c>
      <c r="J193">
        <v>428003.82</v>
      </c>
      <c r="K193" t="s">
        <v>38</v>
      </c>
      <c r="L193">
        <v>46</v>
      </c>
      <c r="M193" s="1">
        <v>45089</v>
      </c>
      <c r="N193" t="s">
        <v>20</v>
      </c>
      <c r="O193" t="str" cm="1">
        <f t="array" ref="O193">_xlfn.IFS(L193&lt;=15, "Low Engagement", L193&lt;=35, "Active", L193&lt;=60, "Highly Active", L193&gt;60, "Power User")</f>
        <v>Highly Active</v>
      </c>
      <c r="P193" t="str" cm="1">
        <f t="array" ref="P193">_xlfn.IFS(B193&lt;=25,"Youth",B193&lt;=35,"Young Adult",B193&lt;=50,"Adult",B193&lt;=70,"Senior")</f>
        <v>Senior</v>
      </c>
      <c r="Q193" t="str" cm="1">
        <f t="array" ref="Q193">_xlfn.IFS(G193&lt;10000,"Low Value",G193&lt;=50000,"Mid Value",G193&lt;=150000,"High Value",G193&gt;150000,"Premium")</f>
        <v>High Value</v>
      </c>
      <c r="R193" t="str" cm="1">
        <f t="array" ref="R193">_xlfn.IFS(I193&lt;500,"High Risk",I193&lt;650,"Medium Risk",I193&lt;750,"Low Risk",I193&gt;=750,"Very Low Risk")</f>
        <v>Very Low Risk</v>
      </c>
    </row>
    <row r="194" spans="1:18">
      <c r="A194" t="s">
        <v>226</v>
      </c>
      <c r="B194">
        <v>50</v>
      </c>
      <c r="C194" t="s">
        <v>15</v>
      </c>
      <c r="D194" t="s">
        <v>37</v>
      </c>
      <c r="E194" t="s">
        <v>24</v>
      </c>
      <c r="F194" t="s">
        <v>33</v>
      </c>
      <c r="G194">
        <v>111878.89</v>
      </c>
      <c r="H194">
        <v>12449.67</v>
      </c>
      <c r="I194">
        <v>342</v>
      </c>
      <c r="J194">
        <v>19554.23</v>
      </c>
      <c r="K194" t="s">
        <v>19</v>
      </c>
      <c r="L194">
        <v>41</v>
      </c>
      <c r="M194" s="1">
        <v>44234</v>
      </c>
      <c r="N194" t="s">
        <v>20</v>
      </c>
      <c r="O194" t="str" cm="1">
        <f t="array" ref="O194">_xlfn.IFS(L194&lt;=15, "Low Engagement", L194&lt;=35, "Active", L194&lt;=60, "Highly Active", L194&gt;60, "Power User")</f>
        <v>Highly Active</v>
      </c>
      <c r="P194" t="str" cm="1">
        <f t="array" ref="P194">_xlfn.IFS(B194&lt;=25,"Youth",B194&lt;=35,"Young Adult",B194&lt;=50,"Adult",B194&lt;=70,"Senior")</f>
        <v>Adult</v>
      </c>
      <c r="Q194" t="str" cm="1">
        <f t="array" ref="Q194">_xlfn.IFS(G194&lt;10000,"Low Value",G194&lt;=50000,"Mid Value",G194&lt;=150000,"High Value",G194&gt;150000,"Premium")</f>
        <v>High Value</v>
      </c>
      <c r="R194" t="str" cm="1">
        <f t="array" ref="R194">_xlfn.IFS(I194&lt;500,"High Risk",I194&lt;650,"Medium Risk",I194&lt;750,"Low Risk",I194&gt;=750,"Very Low Risk")</f>
        <v>High Risk</v>
      </c>
    </row>
    <row r="195" spans="1:18">
      <c r="A195" t="s">
        <v>227</v>
      </c>
      <c r="B195">
        <v>18</v>
      </c>
      <c r="C195" t="s">
        <v>22</v>
      </c>
      <c r="D195" t="s">
        <v>41</v>
      </c>
      <c r="E195" t="s">
        <v>27</v>
      </c>
      <c r="F195" t="s">
        <v>33</v>
      </c>
      <c r="G195">
        <v>103695.99</v>
      </c>
      <c r="H195">
        <v>110917.12</v>
      </c>
      <c r="I195">
        <v>816</v>
      </c>
      <c r="J195">
        <v>364867.86</v>
      </c>
      <c r="K195" t="s">
        <v>38</v>
      </c>
      <c r="L195">
        <v>41</v>
      </c>
      <c r="M195" s="1">
        <v>44863</v>
      </c>
      <c r="N195" t="s">
        <v>20</v>
      </c>
      <c r="O195" t="str" cm="1">
        <f t="array" ref="O195">_xlfn.IFS(L195&lt;=15, "Low Engagement", L195&lt;=35, "Active", L195&lt;=60, "Highly Active", L195&gt;60, "Power User")</f>
        <v>Highly Active</v>
      </c>
      <c r="P195" t="str" cm="1">
        <f t="array" ref="P195">_xlfn.IFS(B195&lt;=25,"Youth",B195&lt;=35,"Young Adult",B195&lt;=50,"Adult",B195&lt;=70,"Senior")</f>
        <v>Youth</v>
      </c>
      <c r="Q195" t="str" cm="1">
        <f t="array" ref="Q195">_xlfn.IFS(G195&lt;10000,"Low Value",G195&lt;=50000,"Mid Value",G195&lt;=150000,"High Value",G195&gt;150000,"Premium")</f>
        <v>High Value</v>
      </c>
      <c r="R195" t="str" cm="1">
        <f t="array" ref="R195">_xlfn.IFS(I195&lt;500,"High Risk",I195&lt;650,"Medium Risk",I195&lt;750,"Low Risk",I195&gt;=750,"Very Low Risk")</f>
        <v>Very Low Risk</v>
      </c>
    </row>
    <row r="196" spans="1:18">
      <c r="A196" t="s">
        <v>228</v>
      </c>
      <c r="B196">
        <v>44</v>
      </c>
      <c r="C196" t="s">
        <v>15</v>
      </c>
      <c r="D196" t="s">
        <v>29</v>
      </c>
      <c r="E196" t="s">
        <v>17</v>
      </c>
      <c r="F196" t="s">
        <v>45</v>
      </c>
      <c r="G196">
        <v>82316.56</v>
      </c>
      <c r="H196">
        <v>238221.71</v>
      </c>
      <c r="I196">
        <v>367</v>
      </c>
      <c r="J196">
        <v>32948.33</v>
      </c>
      <c r="K196" t="s">
        <v>19</v>
      </c>
      <c r="L196">
        <v>21</v>
      </c>
      <c r="M196" s="1">
        <v>45031</v>
      </c>
      <c r="N196" t="s">
        <v>20</v>
      </c>
      <c r="O196" t="str" cm="1">
        <f t="array" ref="O196">_xlfn.IFS(L196&lt;=15, "Low Engagement", L196&lt;=35, "Active", L196&lt;=60, "Highly Active", L196&gt;60, "Power User")</f>
        <v>Active</v>
      </c>
      <c r="P196" t="str" cm="1">
        <f t="array" ref="P196">_xlfn.IFS(B196&lt;=25,"Youth",B196&lt;=35,"Young Adult",B196&lt;=50,"Adult",B196&lt;=70,"Senior")</f>
        <v>Adult</v>
      </c>
      <c r="Q196" t="str" cm="1">
        <f t="array" ref="Q196">_xlfn.IFS(G196&lt;10000,"Low Value",G196&lt;=50000,"Mid Value",G196&lt;=150000,"High Value",G196&gt;150000,"Premium")</f>
        <v>High Value</v>
      </c>
      <c r="R196" t="str" cm="1">
        <f t="array" ref="R196">_xlfn.IFS(I196&lt;500,"High Risk",I196&lt;650,"Medium Risk",I196&lt;750,"Low Risk",I196&gt;=750,"Very Low Risk")</f>
        <v>High Risk</v>
      </c>
    </row>
    <row r="197" spans="1:18">
      <c r="A197" t="s">
        <v>229</v>
      </c>
      <c r="B197">
        <v>69</v>
      </c>
      <c r="C197" t="s">
        <v>15</v>
      </c>
      <c r="D197" t="s">
        <v>29</v>
      </c>
      <c r="E197" t="s">
        <v>47</v>
      </c>
      <c r="F197" t="s">
        <v>45</v>
      </c>
      <c r="G197">
        <v>386292.12</v>
      </c>
      <c r="H197">
        <v>10878.89</v>
      </c>
      <c r="I197">
        <v>422</v>
      </c>
      <c r="J197">
        <v>18460.86</v>
      </c>
      <c r="K197" t="s">
        <v>19</v>
      </c>
      <c r="L197">
        <v>57</v>
      </c>
      <c r="M197" s="1">
        <v>43124</v>
      </c>
      <c r="N197" t="s">
        <v>20</v>
      </c>
      <c r="O197" t="str" cm="1">
        <f t="array" ref="O197">_xlfn.IFS(L197&lt;=15, "Low Engagement", L197&lt;=35, "Active", L197&lt;=60, "Highly Active", L197&gt;60, "Power User")</f>
        <v>Highly Active</v>
      </c>
      <c r="P197" t="str" cm="1">
        <f t="array" ref="P197">_xlfn.IFS(B197&lt;=25,"Youth",B197&lt;=35,"Young Adult",B197&lt;=50,"Adult",B197&lt;=70,"Senior")</f>
        <v>Senior</v>
      </c>
      <c r="Q197" t="str" cm="1">
        <f t="array" ref="Q197">_xlfn.IFS(G197&lt;10000,"Low Value",G197&lt;=50000,"Mid Value",G197&lt;=150000,"High Value",G197&gt;150000,"Premium")</f>
        <v>Premium</v>
      </c>
      <c r="R197" t="str" cm="1">
        <f t="array" ref="R197">_xlfn.IFS(I197&lt;500,"High Risk",I197&lt;650,"Medium Risk",I197&lt;750,"Low Risk",I197&gt;=750,"Very Low Risk")</f>
        <v>High Risk</v>
      </c>
    </row>
    <row r="198" spans="1:18">
      <c r="A198" t="s">
        <v>230</v>
      </c>
      <c r="B198">
        <v>30</v>
      </c>
      <c r="C198" t="s">
        <v>22</v>
      </c>
      <c r="D198" t="s">
        <v>23</v>
      </c>
      <c r="E198" t="s">
        <v>17</v>
      </c>
      <c r="F198" t="s">
        <v>18</v>
      </c>
      <c r="G198">
        <v>6251.54</v>
      </c>
      <c r="H198">
        <v>231014.13</v>
      </c>
      <c r="I198">
        <v>635</v>
      </c>
      <c r="J198">
        <v>166052.6</v>
      </c>
      <c r="K198" t="s">
        <v>25</v>
      </c>
      <c r="L198">
        <v>38</v>
      </c>
      <c r="M198" s="1">
        <v>44494</v>
      </c>
      <c r="N198" t="s">
        <v>20</v>
      </c>
      <c r="O198" t="str" cm="1">
        <f t="array" ref="O198">_xlfn.IFS(L198&lt;=15, "Low Engagement", L198&lt;=35, "Active", L198&lt;=60, "Highly Active", L198&gt;60, "Power User")</f>
        <v>Highly Active</v>
      </c>
      <c r="P198" t="str" cm="1">
        <f t="array" ref="P198">_xlfn.IFS(B198&lt;=25,"Youth",B198&lt;=35,"Young Adult",B198&lt;=50,"Adult",B198&lt;=70,"Senior")</f>
        <v>Young Adult</v>
      </c>
      <c r="Q198" t="str" cm="1">
        <f t="array" ref="Q198">_xlfn.IFS(G198&lt;10000,"Low Value",G198&lt;=50000,"Mid Value",G198&lt;=150000,"High Value",G198&gt;150000,"Premium")</f>
        <v>Low Value</v>
      </c>
      <c r="R198" t="str" cm="1">
        <f t="array" ref="R198">_xlfn.IFS(I198&lt;500,"High Risk",I198&lt;650,"Medium Risk",I198&lt;750,"Low Risk",I198&gt;=750,"Very Low Risk")</f>
        <v>Medium Risk</v>
      </c>
    </row>
    <row r="199" spans="1:18">
      <c r="A199" t="s">
        <v>231</v>
      </c>
      <c r="B199">
        <v>58</v>
      </c>
      <c r="C199" t="s">
        <v>15</v>
      </c>
      <c r="D199" t="s">
        <v>23</v>
      </c>
      <c r="E199" t="s">
        <v>17</v>
      </c>
      <c r="F199" t="s">
        <v>45</v>
      </c>
      <c r="G199">
        <v>294316.88</v>
      </c>
      <c r="H199">
        <v>262304.81</v>
      </c>
      <c r="I199">
        <v>452</v>
      </c>
      <c r="J199">
        <v>37309.08</v>
      </c>
      <c r="K199" t="s">
        <v>19</v>
      </c>
      <c r="L199">
        <v>8</v>
      </c>
      <c r="M199" s="1">
        <v>44577</v>
      </c>
      <c r="N199" t="s">
        <v>20</v>
      </c>
      <c r="O199" t="str" cm="1">
        <f t="array" ref="O199">_xlfn.IFS(L199&lt;=15, "Low Engagement", L199&lt;=35, "Active", L199&lt;=60, "Highly Active", L199&gt;60, "Power User")</f>
        <v>Low Engagement</v>
      </c>
      <c r="P199" t="str" cm="1">
        <f t="array" ref="P199">_xlfn.IFS(B199&lt;=25,"Youth",B199&lt;=35,"Young Adult",B199&lt;=50,"Adult",B199&lt;=70,"Senior")</f>
        <v>Senior</v>
      </c>
      <c r="Q199" t="str" cm="1">
        <f t="array" ref="Q199">_xlfn.IFS(G199&lt;10000,"Low Value",G199&lt;=50000,"Mid Value",G199&lt;=150000,"High Value",G199&gt;150000,"Premium")</f>
        <v>Premium</v>
      </c>
      <c r="R199" t="str" cm="1">
        <f t="array" ref="R199">_xlfn.IFS(I199&lt;500,"High Risk",I199&lt;650,"Medium Risk",I199&lt;750,"Low Risk",I199&gt;=750,"Very Low Risk")</f>
        <v>High Risk</v>
      </c>
    </row>
    <row r="200" spans="1:18">
      <c r="A200" t="s">
        <v>232</v>
      </c>
      <c r="B200">
        <v>20</v>
      </c>
      <c r="C200" t="s">
        <v>22</v>
      </c>
      <c r="D200" t="s">
        <v>37</v>
      </c>
      <c r="E200" t="s">
        <v>17</v>
      </c>
      <c r="F200" t="s">
        <v>18</v>
      </c>
      <c r="G200">
        <v>26746.21</v>
      </c>
      <c r="H200">
        <v>266014.05</v>
      </c>
      <c r="I200">
        <v>461</v>
      </c>
      <c r="J200">
        <v>18772.63</v>
      </c>
      <c r="K200" t="s">
        <v>19</v>
      </c>
      <c r="L200">
        <v>43</v>
      </c>
      <c r="M200" s="1">
        <v>43335</v>
      </c>
      <c r="N200" t="s">
        <v>20</v>
      </c>
      <c r="O200" t="str" cm="1">
        <f t="array" ref="O200">_xlfn.IFS(L200&lt;=15, "Low Engagement", L200&lt;=35, "Active", L200&lt;=60, "Highly Active", L200&gt;60, "Power User")</f>
        <v>Highly Active</v>
      </c>
      <c r="P200" t="str" cm="1">
        <f t="array" ref="P200">_xlfn.IFS(B200&lt;=25,"Youth",B200&lt;=35,"Young Adult",B200&lt;=50,"Adult",B200&lt;=70,"Senior")</f>
        <v>Youth</v>
      </c>
      <c r="Q200" t="str" cm="1">
        <f t="array" ref="Q200">_xlfn.IFS(G200&lt;10000,"Low Value",G200&lt;=50000,"Mid Value",G200&lt;=150000,"High Value",G200&gt;150000,"Premium")</f>
        <v>Mid Value</v>
      </c>
      <c r="R200" t="str" cm="1">
        <f t="array" ref="R200">_xlfn.IFS(I200&lt;500,"High Risk",I200&lt;650,"Medium Risk",I200&lt;750,"Low Risk",I200&gt;=750,"Very Low Risk")</f>
        <v>High Risk</v>
      </c>
    </row>
    <row r="201" spans="1:18">
      <c r="A201" t="s">
        <v>233</v>
      </c>
      <c r="B201">
        <v>56</v>
      </c>
      <c r="C201" t="s">
        <v>22</v>
      </c>
      <c r="D201" t="s">
        <v>23</v>
      </c>
      <c r="E201" t="s">
        <v>17</v>
      </c>
      <c r="F201" t="s">
        <v>18</v>
      </c>
      <c r="G201">
        <v>59181.32</v>
      </c>
      <c r="H201">
        <v>239428.61</v>
      </c>
      <c r="I201">
        <v>513</v>
      </c>
      <c r="J201">
        <v>144027.69</v>
      </c>
      <c r="K201" t="s">
        <v>19</v>
      </c>
      <c r="L201">
        <v>32</v>
      </c>
      <c r="M201" s="1">
        <v>44497</v>
      </c>
      <c r="N201" t="s">
        <v>20</v>
      </c>
      <c r="O201" t="str" cm="1">
        <f t="array" ref="O201">_xlfn.IFS(L201&lt;=15, "Low Engagement", L201&lt;=35, "Active", L201&lt;=60, "Highly Active", L201&gt;60, "Power User")</f>
        <v>Active</v>
      </c>
      <c r="P201" t="str" cm="1">
        <f t="array" ref="P201">_xlfn.IFS(B201&lt;=25,"Youth",B201&lt;=35,"Young Adult",B201&lt;=50,"Adult",B201&lt;=70,"Senior")</f>
        <v>Senior</v>
      </c>
      <c r="Q201" t="str" cm="1">
        <f t="array" ref="Q201">_xlfn.IFS(G201&lt;10000,"Low Value",G201&lt;=50000,"Mid Value",G201&lt;=150000,"High Value",G201&gt;150000,"Premium")</f>
        <v>High Value</v>
      </c>
      <c r="R201" t="str" cm="1">
        <f t="array" ref="R201">_xlfn.IFS(I201&lt;500,"High Risk",I201&lt;650,"Medium Risk",I201&lt;750,"Low Risk",I201&gt;=750,"Very Low Risk")</f>
        <v>Medium Risk</v>
      </c>
    </row>
    <row r="202" spans="1:18">
      <c r="A202" t="s">
        <v>234</v>
      </c>
      <c r="B202">
        <v>23</v>
      </c>
      <c r="C202" t="s">
        <v>15</v>
      </c>
      <c r="D202" t="s">
        <v>37</v>
      </c>
      <c r="E202" t="s">
        <v>17</v>
      </c>
      <c r="F202" t="s">
        <v>33</v>
      </c>
      <c r="G202">
        <v>46585.98</v>
      </c>
      <c r="H202">
        <v>134243.97</v>
      </c>
      <c r="I202">
        <v>675</v>
      </c>
      <c r="J202">
        <v>52719.33</v>
      </c>
      <c r="K202" t="s">
        <v>25</v>
      </c>
      <c r="L202">
        <v>8</v>
      </c>
      <c r="M202" s="1">
        <v>44913</v>
      </c>
      <c r="N202" t="s">
        <v>20</v>
      </c>
      <c r="O202" t="str" cm="1">
        <f t="array" ref="O202">_xlfn.IFS(L202&lt;=15, "Low Engagement", L202&lt;=35, "Active", L202&lt;=60, "Highly Active", L202&gt;60, "Power User")</f>
        <v>Low Engagement</v>
      </c>
      <c r="P202" t="str" cm="1">
        <f t="array" ref="P202">_xlfn.IFS(B202&lt;=25,"Youth",B202&lt;=35,"Young Adult",B202&lt;=50,"Adult",B202&lt;=70,"Senior")</f>
        <v>Youth</v>
      </c>
      <c r="Q202" t="str" cm="1">
        <f t="array" ref="Q202">_xlfn.IFS(G202&lt;10000,"Low Value",G202&lt;=50000,"Mid Value",G202&lt;=150000,"High Value",G202&gt;150000,"Premium")</f>
        <v>Mid Value</v>
      </c>
      <c r="R202" t="str" cm="1">
        <f t="array" ref="R202">_xlfn.IFS(I202&lt;500,"High Risk",I202&lt;650,"Medium Risk",I202&lt;750,"Low Risk",I202&gt;=750,"Very Low Risk")</f>
        <v>Low Risk</v>
      </c>
    </row>
    <row r="203" spans="1:18">
      <c r="A203" t="s">
        <v>235</v>
      </c>
      <c r="B203">
        <v>25</v>
      </c>
      <c r="C203" t="s">
        <v>22</v>
      </c>
      <c r="D203" t="s">
        <v>16</v>
      </c>
      <c r="E203" t="s">
        <v>27</v>
      </c>
      <c r="F203" t="s">
        <v>31</v>
      </c>
      <c r="G203">
        <v>197066.8</v>
      </c>
      <c r="H203">
        <v>196907.36</v>
      </c>
      <c r="I203">
        <v>742</v>
      </c>
      <c r="J203">
        <v>162731.06</v>
      </c>
      <c r="K203" t="s">
        <v>38</v>
      </c>
      <c r="L203">
        <v>44</v>
      </c>
      <c r="M203" s="1">
        <v>44200</v>
      </c>
      <c r="N203" t="s">
        <v>20</v>
      </c>
      <c r="O203" t="str" cm="1">
        <f t="array" ref="O203">_xlfn.IFS(L203&lt;=15, "Low Engagement", L203&lt;=35, "Active", L203&lt;=60, "Highly Active", L203&gt;60, "Power User")</f>
        <v>Highly Active</v>
      </c>
      <c r="P203" t="str" cm="1">
        <f t="array" ref="P203">_xlfn.IFS(B203&lt;=25,"Youth",B203&lt;=35,"Young Adult",B203&lt;=50,"Adult",B203&lt;=70,"Senior")</f>
        <v>Youth</v>
      </c>
      <c r="Q203" t="str" cm="1">
        <f t="array" ref="Q203">_xlfn.IFS(G203&lt;10000,"Low Value",G203&lt;=50000,"Mid Value",G203&lt;=150000,"High Value",G203&gt;150000,"Premium")</f>
        <v>Premium</v>
      </c>
      <c r="R203" t="str" cm="1">
        <f t="array" ref="R203">_xlfn.IFS(I203&lt;500,"High Risk",I203&lt;650,"Medium Risk",I203&lt;750,"Low Risk",I203&gt;=750,"Very Low Risk")</f>
        <v>Low Risk</v>
      </c>
    </row>
    <row r="204" spans="1:18">
      <c r="A204" t="s">
        <v>236</v>
      </c>
      <c r="B204">
        <v>44</v>
      </c>
      <c r="C204" t="s">
        <v>22</v>
      </c>
      <c r="D204" t="s">
        <v>23</v>
      </c>
      <c r="E204" t="s">
        <v>27</v>
      </c>
      <c r="F204" t="s">
        <v>31</v>
      </c>
      <c r="G204">
        <v>65397</v>
      </c>
      <c r="H204">
        <v>94530.92</v>
      </c>
      <c r="I204">
        <v>722</v>
      </c>
      <c r="J204">
        <v>231453.74</v>
      </c>
      <c r="K204" t="s">
        <v>38</v>
      </c>
      <c r="L204">
        <v>10</v>
      </c>
      <c r="M204" s="1">
        <v>44638</v>
      </c>
      <c r="N204" t="s">
        <v>20</v>
      </c>
      <c r="O204" t="str" cm="1">
        <f t="array" ref="O204">_xlfn.IFS(L204&lt;=15, "Low Engagement", L204&lt;=35, "Active", L204&lt;=60, "Highly Active", L204&gt;60, "Power User")</f>
        <v>Low Engagement</v>
      </c>
      <c r="P204" t="str" cm="1">
        <f t="array" ref="P204">_xlfn.IFS(B204&lt;=25,"Youth",B204&lt;=35,"Young Adult",B204&lt;=50,"Adult",B204&lt;=70,"Senior")</f>
        <v>Adult</v>
      </c>
      <c r="Q204" t="str" cm="1">
        <f t="array" ref="Q204">_xlfn.IFS(G204&lt;10000,"Low Value",G204&lt;=50000,"Mid Value",G204&lt;=150000,"High Value",G204&gt;150000,"Premium")</f>
        <v>High Value</v>
      </c>
      <c r="R204" t="str" cm="1">
        <f t="array" ref="R204">_xlfn.IFS(I204&lt;500,"High Risk",I204&lt;650,"Medium Risk",I204&lt;750,"Low Risk",I204&gt;=750,"Very Low Risk")</f>
        <v>Low Risk</v>
      </c>
    </row>
    <row r="205" spans="1:18">
      <c r="A205" t="s">
        <v>237</v>
      </c>
      <c r="B205">
        <v>26</v>
      </c>
      <c r="C205" t="s">
        <v>22</v>
      </c>
      <c r="D205" t="s">
        <v>29</v>
      </c>
      <c r="E205" t="s">
        <v>24</v>
      </c>
      <c r="F205" t="s">
        <v>18</v>
      </c>
      <c r="G205">
        <v>24954.1</v>
      </c>
      <c r="H205">
        <v>12772.51</v>
      </c>
      <c r="I205">
        <v>837</v>
      </c>
      <c r="J205">
        <v>171695.35</v>
      </c>
      <c r="K205" t="s">
        <v>38</v>
      </c>
      <c r="L205">
        <v>23</v>
      </c>
      <c r="M205" s="1">
        <v>43647</v>
      </c>
      <c r="N205" t="s">
        <v>20</v>
      </c>
      <c r="O205" t="str" cm="1">
        <f t="array" ref="O205">_xlfn.IFS(L205&lt;=15, "Low Engagement", L205&lt;=35, "Active", L205&lt;=60, "Highly Active", L205&gt;60, "Power User")</f>
        <v>Active</v>
      </c>
      <c r="P205" t="str" cm="1">
        <f t="array" ref="P205">_xlfn.IFS(B205&lt;=25,"Youth",B205&lt;=35,"Young Adult",B205&lt;=50,"Adult",B205&lt;=70,"Senior")</f>
        <v>Young Adult</v>
      </c>
      <c r="Q205" t="str" cm="1">
        <f t="array" ref="Q205">_xlfn.IFS(G205&lt;10000,"Low Value",G205&lt;=50000,"Mid Value",G205&lt;=150000,"High Value",G205&gt;150000,"Premium")</f>
        <v>Mid Value</v>
      </c>
      <c r="R205" t="str" cm="1">
        <f t="array" ref="R205">_xlfn.IFS(I205&lt;500,"High Risk",I205&lt;650,"Medium Risk",I205&lt;750,"Low Risk",I205&gt;=750,"Very Low Risk")</f>
        <v>Very Low Risk</v>
      </c>
    </row>
    <row r="206" spans="1:18">
      <c r="A206" t="s">
        <v>238</v>
      </c>
      <c r="B206">
        <v>54</v>
      </c>
      <c r="C206" t="s">
        <v>22</v>
      </c>
      <c r="D206" t="s">
        <v>16</v>
      </c>
      <c r="E206" t="s">
        <v>27</v>
      </c>
      <c r="F206" t="s">
        <v>31</v>
      </c>
      <c r="G206">
        <v>59300.73</v>
      </c>
      <c r="H206">
        <v>57382.61</v>
      </c>
      <c r="I206">
        <v>529</v>
      </c>
      <c r="J206">
        <v>78478.240000000005</v>
      </c>
      <c r="K206" t="s">
        <v>19</v>
      </c>
      <c r="L206">
        <v>4</v>
      </c>
      <c r="M206" s="1">
        <v>44675</v>
      </c>
      <c r="N206" t="s">
        <v>20</v>
      </c>
      <c r="O206" t="str" cm="1">
        <f t="array" ref="O206">_xlfn.IFS(L206&lt;=15, "Low Engagement", L206&lt;=35, "Active", L206&lt;=60, "Highly Active", L206&gt;60, "Power User")</f>
        <v>Low Engagement</v>
      </c>
      <c r="P206" t="str" cm="1">
        <f t="array" ref="P206">_xlfn.IFS(B206&lt;=25,"Youth",B206&lt;=35,"Young Adult",B206&lt;=50,"Adult",B206&lt;=70,"Senior")</f>
        <v>Senior</v>
      </c>
      <c r="Q206" t="str" cm="1">
        <f t="array" ref="Q206">_xlfn.IFS(G206&lt;10000,"Low Value",G206&lt;=50000,"Mid Value",G206&lt;=150000,"High Value",G206&gt;150000,"Premium")</f>
        <v>High Value</v>
      </c>
      <c r="R206" t="str" cm="1">
        <f t="array" ref="R206">_xlfn.IFS(I206&lt;500,"High Risk",I206&lt;650,"Medium Risk",I206&lt;750,"Low Risk",I206&gt;=750,"Very Low Risk")</f>
        <v>Medium Risk</v>
      </c>
    </row>
    <row r="207" spans="1:18">
      <c r="A207" t="s">
        <v>239</v>
      </c>
      <c r="B207">
        <v>50</v>
      </c>
      <c r="C207" t="s">
        <v>22</v>
      </c>
      <c r="D207" t="s">
        <v>23</v>
      </c>
      <c r="E207" t="s">
        <v>17</v>
      </c>
      <c r="F207" t="s">
        <v>18</v>
      </c>
      <c r="G207">
        <v>89750.81</v>
      </c>
      <c r="H207">
        <v>294525.69</v>
      </c>
      <c r="I207">
        <v>358</v>
      </c>
      <c r="J207">
        <v>40233.1</v>
      </c>
      <c r="K207" t="s">
        <v>25</v>
      </c>
      <c r="L207">
        <v>48</v>
      </c>
      <c r="M207" s="1">
        <v>44413</v>
      </c>
      <c r="N207" t="s">
        <v>35</v>
      </c>
      <c r="O207" t="str" cm="1">
        <f t="array" ref="O207">_xlfn.IFS(L207&lt;=15, "Low Engagement", L207&lt;=35, "Active", L207&lt;=60, "Highly Active", L207&gt;60, "Power User")</f>
        <v>Highly Active</v>
      </c>
      <c r="P207" t="str" cm="1">
        <f t="array" ref="P207">_xlfn.IFS(B207&lt;=25,"Youth",B207&lt;=35,"Young Adult",B207&lt;=50,"Adult",B207&lt;=70,"Senior")</f>
        <v>Adult</v>
      </c>
      <c r="Q207" t="str" cm="1">
        <f t="array" ref="Q207">_xlfn.IFS(G207&lt;10000,"Low Value",G207&lt;=50000,"Mid Value",G207&lt;=150000,"High Value",G207&gt;150000,"Premium")</f>
        <v>High Value</v>
      </c>
      <c r="R207" t="str" cm="1">
        <f t="array" ref="R207">_xlfn.IFS(I207&lt;500,"High Risk",I207&lt;650,"Medium Risk",I207&lt;750,"Low Risk",I207&gt;=750,"Very Low Risk")</f>
        <v>High Risk</v>
      </c>
    </row>
    <row r="208" spans="1:18">
      <c r="A208" t="s">
        <v>240</v>
      </c>
      <c r="B208">
        <v>68</v>
      </c>
      <c r="C208" t="s">
        <v>22</v>
      </c>
      <c r="D208" t="s">
        <v>37</v>
      </c>
      <c r="E208" t="s">
        <v>27</v>
      </c>
      <c r="F208" t="s">
        <v>18</v>
      </c>
      <c r="G208">
        <v>63985.66</v>
      </c>
      <c r="H208">
        <v>149677.60999999999</v>
      </c>
      <c r="I208">
        <v>395</v>
      </c>
      <c r="J208">
        <v>44258.59</v>
      </c>
      <c r="K208" t="s">
        <v>19</v>
      </c>
      <c r="L208">
        <v>52</v>
      </c>
      <c r="M208" s="1">
        <v>43797</v>
      </c>
      <c r="N208" t="s">
        <v>20</v>
      </c>
      <c r="O208" t="str" cm="1">
        <f t="array" ref="O208">_xlfn.IFS(L208&lt;=15, "Low Engagement", L208&lt;=35, "Active", L208&lt;=60, "Highly Active", L208&gt;60, "Power User")</f>
        <v>Highly Active</v>
      </c>
      <c r="P208" t="str" cm="1">
        <f t="array" ref="P208">_xlfn.IFS(B208&lt;=25,"Youth",B208&lt;=35,"Young Adult",B208&lt;=50,"Adult",B208&lt;=70,"Senior")</f>
        <v>Senior</v>
      </c>
      <c r="Q208" t="str" cm="1">
        <f t="array" ref="Q208">_xlfn.IFS(G208&lt;10000,"Low Value",G208&lt;=50000,"Mid Value",G208&lt;=150000,"High Value",G208&gt;150000,"Premium")</f>
        <v>High Value</v>
      </c>
      <c r="R208" t="str" cm="1">
        <f t="array" ref="R208">_xlfn.IFS(I208&lt;500,"High Risk",I208&lt;650,"Medium Risk",I208&lt;750,"Low Risk",I208&gt;=750,"Very Low Risk")</f>
        <v>High Risk</v>
      </c>
    </row>
    <row r="209" spans="1:18">
      <c r="A209" t="s">
        <v>241</v>
      </c>
      <c r="B209">
        <v>59</v>
      </c>
      <c r="C209" t="s">
        <v>22</v>
      </c>
      <c r="D209" t="s">
        <v>29</v>
      </c>
      <c r="E209" t="s">
        <v>17</v>
      </c>
      <c r="F209" t="s">
        <v>18</v>
      </c>
      <c r="G209">
        <v>73337.73</v>
      </c>
      <c r="H209">
        <v>230945.71</v>
      </c>
      <c r="I209">
        <v>561</v>
      </c>
      <c r="J209">
        <v>179212.81</v>
      </c>
      <c r="K209" t="s">
        <v>38</v>
      </c>
      <c r="L209">
        <v>38</v>
      </c>
      <c r="M209" s="1">
        <v>43329</v>
      </c>
      <c r="N209" t="s">
        <v>20</v>
      </c>
      <c r="O209" t="str" cm="1">
        <f t="array" ref="O209">_xlfn.IFS(L209&lt;=15, "Low Engagement", L209&lt;=35, "Active", L209&lt;=60, "Highly Active", L209&gt;60, "Power User")</f>
        <v>Highly Active</v>
      </c>
      <c r="P209" t="str" cm="1">
        <f t="array" ref="P209">_xlfn.IFS(B209&lt;=25,"Youth",B209&lt;=35,"Young Adult",B209&lt;=50,"Adult",B209&lt;=70,"Senior")</f>
        <v>Senior</v>
      </c>
      <c r="Q209" t="str" cm="1">
        <f t="array" ref="Q209">_xlfn.IFS(G209&lt;10000,"Low Value",G209&lt;=50000,"Mid Value",G209&lt;=150000,"High Value",G209&gt;150000,"Premium")</f>
        <v>High Value</v>
      </c>
      <c r="R209" t="str" cm="1">
        <f t="array" ref="R209">_xlfn.IFS(I209&lt;500,"High Risk",I209&lt;650,"Medium Risk",I209&lt;750,"Low Risk",I209&gt;=750,"Very Low Risk")</f>
        <v>Medium Risk</v>
      </c>
    </row>
    <row r="210" spans="1:18">
      <c r="A210" t="s">
        <v>242</v>
      </c>
      <c r="B210">
        <v>61</v>
      </c>
      <c r="C210" t="s">
        <v>22</v>
      </c>
      <c r="D210" t="s">
        <v>23</v>
      </c>
      <c r="E210" t="s">
        <v>27</v>
      </c>
      <c r="F210" t="s">
        <v>31</v>
      </c>
      <c r="G210">
        <v>184012.05</v>
      </c>
      <c r="H210">
        <v>41182.04</v>
      </c>
      <c r="I210">
        <v>653</v>
      </c>
      <c r="J210">
        <v>98258.58</v>
      </c>
      <c r="K210" t="s">
        <v>19</v>
      </c>
      <c r="L210">
        <v>30</v>
      </c>
      <c r="M210" s="1">
        <v>43702</v>
      </c>
      <c r="N210" t="s">
        <v>20</v>
      </c>
      <c r="O210" t="str" cm="1">
        <f t="array" ref="O210">_xlfn.IFS(L210&lt;=15, "Low Engagement", L210&lt;=35, "Active", L210&lt;=60, "Highly Active", L210&gt;60, "Power User")</f>
        <v>Active</v>
      </c>
      <c r="P210" t="str" cm="1">
        <f t="array" ref="P210">_xlfn.IFS(B210&lt;=25,"Youth",B210&lt;=35,"Young Adult",B210&lt;=50,"Adult",B210&lt;=70,"Senior")</f>
        <v>Senior</v>
      </c>
      <c r="Q210" t="str" cm="1">
        <f t="array" ref="Q210">_xlfn.IFS(G210&lt;10000,"Low Value",G210&lt;=50000,"Mid Value",G210&lt;=150000,"High Value",G210&gt;150000,"Premium")</f>
        <v>Premium</v>
      </c>
      <c r="R210" t="str" cm="1">
        <f t="array" ref="R210">_xlfn.IFS(I210&lt;500,"High Risk",I210&lt;650,"Medium Risk",I210&lt;750,"Low Risk",I210&gt;=750,"Very Low Risk")</f>
        <v>Low Risk</v>
      </c>
    </row>
    <row r="211" spans="1:18">
      <c r="A211" t="s">
        <v>243</v>
      </c>
      <c r="B211">
        <v>41</v>
      </c>
      <c r="C211" t="s">
        <v>15</v>
      </c>
      <c r="D211" t="s">
        <v>29</v>
      </c>
      <c r="E211" t="s">
        <v>27</v>
      </c>
      <c r="F211" t="s">
        <v>31</v>
      </c>
      <c r="G211">
        <v>182815.13</v>
      </c>
      <c r="H211">
        <v>159781.03</v>
      </c>
      <c r="I211">
        <v>611</v>
      </c>
      <c r="J211">
        <v>61788.9</v>
      </c>
      <c r="K211" t="s">
        <v>19</v>
      </c>
      <c r="L211">
        <v>41</v>
      </c>
      <c r="M211" s="1">
        <v>43991</v>
      </c>
      <c r="N211" t="s">
        <v>20</v>
      </c>
      <c r="O211" t="str" cm="1">
        <f t="array" ref="O211">_xlfn.IFS(L211&lt;=15, "Low Engagement", L211&lt;=35, "Active", L211&lt;=60, "Highly Active", L211&gt;60, "Power User")</f>
        <v>Highly Active</v>
      </c>
      <c r="P211" t="str" cm="1">
        <f t="array" ref="P211">_xlfn.IFS(B211&lt;=25,"Youth",B211&lt;=35,"Young Adult",B211&lt;=50,"Adult",B211&lt;=70,"Senior")</f>
        <v>Adult</v>
      </c>
      <c r="Q211" t="str" cm="1">
        <f t="array" ref="Q211">_xlfn.IFS(G211&lt;10000,"Low Value",G211&lt;=50000,"Mid Value",G211&lt;=150000,"High Value",G211&gt;150000,"Premium")</f>
        <v>Premium</v>
      </c>
      <c r="R211" t="str" cm="1">
        <f t="array" ref="R211">_xlfn.IFS(I211&lt;500,"High Risk",I211&lt;650,"Medium Risk",I211&lt;750,"Low Risk",I211&gt;=750,"Very Low Risk")</f>
        <v>Medium Risk</v>
      </c>
    </row>
    <row r="212" spans="1:18">
      <c r="A212" t="s">
        <v>244</v>
      </c>
      <c r="B212">
        <v>32</v>
      </c>
      <c r="C212" t="s">
        <v>15</v>
      </c>
      <c r="D212" t="s">
        <v>41</v>
      </c>
      <c r="E212" t="s">
        <v>47</v>
      </c>
      <c r="F212" t="s">
        <v>18</v>
      </c>
      <c r="G212">
        <v>74155.64</v>
      </c>
      <c r="H212">
        <v>24368.09</v>
      </c>
      <c r="I212">
        <v>435</v>
      </c>
      <c r="J212">
        <v>42282.49</v>
      </c>
      <c r="K212" t="s">
        <v>19</v>
      </c>
      <c r="L212">
        <v>23</v>
      </c>
      <c r="M212" s="1">
        <v>43424</v>
      </c>
      <c r="N212" t="s">
        <v>20</v>
      </c>
      <c r="O212" t="str" cm="1">
        <f t="array" ref="O212">_xlfn.IFS(L212&lt;=15, "Low Engagement", L212&lt;=35, "Active", L212&lt;=60, "Highly Active", L212&gt;60, "Power User")</f>
        <v>Active</v>
      </c>
      <c r="P212" t="str" cm="1">
        <f t="array" ref="P212">_xlfn.IFS(B212&lt;=25,"Youth",B212&lt;=35,"Young Adult",B212&lt;=50,"Adult",B212&lt;=70,"Senior")</f>
        <v>Young Adult</v>
      </c>
      <c r="Q212" t="str" cm="1">
        <f t="array" ref="Q212">_xlfn.IFS(G212&lt;10000,"Low Value",G212&lt;=50000,"Mid Value",G212&lt;=150000,"High Value",G212&gt;150000,"Premium")</f>
        <v>High Value</v>
      </c>
      <c r="R212" t="str" cm="1">
        <f t="array" ref="R212">_xlfn.IFS(I212&lt;500,"High Risk",I212&lt;650,"Medium Risk",I212&lt;750,"Low Risk",I212&gt;=750,"Very Low Risk")</f>
        <v>High Risk</v>
      </c>
    </row>
    <row r="213" spans="1:18">
      <c r="A213" t="s">
        <v>245</v>
      </c>
      <c r="B213">
        <v>49</v>
      </c>
      <c r="C213" t="s">
        <v>22</v>
      </c>
      <c r="D213" t="s">
        <v>23</v>
      </c>
      <c r="E213" t="s">
        <v>24</v>
      </c>
      <c r="F213" t="s">
        <v>45</v>
      </c>
      <c r="G213">
        <v>139020.99</v>
      </c>
      <c r="H213">
        <v>13435.45</v>
      </c>
      <c r="I213">
        <v>772</v>
      </c>
      <c r="J213">
        <v>195915.91</v>
      </c>
      <c r="K213" t="s">
        <v>38</v>
      </c>
      <c r="L213">
        <v>5</v>
      </c>
      <c r="M213" s="1">
        <v>44030</v>
      </c>
      <c r="N213" t="s">
        <v>20</v>
      </c>
      <c r="O213" t="str" cm="1">
        <f t="array" ref="O213">_xlfn.IFS(L213&lt;=15, "Low Engagement", L213&lt;=35, "Active", L213&lt;=60, "Highly Active", L213&gt;60, "Power User")</f>
        <v>Low Engagement</v>
      </c>
      <c r="P213" t="str" cm="1">
        <f t="array" ref="P213">_xlfn.IFS(B213&lt;=25,"Youth",B213&lt;=35,"Young Adult",B213&lt;=50,"Adult",B213&lt;=70,"Senior")</f>
        <v>Adult</v>
      </c>
      <c r="Q213" t="str" cm="1">
        <f t="array" ref="Q213">_xlfn.IFS(G213&lt;10000,"Low Value",G213&lt;=50000,"Mid Value",G213&lt;=150000,"High Value",G213&gt;150000,"Premium")</f>
        <v>High Value</v>
      </c>
      <c r="R213" t="str" cm="1">
        <f t="array" ref="R213">_xlfn.IFS(I213&lt;500,"High Risk",I213&lt;650,"Medium Risk",I213&lt;750,"Low Risk",I213&gt;=750,"Very Low Risk")</f>
        <v>Very Low Risk</v>
      </c>
    </row>
    <row r="214" spans="1:18">
      <c r="A214" t="s">
        <v>246</v>
      </c>
      <c r="B214">
        <v>49</v>
      </c>
      <c r="C214" t="s">
        <v>15</v>
      </c>
      <c r="D214" t="s">
        <v>37</v>
      </c>
      <c r="E214" t="s">
        <v>17</v>
      </c>
      <c r="F214" t="s">
        <v>18</v>
      </c>
      <c r="G214">
        <v>84493.96</v>
      </c>
      <c r="H214">
        <v>101734.69</v>
      </c>
      <c r="I214">
        <v>729</v>
      </c>
      <c r="J214">
        <v>198890.1</v>
      </c>
      <c r="K214" t="s">
        <v>25</v>
      </c>
      <c r="L214">
        <v>21</v>
      </c>
      <c r="M214" s="1">
        <v>43107</v>
      </c>
      <c r="N214" t="s">
        <v>20</v>
      </c>
      <c r="O214" t="str" cm="1">
        <f t="array" ref="O214">_xlfn.IFS(L214&lt;=15, "Low Engagement", L214&lt;=35, "Active", L214&lt;=60, "Highly Active", L214&gt;60, "Power User")</f>
        <v>Active</v>
      </c>
      <c r="P214" t="str" cm="1">
        <f t="array" ref="P214">_xlfn.IFS(B214&lt;=25,"Youth",B214&lt;=35,"Young Adult",B214&lt;=50,"Adult",B214&lt;=70,"Senior")</f>
        <v>Adult</v>
      </c>
      <c r="Q214" t="str" cm="1">
        <f t="array" ref="Q214">_xlfn.IFS(G214&lt;10000,"Low Value",G214&lt;=50000,"Mid Value",G214&lt;=150000,"High Value",G214&gt;150000,"Premium")</f>
        <v>High Value</v>
      </c>
      <c r="R214" t="str" cm="1">
        <f t="array" ref="R214">_xlfn.IFS(I214&lt;500,"High Risk",I214&lt;650,"Medium Risk",I214&lt;750,"Low Risk",I214&gt;=750,"Very Low Risk")</f>
        <v>Low Risk</v>
      </c>
    </row>
    <row r="215" spans="1:18">
      <c r="A215" t="s">
        <v>247</v>
      </c>
      <c r="B215">
        <v>41</v>
      </c>
      <c r="C215" t="s">
        <v>22</v>
      </c>
      <c r="D215" t="s">
        <v>23</v>
      </c>
      <c r="E215" t="s">
        <v>17</v>
      </c>
      <c r="F215" t="s">
        <v>45</v>
      </c>
      <c r="G215">
        <v>141699.22</v>
      </c>
      <c r="H215">
        <v>157113.21</v>
      </c>
      <c r="I215">
        <v>836</v>
      </c>
      <c r="J215">
        <v>199882.98</v>
      </c>
      <c r="K215" t="s">
        <v>38</v>
      </c>
      <c r="L215">
        <v>56</v>
      </c>
      <c r="M215" s="1">
        <v>45054</v>
      </c>
      <c r="N215" t="s">
        <v>20</v>
      </c>
      <c r="O215" t="str" cm="1">
        <f t="array" ref="O215">_xlfn.IFS(L215&lt;=15, "Low Engagement", L215&lt;=35, "Active", L215&lt;=60, "Highly Active", L215&gt;60, "Power User")</f>
        <v>Highly Active</v>
      </c>
      <c r="P215" t="str" cm="1">
        <f t="array" ref="P215">_xlfn.IFS(B215&lt;=25,"Youth",B215&lt;=35,"Young Adult",B215&lt;=50,"Adult",B215&lt;=70,"Senior")</f>
        <v>Adult</v>
      </c>
      <c r="Q215" t="str" cm="1">
        <f t="array" ref="Q215">_xlfn.IFS(G215&lt;10000,"Low Value",G215&lt;=50000,"Mid Value",G215&lt;=150000,"High Value",G215&gt;150000,"Premium")</f>
        <v>High Value</v>
      </c>
      <c r="R215" t="str" cm="1">
        <f t="array" ref="R215">_xlfn.IFS(I215&lt;500,"High Risk",I215&lt;650,"Medium Risk",I215&lt;750,"Low Risk",I215&gt;=750,"Very Low Risk")</f>
        <v>Very Low Risk</v>
      </c>
    </row>
    <row r="216" spans="1:18">
      <c r="A216" t="s">
        <v>248</v>
      </c>
      <c r="B216">
        <v>58</v>
      </c>
      <c r="C216" t="s">
        <v>22</v>
      </c>
      <c r="D216" t="s">
        <v>37</v>
      </c>
      <c r="E216" t="s">
        <v>17</v>
      </c>
      <c r="F216" t="s">
        <v>33</v>
      </c>
      <c r="G216">
        <v>114005.83</v>
      </c>
      <c r="H216">
        <v>50921.62</v>
      </c>
      <c r="I216">
        <v>445</v>
      </c>
      <c r="J216">
        <v>23165.57</v>
      </c>
      <c r="K216" t="s">
        <v>19</v>
      </c>
      <c r="L216">
        <v>6</v>
      </c>
      <c r="M216" s="1">
        <v>44579</v>
      </c>
      <c r="N216" t="s">
        <v>20</v>
      </c>
      <c r="O216" t="str" cm="1">
        <f t="array" ref="O216">_xlfn.IFS(L216&lt;=15, "Low Engagement", L216&lt;=35, "Active", L216&lt;=60, "Highly Active", L216&gt;60, "Power User")</f>
        <v>Low Engagement</v>
      </c>
      <c r="P216" t="str" cm="1">
        <f t="array" ref="P216">_xlfn.IFS(B216&lt;=25,"Youth",B216&lt;=35,"Young Adult",B216&lt;=50,"Adult",B216&lt;=70,"Senior")</f>
        <v>Senior</v>
      </c>
      <c r="Q216" t="str" cm="1">
        <f t="array" ref="Q216">_xlfn.IFS(G216&lt;10000,"Low Value",G216&lt;=50000,"Mid Value",G216&lt;=150000,"High Value",G216&gt;150000,"Premium")</f>
        <v>High Value</v>
      </c>
      <c r="R216" t="str" cm="1">
        <f t="array" ref="R216">_xlfn.IFS(I216&lt;500,"High Risk",I216&lt;650,"Medium Risk",I216&lt;750,"Low Risk",I216&gt;=750,"Very Low Risk")</f>
        <v>High Risk</v>
      </c>
    </row>
    <row r="217" spans="1:18">
      <c r="A217" t="s">
        <v>249</v>
      </c>
      <c r="B217">
        <v>69</v>
      </c>
      <c r="C217" t="s">
        <v>15</v>
      </c>
      <c r="D217" t="s">
        <v>16</v>
      </c>
      <c r="E217" t="s">
        <v>17</v>
      </c>
      <c r="F217" t="s">
        <v>45</v>
      </c>
      <c r="G217">
        <v>358521.38</v>
      </c>
      <c r="H217">
        <v>152044.38</v>
      </c>
      <c r="I217">
        <v>823</v>
      </c>
      <c r="J217">
        <v>137020.37</v>
      </c>
      <c r="K217" t="s">
        <v>38</v>
      </c>
      <c r="L217">
        <v>49</v>
      </c>
      <c r="M217" s="1">
        <v>44894</v>
      </c>
      <c r="N217" t="s">
        <v>20</v>
      </c>
      <c r="O217" t="str" cm="1">
        <f t="array" ref="O217">_xlfn.IFS(L217&lt;=15, "Low Engagement", L217&lt;=35, "Active", L217&lt;=60, "Highly Active", L217&gt;60, "Power User")</f>
        <v>Highly Active</v>
      </c>
      <c r="P217" t="str" cm="1">
        <f t="array" ref="P217">_xlfn.IFS(B217&lt;=25,"Youth",B217&lt;=35,"Young Adult",B217&lt;=50,"Adult",B217&lt;=70,"Senior")</f>
        <v>Senior</v>
      </c>
      <c r="Q217" t="str" cm="1">
        <f t="array" ref="Q217">_xlfn.IFS(G217&lt;10000,"Low Value",G217&lt;=50000,"Mid Value",G217&lt;=150000,"High Value",G217&gt;150000,"Premium")</f>
        <v>Premium</v>
      </c>
      <c r="R217" t="str" cm="1">
        <f t="array" ref="R217">_xlfn.IFS(I217&lt;500,"High Risk",I217&lt;650,"Medium Risk",I217&lt;750,"Low Risk",I217&gt;=750,"Very Low Risk")</f>
        <v>Very Low Risk</v>
      </c>
    </row>
    <row r="218" spans="1:18">
      <c r="A218" t="s">
        <v>250</v>
      </c>
      <c r="B218">
        <v>66</v>
      </c>
      <c r="C218" t="s">
        <v>22</v>
      </c>
      <c r="D218" t="s">
        <v>23</v>
      </c>
      <c r="E218" t="s">
        <v>17</v>
      </c>
      <c r="F218" t="s">
        <v>33</v>
      </c>
      <c r="G218">
        <v>116244.44</v>
      </c>
      <c r="H218">
        <v>88270.68</v>
      </c>
      <c r="I218">
        <v>386</v>
      </c>
      <c r="J218">
        <v>43223.19</v>
      </c>
      <c r="K218" t="s">
        <v>25</v>
      </c>
      <c r="L218">
        <v>17</v>
      </c>
      <c r="M218" s="1">
        <v>44574</v>
      </c>
      <c r="N218" t="s">
        <v>20</v>
      </c>
      <c r="O218" t="str" cm="1">
        <f t="array" ref="O218">_xlfn.IFS(L218&lt;=15, "Low Engagement", L218&lt;=35, "Active", L218&lt;=60, "Highly Active", L218&gt;60, "Power User")</f>
        <v>Active</v>
      </c>
      <c r="P218" t="str" cm="1">
        <f t="array" ref="P218">_xlfn.IFS(B218&lt;=25,"Youth",B218&lt;=35,"Young Adult",B218&lt;=50,"Adult",B218&lt;=70,"Senior")</f>
        <v>Senior</v>
      </c>
      <c r="Q218" t="str" cm="1">
        <f t="array" ref="Q218">_xlfn.IFS(G218&lt;10000,"Low Value",G218&lt;=50000,"Mid Value",G218&lt;=150000,"High Value",G218&gt;150000,"Premium")</f>
        <v>High Value</v>
      </c>
      <c r="R218" t="str" cm="1">
        <f t="array" ref="R218">_xlfn.IFS(I218&lt;500,"High Risk",I218&lt;650,"Medium Risk",I218&lt;750,"Low Risk",I218&gt;=750,"Very Low Risk")</f>
        <v>High Risk</v>
      </c>
    </row>
    <row r="219" spans="1:18">
      <c r="A219" t="s">
        <v>251</v>
      </c>
      <c r="B219">
        <v>66</v>
      </c>
      <c r="C219" t="s">
        <v>22</v>
      </c>
      <c r="D219" t="s">
        <v>23</v>
      </c>
      <c r="E219" t="s">
        <v>27</v>
      </c>
      <c r="F219" t="s">
        <v>33</v>
      </c>
      <c r="G219">
        <v>84576</v>
      </c>
      <c r="H219">
        <v>89346.49</v>
      </c>
      <c r="I219">
        <v>408</v>
      </c>
      <c r="J219">
        <v>45015.199999999997</v>
      </c>
      <c r="K219" t="s">
        <v>19</v>
      </c>
      <c r="L219">
        <v>25</v>
      </c>
      <c r="M219" s="1">
        <v>43640</v>
      </c>
      <c r="N219" t="s">
        <v>35</v>
      </c>
      <c r="O219" t="str" cm="1">
        <f t="array" ref="O219">_xlfn.IFS(L219&lt;=15, "Low Engagement", L219&lt;=35, "Active", L219&lt;=60, "Highly Active", L219&gt;60, "Power User")</f>
        <v>Active</v>
      </c>
      <c r="P219" t="str" cm="1">
        <f t="array" ref="P219">_xlfn.IFS(B219&lt;=25,"Youth",B219&lt;=35,"Young Adult",B219&lt;=50,"Adult",B219&lt;=70,"Senior")</f>
        <v>Senior</v>
      </c>
      <c r="Q219" t="str" cm="1">
        <f t="array" ref="Q219">_xlfn.IFS(G219&lt;10000,"Low Value",G219&lt;=50000,"Mid Value",G219&lt;=150000,"High Value",G219&gt;150000,"Premium")</f>
        <v>High Value</v>
      </c>
      <c r="R219" t="str" cm="1">
        <f t="array" ref="R219">_xlfn.IFS(I219&lt;500,"High Risk",I219&lt;650,"Medium Risk",I219&lt;750,"Low Risk",I219&gt;=750,"Very Low Risk")</f>
        <v>High Risk</v>
      </c>
    </row>
    <row r="220" spans="1:18">
      <c r="A220" t="s">
        <v>252</v>
      </c>
      <c r="B220">
        <v>69</v>
      </c>
      <c r="C220" t="s">
        <v>22</v>
      </c>
      <c r="D220" t="s">
        <v>37</v>
      </c>
      <c r="E220" t="s">
        <v>17</v>
      </c>
      <c r="F220" t="s">
        <v>31</v>
      </c>
      <c r="G220">
        <v>129551.61</v>
      </c>
      <c r="H220">
        <v>65528.11</v>
      </c>
      <c r="I220">
        <v>722</v>
      </c>
      <c r="J220">
        <v>327532.14</v>
      </c>
      <c r="K220" t="s">
        <v>25</v>
      </c>
      <c r="L220">
        <v>24</v>
      </c>
      <c r="M220" s="1">
        <v>45091</v>
      </c>
      <c r="N220" t="s">
        <v>20</v>
      </c>
      <c r="O220" t="str" cm="1">
        <f t="array" ref="O220">_xlfn.IFS(L220&lt;=15, "Low Engagement", L220&lt;=35, "Active", L220&lt;=60, "Highly Active", L220&gt;60, "Power User")</f>
        <v>Active</v>
      </c>
      <c r="P220" t="str" cm="1">
        <f t="array" ref="P220">_xlfn.IFS(B220&lt;=25,"Youth",B220&lt;=35,"Young Adult",B220&lt;=50,"Adult",B220&lt;=70,"Senior")</f>
        <v>Senior</v>
      </c>
      <c r="Q220" t="str" cm="1">
        <f t="array" ref="Q220">_xlfn.IFS(G220&lt;10000,"Low Value",G220&lt;=50000,"Mid Value",G220&lt;=150000,"High Value",G220&gt;150000,"Premium")</f>
        <v>High Value</v>
      </c>
      <c r="R220" t="str" cm="1">
        <f t="array" ref="R220">_xlfn.IFS(I220&lt;500,"High Risk",I220&lt;650,"Medium Risk",I220&lt;750,"Low Risk",I220&gt;=750,"Very Low Risk")</f>
        <v>Low Risk</v>
      </c>
    </row>
    <row r="221" spans="1:18">
      <c r="A221" t="s">
        <v>253</v>
      </c>
      <c r="B221">
        <v>29</v>
      </c>
      <c r="C221" t="s">
        <v>22</v>
      </c>
      <c r="D221" t="s">
        <v>29</v>
      </c>
      <c r="E221" t="s">
        <v>24</v>
      </c>
      <c r="F221" t="s">
        <v>45</v>
      </c>
      <c r="G221">
        <v>478994.04</v>
      </c>
      <c r="H221">
        <v>4601.09</v>
      </c>
      <c r="I221">
        <v>644</v>
      </c>
      <c r="J221">
        <v>66291.27</v>
      </c>
      <c r="K221" t="s">
        <v>25</v>
      </c>
      <c r="L221">
        <v>22</v>
      </c>
      <c r="M221" s="1">
        <v>44126</v>
      </c>
      <c r="N221" t="s">
        <v>20</v>
      </c>
      <c r="O221" t="str" cm="1">
        <f t="array" ref="O221">_xlfn.IFS(L221&lt;=15, "Low Engagement", L221&lt;=35, "Active", L221&lt;=60, "Highly Active", L221&gt;60, "Power User")</f>
        <v>Active</v>
      </c>
      <c r="P221" t="str" cm="1">
        <f t="array" ref="P221">_xlfn.IFS(B221&lt;=25,"Youth",B221&lt;=35,"Young Adult",B221&lt;=50,"Adult",B221&lt;=70,"Senior")</f>
        <v>Young Adult</v>
      </c>
      <c r="Q221" t="str" cm="1">
        <f t="array" ref="Q221">_xlfn.IFS(G221&lt;10000,"Low Value",G221&lt;=50000,"Mid Value",G221&lt;=150000,"High Value",G221&gt;150000,"Premium")</f>
        <v>Premium</v>
      </c>
      <c r="R221" t="str" cm="1">
        <f t="array" ref="R221">_xlfn.IFS(I221&lt;500,"High Risk",I221&lt;650,"Medium Risk",I221&lt;750,"Low Risk",I221&gt;=750,"Very Low Risk")</f>
        <v>Medium Risk</v>
      </c>
    </row>
    <row r="222" spans="1:18">
      <c r="A222" t="s">
        <v>254</v>
      </c>
      <c r="B222">
        <v>56</v>
      </c>
      <c r="C222" t="s">
        <v>15</v>
      </c>
      <c r="D222" t="s">
        <v>16</v>
      </c>
      <c r="E222" t="s">
        <v>47</v>
      </c>
      <c r="F222" t="s">
        <v>33</v>
      </c>
      <c r="G222">
        <v>24152.400000000001</v>
      </c>
      <c r="H222">
        <v>6914.22</v>
      </c>
      <c r="I222">
        <v>565</v>
      </c>
      <c r="J222">
        <v>161865.1</v>
      </c>
      <c r="K222" t="s">
        <v>38</v>
      </c>
      <c r="L222">
        <v>13</v>
      </c>
      <c r="M222" s="1">
        <v>44661</v>
      </c>
      <c r="N222" t="s">
        <v>20</v>
      </c>
      <c r="O222" t="str" cm="1">
        <f t="array" ref="O222">_xlfn.IFS(L222&lt;=15, "Low Engagement", L222&lt;=35, "Active", L222&lt;=60, "Highly Active", L222&gt;60, "Power User")</f>
        <v>Low Engagement</v>
      </c>
      <c r="P222" t="str" cm="1">
        <f t="array" ref="P222">_xlfn.IFS(B222&lt;=25,"Youth",B222&lt;=35,"Young Adult",B222&lt;=50,"Adult",B222&lt;=70,"Senior")</f>
        <v>Senior</v>
      </c>
      <c r="Q222" t="str" cm="1">
        <f t="array" ref="Q222">_xlfn.IFS(G222&lt;10000,"Low Value",G222&lt;=50000,"Mid Value",G222&lt;=150000,"High Value",G222&gt;150000,"Premium")</f>
        <v>Mid Value</v>
      </c>
      <c r="R222" t="str" cm="1">
        <f t="array" ref="R222">_xlfn.IFS(I222&lt;500,"High Risk",I222&lt;650,"Medium Risk",I222&lt;750,"Low Risk",I222&gt;=750,"Very Low Risk")</f>
        <v>Medium Risk</v>
      </c>
    </row>
    <row r="223" spans="1:18">
      <c r="A223" t="s">
        <v>255</v>
      </c>
      <c r="B223">
        <v>19</v>
      </c>
      <c r="C223" t="s">
        <v>22</v>
      </c>
      <c r="D223" t="s">
        <v>23</v>
      </c>
      <c r="E223" t="s">
        <v>27</v>
      </c>
      <c r="F223" t="s">
        <v>31</v>
      </c>
      <c r="G223">
        <v>65225.22</v>
      </c>
      <c r="H223">
        <v>186383.23</v>
      </c>
      <c r="I223">
        <v>793</v>
      </c>
      <c r="J223">
        <v>261509.09</v>
      </c>
      <c r="K223" t="s">
        <v>38</v>
      </c>
      <c r="L223">
        <v>17</v>
      </c>
      <c r="M223" s="1">
        <v>43466</v>
      </c>
      <c r="N223" t="s">
        <v>20</v>
      </c>
      <c r="O223" t="str" cm="1">
        <f t="array" ref="O223">_xlfn.IFS(L223&lt;=15, "Low Engagement", L223&lt;=35, "Active", L223&lt;=60, "Highly Active", L223&gt;60, "Power User")</f>
        <v>Active</v>
      </c>
      <c r="P223" t="str" cm="1">
        <f t="array" ref="P223">_xlfn.IFS(B223&lt;=25,"Youth",B223&lt;=35,"Young Adult",B223&lt;=50,"Adult",B223&lt;=70,"Senior")</f>
        <v>Youth</v>
      </c>
      <c r="Q223" t="str" cm="1">
        <f t="array" ref="Q223">_xlfn.IFS(G223&lt;10000,"Low Value",G223&lt;=50000,"Mid Value",G223&lt;=150000,"High Value",G223&gt;150000,"Premium")</f>
        <v>High Value</v>
      </c>
      <c r="R223" t="str" cm="1">
        <f t="array" ref="R223">_xlfn.IFS(I223&lt;500,"High Risk",I223&lt;650,"Medium Risk",I223&lt;750,"Low Risk",I223&gt;=750,"Very Low Risk")</f>
        <v>Very Low Risk</v>
      </c>
    </row>
    <row r="224" spans="1:18">
      <c r="A224" t="s">
        <v>256</v>
      </c>
      <c r="B224">
        <v>20</v>
      </c>
      <c r="C224" t="s">
        <v>22</v>
      </c>
      <c r="D224" t="s">
        <v>37</v>
      </c>
      <c r="E224" t="s">
        <v>17</v>
      </c>
      <c r="F224" t="s">
        <v>18</v>
      </c>
      <c r="G224">
        <v>61524.34</v>
      </c>
      <c r="H224">
        <v>168514.99</v>
      </c>
      <c r="I224">
        <v>632</v>
      </c>
      <c r="J224">
        <v>149376.09</v>
      </c>
      <c r="K224" t="s">
        <v>25</v>
      </c>
      <c r="L224">
        <v>14</v>
      </c>
      <c r="M224" s="1">
        <v>44140</v>
      </c>
      <c r="N224" t="s">
        <v>20</v>
      </c>
      <c r="O224" t="str" cm="1">
        <f t="array" ref="O224">_xlfn.IFS(L224&lt;=15, "Low Engagement", L224&lt;=35, "Active", L224&lt;=60, "Highly Active", L224&gt;60, "Power User")</f>
        <v>Low Engagement</v>
      </c>
      <c r="P224" t="str" cm="1">
        <f t="array" ref="P224">_xlfn.IFS(B224&lt;=25,"Youth",B224&lt;=35,"Young Adult",B224&lt;=50,"Adult",B224&lt;=70,"Senior")</f>
        <v>Youth</v>
      </c>
      <c r="Q224" t="str" cm="1">
        <f t="array" ref="Q224">_xlfn.IFS(G224&lt;10000,"Low Value",G224&lt;=50000,"Mid Value",G224&lt;=150000,"High Value",G224&gt;150000,"Premium")</f>
        <v>High Value</v>
      </c>
      <c r="R224" t="str" cm="1">
        <f t="array" ref="R224">_xlfn.IFS(I224&lt;500,"High Risk",I224&lt;650,"Medium Risk",I224&lt;750,"Low Risk",I224&gt;=750,"Very Low Risk")</f>
        <v>Medium Risk</v>
      </c>
    </row>
    <row r="225" spans="1:18">
      <c r="A225" t="s">
        <v>257</v>
      </c>
      <c r="B225">
        <v>66</v>
      </c>
      <c r="C225" t="s">
        <v>22</v>
      </c>
      <c r="D225" t="s">
        <v>16</v>
      </c>
      <c r="E225" t="s">
        <v>17</v>
      </c>
      <c r="F225" t="s">
        <v>33</v>
      </c>
      <c r="G225">
        <v>144967.57999999999</v>
      </c>
      <c r="H225">
        <v>131087.75</v>
      </c>
      <c r="I225">
        <v>712</v>
      </c>
      <c r="J225">
        <v>286411.45</v>
      </c>
      <c r="K225" t="s">
        <v>38</v>
      </c>
      <c r="L225">
        <v>34</v>
      </c>
      <c r="M225" s="1">
        <v>44970</v>
      </c>
      <c r="N225" t="s">
        <v>20</v>
      </c>
      <c r="O225" t="str" cm="1">
        <f t="array" ref="O225">_xlfn.IFS(L225&lt;=15, "Low Engagement", L225&lt;=35, "Active", L225&lt;=60, "Highly Active", L225&gt;60, "Power User")</f>
        <v>Active</v>
      </c>
      <c r="P225" t="str" cm="1">
        <f t="array" ref="P225">_xlfn.IFS(B225&lt;=25,"Youth",B225&lt;=35,"Young Adult",B225&lt;=50,"Adult",B225&lt;=70,"Senior")</f>
        <v>Senior</v>
      </c>
      <c r="Q225" t="str" cm="1">
        <f t="array" ref="Q225">_xlfn.IFS(G225&lt;10000,"Low Value",G225&lt;=50000,"Mid Value",G225&lt;=150000,"High Value",G225&gt;150000,"Premium")</f>
        <v>High Value</v>
      </c>
      <c r="R225" t="str" cm="1">
        <f t="array" ref="R225">_xlfn.IFS(I225&lt;500,"High Risk",I225&lt;650,"Medium Risk",I225&lt;750,"Low Risk",I225&gt;=750,"Very Low Risk")</f>
        <v>Low Risk</v>
      </c>
    </row>
    <row r="226" spans="1:18">
      <c r="A226" t="s">
        <v>258</v>
      </c>
      <c r="B226">
        <v>54</v>
      </c>
      <c r="C226" t="s">
        <v>15</v>
      </c>
      <c r="D226" t="s">
        <v>41</v>
      </c>
      <c r="E226" t="s">
        <v>27</v>
      </c>
      <c r="F226" t="s">
        <v>45</v>
      </c>
      <c r="G226">
        <v>93008.5</v>
      </c>
      <c r="H226">
        <v>120954.97</v>
      </c>
      <c r="I226">
        <v>490</v>
      </c>
      <c r="J226">
        <v>49627.14</v>
      </c>
      <c r="K226" t="s">
        <v>19</v>
      </c>
      <c r="L226">
        <v>26</v>
      </c>
      <c r="M226" s="1">
        <v>43318</v>
      </c>
      <c r="N226" t="s">
        <v>20</v>
      </c>
      <c r="O226" t="str" cm="1">
        <f t="array" ref="O226">_xlfn.IFS(L226&lt;=15, "Low Engagement", L226&lt;=35, "Active", L226&lt;=60, "Highly Active", L226&gt;60, "Power User")</f>
        <v>Active</v>
      </c>
      <c r="P226" t="str" cm="1">
        <f t="array" ref="P226">_xlfn.IFS(B226&lt;=25,"Youth",B226&lt;=35,"Young Adult",B226&lt;=50,"Adult",B226&lt;=70,"Senior")</f>
        <v>Senior</v>
      </c>
      <c r="Q226" t="str" cm="1">
        <f t="array" ref="Q226">_xlfn.IFS(G226&lt;10000,"Low Value",G226&lt;=50000,"Mid Value",G226&lt;=150000,"High Value",G226&gt;150000,"Premium")</f>
        <v>High Value</v>
      </c>
      <c r="R226" t="str" cm="1">
        <f t="array" ref="R226">_xlfn.IFS(I226&lt;500,"High Risk",I226&lt;650,"Medium Risk",I226&lt;750,"Low Risk",I226&gt;=750,"Very Low Risk")</f>
        <v>High Risk</v>
      </c>
    </row>
    <row r="227" spans="1:18">
      <c r="A227" t="s">
        <v>259</v>
      </c>
      <c r="B227">
        <v>66</v>
      </c>
      <c r="C227" t="s">
        <v>22</v>
      </c>
      <c r="D227" t="s">
        <v>23</v>
      </c>
      <c r="E227" t="s">
        <v>27</v>
      </c>
      <c r="F227" t="s">
        <v>18</v>
      </c>
      <c r="G227">
        <v>3232.37</v>
      </c>
      <c r="H227">
        <v>136809.85</v>
      </c>
      <c r="I227">
        <v>441</v>
      </c>
      <c r="J227">
        <v>33574.53</v>
      </c>
      <c r="K227" t="s">
        <v>19</v>
      </c>
      <c r="L227">
        <v>19</v>
      </c>
      <c r="M227" s="1">
        <v>44883</v>
      </c>
      <c r="N227" t="s">
        <v>20</v>
      </c>
      <c r="O227" t="str" cm="1">
        <f t="array" ref="O227">_xlfn.IFS(L227&lt;=15, "Low Engagement", L227&lt;=35, "Active", L227&lt;=60, "Highly Active", L227&gt;60, "Power User")</f>
        <v>Active</v>
      </c>
      <c r="P227" t="str" cm="1">
        <f t="array" ref="P227">_xlfn.IFS(B227&lt;=25,"Youth",B227&lt;=35,"Young Adult",B227&lt;=50,"Adult",B227&lt;=70,"Senior")</f>
        <v>Senior</v>
      </c>
      <c r="Q227" t="str" cm="1">
        <f t="array" ref="Q227">_xlfn.IFS(G227&lt;10000,"Low Value",G227&lt;=50000,"Mid Value",G227&lt;=150000,"High Value",G227&gt;150000,"Premium")</f>
        <v>Low Value</v>
      </c>
      <c r="R227" t="str" cm="1">
        <f t="array" ref="R227">_xlfn.IFS(I227&lt;500,"High Risk",I227&lt;650,"Medium Risk",I227&lt;750,"Low Risk",I227&gt;=750,"Very Low Risk")</f>
        <v>High Risk</v>
      </c>
    </row>
    <row r="228" spans="1:18">
      <c r="A228" t="s">
        <v>260</v>
      </c>
      <c r="B228">
        <v>34</v>
      </c>
      <c r="C228" t="s">
        <v>15</v>
      </c>
      <c r="D228" t="s">
        <v>29</v>
      </c>
      <c r="E228" t="s">
        <v>27</v>
      </c>
      <c r="F228" t="s">
        <v>31</v>
      </c>
      <c r="G228">
        <v>15871.17</v>
      </c>
      <c r="H228">
        <v>186719.39</v>
      </c>
      <c r="I228">
        <v>372</v>
      </c>
      <c r="J228">
        <v>40329.15</v>
      </c>
      <c r="K228" t="s">
        <v>25</v>
      </c>
      <c r="L228">
        <v>26</v>
      </c>
      <c r="M228" s="1">
        <v>44381</v>
      </c>
      <c r="N228" t="s">
        <v>20</v>
      </c>
      <c r="O228" t="str" cm="1">
        <f t="array" ref="O228">_xlfn.IFS(L228&lt;=15, "Low Engagement", L228&lt;=35, "Active", L228&lt;=60, "Highly Active", L228&gt;60, "Power User")</f>
        <v>Active</v>
      </c>
      <c r="P228" t="str" cm="1">
        <f t="array" ref="P228">_xlfn.IFS(B228&lt;=25,"Youth",B228&lt;=35,"Young Adult",B228&lt;=50,"Adult",B228&lt;=70,"Senior")</f>
        <v>Young Adult</v>
      </c>
      <c r="Q228" t="str" cm="1">
        <f t="array" ref="Q228">_xlfn.IFS(G228&lt;10000,"Low Value",G228&lt;=50000,"Mid Value",G228&lt;=150000,"High Value",G228&gt;150000,"Premium")</f>
        <v>Mid Value</v>
      </c>
      <c r="R228" t="str" cm="1">
        <f t="array" ref="R228">_xlfn.IFS(I228&lt;500,"High Risk",I228&lt;650,"Medium Risk",I228&lt;750,"Low Risk",I228&gt;=750,"Very Low Risk")</f>
        <v>High Risk</v>
      </c>
    </row>
    <row r="229" spans="1:18">
      <c r="A229" t="s">
        <v>261</v>
      </c>
      <c r="B229">
        <v>66</v>
      </c>
      <c r="C229" t="s">
        <v>15</v>
      </c>
      <c r="D229" t="s">
        <v>29</v>
      </c>
      <c r="E229" t="s">
        <v>27</v>
      </c>
      <c r="F229" t="s">
        <v>45</v>
      </c>
      <c r="G229">
        <v>73582.559999999998</v>
      </c>
      <c r="H229">
        <v>60377.8</v>
      </c>
      <c r="I229">
        <v>466</v>
      </c>
      <c r="J229">
        <v>39016.730000000003</v>
      </c>
      <c r="K229" t="s">
        <v>19</v>
      </c>
      <c r="L229">
        <v>3</v>
      </c>
      <c r="M229" s="1">
        <v>43712</v>
      </c>
      <c r="N229" t="s">
        <v>20</v>
      </c>
      <c r="O229" t="str" cm="1">
        <f t="array" ref="O229">_xlfn.IFS(L229&lt;=15, "Low Engagement", L229&lt;=35, "Active", L229&lt;=60, "Highly Active", L229&gt;60, "Power User")</f>
        <v>Low Engagement</v>
      </c>
      <c r="P229" t="str" cm="1">
        <f t="array" ref="P229">_xlfn.IFS(B229&lt;=25,"Youth",B229&lt;=35,"Young Adult",B229&lt;=50,"Adult",B229&lt;=70,"Senior")</f>
        <v>Senior</v>
      </c>
      <c r="Q229" t="str" cm="1">
        <f t="array" ref="Q229">_xlfn.IFS(G229&lt;10000,"Low Value",G229&lt;=50000,"Mid Value",G229&lt;=150000,"High Value",G229&gt;150000,"Premium")</f>
        <v>High Value</v>
      </c>
      <c r="R229" t="str" cm="1">
        <f t="array" ref="R229">_xlfn.IFS(I229&lt;500,"High Risk",I229&lt;650,"Medium Risk",I229&lt;750,"Low Risk",I229&gt;=750,"Very Low Risk")</f>
        <v>High Risk</v>
      </c>
    </row>
    <row r="230" spans="1:18">
      <c r="A230" t="s">
        <v>262</v>
      </c>
      <c r="B230">
        <v>19</v>
      </c>
      <c r="C230" t="s">
        <v>22</v>
      </c>
      <c r="D230" t="s">
        <v>23</v>
      </c>
      <c r="E230" t="s">
        <v>27</v>
      </c>
      <c r="F230" t="s">
        <v>31</v>
      </c>
      <c r="G230">
        <v>182024.09</v>
      </c>
      <c r="H230">
        <v>80243.92</v>
      </c>
      <c r="I230">
        <v>467</v>
      </c>
      <c r="J230">
        <v>23502.240000000002</v>
      </c>
      <c r="K230" t="s">
        <v>19</v>
      </c>
      <c r="L230">
        <v>2</v>
      </c>
      <c r="M230" s="1">
        <v>44824</v>
      </c>
      <c r="N230" t="s">
        <v>20</v>
      </c>
      <c r="O230" t="str" cm="1">
        <f t="array" ref="O230">_xlfn.IFS(L230&lt;=15, "Low Engagement", L230&lt;=35, "Active", L230&lt;=60, "Highly Active", L230&gt;60, "Power User")</f>
        <v>Low Engagement</v>
      </c>
      <c r="P230" t="str" cm="1">
        <f t="array" ref="P230">_xlfn.IFS(B230&lt;=25,"Youth",B230&lt;=35,"Young Adult",B230&lt;=50,"Adult",B230&lt;=70,"Senior")</f>
        <v>Youth</v>
      </c>
      <c r="Q230" t="str" cm="1">
        <f t="array" ref="Q230">_xlfn.IFS(G230&lt;10000,"Low Value",G230&lt;=50000,"Mid Value",G230&lt;=150000,"High Value",G230&gt;150000,"Premium")</f>
        <v>Premium</v>
      </c>
      <c r="R230" t="str" cm="1">
        <f t="array" ref="R230">_xlfn.IFS(I230&lt;500,"High Risk",I230&lt;650,"Medium Risk",I230&lt;750,"Low Risk",I230&gt;=750,"Very Low Risk")</f>
        <v>High Risk</v>
      </c>
    </row>
    <row r="231" spans="1:18">
      <c r="A231" t="s">
        <v>263</v>
      </c>
      <c r="B231">
        <v>19</v>
      </c>
      <c r="C231" t="s">
        <v>22</v>
      </c>
      <c r="D231" t="s">
        <v>29</v>
      </c>
      <c r="E231" t="s">
        <v>17</v>
      </c>
      <c r="F231" t="s">
        <v>31</v>
      </c>
      <c r="G231">
        <v>145645.29</v>
      </c>
      <c r="H231">
        <v>293221.01</v>
      </c>
      <c r="I231">
        <v>558</v>
      </c>
      <c r="J231">
        <v>159014.29999999999</v>
      </c>
      <c r="K231" t="s">
        <v>25</v>
      </c>
      <c r="L231">
        <v>28</v>
      </c>
      <c r="M231" s="1">
        <v>44409</v>
      </c>
      <c r="N231" t="s">
        <v>20</v>
      </c>
      <c r="O231" t="str" cm="1">
        <f t="array" ref="O231">_xlfn.IFS(L231&lt;=15, "Low Engagement", L231&lt;=35, "Active", L231&lt;=60, "Highly Active", L231&gt;60, "Power User")</f>
        <v>Active</v>
      </c>
      <c r="P231" t="str" cm="1">
        <f t="array" ref="P231">_xlfn.IFS(B231&lt;=25,"Youth",B231&lt;=35,"Young Adult",B231&lt;=50,"Adult",B231&lt;=70,"Senior")</f>
        <v>Youth</v>
      </c>
      <c r="Q231" t="str" cm="1">
        <f t="array" ref="Q231">_xlfn.IFS(G231&lt;10000,"Low Value",G231&lt;=50000,"Mid Value",G231&lt;=150000,"High Value",G231&gt;150000,"Premium")</f>
        <v>High Value</v>
      </c>
      <c r="R231" t="str" cm="1">
        <f t="array" ref="R231">_xlfn.IFS(I231&lt;500,"High Risk",I231&lt;650,"Medium Risk",I231&lt;750,"Low Risk",I231&gt;=750,"Very Low Risk")</f>
        <v>Medium Risk</v>
      </c>
    </row>
    <row r="232" spans="1:18">
      <c r="A232" t="s">
        <v>264</v>
      </c>
      <c r="B232">
        <v>45</v>
      </c>
      <c r="C232" t="s">
        <v>15</v>
      </c>
      <c r="D232" t="s">
        <v>23</v>
      </c>
      <c r="E232" t="s">
        <v>17</v>
      </c>
      <c r="F232" t="s">
        <v>45</v>
      </c>
      <c r="G232">
        <v>354697.86</v>
      </c>
      <c r="H232">
        <v>123934.04</v>
      </c>
      <c r="I232">
        <v>738</v>
      </c>
      <c r="J232">
        <v>454945.78</v>
      </c>
      <c r="K232" t="s">
        <v>38</v>
      </c>
      <c r="L232">
        <v>2</v>
      </c>
      <c r="M232" s="1">
        <v>44140</v>
      </c>
      <c r="N232" t="s">
        <v>20</v>
      </c>
      <c r="O232" t="str" cm="1">
        <f t="array" ref="O232">_xlfn.IFS(L232&lt;=15, "Low Engagement", L232&lt;=35, "Active", L232&lt;=60, "Highly Active", L232&gt;60, "Power User")</f>
        <v>Low Engagement</v>
      </c>
      <c r="P232" t="str" cm="1">
        <f t="array" ref="P232">_xlfn.IFS(B232&lt;=25,"Youth",B232&lt;=35,"Young Adult",B232&lt;=50,"Adult",B232&lt;=70,"Senior")</f>
        <v>Adult</v>
      </c>
      <c r="Q232" t="str" cm="1">
        <f t="array" ref="Q232">_xlfn.IFS(G232&lt;10000,"Low Value",G232&lt;=50000,"Mid Value",G232&lt;=150000,"High Value",G232&gt;150000,"Premium")</f>
        <v>Premium</v>
      </c>
      <c r="R232" t="str" cm="1">
        <f t="array" ref="R232">_xlfn.IFS(I232&lt;500,"High Risk",I232&lt;650,"Medium Risk",I232&lt;750,"Low Risk",I232&gt;=750,"Very Low Risk")</f>
        <v>Low Risk</v>
      </c>
    </row>
    <row r="233" spans="1:18">
      <c r="A233" t="s">
        <v>265</v>
      </c>
      <c r="B233">
        <v>40</v>
      </c>
      <c r="C233" t="s">
        <v>22</v>
      </c>
      <c r="D233" t="s">
        <v>16</v>
      </c>
      <c r="E233" t="s">
        <v>17</v>
      </c>
      <c r="F233" t="s">
        <v>31</v>
      </c>
      <c r="G233">
        <v>106901.7</v>
      </c>
      <c r="H233">
        <v>26317.26</v>
      </c>
      <c r="I233">
        <v>410</v>
      </c>
      <c r="J233">
        <v>45527.75</v>
      </c>
      <c r="K233" t="s">
        <v>25</v>
      </c>
      <c r="L233">
        <v>22</v>
      </c>
      <c r="M233" s="1">
        <v>44348</v>
      </c>
      <c r="N233" t="s">
        <v>20</v>
      </c>
      <c r="O233" t="str" cm="1">
        <f t="array" ref="O233">_xlfn.IFS(L233&lt;=15, "Low Engagement", L233&lt;=35, "Active", L233&lt;=60, "Highly Active", L233&gt;60, "Power User")</f>
        <v>Active</v>
      </c>
      <c r="P233" t="str" cm="1">
        <f t="array" ref="P233">_xlfn.IFS(B233&lt;=25,"Youth",B233&lt;=35,"Young Adult",B233&lt;=50,"Adult",B233&lt;=70,"Senior")</f>
        <v>Adult</v>
      </c>
      <c r="Q233" t="str" cm="1">
        <f t="array" ref="Q233">_xlfn.IFS(G233&lt;10000,"Low Value",G233&lt;=50000,"Mid Value",G233&lt;=150000,"High Value",G233&gt;150000,"Premium")</f>
        <v>High Value</v>
      </c>
      <c r="R233" t="str" cm="1">
        <f t="array" ref="R233">_xlfn.IFS(I233&lt;500,"High Risk",I233&lt;650,"Medium Risk",I233&lt;750,"Low Risk",I233&gt;=750,"Very Low Risk")</f>
        <v>High Risk</v>
      </c>
    </row>
    <row r="234" spans="1:18">
      <c r="A234" t="s">
        <v>266</v>
      </c>
      <c r="B234">
        <v>54</v>
      </c>
      <c r="C234" t="s">
        <v>15</v>
      </c>
      <c r="D234" t="s">
        <v>29</v>
      </c>
      <c r="E234" t="s">
        <v>47</v>
      </c>
      <c r="F234" t="s">
        <v>31</v>
      </c>
      <c r="G234">
        <v>157480.76</v>
      </c>
      <c r="H234">
        <v>8691.09</v>
      </c>
      <c r="I234">
        <v>830</v>
      </c>
      <c r="J234">
        <v>346788.64</v>
      </c>
      <c r="K234" t="s">
        <v>38</v>
      </c>
      <c r="L234">
        <v>7</v>
      </c>
      <c r="M234" s="1">
        <v>43508</v>
      </c>
      <c r="N234" t="s">
        <v>35</v>
      </c>
      <c r="O234" t="str" cm="1">
        <f t="array" ref="O234">_xlfn.IFS(L234&lt;=15, "Low Engagement", L234&lt;=35, "Active", L234&lt;=60, "Highly Active", L234&gt;60, "Power User")</f>
        <v>Low Engagement</v>
      </c>
      <c r="P234" t="str" cm="1">
        <f t="array" ref="P234">_xlfn.IFS(B234&lt;=25,"Youth",B234&lt;=35,"Young Adult",B234&lt;=50,"Adult",B234&lt;=70,"Senior")</f>
        <v>Senior</v>
      </c>
      <c r="Q234" t="str" cm="1">
        <f t="array" ref="Q234">_xlfn.IFS(G234&lt;10000,"Low Value",G234&lt;=50000,"Mid Value",G234&lt;=150000,"High Value",G234&gt;150000,"Premium")</f>
        <v>Premium</v>
      </c>
      <c r="R234" t="str" cm="1">
        <f t="array" ref="R234">_xlfn.IFS(I234&lt;500,"High Risk",I234&lt;650,"Medium Risk",I234&lt;750,"Low Risk",I234&gt;=750,"Very Low Risk")</f>
        <v>Very Low Risk</v>
      </c>
    </row>
    <row r="235" spans="1:18">
      <c r="A235" t="s">
        <v>267</v>
      </c>
      <c r="B235">
        <v>49</v>
      </c>
      <c r="C235" t="s">
        <v>15</v>
      </c>
      <c r="D235" t="s">
        <v>23</v>
      </c>
      <c r="E235" t="s">
        <v>27</v>
      </c>
      <c r="F235" t="s">
        <v>45</v>
      </c>
      <c r="G235">
        <v>120041.60000000001</v>
      </c>
      <c r="H235">
        <v>34477.58</v>
      </c>
      <c r="I235">
        <v>589</v>
      </c>
      <c r="J235">
        <v>103980.83</v>
      </c>
      <c r="K235" t="s">
        <v>38</v>
      </c>
      <c r="L235">
        <v>4</v>
      </c>
      <c r="M235" s="1">
        <v>43414</v>
      </c>
      <c r="N235" t="s">
        <v>20</v>
      </c>
      <c r="O235" t="str" cm="1">
        <f t="array" ref="O235">_xlfn.IFS(L235&lt;=15, "Low Engagement", L235&lt;=35, "Active", L235&lt;=60, "Highly Active", L235&gt;60, "Power User")</f>
        <v>Low Engagement</v>
      </c>
      <c r="P235" t="str" cm="1">
        <f t="array" ref="P235">_xlfn.IFS(B235&lt;=25,"Youth",B235&lt;=35,"Young Adult",B235&lt;=50,"Adult",B235&lt;=70,"Senior")</f>
        <v>Adult</v>
      </c>
      <c r="Q235" t="str" cm="1">
        <f t="array" ref="Q235">_xlfn.IFS(G235&lt;10000,"Low Value",G235&lt;=50000,"Mid Value",G235&lt;=150000,"High Value",G235&gt;150000,"Premium")</f>
        <v>High Value</v>
      </c>
      <c r="R235" t="str" cm="1">
        <f t="array" ref="R235">_xlfn.IFS(I235&lt;500,"High Risk",I235&lt;650,"Medium Risk",I235&lt;750,"Low Risk",I235&gt;=750,"Very Low Risk")</f>
        <v>Medium Risk</v>
      </c>
    </row>
    <row r="236" spans="1:18">
      <c r="A236" t="s">
        <v>268</v>
      </c>
      <c r="B236">
        <v>50</v>
      </c>
      <c r="C236" t="s">
        <v>22</v>
      </c>
      <c r="D236" t="s">
        <v>16</v>
      </c>
      <c r="E236" t="s">
        <v>27</v>
      </c>
      <c r="F236" t="s">
        <v>45</v>
      </c>
      <c r="G236">
        <v>226373.54</v>
      </c>
      <c r="H236">
        <v>198286.93</v>
      </c>
      <c r="I236">
        <v>809</v>
      </c>
      <c r="J236">
        <v>276679.74</v>
      </c>
      <c r="K236" t="s">
        <v>38</v>
      </c>
      <c r="L236">
        <v>49</v>
      </c>
      <c r="M236" s="1">
        <v>43866</v>
      </c>
      <c r="N236" t="s">
        <v>20</v>
      </c>
      <c r="O236" t="str" cm="1">
        <f t="array" ref="O236">_xlfn.IFS(L236&lt;=15, "Low Engagement", L236&lt;=35, "Active", L236&lt;=60, "Highly Active", L236&gt;60, "Power User")</f>
        <v>Highly Active</v>
      </c>
      <c r="P236" t="str" cm="1">
        <f t="array" ref="P236">_xlfn.IFS(B236&lt;=25,"Youth",B236&lt;=35,"Young Adult",B236&lt;=50,"Adult",B236&lt;=70,"Senior")</f>
        <v>Adult</v>
      </c>
      <c r="Q236" t="str" cm="1">
        <f t="array" ref="Q236">_xlfn.IFS(G236&lt;10000,"Low Value",G236&lt;=50000,"Mid Value",G236&lt;=150000,"High Value",G236&gt;150000,"Premium")</f>
        <v>Premium</v>
      </c>
      <c r="R236" t="str" cm="1">
        <f t="array" ref="R236">_xlfn.IFS(I236&lt;500,"High Risk",I236&lt;650,"Medium Risk",I236&lt;750,"Low Risk",I236&gt;=750,"Very Low Risk")</f>
        <v>Very Low Risk</v>
      </c>
    </row>
    <row r="237" spans="1:18">
      <c r="A237" t="s">
        <v>269</v>
      </c>
      <c r="B237">
        <v>18</v>
      </c>
      <c r="C237" t="s">
        <v>22</v>
      </c>
      <c r="D237" t="s">
        <v>29</v>
      </c>
      <c r="E237" t="s">
        <v>17</v>
      </c>
      <c r="F237" t="s">
        <v>31</v>
      </c>
      <c r="G237">
        <v>100550.83</v>
      </c>
      <c r="H237">
        <v>98083.839999999997</v>
      </c>
      <c r="I237">
        <v>474</v>
      </c>
      <c r="J237">
        <v>21619.439999999999</v>
      </c>
      <c r="K237" t="s">
        <v>25</v>
      </c>
      <c r="L237">
        <v>38</v>
      </c>
      <c r="M237" s="1">
        <v>44662</v>
      </c>
      <c r="N237" t="s">
        <v>20</v>
      </c>
      <c r="O237" t="str" cm="1">
        <f t="array" ref="O237">_xlfn.IFS(L237&lt;=15, "Low Engagement", L237&lt;=35, "Active", L237&lt;=60, "Highly Active", L237&gt;60, "Power User")</f>
        <v>Highly Active</v>
      </c>
      <c r="P237" t="str" cm="1">
        <f t="array" ref="P237">_xlfn.IFS(B237&lt;=25,"Youth",B237&lt;=35,"Young Adult",B237&lt;=50,"Adult",B237&lt;=70,"Senior")</f>
        <v>Youth</v>
      </c>
      <c r="Q237" t="str" cm="1">
        <f t="array" ref="Q237">_xlfn.IFS(G237&lt;10000,"Low Value",G237&lt;=50000,"Mid Value",G237&lt;=150000,"High Value",G237&gt;150000,"Premium")</f>
        <v>High Value</v>
      </c>
      <c r="R237" t="str" cm="1">
        <f t="array" ref="R237">_xlfn.IFS(I237&lt;500,"High Risk",I237&lt;650,"Medium Risk",I237&lt;750,"Low Risk",I237&gt;=750,"Very Low Risk")</f>
        <v>High Risk</v>
      </c>
    </row>
    <row r="238" spans="1:18">
      <c r="A238" t="s">
        <v>270</v>
      </c>
      <c r="B238">
        <v>36</v>
      </c>
      <c r="C238" t="s">
        <v>15</v>
      </c>
      <c r="D238" t="s">
        <v>23</v>
      </c>
      <c r="E238" t="s">
        <v>27</v>
      </c>
      <c r="F238" t="s">
        <v>31</v>
      </c>
      <c r="G238">
        <v>26529.85</v>
      </c>
      <c r="H238">
        <v>187002.27</v>
      </c>
      <c r="I238">
        <v>601</v>
      </c>
      <c r="J238">
        <v>118650.85</v>
      </c>
      <c r="K238" t="s">
        <v>38</v>
      </c>
      <c r="L238">
        <v>39</v>
      </c>
      <c r="M238" s="1">
        <v>43431</v>
      </c>
      <c r="N238" t="s">
        <v>20</v>
      </c>
      <c r="O238" t="str" cm="1">
        <f t="array" ref="O238">_xlfn.IFS(L238&lt;=15, "Low Engagement", L238&lt;=35, "Active", L238&lt;=60, "Highly Active", L238&gt;60, "Power User")</f>
        <v>Highly Active</v>
      </c>
      <c r="P238" t="str" cm="1">
        <f t="array" ref="P238">_xlfn.IFS(B238&lt;=25,"Youth",B238&lt;=35,"Young Adult",B238&lt;=50,"Adult",B238&lt;=70,"Senior")</f>
        <v>Adult</v>
      </c>
      <c r="Q238" t="str" cm="1">
        <f t="array" ref="Q238">_xlfn.IFS(G238&lt;10000,"Low Value",G238&lt;=50000,"Mid Value",G238&lt;=150000,"High Value",G238&gt;150000,"Premium")</f>
        <v>Mid Value</v>
      </c>
      <c r="R238" t="str" cm="1">
        <f t="array" ref="R238">_xlfn.IFS(I238&lt;500,"High Risk",I238&lt;650,"Medium Risk",I238&lt;750,"Low Risk",I238&gt;=750,"Very Low Risk")</f>
        <v>Medium Risk</v>
      </c>
    </row>
    <row r="239" spans="1:18">
      <c r="A239" t="s">
        <v>271</v>
      </c>
      <c r="B239">
        <v>19</v>
      </c>
      <c r="C239" t="s">
        <v>15</v>
      </c>
      <c r="D239" t="s">
        <v>41</v>
      </c>
      <c r="E239" t="s">
        <v>27</v>
      </c>
      <c r="F239" t="s">
        <v>31</v>
      </c>
      <c r="G239">
        <v>86805.17</v>
      </c>
      <c r="H239">
        <v>199300.67</v>
      </c>
      <c r="I239">
        <v>484</v>
      </c>
      <c r="J239">
        <v>12215.51</v>
      </c>
      <c r="K239" t="s">
        <v>25</v>
      </c>
      <c r="L239">
        <v>20</v>
      </c>
      <c r="M239" s="1">
        <v>44205</v>
      </c>
      <c r="N239" t="s">
        <v>35</v>
      </c>
      <c r="O239" t="str" cm="1">
        <f t="array" ref="O239">_xlfn.IFS(L239&lt;=15, "Low Engagement", L239&lt;=35, "Active", L239&lt;=60, "Highly Active", L239&gt;60, "Power User")</f>
        <v>Active</v>
      </c>
      <c r="P239" t="str" cm="1">
        <f t="array" ref="P239">_xlfn.IFS(B239&lt;=25,"Youth",B239&lt;=35,"Young Adult",B239&lt;=50,"Adult",B239&lt;=70,"Senior")</f>
        <v>Youth</v>
      </c>
      <c r="Q239" t="str" cm="1">
        <f t="array" ref="Q239">_xlfn.IFS(G239&lt;10000,"Low Value",G239&lt;=50000,"Mid Value",G239&lt;=150000,"High Value",G239&gt;150000,"Premium")</f>
        <v>High Value</v>
      </c>
      <c r="R239" t="str" cm="1">
        <f t="array" ref="R239">_xlfn.IFS(I239&lt;500,"High Risk",I239&lt;650,"Medium Risk",I239&lt;750,"Low Risk",I239&gt;=750,"Very Low Risk")</f>
        <v>High Risk</v>
      </c>
    </row>
    <row r="240" spans="1:18">
      <c r="A240" t="s">
        <v>272</v>
      </c>
      <c r="B240">
        <v>61</v>
      </c>
      <c r="C240" t="s">
        <v>15</v>
      </c>
      <c r="D240" t="s">
        <v>41</v>
      </c>
      <c r="E240" t="s">
        <v>27</v>
      </c>
      <c r="F240" t="s">
        <v>33</v>
      </c>
      <c r="G240">
        <v>54310.25</v>
      </c>
      <c r="H240">
        <v>131973.01</v>
      </c>
      <c r="I240">
        <v>638</v>
      </c>
      <c r="J240">
        <v>82449.02</v>
      </c>
      <c r="K240" t="s">
        <v>19</v>
      </c>
      <c r="L240">
        <v>6</v>
      </c>
      <c r="M240" s="1">
        <v>45053</v>
      </c>
      <c r="N240" t="s">
        <v>20</v>
      </c>
      <c r="O240" t="str" cm="1">
        <f t="array" ref="O240">_xlfn.IFS(L240&lt;=15, "Low Engagement", L240&lt;=35, "Active", L240&lt;=60, "Highly Active", L240&gt;60, "Power User")</f>
        <v>Low Engagement</v>
      </c>
      <c r="P240" t="str" cm="1">
        <f t="array" ref="P240">_xlfn.IFS(B240&lt;=25,"Youth",B240&lt;=35,"Young Adult",B240&lt;=50,"Adult",B240&lt;=70,"Senior")</f>
        <v>Senior</v>
      </c>
      <c r="Q240" t="str" cm="1">
        <f t="array" ref="Q240">_xlfn.IFS(G240&lt;10000,"Low Value",G240&lt;=50000,"Mid Value",G240&lt;=150000,"High Value",G240&gt;150000,"Premium")</f>
        <v>High Value</v>
      </c>
      <c r="R240" t="str" cm="1">
        <f t="array" ref="R240">_xlfn.IFS(I240&lt;500,"High Risk",I240&lt;650,"Medium Risk",I240&lt;750,"Low Risk",I240&gt;=750,"Very Low Risk")</f>
        <v>Medium Risk</v>
      </c>
    </row>
    <row r="241" spans="1:18">
      <c r="A241" t="s">
        <v>273</v>
      </c>
      <c r="B241">
        <v>43</v>
      </c>
      <c r="C241" t="s">
        <v>15</v>
      </c>
      <c r="D241" t="s">
        <v>29</v>
      </c>
      <c r="E241" t="s">
        <v>27</v>
      </c>
      <c r="F241" t="s">
        <v>18</v>
      </c>
      <c r="G241">
        <v>4522.63</v>
      </c>
      <c r="H241">
        <v>35643.370000000003</v>
      </c>
      <c r="I241">
        <v>809</v>
      </c>
      <c r="J241">
        <v>458103.38</v>
      </c>
      <c r="K241" t="s">
        <v>38</v>
      </c>
      <c r="L241">
        <v>9</v>
      </c>
      <c r="M241" s="1">
        <v>44695</v>
      </c>
      <c r="N241" t="s">
        <v>20</v>
      </c>
      <c r="O241" t="str" cm="1">
        <f t="array" ref="O241">_xlfn.IFS(L241&lt;=15, "Low Engagement", L241&lt;=35, "Active", L241&lt;=60, "Highly Active", L241&gt;60, "Power User")</f>
        <v>Low Engagement</v>
      </c>
      <c r="P241" t="str" cm="1">
        <f t="array" ref="P241">_xlfn.IFS(B241&lt;=25,"Youth",B241&lt;=35,"Young Adult",B241&lt;=50,"Adult",B241&lt;=70,"Senior")</f>
        <v>Adult</v>
      </c>
      <c r="Q241" t="str" cm="1">
        <f t="array" ref="Q241">_xlfn.IFS(G241&lt;10000,"Low Value",G241&lt;=50000,"Mid Value",G241&lt;=150000,"High Value",G241&gt;150000,"Premium")</f>
        <v>Low Value</v>
      </c>
      <c r="R241" t="str" cm="1">
        <f t="array" ref="R241">_xlfn.IFS(I241&lt;500,"High Risk",I241&lt;650,"Medium Risk",I241&lt;750,"Low Risk",I241&gt;=750,"Very Low Risk")</f>
        <v>Very Low Risk</v>
      </c>
    </row>
    <row r="242" spans="1:18">
      <c r="A242" t="s">
        <v>274</v>
      </c>
      <c r="B242">
        <v>49</v>
      </c>
      <c r="C242" t="s">
        <v>22</v>
      </c>
      <c r="D242" t="s">
        <v>23</v>
      </c>
      <c r="E242" t="s">
        <v>24</v>
      </c>
      <c r="F242" t="s">
        <v>18</v>
      </c>
      <c r="G242">
        <v>14536.8</v>
      </c>
      <c r="H242">
        <v>1631.83</v>
      </c>
      <c r="I242">
        <v>609</v>
      </c>
      <c r="J242">
        <v>130564.53</v>
      </c>
      <c r="K242" t="s">
        <v>25</v>
      </c>
      <c r="L242">
        <v>52</v>
      </c>
      <c r="M242" s="1">
        <v>44990</v>
      </c>
      <c r="N242" t="s">
        <v>20</v>
      </c>
      <c r="O242" t="str" cm="1">
        <f t="array" ref="O242">_xlfn.IFS(L242&lt;=15, "Low Engagement", L242&lt;=35, "Active", L242&lt;=60, "Highly Active", L242&gt;60, "Power User")</f>
        <v>Highly Active</v>
      </c>
      <c r="P242" t="str" cm="1">
        <f t="array" ref="P242">_xlfn.IFS(B242&lt;=25,"Youth",B242&lt;=35,"Young Adult",B242&lt;=50,"Adult",B242&lt;=70,"Senior")</f>
        <v>Adult</v>
      </c>
      <c r="Q242" t="str" cm="1">
        <f t="array" ref="Q242">_xlfn.IFS(G242&lt;10000,"Low Value",G242&lt;=50000,"Mid Value",G242&lt;=150000,"High Value",G242&gt;150000,"Premium")</f>
        <v>Mid Value</v>
      </c>
      <c r="R242" t="str" cm="1">
        <f t="array" ref="R242">_xlfn.IFS(I242&lt;500,"High Risk",I242&lt;650,"Medium Risk",I242&lt;750,"Low Risk",I242&gt;=750,"Very Low Risk")</f>
        <v>Medium Risk</v>
      </c>
    </row>
    <row r="243" spans="1:18">
      <c r="A243" t="s">
        <v>275</v>
      </c>
      <c r="B243">
        <v>23</v>
      </c>
      <c r="C243" t="s">
        <v>22</v>
      </c>
      <c r="D243" t="s">
        <v>37</v>
      </c>
      <c r="E243" t="s">
        <v>27</v>
      </c>
      <c r="F243" t="s">
        <v>31</v>
      </c>
      <c r="G243">
        <v>153987.18</v>
      </c>
      <c r="H243">
        <v>111870.14</v>
      </c>
      <c r="I243">
        <v>806</v>
      </c>
      <c r="J243">
        <v>290196.46999999997</v>
      </c>
      <c r="K243" t="s">
        <v>25</v>
      </c>
      <c r="L243">
        <v>31</v>
      </c>
      <c r="M243" s="1">
        <v>44187</v>
      </c>
      <c r="N243" t="s">
        <v>20</v>
      </c>
      <c r="O243" t="str" cm="1">
        <f t="array" ref="O243">_xlfn.IFS(L243&lt;=15, "Low Engagement", L243&lt;=35, "Active", L243&lt;=60, "Highly Active", L243&gt;60, "Power User")</f>
        <v>Active</v>
      </c>
      <c r="P243" t="str" cm="1">
        <f t="array" ref="P243">_xlfn.IFS(B243&lt;=25,"Youth",B243&lt;=35,"Young Adult",B243&lt;=50,"Adult",B243&lt;=70,"Senior")</f>
        <v>Youth</v>
      </c>
      <c r="Q243" t="str" cm="1">
        <f t="array" ref="Q243">_xlfn.IFS(G243&lt;10000,"Low Value",G243&lt;=50000,"Mid Value",G243&lt;=150000,"High Value",G243&gt;150000,"Premium")</f>
        <v>Premium</v>
      </c>
      <c r="R243" t="str" cm="1">
        <f t="array" ref="R243">_xlfn.IFS(I243&lt;500,"High Risk",I243&lt;650,"Medium Risk",I243&lt;750,"Low Risk",I243&gt;=750,"Very Low Risk")</f>
        <v>Very Low Risk</v>
      </c>
    </row>
    <row r="244" spans="1:18">
      <c r="A244" t="s">
        <v>276</v>
      </c>
      <c r="B244">
        <v>49</v>
      </c>
      <c r="C244" t="s">
        <v>22</v>
      </c>
      <c r="D244" t="s">
        <v>29</v>
      </c>
      <c r="E244" t="s">
        <v>17</v>
      </c>
      <c r="F244" t="s">
        <v>33</v>
      </c>
      <c r="G244">
        <v>12525.31</v>
      </c>
      <c r="H244">
        <v>133728.16</v>
      </c>
      <c r="I244">
        <v>645</v>
      </c>
      <c r="J244">
        <v>54401.24</v>
      </c>
      <c r="K244" t="s">
        <v>25</v>
      </c>
      <c r="L244">
        <v>26</v>
      </c>
      <c r="M244" s="1">
        <v>44982</v>
      </c>
      <c r="N244" t="s">
        <v>20</v>
      </c>
      <c r="O244" t="str" cm="1">
        <f t="array" ref="O244">_xlfn.IFS(L244&lt;=15, "Low Engagement", L244&lt;=35, "Active", L244&lt;=60, "Highly Active", L244&gt;60, "Power User")</f>
        <v>Active</v>
      </c>
      <c r="P244" t="str" cm="1">
        <f t="array" ref="P244">_xlfn.IFS(B244&lt;=25,"Youth",B244&lt;=35,"Young Adult",B244&lt;=50,"Adult",B244&lt;=70,"Senior")</f>
        <v>Adult</v>
      </c>
      <c r="Q244" t="str" cm="1">
        <f t="array" ref="Q244">_xlfn.IFS(G244&lt;10000,"Low Value",G244&lt;=50000,"Mid Value",G244&lt;=150000,"High Value",G244&gt;150000,"Premium")</f>
        <v>Mid Value</v>
      </c>
      <c r="R244" t="str" cm="1">
        <f t="array" ref="R244">_xlfn.IFS(I244&lt;500,"High Risk",I244&lt;650,"Medium Risk",I244&lt;750,"Low Risk",I244&gt;=750,"Very Low Risk")</f>
        <v>Medium Risk</v>
      </c>
    </row>
    <row r="245" spans="1:18">
      <c r="A245" t="s">
        <v>277</v>
      </c>
      <c r="B245">
        <v>21</v>
      </c>
      <c r="C245" t="s">
        <v>22</v>
      </c>
      <c r="D245" t="s">
        <v>23</v>
      </c>
      <c r="E245" t="s">
        <v>27</v>
      </c>
      <c r="F245" t="s">
        <v>18</v>
      </c>
      <c r="G245">
        <v>93491.08</v>
      </c>
      <c r="H245">
        <v>133050.14000000001</v>
      </c>
      <c r="I245">
        <v>380</v>
      </c>
      <c r="J245">
        <v>22589.41</v>
      </c>
      <c r="K245" t="s">
        <v>25</v>
      </c>
      <c r="L245">
        <v>36</v>
      </c>
      <c r="M245" s="1">
        <v>43102</v>
      </c>
      <c r="N245" t="s">
        <v>35</v>
      </c>
      <c r="O245" t="str" cm="1">
        <f t="array" ref="O245">_xlfn.IFS(L245&lt;=15, "Low Engagement", L245&lt;=35, "Active", L245&lt;=60, "Highly Active", L245&gt;60, "Power User")</f>
        <v>Highly Active</v>
      </c>
      <c r="P245" t="str" cm="1">
        <f t="array" ref="P245">_xlfn.IFS(B245&lt;=25,"Youth",B245&lt;=35,"Young Adult",B245&lt;=50,"Adult",B245&lt;=70,"Senior")</f>
        <v>Youth</v>
      </c>
      <c r="Q245" t="str" cm="1">
        <f t="array" ref="Q245">_xlfn.IFS(G245&lt;10000,"Low Value",G245&lt;=50000,"Mid Value",G245&lt;=150000,"High Value",G245&gt;150000,"Premium")</f>
        <v>High Value</v>
      </c>
      <c r="R245" t="str" cm="1">
        <f t="array" ref="R245">_xlfn.IFS(I245&lt;500,"High Risk",I245&lt;650,"Medium Risk",I245&lt;750,"Low Risk",I245&gt;=750,"Very Low Risk")</f>
        <v>High Risk</v>
      </c>
    </row>
    <row r="246" spans="1:18">
      <c r="A246" t="s">
        <v>278</v>
      </c>
      <c r="B246">
        <v>28</v>
      </c>
      <c r="C246" t="s">
        <v>22</v>
      </c>
      <c r="D246" t="s">
        <v>29</v>
      </c>
      <c r="E246" t="s">
        <v>17</v>
      </c>
      <c r="F246" t="s">
        <v>18</v>
      </c>
      <c r="G246">
        <v>9556.0400000000009</v>
      </c>
      <c r="H246">
        <v>142877.39000000001</v>
      </c>
      <c r="I246">
        <v>673</v>
      </c>
      <c r="J246">
        <v>128855.72</v>
      </c>
      <c r="K246" t="s">
        <v>25</v>
      </c>
      <c r="L246">
        <v>26</v>
      </c>
      <c r="M246" s="1">
        <v>44327</v>
      </c>
      <c r="N246" t="s">
        <v>20</v>
      </c>
      <c r="O246" t="str" cm="1">
        <f t="array" ref="O246">_xlfn.IFS(L246&lt;=15, "Low Engagement", L246&lt;=35, "Active", L246&lt;=60, "Highly Active", L246&gt;60, "Power User")</f>
        <v>Active</v>
      </c>
      <c r="P246" t="str" cm="1">
        <f t="array" ref="P246">_xlfn.IFS(B246&lt;=25,"Youth",B246&lt;=35,"Young Adult",B246&lt;=50,"Adult",B246&lt;=70,"Senior")</f>
        <v>Young Adult</v>
      </c>
      <c r="Q246" t="str" cm="1">
        <f t="array" ref="Q246">_xlfn.IFS(G246&lt;10000,"Low Value",G246&lt;=50000,"Mid Value",G246&lt;=150000,"High Value",G246&gt;150000,"Premium")</f>
        <v>Low Value</v>
      </c>
      <c r="R246" t="str" cm="1">
        <f t="array" ref="R246">_xlfn.IFS(I246&lt;500,"High Risk",I246&lt;650,"Medium Risk",I246&lt;750,"Low Risk",I246&gt;=750,"Very Low Risk")</f>
        <v>Low Risk</v>
      </c>
    </row>
    <row r="247" spans="1:18">
      <c r="A247" t="s">
        <v>279</v>
      </c>
      <c r="B247">
        <v>34</v>
      </c>
      <c r="C247" t="s">
        <v>15</v>
      </c>
      <c r="D247" t="s">
        <v>29</v>
      </c>
      <c r="E247" t="s">
        <v>27</v>
      </c>
      <c r="F247" t="s">
        <v>18</v>
      </c>
      <c r="G247">
        <v>80124.570000000007</v>
      </c>
      <c r="H247">
        <v>188793.06</v>
      </c>
      <c r="I247">
        <v>455</v>
      </c>
      <c r="J247">
        <v>17382.830000000002</v>
      </c>
      <c r="K247" t="s">
        <v>19</v>
      </c>
      <c r="L247">
        <v>28</v>
      </c>
      <c r="M247" s="1">
        <v>43764</v>
      </c>
      <c r="N247" t="s">
        <v>20</v>
      </c>
      <c r="O247" t="str" cm="1">
        <f t="array" ref="O247">_xlfn.IFS(L247&lt;=15, "Low Engagement", L247&lt;=35, "Active", L247&lt;=60, "Highly Active", L247&gt;60, "Power User")</f>
        <v>Active</v>
      </c>
      <c r="P247" t="str" cm="1">
        <f t="array" ref="P247">_xlfn.IFS(B247&lt;=25,"Youth",B247&lt;=35,"Young Adult",B247&lt;=50,"Adult",B247&lt;=70,"Senior")</f>
        <v>Young Adult</v>
      </c>
      <c r="Q247" t="str" cm="1">
        <f t="array" ref="Q247">_xlfn.IFS(G247&lt;10000,"Low Value",G247&lt;=50000,"Mid Value",G247&lt;=150000,"High Value",G247&gt;150000,"Premium")</f>
        <v>High Value</v>
      </c>
      <c r="R247" t="str" cm="1">
        <f t="array" ref="R247">_xlfn.IFS(I247&lt;500,"High Risk",I247&lt;650,"Medium Risk",I247&lt;750,"Low Risk",I247&gt;=750,"Very Low Risk")</f>
        <v>High Risk</v>
      </c>
    </row>
    <row r="248" spans="1:18">
      <c r="A248" t="s">
        <v>280</v>
      </c>
      <c r="B248">
        <v>55</v>
      </c>
      <c r="C248" t="s">
        <v>22</v>
      </c>
      <c r="D248" t="s">
        <v>29</v>
      </c>
      <c r="E248" t="s">
        <v>17</v>
      </c>
      <c r="F248" t="s">
        <v>45</v>
      </c>
      <c r="G248">
        <v>454377.44</v>
      </c>
      <c r="H248">
        <v>169727.12</v>
      </c>
      <c r="I248">
        <v>731</v>
      </c>
      <c r="J248">
        <v>398884.11</v>
      </c>
      <c r="K248" t="s">
        <v>25</v>
      </c>
      <c r="L248">
        <v>5</v>
      </c>
      <c r="M248" s="1">
        <v>44101</v>
      </c>
      <c r="N248" t="s">
        <v>20</v>
      </c>
      <c r="O248" t="str" cm="1">
        <f t="array" ref="O248">_xlfn.IFS(L248&lt;=15, "Low Engagement", L248&lt;=35, "Active", L248&lt;=60, "Highly Active", L248&gt;60, "Power User")</f>
        <v>Low Engagement</v>
      </c>
      <c r="P248" t="str" cm="1">
        <f t="array" ref="P248">_xlfn.IFS(B248&lt;=25,"Youth",B248&lt;=35,"Young Adult",B248&lt;=50,"Adult",B248&lt;=70,"Senior")</f>
        <v>Senior</v>
      </c>
      <c r="Q248" t="str" cm="1">
        <f t="array" ref="Q248">_xlfn.IFS(G248&lt;10000,"Low Value",G248&lt;=50000,"Mid Value",G248&lt;=150000,"High Value",G248&gt;150000,"Premium")</f>
        <v>Premium</v>
      </c>
      <c r="R248" t="str" cm="1">
        <f t="array" ref="R248">_xlfn.IFS(I248&lt;500,"High Risk",I248&lt;650,"Medium Risk",I248&lt;750,"Low Risk",I248&gt;=750,"Very Low Risk")</f>
        <v>Low Risk</v>
      </c>
    </row>
    <row r="249" spans="1:18">
      <c r="A249" t="s">
        <v>281</v>
      </c>
      <c r="B249">
        <v>41</v>
      </c>
      <c r="C249" t="s">
        <v>22</v>
      </c>
      <c r="D249" t="s">
        <v>29</v>
      </c>
      <c r="E249" t="s">
        <v>27</v>
      </c>
      <c r="F249" t="s">
        <v>18</v>
      </c>
      <c r="G249">
        <v>94172.42</v>
      </c>
      <c r="H249">
        <v>147933.43</v>
      </c>
      <c r="I249">
        <v>799</v>
      </c>
      <c r="J249">
        <v>342286.76</v>
      </c>
      <c r="K249" t="s">
        <v>38</v>
      </c>
      <c r="L249">
        <v>51</v>
      </c>
      <c r="M249" s="1">
        <v>43140</v>
      </c>
      <c r="N249" t="s">
        <v>20</v>
      </c>
      <c r="O249" t="str" cm="1">
        <f t="array" ref="O249">_xlfn.IFS(L249&lt;=15, "Low Engagement", L249&lt;=35, "Active", L249&lt;=60, "Highly Active", L249&gt;60, "Power User")</f>
        <v>Highly Active</v>
      </c>
      <c r="P249" t="str" cm="1">
        <f t="array" ref="P249">_xlfn.IFS(B249&lt;=25,"Youth",B249&lt;=35,"Young Adult",B249&lt;=50,"Adult",B249&lt;=70,"Senior")</f>
        <v>Adult</v>
      </c>
      <c r="Q249" t="str" cm="1">
        <f t="array" ref="Q249">_xlfn.IFS(G249&lt;10000,"Low Value",G249&lt;=50000,"Mid Value",G249&lt;=150000,"High Value",G249&gt;150000,"Premium")</f>
        <v>High Value</v>
      </c>
      <c r="R249" t="str" cm="1">
        <f t="array" ref="R249">_xlfn.IFS(I249&lt;500,"High Risk",I249&lt;650,"Medium Risk",I249&lt;750,"Low Risk",I249&gt;=750,"Very Low Risk")</f>
        <v>Very Low Risk</v>
      </c>
    </row>
    <row r="250" spans="1:18">
      <c r="A250" t="s">
        <v>282</v>
      </c>
      <c r="B250">
        <v>22</v>
      </c>
      <c r="C250" t="s">
        <v>22</v>
      </c>
      <c r="D250" t="s">
        <v>16</v>
      </c>
      <c r="E250" t="s">
        <v>27</v>
      </c>
      <c r="F250" t="s">
        <v>31</v>
      </c>
      <c r="G250">
        <v>174158.02</v>
      </c>
      <c r="H250">
        <v>182402.5</v>
      </c>
      <c r="I250">
        <v>446</v>
      </c>
      <c r="J250">
        <v>30908.73</v>
      </c>
      <c r="K250" t="s">
        <v>19</v>
      </c>
      <c r="L250">
        <v>10</v>
      </c>
      <c r="M250" s="1">
        <v>43330</v>
      </c>
      <c r="N250" t="s">
        <v>20</v>
      </c>
      <c r="O250" t="str" cm="1">
        <f t="array" ref="O250">_xlfn.IFS(L250&lt;=15, "Low Engagement", L250&lt;=35, "Active", L250&lt;=60, "Highly Active", L250&gt;60, "Power User")</f>
        <v>Low Engagement</v>
      </c>
      <c r="P250" t="str" cm="1">
        <f t="array" ref="P250">_xlfn.IFS(B250&lt;=25,"Youth",B250&lt;=35,"Young Adult",B250&lt;=50,"Adult",B250&lt;=70,"Senior")</f>
        <v>Youth</v>
      </c>
      <c r="Q250" t="str" cm="1">
        <f t="array" ref="Q250">_xlfn.IFS(G250&lt;10000,"Low Value",G250&lt;=50000,"Mid Value",G250&lt;=150000,"High Value",G250&gt;150000,"Premium")</f>
        <v>Premium</v>
      </c>
      <c r="R250" t="str" cm="1">
        <f t="array" ref="R250">_xlfn.IFS(I250&lt;500,"High Risk",I250&lt;650,"Medium Risk",I250&lt;750,"Low Risk",I250&gt;=750,"Very Low Risk")</f>
        <v>High Risk</v>
      </c>
    </row>
    <row r="251" spans="1:18">
      <c r="A251" t="s">
        <v>283</v>
      </c>
      <c r="B251">
        <v>69</v>
      </c>
      <c r="C251" t="s">
        <v>22</v>
      </c>
      <c r="D251" t="s">
        <v>41</v>
      </c>
      <c r="E251" t="s">
        <v>17</v>
      </c>
      <c r="F251" t="s">
        <v>31</v>
      </c>
      <c r="G251">
        <v>61072.26</v>
      </c>
      <c r="H251">
        <v>61124.13</v>
      </c>
      <c r="I251">
        <v>780</v>
      </c>
      <c r="J251">
        <v>106950.35</v>
      </c>
      <c r="K251" t="s">
        <v>38</v>
      </c>
      <c r="L251">
        <v>18</v>
      </c>
      <c r="M251" s="1">
        <v>45003</v>
      </c>
      <c r="N251" t="s">
        <v>20</v>
      </c>
      <c r="O251" t="str" cm="1">
        <f t="array" ref="O251">_xlfn.IFS(L251&lt;=15, "Low Engagement", L251&lt;=35, "Active", L251&lt;=60, "Highly Active", L251&gt;60, "Power User")</f>
        <v>Active</v>
      </c>
      <c r="P251" t="str" cm="1">
        <f t="array" ref="P251">_xlfn.IFS(B251&lt;=25,"Youth",B251&lt;=35,"Young Adult",B251&lt;=50,"Adult",B251&lt;=70,"Senior")</f>
        <v>Senior</v>
      </c>
      <c r="Q251" t="str" cm="1">
        <f t="array" ref="Q251">_xlfn.IFS(G251&lt;10000,"Low Value",G251&lt;=50000,"Mid Value",G251&lt;=150000,"High Value",G251&gt;150000,"Premium")</f>
        <v>High Value</v>
      </c>
      <c r="R251" t="str" cm="1">
        <f t="array" ref="R251">_xlfn.IFS(I251&lt;500,"High Risk",I251&lt;650,"Medium Risk",I251&lt;750,"Low Risk",I251&gt;=750,"Very Low Risk")</f>
        <v>Very Low Risk</v>
      </c>
    </row>
    <row r="252" spans="1:18">
      <c r="A252" t="s">
        <v>284</v>
      </c>
      <c r="B252">
        <v>51</v>
      </c>
      <c r="C252" t="s">
        <v>22</v>
      </c>
      <c r="D252" t="s">
        <v>23</v>
      </c>
      <c r="E252" t="s">
        <v>27</v>
      </c>
      <c r="F252" t="s">
        <v>33</v>
      </c>
      <c r="G252">
        <v>56632.2</v>
      </c>
      <c r="H252">
        <v>69054.89</v>
      </c>
      <c r="I252">
        <v>734</v>
      </c>
      <c r="J252">
        <v>288649.74</v>
      </c>
      <c r="K252" t="s">
        <v>38</v>
      </c>
      <c r="L252">
        <v>15</v>
      </c>
      <c r="M252" s="1">
        <v>43844</v>
      </c>
      <c r="N252" t="s">
        <v>20</v>
      </c>
      <c r="O252" t="str" cm="1">
        <f t="array" ref="O252">_xlfn.IFS(L252&lt;=15, "Low Engagement", L252&lt;=35, "Active", L252&lt;=60, "Highly Active", L252&gt;60, "Power User")</f>
        <v>Low Engagement</v>
      </c>
      <c r="P252" t="str" cm="1">
        <f t="array" ref="P252">_xlfn.IFS(B252&lt;=25,"Youth",B252&lt;=35,"Young Adult",B252&lt;=50,"Adult",B252&lt;=70,"Senior")</f>
        <v>Senior</v>
      </c>
      <c r="Q252" t="str" cm="1">
        <f t="array" ref="Q252">_xlfn.IFS(G252&lt;10000,"Low Value",G252&lt;=50000,"Mid Value",G252&lt;=150000,"High Value",G252&gt;150000,"Premium")</f>
        <v>High Value</v>
      </c>
      <c r="R252" t="str" cm="1">
        <f t="array" ref="R252">_xlfn.IFS(I252&lt;500,"High Risk",I252&lt;650,"Medium Risk",I252&lt;750,"Low Risk",I252&gt;=750,"Very Low Risk")</f>
        <v>Low Risk</v>
      </c>
    </row>
    <row r="253" spans="1:18">
      <c r="A253" t="s">
        <v>285</v>
      </c>
      <c r="B253">
        <v>23</v>
      </c>
      <c r="C253" t="s">
        <v>15</v>
      </c>
      <c r="D253" t="s">
        <v>16</v>
      </c>
      <c r="E253" t="s">
        <v>27</v>
      </c>
      <c r="F253" t="s">
        <v>31</v>
      </c>
      <c r="G253">
        <v>88176.41</v>
      </c>
      <c r="H253">
        <v>48244.17</v>
      </c>
      <c r="I253">
        <v>818</v>
      </c>
      <c r="J253">
        <v>471110.44</v>
      </c>
      <c r="K253" t="s">
        <v>25</v>
      </c>
      <c r="L253">
        <v>57</v>
      </c>
      <c r="M253" s="1">
        <v>44900</v>
      </c>
      <c r="N253" t="s">
        <v>20</v>
      </c>
      <c r="O253" t="str" cm="1">
        <f t="array" ref="O253">_xlfn.IFS(L253&lt;=15, "Low Engagement", L253&lt;=35, "Active", L253&lt;=60, "Highly Active", L253&gt;60, "Power User")</f>
        <v>Highly Active</v>
      </c>
      <c r="P253" t="str" cm="1">
        <f t="array" ref="P253">_xlfn.IFS(B253&lt;=25,"Youth",B253&lt;=35,"Young Adult",B253&lt;=50,"Adult",B253&lt;=70,"Senior")</f>
        <v>Youth</v>
      </c>
      <c r="Q253" t="str" cm="1">
        <f t="array" ref="Q253">_xlfn.IFS(G253&lt;10000,"Low Value",G253&lt;=50000,"Mid Value",G253&lt;=150000,"High Value",G253&gt;150000,"Premium")</f>
        <v>High Value</v>
      </c>
      <c r="R253" t="str" cm="1">
        <f t="array" ref="R253">_xlfn.IFS(I253&lt;500,"High Risk",I253&lt;650,"Medium Risk",I253&lt;750,"Low Risk",I253&gt;=750,"Very Low Risk")</f>
        <v>Very Low Risk</v>
      </c>
    </row>
    <row r="254" spans="1:18">
      <c r="A254" t="s">
        <v>286</v>
      </c>
      <c r="B254">
        <v>39</v>
      </c>
      <c r="C254" t="s">
        <v>15</v>
      </c>
      <c r="D254" t="s">
        <v>37</v>
      </c>
      <c r="E254" t="s">
        <v>27</v>
      </c>
      <c r="F254" t="s">
        <v>18</v>
      </c>
      <c r="G254">
        <v>14790.37</v>
      </c>
      <c r="H254">
        <v>53738.53</v>
      </c>
      <c r="I254">
        <v>368</v>
      </c>
      <c r="J254">
        <v>11839.67</v>
      </c>
      <c r="K254" t="s">
        <v>25</v>
      </c>
      <c r="L254">
        <v>33</v>
      </c>
      <c r="M254" s="1">
        <v>44804</v>
      </c>
      <c r="N254" t="s">
        <v>20</v>
      </c>
      <c r="O254" t="str" cm="1">
        <f t="array" ref="O254">_xlfn.IFS(L254&lt;=15, "Low Engagement", L254&lt;=35, "Active", L254&lt;=60, "Highly Active", L254&gt;60, "Power User")</f>
        <v>Active</v>
      </c>
      <c r="P254" t="str" cm="1">
        <f t="array" ref="P254">_xlfn.IFS(B254&lt;=25,"Youth",B254&lt;=35,"Young Adult",B254&lt;=50,"Adult",B254&lt;=70,"Senior")</f>
        <v>Adult</v>
      </c>
      <c r="Q254" t="str" cm="1">
        <f t="array" ref="Q254">_xlfn.IFS(G254&lt;10000,"Low Value",G254&lt;=50000,"Mid Value",G254&lt;=150000,"High Value",G254&gt;150000,"Premium")</f>
        <v>Mid Value</v>
      </c>
      <c r="R254" t="str" cm="1">
        <f t="array" ref="R254">_xlfn.IFS(I254&lt;500,"High Risk",I254&lt;650,"Medium Risk",I254&lt;750,"Low Risk",I254&gt;=750,"Very Low Risk")</f>
        <v>High Risk</v>
      </c>
    </row>
    <row r="255" spans="1:18">
      <c r="A255" t="s">
        <v>287</v>
      </c>
      <c r="B255">
        <v>28</v>
      </c>
      <c r="C255" t="s">
        <v>15</v>
      </c>
      <c r="D255" t="s">
        <v>29</v>
      </c>
      <c r="E255" t="s">
        <v>47</v>
      </c>
      <c r="F255" t="s">
        <v>31</v>
      </c>
      <c r="G255">
        <v>9343.1299999999992</v>
      </c>
      <c r="H255">
        <v>17814.599999999999</v>
      </c>
      <c r="I255">
        <v>485</v>
      </c>
      <c r="J255">
        <v>9522.26</v>
      </c>
      <c r="K255" t="s">
        <v>19</v>
      </c>
      <c r="L255">
        <v>5</v>
      </c>
      <c r="M255" s="1">
        <v>44753</v>
      </c>
      <c r="N255" t="s">
        <v>20</v>
      </c>
      <c r="O255" t="str" cm="1">
        <f t="array" ref="O255">_xlfn.IFS(L255&lt;=15, "Low Engagement", L255&lt;=35, "Active", L255&lt;=60, "Highly Active", L255&gt;60, "Power User")</f>
        <v>Low Engagement</v>
      </c>
      <c r="P255" t="str" cm="1">
        <f t="array" ref="P255">_xlfn.IFS(B255&lt;=25,"Youth",B255&lt;=35,"Young Adult",B255&lt;=50,"Adult",B255&lt;=70,"Senior")</f>
        <v>Young Adult</v>
      </c>
      <c r="Q255" t="str" cm="1">
        <f t="array" ref="Q255">_xlfn.IFS(G255&lt;10000,"Low Value",G255&lt;=50000,"Mid Value",G255&lt;=150000,"High Value",G255&gt;150000,"Premium")</f>
        <v>Low Value</v>
      </c>
      <c r="R255" t="str" cm="1">
        <f t="array" ref="R255">_xlfn.IFS(I255&lt;500,"High Risk",I255&lt;650,"Medium Risk",I255&lt;750,"Low Risk",I255&gt;=750,"Very Low Risk")</f>
        <v>High Risk</v>
      </c>
    </row>
    <row r="256" spans="1:18">
      <c r="A256" t="s">
        <v>288</v>
      </c>
      <c r="B256">
        <v>65</v>
      </c>
      <c r="C256" t="s">
        <v>22</v>
      </c>
      <c r="D256" t="s">
        <v>29</v>
      </c>
      <c r="E256" t="s">
        <v>27</v>
      </c>
      <c r="F256" t="s">
        <v>33</v>
      </c>
      <c r="G256">
        <v>131677.03</v>
      </c>
      <c r="H256">
        <v>84600.47</v>
      </c>
      <c r="I256">
        <v>503</v>
      </c>
      <c r="J256">
        <v>144163.23000000001</v>
      </c>
      <c r="K256" t="s">
        <v>19</v>
      </c>
      <c r="L256">
        <v>37</v>
      </c>
      <c r="M256" s="1">
        <v>43730</v>
      </c>
      <c r="N256" t="s">
        <v>20</v>
      </c>
      <c r="O256" t="str" cm="1">
        <f t="array" ref="O256">_xlfn.IFS(L256&lt;=15, "Low Engagement", L256&lt;=35, "Active", L256&lt;=60, "Highly Active", L256&gt;60, "Power User")</f>
        <v>Highly Active</v>
      </c>
      <c r="P256" t="str" cm="1">
        <f t="array" ref="P256">_xlfn.IFS(B256&lt;=25,"Youth",B256&lt;=35,"Young Adult",B256&lt;=50,"Adult",B256&lt;=70,"Senior")</f>
        <v>Senior</v>
      </c>
      <c r="Q256" t="str" cm="1">
        <f t="array" ref="Q256">_xlfn.IFS(G256&lt;10000,"Low Value",G256&lt;=50000,"Mid Value",G256&lt;=150000,"High Value",G256&gt;150000,"Premium")</f>
        <v>High Value</v>
      </c>
      <c r="R256" t="str" cm="1">
        <f t="array" ref="R256">_xlfn.IFS(I256&lt;500,"High Risk",I256&lt;650,"Medium Risk",I256&lt;750,"Low Risk",I256&gt;=750,"Very Low Risk")</f>
        <v>Medium Risk</v>
      </c>
    </row>
    <row r="257" spans="1:18">
      <c r="A257" t="s">
        <v>289</v>
      </c>
      <c r="B257">
        <v>33</v>
      </c>
      <c r="C257" t="s">
        <v>15</v>
      </c>
      <c r="D257" t="s">
        <v>16</v>
      </c>
      <c r="E257" t="s">
        <v>17</v>
      </c>
      <c r="F257" t="s">
        <v>31</v>
      </c>
      <c r="G257">
        <v>113055.1</v>
      </c>
      <c r="H257">
        <v>138488.4</v>
      </c>
      <c r="I257">
        <v>312</v>
      </c>
      <c r="J257">
        <v>28491.05</v>
      </c>
      <c r="K257" t="s">
        <v>19</v>
      </c>
      <c r="L257">
        <v>40</v>
      </c>
      <c r="M257" s="1">
        <v>43591</v>
      </c>
      <c r="N257" t="s">
        <v>35</v>
      </c>
      <c r="O257" t="str" cm="1">
        <f t="array" ref="O257">_xlfn.IFS(L257&lt;=15, "Low Engagement", L257&lt;=35, "Active", L257&lt;=60, "Highly Active", L257&gt;60, "Power User")</f>
        <v>Highly Active</v>
      </c>
      <c r="P257" t="str" cm="1">
        <f t="array" ref="P257">_xlfn.IFS(B257&lt;=25,"Youth",B257&lt;=35,"Young Adult",B257&lt;=50,"Adult",B257&lt;=70,"Senior")</f>
        <v>Young Adult</v>
      </c>
      <c r="Q257" t="str" cm="1">
        <f t="array" ref="Q257">_xlfn.IFS(G257&lt;10000,"Low Value",G257&lt;=50000,"Mid Value",G257&lt;=150000,"High Value",G257&gt;150000,"Premium")</f>
        <v>High Value</v>
      </c>
      <c r="R257" t="str" cm="1">
        <f t="array" ref="R257">_xlfn.IFS(I257&lt;500,"High Risk",I257&lt;650,"Medium Risk",I257&lt;750,"Low Risk",I257&gt;=750,"Very Low Risk")</f>
        <v>High Risk</v>
      </c>
    </row>
    <row r="258" spans="1:18">
      <c r="A258" t="s">
        <v>290</v>
      </c>
      <c r="B258">
        <v>50</v>
      </c>
      <c r="C258" t="s">
        <v>15</v>
      </c>
      <c r="D258" t="s">
        <v>29</v>
      </c>
      <c r="E258" t="s">
        <v>27</v>
      </c>
      <c r="F258" t="s">
        <v>33</v>
      </c>
      <c r="G258">
        <v>95221.21</v>
      </c>
      <c r="H258">
        <v>197023.27</v>
      </c>
      <c r="I258">
        <v>573</v>
      </c>
      <c r="J258">
        <v>119523.57</v>
      </c>
      <c r="K258" t="s">
        <v>19</v>
      </c>
      <c r="L258">
        <v>22</v>
      </c>
      <c r="M258" s="1">
        <v>43219</v>
      </c>
      <c r="N258" t="s">
        <v>20</v>
      </c>
      <c r="O258" t="str" cm="1">
        <f t="array" ref="O258">_xlfn.IFS(L258&lt;=15, "Low Engagement", L258&lt;=35, "Active", L258&lt;=60, "Highly Active", L258&gt;60, "Power User")</f>
        <v>Active</v>
      </c>
      <c r="P258" t="str" cm="1">
        <f t="array" ref="P258">_xlfn.IFS(B258&lt;=25,"Youth",B258&lt;=35,"Young Adult",B258&lt;=50,"Adult",B258&lt;=70,"Senior")</f>
        <v>Adult</v>
      </c>
      <c r="Q258" t="str" cm="1">
        <f t="array" ref="Q258">_xlfn.IFS(G258&lt;10000,"Low Value",G258&lt;=50000,"Mid Value",G258&lt;=150000,"High Value",G258&gt;150000,"Premium")</f>
        <v>High Value</v>
      </c>
      <c r="R258" t="str" cm="1">
        <f t="array" ref="R258">_xlfn.IFS(I258&lt;500,"High Risk",I258&lt;650,"Medium Risk",I258&lt;750,"Low Risk",I258&gt;=750,"Very Low Risk")</f>
        <v>Medium Risk</v>
      </c>
    </row>
    <row r="259" spans="1:18">
      <c r="A259" t="s">
        <v>291</v>
      </c>
      <c r="B259">
        <v>26</v>
      </c>
      <c r="C259" t="s">
        <v>22</v>
      </c>
      <c r="D259" t="s">
        <v>37</v>
      </c>
      <c r="E259" t="s">
        <v>27</v>
      </c>
      <c r="F259" t="s">
        <v>33</v>
      </c>
      <c r="G259">
        <v>139778.39000000001</v>
      </c>
      <c r="H259">
        <v>56639.74</v>
      </c>
      <c r="I259">
        <v>597</v>
      </c>
      <c r="J259">
        <v>146994</v>
      </c>
      <c r="K259" t="s">
        <v>25</v>
      </c>
      <c r="L259">
        <v>22</v>
      </c>
      <c r="M259" s="1">
        <v>43594</v>
      </c>
      <c r="N259" t="s">
        <v>20</v>
      </c>
      <c r="O259" t="str" cm="1">
        <f t="array" ref="O259">_xlfn.IFS(L259&lt;=15, "Low Engagement", L259&lt;=35, "Active", L259&lt;=60, "Highly Active", L259&gt;60, "Power User")</f>
        <v>Active</v>
      </c>
      <c r="P259" t="str" cm="1">
        <f t="array" ref="P259">_xlfn.IFS(B259&lt;=25,"Youth",B259&lt;=35,"Young Adult",B259&lt;=50,"Adult",B259&lt;=70,"Senior")</f>
        <v>Young Adult</v>
      </c>
      <c r="Q259" t="str" cm="1">
        <f t="array" ref="Q259">_xlfn.IFS(G259&lt;10000,"Low Value",G259&lt;=50000,"Mid Value",G259&lt;=150000,"High Value",G259&gt;150000,"Premium")</f>
        <v>High Value</v>
      </c>
      <c r="R259" t="str" cm="1">
        <f t="array" ref="R259">_xlfn.IFS(I259&lt;500,"High Risk",I259&lt;650,"Medium Risk",I259&lt;750,"Low Risk",I259&gt;=750,"Very Low Risk")</f>
        <v>Medium Risk</v>
      </c>
    </row>
    <row r="260" spans="1:18">
      <c r="A260" t="s">
        <v>292</v>
      </c>
      <c r="B260">
        <v>23</v>
      </c>
      <c r="C260" t="s">
        <v>22</v>
      </c>
      <c r="D260" t="s">
        <v>29</v>
      </c>
      <c r="E260" t="s">
        <v>27</v>
      </c>
      <c r="F260" t="s">
        <v>18</v>
      </c>
      <c r="G260">
        <v>66846.899999999994</v>
      </c>
      <c r="H260">
        <v>121938.05</v>
      </c>
      <c r="I260">
        <v>350</v>
      </c>
      <c r="J260">
        <v>30430.52</v>
      </c>
      <c r="K260" t="s">
        <v>19</v>
      </c>
      <c r="L260">
        <v>22</v>
      </c>
      <c r="M260" s="1">
        <v>44899</v>
      </c>
      <c r="N260" t="s">
        <v>20</v>
      </c>
      <c r="O260" t="str" cm="1">
        <f t="array" ref="O260">_xlfn.IFS(L260&lt;=15, "Low Engagement", L260&lt;=35, "Active", L260&lt;=60, "Highly Active", L260&gt;60, "Power User")</f>
        <v>Active</v>
      </c>
      <c r="P260" t="str" cm="1">
        <f t="array" ref="P260">_xlfn.IFS(B260&lt;=25,"Youth",B260&lt;=35,"Young Adult",B260&lt;=50,"Adult",B260&lt;=70,"Senior")</f>
        <v>Youth</v>
      </c>
      <c r="Q260" t="str" cm="1">
        <f t="array" ref="Q260">_xlfn.IFS(G260&lt;10000,"Low Value",G260&lt;=50000,"Mid Value",G260&lt;=150000,"High Value",G260&gt;150000,"Premium")</f>
        <v>High Value</v>
      </c>
      <c r="R260" t="str" cm="1">
        <f t="array" ref="R260">_xlfn.IFS(I260&lt;500,"High Risk",I260&lt;650,"Medium Risk",I260&lt;750,"Low Risk",I260&gt;=750,"Very Low Risk")</f>
        <v>High Risk</v>
      </c>
    </row>
    <row r="261" spans="1:18">
      <c r="A261" t="s">
        <v>293</v>
      </c>
      <c r="B261">
        <v>33</v>
      </c>
      <c r="C261" t="s">
        <v>22</v>
      </c>
      <c r="D261" t="s">
        <v>41</v>
      </c>
      <c r="E261" t="s">
        <v>47</v>
      </c>
      <c r="F261" t="s">
        <v>45</v>
      </c>
      <c r="G261">
        <v>360884.08</v>
      </c>
      <c r="H261">
        <v>7471.78</v>
      </c>
      <c r="I261">
        <v>799</v>
      </c>
      <c r="J261">
        <v>238844.23</v>
      </c>
      <c r="K261" t="s">
        <v>38</v>
      </c>
      <c r="L261">
        <v>52</v>
      </c>
      <c r="M261" s="1">
        <v>44262</v>
      </c>
      <c r="N261" t="s">
        <v>20</v>
      </c>
      <c r="O261" t="str" cm="1">
        <f t="array" ref="O261">_xlfn.IFS(L261&lt;=15, "Low Engagement", L261&lt;=35, "Active", L261&lt;=60, "Highly Active", L261&gt;60, "Power User")</f>
        <v>Highly Active</v>
      </c>
      <c r="P261" t="str" cm="1">
        <f t="array" ref="P261">_xlfn.IFS(B261&lt;=25,"Youth",B261&lt;=35,"Young Adult",B261&lt;=50,"Adult",B261&lt;=70,"Senior")</f>
        <v>Young Adult</v>
      </c>
      <c r="Q261" t="str" cm="1">
        <f t="array" ref="Q261">_xlfn.IFS(G261&lt;10000,"Low Value",G261&lt;=50000,"Mid Value",G261&lt;=150000,"High Value",G261&gt;150000,"Premium")</f>
        <v>Premium</v>
      </c>
      <c r="R261" t="str" cm="1">
        <f t="array" ref="R261">_xlfn.IFS(I261&lt;500,"High Risk",I261&lt;650,"Medium Risk",I261&lt;750,"Low Risk",I261&gt;=750,"Very Low Risk")</f>
        <v>Very Low Risk</v>
      </c>
    </row>
    <row r="262" spans="1:18">
      <c r="A262" t="s">
        <v>294</v>
      </c>
      <c r="B262">
        <v>46</v>
      </c>
      <c r="C262" t="s">
        <v>15</v>
      </c>
      <c r="D262" t="s">
        <v>23</v>
      </c>
      <c r="E262" t="s">
        <v>27</v>
      </c>
      <c r="F262" t="s">
        <v>18</v>
      </c>
      <c r="G262">
        <v>78909.899999999994</v>
      </c>
      <c r="H262">
        <v>84144.37</v>
      </c>
      <c r="I262">
        <v>668</v>
      </c>
      <c r="J262">
        <v>17597.36</v>
      </c>
      <c r="K262" t="s">
        <v>25</v>
      </c>
      <c r="L262">
        <v>15</v>
      </c>
      <c r="M262" s="1">
        <v>45040</v>
      </c>
      <c r="N262" t="s">
        <v>20</v>
      </c>
      <c r="O262" t="str" cm="1">
        <f t="array" ref="O262">_xlfn.IFS(L262&lt;=15, "Low Engagement", L262&lt;=35, "Active", L262&lt;=60, "Highly Active", L262&gt;60, "Power User")</f>
        <v>Low Engagement</v>
      </c>
      <c r="P262" t="str" cm="1">
        <f t="array" ref="P262">_xlfn.IFS(B262&lt;=25,"Youth",B262&lt;=35,"Young Adult",B262&lt;=50,"Adult",B262&lt;=70,"Senior")</f>
        <v>Adult</v>
      </c>
      <c r="Q262" t="str" cm="1">
        <f t="array" ref="Q262">_xlfn.IFS(G262&lt;10000,"Low Value",G262&lt;=50000,"Mid Value",G262&lt;=150000,"High Value",G262&gt;150000,"Premium")</f>
        <v>High Value</v>
      </c>
      <c r="R262" t="str" cm="1">
        <f t="array" ref="R262">_xlfn.IFS(I262&lt;500,"High Risk",I262&lt;650,"Medium Risk",I262&lt;750,"Low Risk",I262&gt;=750,"Very Low Risk")</f>
        <v>Low Risk</v>
      </c>
    </row>
    <row r="263" spans="1:18">
      <c r="A263" t="s">
        <v>295</v>
      </c>
      <c r="B263">
        <v>20</v>
      </c>
      <c r="C263" t="s">
        <v>15</v>
      </c>
      <c r="D263" t="s">
        <v>23</v>
      </c>
      <c r="E263" t="s">
        <v>27</v>
      </c>
      <c r="F263" t="s">
        <v>31</v>
      </c>
      <c r="G263">
        <v>27687.95</v>
      </c>
      <c r="H263">
        <v>119679.41</v>
      </c>
      <c r="I263">
        <v>656</v>
      </c>
      <c r="J263">
        <v>123865.4</v>
      </c>
      <c r="K263" t="s">
        <v>38</v>
      </c>
      <c r="L263">
        <v>17</v>
      </c>
      <c r="M263" s="1">
        <v>43262</v>
      </c>
      <c r="N263" t="s">
        <v>20</v>
      </c>
      <c r="O263" t="str" cm="1">
        <f t="array" ref="O263">_xlfn.IFS(L263&lt;=15, "Low Engagement", L263&lt;=35, "Active", L263&lt;=60, "Highly Active", L263&gt;60, "Power User")</f>
        <v>Active</v>
      </c>
      <c r="P263" t="str" cm="1">
        <f t="array" ref="P263">_xlfn.IFS(B263&lt;=25,"Youth",B263&lt;=35,"Young Adult",B263&lt;=50,"Adult",B263&lt;=70,"Senior")</f>
        <v>Youth</v>
      </c>
      <c r="Q263" t="str" cm="1">
        <f t="array" ref="Q263">_xlfn.IFS(G263&lt;10000,"Low Value",G263&lt;=50000,"Mid Value",G263&lt;=150000,"High Value",G263&gt;150000,"Premium")</f>
        <v>Mid Value</v>
      </c>
      <c r="R263" t="str" cm="1">
        <f t="array" ref="R263">_xlfn.IFS(I263&lt;500,"High Risk",I263&lt;650,"Medium Risk",I263&lt;750,"Low Risk",I263&gt;=750,"Very Low Risk")</f>
        <v>Low Risk</v>
      </c>
    </row>
    <row r="264" spans="1:18">
      <c r="A264" t="s">
        <v>296</v>
      </c>
      <c r="B264">
        <v>37</v>
      </c>
      <c r="C264" t="s">
        <v>22</v>
      </c>
      <c r="D264" t="s">
        <v>16</v>
      </c>
      <c r="E264" t="s">
        <v>27</v>
      </c>
      <c r="F264" t="s">
        <v>18</v>
      </c>
      <c r="G264">
        <v>36656.050000000003</v>
      </c>
      <c r="H264">
        <v>190927.4</v>
      </c>
      <c r="I264">
        <v>302</v>
      </c>
      <c r="J264">
        <v>17910.66</v>
      </c>
      <c r="K264" t="s">
        <v>19</v>
      </c>
      <c r="L264">
        <v>51</v>
      </c>
      <c r="M264" s="1">
        <v>43276</v>
      </c>
      <c r="N264" t="s">
        <v>35</v>
      </c>
      <c r="O264" t="str" cm="1">
        <f t="array" ref="O264">_xlfn.IFS(L264&lt;=15, "Low Engagement", L264&lt;=35, "Active", L264&lt;=60, "Highly Active", L264&gt;60, "Power User")</f>
        <v>Highly Active</v>
      </c>
      <c r="P264" t="str" cm="1">
        <f t="array" ref="P264">_xlfn.IFS(B264&lt;=25,"Youth",B264&lt;=35,"Young Adult",B264&lt;=50,"Adult",B264&lt;=70,"Senior")</f>
        <v>Adult</v>
      </c>
      <c r="Q264" t="str" cm="1">
        <f t="array" ref="Q264">_xlfn.IFS(G264&lt;10000,"Low Value",G264&lt;=50000,"Mid Value",G264&lt;=150000,"High Value",G264&gt;150000,"Premium")</f>
        <v>Mid Value</v>
      </c>
      <c r="R264" t="str" cm="1">
        <f t="array" ref="R264">_xlfn.IFS(I264&lt;500,"High Risk",I264&lt;650,"Medium Risk",I264&lt;750,"Low Risk",I264&gt;=750,"Very Low Risk")</f>
        <v>High Risk</v>
      </c>
    </row>
    <row r="265" spans="1:18">
      <c r="A265" t="s">
        <v>297</v>
      </c>
      <c r="B265">
        <v>53</v>
      </c>
      <c r="C265" t="s">
        <v>22</v>
      </c>
      <c r="D265" t="s">
        <v>23</v>
      </c>
      <c r="E265" t="s">
        <v>27</v>
      </c>
      <c r="F265" t="s">
        <v>18</v>
      </c>
      <c r="G265">
        <v>96852.58</v>
      </c>
      <c r="H265">
        <v>96508.800000000003</v>
      </c>
      <c r="I265">
        <v>553</v>
      </c>
      <c r="J265">
        <v>116931.15</v>
      </c>
      <c r="K265" t="s">
        <v>38</v>
      </c>
      <c r="L265">
        <v>45</v>
      </c>
      <c r="M265" s="1">
        <v>44599</v>
      </c>
      <c r="N265" t="s">
        <v>35</v>
      </c>
      <c r="O265" t="str" cm="1">
        <f t="array" ref="O265">_xlfn.IFS(L265&lt;=15, "Low Engagement", L265&lt;=35, "Active", L265&lt;=60, "Highly Active", L265&gt;60, "Power User")</f>
        <v>Highly Active</v>
      </c>
      <c r="P265" t="str" cm="1">
        <f t="array" ref="P265">_xlfn.IFS(B265&lt;=25,"Youth",B265&lt;=35,"Young Adult",B265&lt;=50,"Adult",B265&lt;=70,"Senior")</f>
        <v>Senior</v>
      </c>
      <c r="Q265" t="str" cm="1">
        <f t="array" ref="Q265">_xlfn.IFS(G265&lt;10000,"Low Value",G265&lt;=50000,"Mid Value",G265&lt;=150000,"High Value",G265&gt;150000,"Premium")</f>
        <v>High Value</v>
      </c>
      <c r="R265" t="str" cm="1">
        <f t="array" ref="R265">_xlfn.IFS(I265&lt;500,"High Risk",I265&lt;650,"Medium Risk",I265&lt;750,"Low Risk",I265&gt;=750,"Very Low Risk")</f>
        <v>Medium Risk</v>
      </c>
    </row>
    <row r="266" spans="1:18">
      <c r="A266" t="s">
        <v>298</v>
      </c>
      <c r="B266">
        <v>36</v>
      </c>
      <c r="C266" t="s">
        <v>15</v>
      </c>
      <c r="D266" t="s">
        <v>23</v>
      </c>
      <c r="E266" t="s">
        <v>27</v>
      </c>
      <c r="F266" t="s">
        <v>33</v>
      </c>
      <c r="G266">
        <v>139210.21</v>
      </c>
      <c r="H266">
        <v>41034.14</v>
      </c>
      <c r="I266">
        <v>774</v>
      </c>
      <c r="J266">
        <v>93041.87</v>
      </c>
      <c r="K266" t="s">
        <v>38</v>
      </c>
      <c r="L266">
        <v>58</v>
      </c>
      <c r="M266" s="1">
        <v>44096</v>
      </c>
      <c r="N266" t="s">
        <v>20</v>
      </c>
      <c r="O266" t="str" cm="1">
        <f t="array" ref="O266">_xlfn.IFS(L266&lt;=15, "Low Engagement", L266&lt;=35, "Active", L266&lt;=60, "Highly Active", L266&gt;60, "Power User")</f>
        <v>Highly Active</v>
      </c>
      <c r="P266" t="str" cm="1">
        <f t="array" ref="P266">_xlfn.IFS(B266&lt;=25,"Youth",B266&lt;=35,"Young Adult",B266&lt;=50,"Adult",B266&lt;=70,"Senior")</f>
        <v>Adult</v>
      </c>
      <c r="Q266" t="str" cm="1">
        <f t="array" ref="Q266">_xlfn.IFS(G266&lt;10000,"Low Value",G266&lt;=50000,"Mid Value",G266&lt;=150000,"High Value",G266&gt;150000,"Premium")</f>
        <v>High Value</v>
      </c>
      <c r="R266" t="str" cm="1">
        <f t="array" ref="R266">_xlfn.IFS(I266&lt;500,"High Risk",I266&lt;650,"Medium Risk",I266&lt;750,"Low Risk",I266&gt;=750,"Very Low Risk")</f>
        <v>Very Low Risk</v>
      </c>
    </row>
    <row r="267" spans="1:18">
      <c r="A267" t="s">
        <v>299</v>
      </c>
      <c r="B267">
        <v>43</v>
      </c>
      <c r="C267" t="s">
        <v>15</v>
      </c>
      <c r="D267" t="s">
        <v>23</v>
      </c>
      <c r="E267" t="s">
        <v>17</v>
      </c>
      <c r="F267" t="s">
        <v>18</v>
      </c>
      <c r="G267">
        <v>88523.45</v>
      </c>
      <c r="H267">
        <v>128685.21</v>
      </c>
      <c r="I267">
        <v>805</v>
      </c>
      <c r="J267">
        <v>128276.51</v>
      </c>
      <c r="K267" t="s">
        <v>25</v>
      </c>
      <c r="L267">
        <v>28</v>
      </c>
      <c r="M267" s="1">
        <v>44772</v>
      </c>
      <c r="N267" t="s">
        <v>35</v>
      </c>
      <c r="O267" t="str" cm="1">
        <f t="array" ref="O267">_xlfn.IFS(L267&lt;=15, "Low Engagement", L267&lt;=35, "Active", L267&lt;=60, "Highly Active", L267&gt;60, "Power User")</f>
        <v>Active</v>
      </c>
      <c r="P267" t="str" cm="1">
        <f t="array" ref="P267">_xlfn.IFS(B267&lt;=25,"Youth",B267&lt;=35,"Young Adult",B267&lt;=50,"Adult",B267&lt;=70,"Senior")</f>
        <v>Adult</v>
      </c>
      <c r="Q267" t="str" cm="1">
        <f t="array" ref="Q267">_xlfn.IFS(G267&lt;10000,"Low Value",G267&lt;=50000,"Mid Value",G267&lt;=150000,"High Value",G267&gt;150000,"Premium")</f>
        <v>High Value</v>
      </c>
      <c r="R267" t="str" cm="1">
        <f t="array" ref="R267">_xlfn.IFS(I267&lt;500,"High Risk",I267&lt;650,"Medium Risk",I267&lt;750,"Low Risk",I267&gt;=750,"Very Low Risk")</f>
        <v>Very Low Risk</v>
      </c>
    </row>
    <row r="268" spans="1:18">
      <c r="A268" t="s">
        <v>300</v>
      </c>
      <c r="B268">
        <v>20</v>
      </c>
      <c r="C268" t="s">
        <v>22</v>
      </c>
      <c r="D268" t="s">
        <v>23</v>
      </c>
      <c r="E268" t="s">
        <v>27</v>
      </c>
      <c r="F268" t="s">
        <v>33</v>
      </c>
      <c r="G268">
        <v>73292.39</v>
      </c>
      <c r="H268">
        <v>54776</v>
      </c>
      <c r="I268">
        <v>555</v>
      </c>
      <c r="J268">
        <v>64020.74</v>
      </c>
      <c r="K268" t="s">
        <v>25</v>
      </c>
      <c r="L268">
        <v>59</v>
      </c>
      <c r="M268" s="1">
        <v>43242</v>
      </c>
      <c r="N268" t="s">
        <v>20</v>
      </c>
      <c r="O268" t="str" cm="1">
        <f t="array" ref="O268">_xlfn.IFS(L268&lt;=15, "Low Engagement", L268&lt;=35, "Active", L268&lt;=60, "Highly Active", L268&gt;60, "Power User")</f>
        <v>Highly Active</v>
      </c>
      <c r="P268" t="str" cm="1">
        <f t="array" ref="P268">_xlfn.IFS(B268&lt;=25,"Youth",B268&lt;=35,"Young Adult",B268&lt;=50,"Adult",B268&lt;=70,"Senior")</f>
        <v>Youth</v>
      </c>
      <c r="Q268" t="str" cm="1">
        <f t="array" ref="Q268">_xlfn.IFS(G268&lt;10000,"Low Value",G268&lt;=50000,"Mid Value",G268&lt;=150000,"High Value",G268&gt;150000,"Premium")</f>
        <v>High Value</v>
      </c>
      <c r="R268" t="str" cm="1">
        <f t="array" ref="R268">_xlfn.IFS(I268&lt;500,"High Risk",I268&lt;650,"Medium Risk",I268&lt;750,"Low Risk",I268&gt;=750,"Very Low Risk")</f>
        <v>Medium Risk</v>
      </c>
    </row>
    <row r="269" spans="1:18">
      <c r="A269" t="s">
        <v>301</v>
      </c>
      <c r="B269">
        <v>36</v>
      </c>
      <c r="C269" t="s">
        <v>22</v>
      </c>
      <c r="D269" t="s">
        <v>23</v>
      </c>
      <c r="E269" t="s">
        <v>27</v>
      </c>
      <c r="F269" t="s">
        <v>18</v>
      </c>
      <c r="G269">
        <v>85862.1</v>
      </c>
      <c r="H269">
        <v>69098.23</v>
      </c>
      <c r="I269">
        <v>449</v>
      </c>
      <c r="J269">
        <v>30552.74</v>
      </c>
      <c r="K269" t="s">
        <v>19</v>
      </c>
      <c r="L269">
        <v>22</v>
      </c>
      <c r="M269" s="1">
        <v>44658</v>
      </c>
      <c r="N269" t="s">
        <v>20</v>
      </c>
      <c r="O269" t="str" cm="1">
        <f t="array" ref="O269">_xlfn.IFS(L269&lt;=15, "Low Engagement", L269&lt;=35, "Active", L269&lt;=60, "Highly Active", L269&gt;60, "Power User")</f>
        <v>Active</v>
      </c>
      <c r="P269" t="str" cm="1">
        <f t="array" ref="P269">_xlfn.IFS(B269&lt;=25,"Youth",B269&lt;=35,"Young Adult",B269&lt;=50,"Adult",B269&lt;=70,"Senior")</f>
        <v>Adult</v>
      </c>
      <c r="Q269" t="str" cm="1">
        <f t="array" ref="Q269">_xlfn.IFS(G269&lt;10000,"Low Value",G269&lt;=50000,"Mid Value",G269&lt;=150000,"High Value",G269&gt;150000,"Premium")</f>
        <v>High Value</v>
      </c>
      <c r="R269" t="str" cm="1">
        <f t="array" ref="R269">_xlfn.IFS(I269&lt;500,"High Risk",I269&lt;650,"Medium Risk",I269&lt;750,"Low Risk",I269&gt;=750,"Very Low Risk")</f>
        <v>High Risk</v>
      </c>
    </row>
    <row r="270" spans="1:18">
      <c r="A270" t="s">
        <v>302</v>
      </c>
      <c r="B270">
        <v>37</v>
      </c>
      <c r="C270" t="s">
        <v>15</v>
      </c>
      <c r="D270" t="s">
        <v>41</v>
      </c>
      <c r="E270" t="s">
        <v>17</v>
      </c>
      <c r="F270" t="s">
        <v>18</v>
      </c>
      <c r="G270">
        <v>5791.19</v>
      </c>
      <c r="H270">
        <v>193065.37</v>
      </c>
      <c r="I270">
        <v>787</v>
      </c>
      <c r="J270">
        <v>172770.2</v>
      </c>
      <c r="K270" t="s">
        <v>38</v>
      </c>
      <c r="L270">
        <v>21</v>
      </c>
      <c r="M270" s="1">
        <v>44191</v>
      </c>
      <c r="N270" t="s">
        <v>20</v>
      </c>
      <c r="O270" t="str" cm="1">
        <f t="array" ref="O270">_xlfn.IFS(L270&lt;=15, "Low Engagement", L270&lt;=35, "Active", L270&lt;=60, "Highly Active", L270&gt;60, "Power User")</f>
        <v>Active</v>
      </c>
      <c r="P270" t="str" cm="1">
        <f t="array" ref="P270">_xlfn.IFS(B270&lt;=25,"Youth",B270&lt;=35,"Young Adult",B270&lt;=50,"Adult",B270&lt;=70,"Senior")</f>
        <v>Adult</v>
      </c>
      <c r="Q270" t="str" cm="1">
        <f t="array" ref="Q270">_xlfn.IFS(G270&lt;10000,"Low Value",G270&lt;=50000,"Mid Value",G270&lt;=150000,"High Value",G270&gt;150000,"Premium")</f>
        <v>Low Value</v>
      </c>
      <c r="R270" t="str" cm="1">
        <f t="array" ref="R270">_xlfn.IFS(I270&lt;500,"High Risk",I270&lt;650,"Medium Risk",I270&lt;750,"Low Risk",I270&gt;=750,"Very Low Risk")</f>
        <v>Very Low Risk</v>
      </c>
    </row>
    <row r="271" spans="1:18">
      <c r="A271" t="s">
        <v>303</v>
      </c>
      <c r="B271">
        <v>49</v>
      </c>
      <c r="C271" t="s">
        <v>22</v>
      </c>
      <c r="D271" t="s">
        <v>23</v>
      </c>
      <c r="E271" t="s">
        <v>27</v>
      </c>
      <c r="F271" t="s">
        <v>33</v>
      </c>
      <c r="G271">
        <v>30792.44</v>
      </c>
      <c r="H271">
        <v>41462.06</v>
      </c>
      <c r="I271">
        <v>578</v>
      </c>
      <c r="J271">
        <v>19887.189999999999</v>
      </c>
      <c r="K271" t="s">
        <v>38</v>
      </c>
      <c r="L271">
        <v>42</v>
      </c>
      <c r="M271" s="1">
        <v>44669</v>
      </c>
      <c r="N271" t="s">
        <v>20</v>
      </c>
      <c r="O271" t="str" cm="1">
        <f t="array" ref="O271">_xlfn.IFS(L271&lt;=15, "Low Engagement", L271&lt;=35, "Active", L271&lt;=60, "Highly Active", L271&gt;60, "Power User")</f>
        <v>Highly Active</v>
      </c>
      <c r="P271" t="str" cm="1">
        <f t="array" ref="P271">_xlfn.IFS(B271&lt;=25,"Youth",B271&lt;=35,"Young Adult",B271&lt;=50,"Adult",B271&lt;=70,"Senior")</f>
        <v>Adult</v>
      </c>
      <c r="Q271" t="str" cm="1">
        <f t="array" ref="Q271">_xlfn.IFS(G271&lt;10000,"Low Value",G271&lt;=50000,"Mid Value",G271&lt;=150000,"High Value",G271&gt;150000,"Premium")</f>
        <v>Mid Value</v>
      </c>
      <c r="R271" t="str" cm="1">
        <f t="array" ref="R271">_xlfn.IFS(I271&lt;500,"High Risk",I271&lt;650,"Medium Risk",I271&lt;750,"Low Risk",I271&gt;=750,"Very Low Risk")</f>
        <v>Medium Risk</v>
      </c>
    </row>
    <row r="272" spans="1:18">
      <c r="A272" t="s">
        <v>304</v>
      </c>
      <c r="B272">
        <v>24</v>
      </c>
      <c r="C272" t="s">
        <v>15</v>
      </c>
      <c r="D272" t="s">
        <v>16</v>
      </c>
      <c r="E272" t="s">
        <v>27</v>
      </c>
      <c r="F272" t="s">
        <v>31</v>
      </c>
      <c r="G272">
        <v>85723.7</v>
      </c>
      <c r="H272">
        <v>109003.04</v>
      </c>
      <c r="I272">
        <v>358</v>
      </c>
      <c r="J272">
        <v>35783.19</v>
      </c>
      <c r="K272" t="s">
        <v>25</v>
      </c>
      <c r="L272">
        <v>17</v>
      </c>
      <c r="M272" s="1">
        <v>43358</v>
      </c>
      <c r="N272" t="s">
        <v>20</v>
      </c>
      <c r="O272" t="str" cm="1">
        <f t="array" ref="O272">_xlfn.IFS(L272&lt;=15, "Low Engagement", L272&lt;=35, "Active", L272&lt;=60, "Highly Active", L272&gt;60, "Power User")</f>
        <v>Active</v>
      </c>
      <c r="P272" t="str" cm="1">
        <f t="array" ref="P272">_xlfn.IFS(B272&lt;=25,"Youth",B272&lt;=35,"Young Adult",B272&lt;=50,"Adult",B272&lt;=70,"Senior")</f>
        <v>Youth</v>
      </c>
      <c r="Q272" t="str" cm="1">
        <f t="array" ref="Q272">_xlfn.IFS(G272&lt;10000,"Low Value",G272&lt;=50000,"Mid Value",G272&lt;=150000,"High Value",G272&gt;150000,"Premium")</f>
        <v>High Value</v>
      </c>
      <c r="R272" t="str" cm="1">
        <f t="array" ref="R272">_xlfn.IFS(I272&lt;500,"High Risk",I272&lt;650,"Medium Risk",I272&lt;750,"Low Risk",I272&gt;=750,"Very Low Risk")</f>
        <v>High Risk</v>
      </c>
    </row>
    <row r="273" spans="1:18">
      <c r="A273" t="s">
        <v>305</v>
      </c>
      <c r="B273">
        <v>69</v>
      </c>
      <c r="C273" t="s">
        <v>15</v>
      </c>
      <c r="D273" t="s">
        <v>37</v>
      </c>
      <c r="E273" t="s">
        <v>27</v>
      </c>
      <c r="F273" t="s">
        <v>45</v>
      </c>
      <c r="G273">
        <v>267526.43</v>
      </c>
      <c r="H273">
        <v>133608.47</v>
      </c>
      <c r="I273">
        <v>745</v>
      </c>
      <c r="J273">
        <v>160115.82999999999</v>
      </c>
      <c r="K273" t="s">
        <v>25</v>
      </c>
      <c r="L273">
        <v>5</v>
      </c>
      <c r="M273" s="1">
        <v>43363</v>
      </c>
      <c r="N273" t="s">
        <v>20</v>
      </c>
      <c r="O273" t="str" cm="1">
        <f t="array" ref="O273">_xlfn.IFS(L273&lt;=15, "Low Engagement", L273&lt;=35, "Active", L273&lt;=60, "Highly Active", L273&gt;60, "Power User")</f>
        <v>Low Engagement</v>
      </c>
      <c r="P273" t="str" cm="1">
        <f t="array" ref="P273">_xlfn.IFS(B273&lt;=25,"Youth",B273&lt;=35,"Young Adult",B273&lt;=50,"Adult",B273&lt;=70,"Senior")</f>
        <v>Senior</v>
      </c>
      <c r="Q273" t="str" cm="1">
        <f t="array" ref="Q273">_xlfn.IFS(G273&lt;10000,"Low Value",G273&lt;=50000,"Mid Value",G273&lt;=150000,"High Value",G273&gt;150000,"Premium")</f>
        <v>Premium</v>
      </c>
      <c r="R273" t="str" cm="1">
        <f t="array" ref="R273">_xlfn.IFS(I273&lt;500,"High Risk",I273&lt;650,"Medium Risk",I273&lt;750,"Low Risk",I273&gt;=750,"Very Low Risk")</f>
        <v>Low Risk</v>
      </c>
    </row>
    <row r="274" spans="1:18">
      <c r="A274" t="s">
        <v>306</v>
      </c>
      <c r="B274">
        <v>58</v>
      </c>
      <c r="C274" t="s">
        <v>15</v>
      </c>
      <c r="D274" t="s">
        <v>41</v>
      </c>
      <c r="E274" t="s">
        <v>17</v>
      </c>
      <c r="F274" t="s">
        <v>18</v>
      </c>
      <c r="G274">
        <v>27087.21</v>
      </c>
      <c r="H274">
        <v>138120.35</v>
      </c>
      <c r="I274">
        <v>412</v>
      </c>
      <c r="J274">
        <v>31232.880000000001</v>
      </c>
      <c r="K274" t="s">
        <v>25</v>
      </c>
      <c r="L274">
        <v>18</v>
      </c>
      <c r="M274" s="1">
        <v>44452</v>
      </c>
      <c r="N274" t="s">
        <v>20</v>
      </c>
      <c r="O274" t="str" cm="1">
        <f t="array" ref="O274">_xlfn.IFS(L274&lt;=15, "Low Engagement", L274&lt;=35, "Active", L274&lt;=60, "Highly Active", L274&gt;60, "Power User")</f>
        <v>Active</v>
      </c>
      <c r="P274" t="str" cm="1">
        <f t="array" ref="P274">_xlfn.IFS(B274&lt;=25,"Youth",B274&lt;=35,"Young Adult",B274&lt;=50,"Adult",B274&lt;=70,"Senior")</f>
        <v>Senior</v>
      </c>
      <c r="Q274" t="str" cm="1">
        <f t="array" ref="Q274">_xlfn.IFS(G274&lt;10000,"Low Value",G274&lt;=50000,"Mid Value",G274&lt;=150000,"High Value",G274&gt;150000,"Premium")</f>
        <v>Mid Value</v>
      </c>
      <c r="R274" t="str" cm="1">
        <f t="array" ref="R274">_xlfn.IFS(I274&lt;500,"High Risk",I274&lt;650,"Medium Risk",I274&lt;750,"Low Risk",I274&gt;=750,"Very Low Risk")</f>
        <v>High Risk</v>
      </c>
    </row>
    <row r="275" spans="1:18">
      <c r="A275" t="s">
        <v>307</v>
      </c>
      <c r="B275">
        <v>50</v>
      </c>
      <c r="C275" t="s">
        <v>15</v>
      </c>
      <c r="D275" t="s">
        <v>23</v>
      </c>
      <c r="E275" t="s">
        <v>27</v>
      </c>
      <c r="F275" t="s">
        <v>31</v>
      </c>
      <c r="G275">
        <v>74512.95</v>
      </c>
      <c r="H275">
        <v>33251.480000000003</v>
      </c>
      <c r="I275">
        <v>788</v>
      </c>
      <c r="J275">
        <v>71457.41</v>
      </c>
      <c r="K275" t="s">
        <v>38</v>
      </c>
      <c r="L275">
        <v>17</v>
      </c>
      <c r="M275" s="1">
        <v>44074</v>
      </c>
      <c r="N275" t="s">
        <v>20</v>
      </c>
      <c r="O275" t="str" cm="1">
        <f t="array" ref="O275">_xlfn.IFS(L275&lt;=15, "Low Engagement", L275&lt;=35, "Active", L275&lt;=60, "Highly Active", L275&gt;60, "Power User")</f>
        <v>Active</v>
      </c>
      <c r="P275" t="str" cm="1">
        <f t="array" ref="P275">_xlfn.IFS(B275&lt;=25,"Youth",B275&lt;=35,"Young Adult",B275&lt;=50,"Adult",B275&lt;=70,"Senior")</f>
        <v>Adult</v>
      </c>
      <c r="Q275" t="str" cm="1">
        <f t="array" ref="Q275">_xlfn.IFS(G275&lt;10000,"Low Value",G275&lt;=50000,"Mid Value",G275&lt;=150000,"High Value",G275&gt;150000,"Premium")</f>
        <v>High Value</v>
      </c>
      <c r="R275" t="str" cm="1">
        <f t="array" ref="R275">_xlfn.IFS(I275&lt;500,"High Risk",I275&lt;650,"Medium Risk",I275&lt;750,"Low Risk",I275&gt;=750,"Very Low Risk")</f>
        <v>Very Low Risk</v>
      </c>
    </row>
    <row r="276" spans="1:18">
      <c r="A276" t="s">
        <v>308</v>
      </c>
      <c r="B276">
        <v>57</v>
      </c>
      <c r="C276" t="s">
        <v>22</v>
      </c>
      <c r="D276" t="s">
        <v>37</v>
      </c>
      <c r="E276" t="s">
        <v>17</v>
      </c>
      <c r="F276" t="s">
        <v>45</v>
      </c>
      <c r="G276">
        <v>123249.25</v>
      </c>
      <c r="H276">
        <v>295945.42</v>
      </c>
      <c r="I276">
        <v>706</v>
      </c>
      <c r="J276">
        <v>473843.77</v>
      </c>
      <c r="K276" t="s">
        <v>25</v>
      </c>
      <c r="L276">
        <v>4</v>
      </c>
      <c r="M276" s="1">
        <v>45040</v>
      </c>
      <c r="N276" t="s">
        <v>20</v>
      </c>
      <c r="O276" t="str" cm="1">
        <f t="array" ref="O276">_xlfn.IFS(L276&lt;=15, "Low Engagement", L276&lt;=35, "Active", L276&lt;=60, "Highly Active", L276&gt;60, "Power User")</f>
        <v>Low Engagement</v>
      </c>
      <c r="P276" t="str" cm="1">
        <f t="array" ref="P276">_xlfn.IFS(B276&lt;=25,"Youth",B276&lt;=35,"Young Adult",B276&lt;=50,"Adult",B276&lt;=70,"Senior")</f>
        <v>Senior</v>
      </c>
      <c r="Q276" t="str" cm="1">
        <f t="array" ref="Q276">_xlfn.IFS(G276&lt;10000,"Low Value",G276&lt;=50000,"Mid Value",G276&lt;=150000,"High Value",G276&gt;150000,"Premium")</f>
        <v>High Value</v>
      </c>
      <c r="R276" t="str" cm="1">
        <f t="array" ref="R276">_xlfn.IFS(I276&lt;500,"High Risk",I276&lt;650,"Medium Risk",I276&lt;750,"Low Risk",I276&gt;=750,"Very Low Risk")</f>
        <v>Low Risk</v>
      </c>
    </row>
    <row r="277" spans="1:18">
      <c r="A277" t="s">
        <v>309</v>
      </c>
      <c r="B277">
        <v>56</v>
      </c>
      <c r="C277" t="s">
        <v>22</v>
      </c>
      <c r="D277" t="s">
        <v>29</v>
      </c>
      <c r="E277" t="s">
        <v>27</v>
      </c>
      <c r="F277" t="s">
        <v>31</v>
      </c>
      <c r="G277">
        <v>100381.14</v>
      </c>
      <c r="H277">
        <v>92409.68</v>
      </c>
      <c r="I277">
        <v>666</v>
      </c>
      <c r="J277">
        <v>170538.61</v>
      </c>
      <c r="K277" t="s">
        <v>19</v>
      </c>
      <c r="L277">
        <v>54</v>
      </c>
      <c r="M277" s="1">
        <v>44226</v>
      </c>
      <c r="N277" t="s">
        <v>20</v>
      </c>
      <c r="O277" t="str" cm="1">
        <f t="array" ref="O277">_xlfn.IFS(L277&lt;=15, "Low Engagement", L277&lt;=35, "Active", L277&lt;=60, "Highly Active", L277&gt;60, "Power User")</f>
        <v>Highly Active</v>
      </c>
      <c r="P277" t="str" cm="1">
        <f t="array" ref="P277">_xlfn.IFS(B277&lt;=25,"Youth",B277&lt;=35,"Young Adult",B277&lt;=50,"Adult",B277&lt;=70,"Senior")</f>
        <v>Senior</v>
      </c>
      <c r="Q277" t="str" cm="1">
        <f t="array" ref="Q277">_xlfn.IFS(G277&lt;10000,"Low Value",G277&lt;=50000,"Mid Value",G277&lt;=150000,"High Value",G277&gt;150000,"Premium")</f>
        <v>High Value</v>
      </c>
      <c r="R277" t="str" cm="1">
        <f t="array" ref="R277">_xlfn.IFS(I277&lt;500,"High Risk",I277&lt;650,"Medium Risk",I277&lt;750,"Low Risk",I277&gt;=750,"Very Low Risk")</f>
        <v>Low Risk</v>
      </c>
    </row>
    <row r="278" spans="1:18">
      <c r="A278" t="s">
        <v>310</v>
      </c>
      <c r="B278">
        <v>35</v>
      </c>
      <c r="C278" t="s">
        <v>15</v>
      </c>
      <c r="D278" t="s">
        <v>16</v>
      </c>
      <c r="E278" t="s">
        <v>17</v>
      </c>
      <c r="F278" t="s">
        <v>31</v>
      </c>
      <c r="G278">
        <v>159799.44</v>
      </c>
      <c r="H278">
        <v>238001.61</v>
      </c>
      <c r="I278">
        <v>359</v>
      </c>
      <c r="J278">
        <v>27736.49</v>
      </c>
      <c r="K278" t="s">
        <v>25</v>
      </c>
      <c r="L278">
        <v>7</v>
      </c>
      <c r="M278" s="1">
        <v>43439</v>
      </c>
      <c r="N278" t="s">
        <v>35</v>
      </c>
      <c r="O278" t="str" cm="1">
        <f t="array" ref="O278">_xlfn.IFS(L278&lt;=15, "Low Engagement", L278&lt;=35, "Active", L278&lt;=60, "Highly Active", L278&gt;60, "Power User")</f>
        <v>Low Engagement</v>
      </c>
      <c r="P278" t="str" cm="1">
        <f t="array" ref="P278">_xlfn.IFS(B278&lt;=25,"Youth",B278&lt;=35,"Young Adult",B278&lt;=50,"Adult",B278&lt;=70,"Senior")</f>
        <v>Young Adult</v>
      </c>
      <c r="Q278" t="str" cm="1">
        <f t="array" ref="Q278">_xlfn.IFS(G278&lt;10000,"Low Value",G278&lt;=50000,"Mid Value",G278&lt;=150000,"High Value",G278&gt;150000,"Premium")</f>
        <v>Premium</v>
      </c>
      <c r="R278" t="str" cm="1">
        <f t="array" ref="R278">_xlfn.IFS(I278&lt;500,"High Risk",I278&lt;650,"Medium Risk",I278&lt;750,"Low Risk",I278&gt;=750,"Very Low Risk")</f>
        <v>High Risk</v>
      </c>
    </row>
    <row r="279" spans="1:18">
      <c r="A279" t="s">
        <v>311</v>
      </c>
      <c r="B279">
        <v>57</v>
      </c>
      <c r="C279" t="s">
        <v>15</v>
      </c>
      <c r="D279" t="s">
        <v>16</v>
      </c>
      <c r="E279" t="s">
        <v>27</v>
      </c>
      <c r="F279" t="s">
        <v>33</v>
      </c>
      <c r="G279">
        <v>102590.46</v>
      </c>
      <c r="H279">
        <v>85359.9</v>
      </c>
      <c r="I279">
        <v>628</v>
      </c>
      <c r="J279">
        <v>86256.12</v>
      </c>
      <c r="K279" t="s">
        <v>25</v>
      </c>
      <c r="L279">
        <v>25</v>
      </c>
      <c r="M279" s="1">
        <v>43643</v>
      </c>
      <c r="N279" t="s">
        <v>20</v>
      </c>
      <c r="O279" t="str" cm="1">
        <f t="array" ref="O279">_xlfn.IFS(L279&lt;=15, "Low Engagement", L279&lt;=35, "Active", L279&lt;=60, "Highly Active", L279&gt;60, "Power User")</f>
        <v>Active</v>
      </c>
      <c r="P279" t="str" cm="1">
        <f t="array" ref="P279">_xlfn.IFS(B279&lt;=25,"Youth",B279&lt;=35,"Young Adult",B279&lt;=50,"Adult",B279&lt;=70,"Senior")</f>
        <v>Senior</v>
      </c>
      <c r="Q279" t="str" cm="1">
        <f t="array" ref="Q279">_xlfn.IFS(G279&lt;10000,"Low Value",G279&lt;=50000,"Mid Value",G279&lt;=150000,"High Value",G279&gt;150000,"Premium")</f>
        <v>High Value</v>
      </c>
      <c r="R279" t="str" cm="1">
        <f t="array" ref="R279">_xlfn.IFS(I279&lt;500,"High Risk",I279&lt;650,"Medium Risk",I279&lt;750,"Low Risk",I279&gt;=750,"Very Low Risk")</f>
        <v>Medium Risk</v>
      </c>
    </row>
    <row r="280" spans="1:18">
      <c r="A280" t="s">
        <v>312</v>
      </c>
      <c r="B280">
        <v>18</v>
      </c>
      <c r="C280" t="s">
        <v>15</v>
      </c>
      <c r="D280" t="s">
        <v>37</v>
      </c>
      <c r="E280" t="s">
        <v>17</v>
      </c>
      <c r="F280" t="s">
        <v>45</v>
      </c>
      <c r="G280">
        <v>98506.51</v>
      </c>
      <c r="H280">
        <v>153004.69</v>
      </c>
      <c r="I280">
        <v>768</v>
      </c>
      <c r="J280">
        <v>444214.79</v>
      </c>
      <c r="K280" t="s">
        <v>38</v>
      </c>
      <c r="L280">
        <v>37</v>
      </c>
      <c r="M280" s="1">
        <v>44181</v>
      </c>
      <c r="N280" t="s">
        <v>20</v>
      </c>
      <c r="O280" t="str" cm="1">
        <f t="array" ref="O280">_xlfn.IFS(L280&lt;=15, "Low Engagement", L280&lt;=35, "Active", L280&lt;=60, "Highly Active", L280&gt;60, "Power User")</f>
        <v>Highly Active</v>
      </c>
      <c r="P280" t="str" cm="1">
        <f t="array" ref="P280">_xlfn.IFS(B280&lt;=25,"Youth",B280&lt;=35,"Young Adult",B280&lt;=50,"Adult",B280&lt;=70,"Senior")</f>
        <v>Youth</v>
      </c>
      <c r="Q280" t="str" cm="1">
        <f t="array" ref="Q280">_xlfn.IFS(G280&lt;10000,"Low Value",G280&lt;=50000,"Mid Value",G280&lt;=150000,"High Value",G280&gt;150000,"Premium")</f>
        <v>High Value</v>
      </c>
      <c r="R280" t="str" cm="1">
        <f t="array" ref="R280">_xlfn.IFS(I280&lt;500,"High Risk",I280&lt;650,"Medium Risk",I280&lt;750,"Low Risk",I280&gt;=750,"Very Low Risk")</f>
        <v>Very Low Risk</v>
      </c>
    </row>
    <row r="281" spans="1:18">
      <c r="A281" t="s">
        <v>313</v>
      </c>
      <c r="B281">
        <v>28</v>
      </c>
      <c r="C281" t="s">
        <v>15</v>
      </c>
      <c r="D281" t="s">
        <v>23</v>
      </c>
      <c r="E281" t="s">
        <v>24</v>
      </c>
      <c r="F281" t="s">
        <v>33</v>
      </c>
      <c r="G281">
        <v>78261.42</v>
      </c>
      <c r="H281">
        <v>7769.27</v>
      </c>
      <c r="I281">
        <v>362</v>
      </c>
      <c r="J281">
        <v>29092.14</v>
      </c>
      <c r="K281" t="s">
        <v>19</v>
      </c>
      <c r="L281">
        <v>40</v>
      </c>
      <c r="M281" s="1">
        <v>44887</v>
      </c>
      <c r="N281" t="s">
        <v>35</v>
      </c>
      <c r="O281" t="str" cm="1">
        <f t="array" ref="O281">_xlfn.IFS(L281&lt;=15, "Low Engagement", L281&lt;=35, "Active", L281&lt;=60, "Highly Active", L281&gt;60, "Power User")</f>
        <v>Highly Active</v>
      </c>
      <c r="P281" t="str" cm="1">
        <f t="array" ref="P281">_xlfn.IFS(B281&lt;=25,"Youth",B281&lt;=35,"Young Adult",B281&lt;=50,"Adult",B281&lt;=70,"Senior")</f>
        <v>Young Adult</v>
      </c>
      <c r="Q281" t="str" cm="1">
        <f t="array" ref="Q281">_xlfn.IFS(G281&lt;10000,"Low Value",G281&lt;=50000,"Mid Value",G281&lt;=150000,"High Value",G281&gt;150000,"Premium")</f>
        <v>High Value</v>
      </c>
      <c r="R281" t="str" cm="1">
        <f t="array" ref="R281">_xlfn.IFS(I281&lt;500,"High Risk",I281&lt;650,"Medium Risk",I281&lt;750,"Low Risk",I281&gt;=750,"Very Low Risk")</f>
        <v>High Risk</v>
      </c>
    </row>
    <row r="282" spans="1:18">
      <c r="A282" t="s">
        <v>314</v>
      </c>
      <c r="B282">
        <v>45</v>
      </c>
      <c r="C282" t="s">
        <v>15</v>
      </c>
      <c r="D282" t="s">
        <v>16</v>
      </c>
      <c r="E282" t="s">
        <v>17</v>
      </c>
      <c r="F282" t="s">
        <v>45</v>
      </c>
      <c r="G282">
        <v>363940.87</v>
      </c>
      <c r="H282">
        <v>115910.98</v>
      </c>
      <c r="I282">
        <v>483</v>
      </c>
      <c r="J282">
        <v>9837.44</v>
      </c>
      <c r="K282" t="s">
        <v>19</v>
      </c>
      <c r="L282">
        <v>40</v>
      </c>
      <c r="M282" s="1">
        <v>44343</v>
      </c>
      <c r="N282" t="s">
        <v>20</v>
      </c>
      <c r="O282" t="str" cm="1">
        <f t="array" ref="O282">_xlfn.IFS(L282&lt;=15, "Low Engagement", L282&lt;=35, "Active", L282&lt;=60, "Highly Active", L282&gt;60, "Power User")</f>
        <v>Highly Active</v>
      </c>
      <c r="P282" t="str" cm="1">
        <f t="array" ref="P282">_xlfn.IFS(B282&lt;=25,"Youth",B282&lt;=35,"Young Adult",B282&lt;=50,"Adult",B282&lt;=70,"Senior")</f>
        <v>Adult</v>
      </c>
      <c r="Q282" t="str" cm="1">
        <f t="array" ref="Q282">_xlfn.IFS(G282&lt;10000,"Low Value",G282&lt;=50000,"Mid Value",G282&lt;=150000,"High Value",G282&gt;150000,"Premium")</f>
        <v>Premium</v>
      </c>
      <c r="R282" t="str" cm="1">
        <f t="array" ref="R282">_xlfn.IFS(I282&lt;500,"High Risk",I282&lt;650,"Medium Risk",I282&lt;750,"Low Risk",I282&gt;=750,"Very Low Risk")</f>
        <v>High Risk</v>
      </c>
    </row>
    <row r="283" spans="1:18">
      <c r="A283" t="s">
        <v>315</v>
      </c>
      <c r="B283">
        <v>42</v>
      </c>
      <c r="C283" t="s">
        <v>22</v>
      </c>
      <c r="D283" t="s">
        <v>29</v>
      </c>
      <c r="E283" t="s">
        <v>27</v>
      </c>
      <c r="F283" t="s">
        <v>45</v>
      </c>
      <c r="G283">
        <v>288452.88</v>
      </c>
      <c r="H283">
        <v>33714.730000000003</v>
      </c>
      <c r="I283">
        <v>610</v>
      </c>
      <c r="J283">
        <v>40268.42</v>
      </c>
      <c r="K283" t="s">
        <v>25</v>
      </c>
      <c r="L283">
        <v>43</v>
      </c>
      <c r="M283" s="1">
        <v>43967</v>
      </c>
      <c r="N283" t="s">
        <v>35</v>
      </c>
      <c r="O283" t="str" cm="1">
        <f t="array" ref="O283">_xlfn.IFS(L283&lt;=15, "Low Engagement", L283&lt;=35, "Active", L283&lt;=60, "Highly Active", L283&gt;60, "Power User")</f>
        <v>Highly Active</v>
      </c>
      <c r="P283" t="str" cm="1">
        <f t="array" ref="P283">_xlfn.IFS(B283&lt;=25,"Youth",B283&lt;=35,"Young Adult",B283&lt;=50,"Adult",B283&lt;=70,"Senior")</f>
        <v>Adult</v>
      </c>
      <c r="Q283" t="str" cm="1">
        <f t="array" ref="Q283">_xlfn.IFS(G283&lt;10000,"Low Value",G283&lt;=50000,"Mid Value",G283&lt;=150000,"High Value",G283&gt;150000,"Premium")</f>
        <v>Premium</v>
      </c>
      <c r="R283" t="str" cm="1">
        <f t="array" ref="R283">_xlfn.IFS(I283&lt;500,"High Risk",I283&lt;650,"Medium Risk",I283&lt;750,"Low Risk",I283&gt;=750,"Very Low Risk")</f>
        <v>Medium Risk</v>
      </c>
    </row>
    <row r="284" spans="1:18">
      <c r="A284" t="s">
        <v>316</v>
      </c>
      <c r="B284">
        <v>67</v>
      </c>
      <c r="C284" t="s">
        <v>22</v>
      </c>
      <c r="D284" t="s">
        <v>37</v>
      </c>
      <c r="E284" t="s">
        <v>27</v>
      </c>
      <c r="F284" t="s">
        <v>18</v>
      </c>
      <c r="G284">
        <v>39775.879999999997</v>
      </c>
      <c r="H284">
        <v>91203.56</v>
      </c>
      <c r="I284">
        <v>837</v>
      </c>
      <c r="J284">
        <v>148290.41</v>
      </c>
      <c r="K284" t="s">
        <v>25</v>
      </c>
      <c r="L284">
        <v>9</v>
      </c>
      <c r="M284" s="1">
        <v>45076</v>
      </c>
      <c r="N284" t="s">
        <v>20</v>
      </c>
      <c r="O284" t="str" cm="1">
        <f t="array" ref="O284">_xlfn.IFS(L284&lt;=15, "Low Engagement", L284&lt;=35, "Active", L284&lt;=60, "Highly Active", L284&gt;60, "Power User")</f>
        <v>Low Engagement</v>
      </c>
      <c r="P284" t="str" cm="1">
        <f t="array" ref="P284">_xlfn.IFS(B284&lt;=25,"Youth",B284&lt;=35,"Young Adult",B284&lt;=50,"Adult",B284&lt;=70,"Senior")</f>
        <v>Senior</v>
      </c>
      <c r="Q284" t="str" cm="1">
        <f t="array" ref="Q284">_xlfn.IFS(G284&lt;10000,"Low Value",G284&lt;=50000,"Mid Value",G284&lt;=150000,"High Value",G284&gt;150000,"Premium")</f>
        <v>Mid Value</v>
      </c>
      <c r="R284" t="str" cm="1">
        <f t="array" ref="R284">_xlfn.IFS(I284&lt;500,"High Risk",I284&lt;650,"Medium Risk",I284&lt;750,"Low Risk",I284&gt;=750,"Very Low Risk")</f>
        <v>Very Low Risk</v>
      </c>
    </row>
    <row r="285" spans="1:18">
      <c r="A285" t="s">
        <v>317</v>
      </c>
      <c r="B285">
        <v>40</v>
      </c>
      <c r="C285" t="s">
        <v>22</v>
      </c>
      <c r="D285" t="s">
        <v>41</v>
      </c>
      <c r="E285" t="s">
        <v>27</v>
      </c>
      <c r="F285" t="s">
        <v>31</v>
      </c>
      <c r="G285">
        <v>126273.31</v>
      </c>
      <c r="H285">
        <v>181213.3</v>
      </c>
      <c r="I285">
        <v>476</v>
      </c>
      <c r="J285">
        <v>30135.8</v>
      </c>
      <c r="K285" t="s">
        <v>19</v>
      </c>
      <c r="L285">
        <v>19</v>
      </c>
      <c r="M285" s="1">
        <v>43534</v>
      </c>
      <c r="N285" t="s">
        <v>35</v>
      </c>
      <c r="O285" t="str" cm="1">
        <f t="array" ref="O285">_xlfn.IFS(L285&lt;=15, "Low Engagement", L285&lt;=35, "Active", L285&lt;=60, "Highly Active", L285&gt;60, "Power User")</f>
        <v>Active</v>
      </c>
      <c r="P285" t="str" cm="1">
        <f t="array" ref="P285">_xlfn.IFS(B285&lt;=25,"Youth",B285&lt;=35,"Young Adult",B285&lt;=50,"Adult",B285&lt;=70,"Senior")</f>
        <v>Adult</v>
      </c>
      <c r="Q285" t="str" cm="1">
        <f t="array" ref="Q285">_xlfn.IFS(G285&lt;10000,"Low Value",G285&lt;=50000,"Mid Value",G285&lt;=150000,"High Value",G285&gt;150000,"Premium")</f>
        <v>High Value</v>
      </c>
      <c r="R285" t="str" cm="1">
        <f t="array" ref="R285">_xlfn.IFS(I285&lt;500,"High Risk",I285&lt;650,"Medium Risk",I285&lt;750,"Low Risk",I285&gt;=750,"Very Low Risk")</f>
        <v>High Risk</v>
      </c>
    </row>
    <row r="286" spans="1:18">
      <c r="A286" t="s">
        <v>318</v>
      </c>
      <c r="B286">
        <v>48</v>
      </c>
      <c r="C286" t="s">
        <v>22</v>
      </c>
      <c r="D286" t="s">
        <v>23</v>
      </c>
      <c r="E286" t="s">
        <v>27</v>
      </c>
      <c r="F286" t="s">
        <v>33</v>
      </c>
      <c r="G286">
        <v>145609.41</v>
      </c>
      <c r="H286">
        <v>147366.87</v>
      </c>
      <c r="I286">
        <v>728</v>
      </c>
      <c r="J286">
        <v>438486.58</v>
      </c>
      <c r="K286" t="s">
        <v>25</v>
      </c>
      <c r="L286">
        <v>51</v>
      </c>
      <c r="M286" s="1">
        <v>45003</v>
      </c>
      <c r="N286" t="s">
        <v>20</v>
      </c>
      <c r="O286" t="str" cm="1">
        <f t="array" ref="O286">_xlfn.IFS(L286&lt;=15, "Low Engagement", L286&lt;=35, "Active", L286&lt;=60, "Highly Active", L286&gt;60, "Power User")</f>
        <v>Highly Active</v>
      </c>
      <c r="P286" t="str" cm="1">
        <f t="array" ref="P286">_xlfn.IFS(B286&lt;=25,"Youth",B286&lt;=35,"Young Adult",B286&lt;=50,"Adult",B286&lt;=70,"Senior")</f>
        <v>Adult</v>
      </c>
      <c r="Q286" t="str" cm="1">
        <f t="array" ref="Q286">_xlfn.IFS(G286&lt;10000,"Low Value",G286&lt;=50000,"Mid Value",G286&lt;=150000,"High Value",G286&gt;150000,"Premium")</f>
        <v>High Value</v>
      </c>
      <c r="R286" t="str" cm="1">
        <f t="array" ref="R286">_xlfn.IFS(I286&lt;500,"High Risk",I286&lt;650,"Medium Risk",I286&lt;750,"Low Risk",I286&gt;=750,"Very Low Risk")</f>
        <v>Low Risk</v>
      </c>
    </row>
    <row r="287" spans="1:18">
      <c r="A287" t="s">
        <v>319</v>
      </c>
      <c r="B287">
        <v>47</v>
      </c>
      <c r="C287" t="s">
        <v>15</v>
      </c>
      <c r="D287" t="s">
        <v>41</v>
      </c>
      <c r="E287" t="s">
        <v>27</v>
      </c>
      <c r="F287" t="s">
        <v>18</v>
      </c>
      <c r="G287">
        <v>10395.879999999999</v>
      </c>
      <c r="H287">
        <v>54721.89</v>
      </c>
      <c r="I287">
        <v>372</v>
      </c>
      <c r="J287">
        <v>37454.230000000003</v>
      </c>
      <c r="K287" t="s">
        <v>25</v>
      </c>
      <c r="L287">
        <v>9</v>
      </c>
      <c r="M287" s="1">
        <v>44205</v>
      </c>
      <c r="N287" t="s">
        <v>20</v>
      </c>
      <c r="O287" t="str" cm="1">
        <f t="array" ref="O287">_xlfn.IFS(L287&lt;=15, "Low Engagement", L287&lt;=35, "Active", L287&lt;=60, "Highly Active", L287&gt;60, "Power User")</f>
        <v>Low Engagement</v>
      </c>
      <c r="P287" t="str" cm="1">
        <f t="array" ref="P287">_xlfn.IFS(B287&lt;=25,"Youth",B287&lt;=35,"Young Adult",B287&lt;=50,"Adult",B287&lt;=70,"Senior")</f>
        <v>Adult</v>
      </c>
      <c r="Q287" t="str" cm="1">
        <f t="array" ref="Q287">_xlfn.IFS(G287&lt;10000,"Low Value",G287&lt;=50000,"Mid Value",G287&lt;=150000,"High Value",G287&gt;150000,"Premium")</f>
        <v>Mid Value</v>
      </c>
      <c r="R287" t="str" cm="1">
        <f t="array" ref="R287">_xlfn.IFS(I287&lt;500,"High Risk",I287&lt;650,"Medium Risk",I287&lt;750,"Low Risk",I287&gt;=750,"Very Low Risk")</f>
        <v>High Risk</v>
      </c>
    </row>
    <row r="288" spans="1:18">
      <c r="A288" t="s">
        <v>320</v>
      </c>
      <c r="B288">
        <v>59</v>
      </c>
      <c r="C288" t="s">
        <v>15</v>
      </c>
      <c r="D288" t="s">
        <v>23</v>
      </c>
      <c r="E288" t="s">
        <v>24</v>
      </c>
      <c r="F288" t="s">
        <v>18</v>
      </c>
      <c r="G288">
        <v>39611.589999999997</v>
      </c>
      <c r="H288">
        <v>11823.1</v>
      </c>
      <c r="I288">
        <v>466</v>
      </c>
      <c r="J288">
        <v>44742.46</v>
      </c>
      <c r="K288" t="s">
        <v>25</v>
      </c>
      <c r="L288">
        <v>23</v>
      </c>
      <c r="M288" s="1">
        <v>44647</v>
      </c>
      <c r="N288" t="s">
        <v>20</v>
      </c>
      <c r="O288" t="str" cm="1">
        <f t="array" ref="O288">_xlfn.IFS(L288&lt;=15, "Low Engagement", L288&lt;=35, "Active", L288&lt;=60, "Highly Active", L288&gt;60, "Power User")</f>
        <v>Active</v>
      </c>
      <c r="P288" t="str" cm="1">
        <f t="array" ref="P288">_xlfn.IFS(B288&lt;=25,"Youth",B288&lt;=35,"Young Adult",B288&lt;=50,"Adult",B288&lt;=70,"Senior")</f>
        <v>Senior</v>
      </c>
      <c r="Q288" t="str" cm="1">
        <f t="array" ref="Q288">_xlfn.IFS(G288&lt;10000,"Low Value",G288&lt;=50000,"Mid Value",G288&lt;=150000,"High Value",G288&gt;150000,"Premium")</f>
        <v>Mid Value</v>
      </c>
      <c r="R288" t="str" cm="1">
        <f t="array" ref="R288">_xlfn.IFS(I288&lt;500,"High Risk",I288&lt;650,"Medium Risk",I288&lt;750,"Low Risk",I288&gt;=750,"Very Low Risk")</f>
        <v>High Risk</v>
      </c>
    </row>
    <row r="289" spans="1:18">
      <c r="A289" t="s">
        <v>321</v>
      </c>
      <c r="B289">
        <v>52</v>
      </c>
      <c r="C289" t="s">
        <v>15</v>
      </c>
      <c r="D289" t="s">
        <v>23</v>
      </c>
      <c r="E289" t="s">
        <v>27</v>
      </c>
      <c r="F289" t="s">
        <v>18</v>
      </c>
      <c r="G289">
        <v>41253.980000000003</v>
      </c>
      <c r="H289">
        <v>181679.25</v>
      </c>
      <c r="I289">
        <v>524</v>
      </c>
      <c r="J289">
        <v>52329.14</v>
      </c>
      <c r="K289" t="s">
        <v>38</v>
      </c>
      <c r="L289">
        <v>31</v>
      </c>
      <c r="M289" s="1">
        <v>44595</v>
      </c>
      <c r="N289" t="s">
        <v>20</v>
      </c>
      <c r="O289" t="str" cm="1">
        <f t="array" ref="O289">_xlfn.IFS(L289&lt;=15, "Low Engagement", L289&lt;=35, "Active", L289&lt;=60, "Highly Active", L289&gt;60, "Power User")</f>
        <v>Active</v>
      </c>
      <c r="P289" t="str" cm="1">
        <f t="array" ref="P289">_xlfn.IFS(B289&lt;=25,"Youth",B289&lt;=35,"Young Adult",B289&lt;=50,"Adult",B289&lt;=70,"Senior")</f>
        <v>Senior</v>
      </c>
      <c r="Q289" t="str" cm="1">
        <f t="array" ref="Q289">_xlfn.IFS(G289&lt;10000,"Low Value",G289&lt;=50000,"Mid Value",G289&lt;=150000,"High Value",G289&gt;150000,"Premium")</f>
        <v>Mid Value</v>
      </c>
      <c r="R289" t="str" cm="1">
        <f t="array" ref="R289">_xlfn.IFS(I289&lt;500,"High Risk",I289&lt;650,"Medium Risk",I289&lt;750,"Low Risk",I289&gt;=750,"Very Low Risk")</f>
        <v>Medium Risk</v>
      </c>
    </row>
    <row r="290" spans="1:18">
      <c r="A290" t="s">
        <v>322</v>
      </c>
      <c r="B290">
        <v>24</v>
      </c>
      <c r="C290" t="s">
        <v>15</v>
      </c>
      <c r="D290" t="s">
        <v>23</v>
      </c>
      <c r="E290" t="s">
        <v>27</v>
      </c>
      <c r="F290" t="s">
        <v>18</v>
      </c>
      <c r="G290">
        <v>58119.76</v>
      </c>
      <c r="H290">
        <v>149005.79</v>
      </c>
      <c r="I290">
        <v>308</v>
      </c>
      <c r="J290">
        <v>24816.16</v>
      </c>
      <c r="K290" t="s">
        <v>19</v>
      </c>
      <c r="L290">
        <v>32</v>
      </c>
      <c r="M290" s="1">
        <v>44513</v>
      </c>
      <c r="N290" t="s">
        <v>20</v>
      </c>
      <c r="O290" t="str" cm="1">
        <f t="array" ref="O290">_xlfn.IFS(L290&lt;=15, "Low Engagement", L290&lt;=35, "Active", L290&lt;=60, "Highly Active", L290&gt;60, "Power User")</f>
        <v>Active</v>
      </c>
      <c r="P290" t="str" cm="1">
        <f t="array" ref="P290">_xlfn.IFS(B290&lt;=25,"Youth",B290&lt;=35,"Young Adult",B290&lt;=50,"Adult",B290&lt;=70,"Senior")</f>
        <v>Youth</v>
      </c>
      <c r="Q290" t="str" cm="1">
        <f t="array" ref="Q290">_xlfn.IFS(G290&lt;10000,"Low Value",G290&lt;=50000,"Mid Value",G290&lt;=150000,"High Value",G290&gt;150000,"Premium")</f>
        <v>High Value</v>
      </c>
      <c r="R290" t="str" cm="1">
        <f t="array" ref="R290">_xlfn.IFS(I290&lt;500,"High Risk",I290&lt;650,"Medium Risk",I290&lt;750,"Low Risk",I290&gt;=750,"Very Low Risk")</f>
        <v>High Risk</v>
      </c>
    </row>
    <row r="291" spans="1:18">
      <c r="A291" t="s">
        <v>323</v>
      </c>
      <c r="B291">
        <v>33</v>
      </c>
      <c r="C291" t="s">
        <v>15</v>
      </c>
      <c r="D291" t="s">
        <v>23</v>
      </c>
      <c r="E291" t="s">
        <v>17</v>
      </c>
      <c r="F291" t="s">
        <v>33</v>
      </c>
      <c r="G291">
        <v>31304.44</v>
      </c>
      <c r="H291">
        <v>61631.63</v>
      </c>
      <c r="I291">
        <v>535</v>
      </c>
      <c r="J291">
        <v>57965.03</v>
      </c>
      <c r="K291" t="s">
        <v>38</v>
      </c>
      <c r="L291">
        <v>52</v>
      </c>
      <c r="M291" s="1">
        <v>43512</v>
      </c>
      <c r="N291" t="s">
        <v>20</v>
      </c>
      <c r="O291" t="str" cm="1">
        <f t="array" ref="O291">_xlfn.IFS(L291&lt;=15, "Low Engagement", L291&lt;=35, "Active", L291&lt;=60, "Highly Active", L291&gt;60, "Power User")</f>
        <v>Highly Active</v>
      </c>
      <c r="P291" t="str" cm="1">
        <f t="array" ref="P291">_xlfn.IFS(B291&lt;=25,"Youth",B291&lt;=35,"Young Adult",B291&lt;=50,"Adult",B291&lt;=70,"Senior")</f>
        <v>Young Adult</v>
      </c>
      <c r="Q291" t="str" cm="1">
        <f t="array" ref="Q291">_xlfn.IFS(G291&lt;10000,"Low Value",G291&lt;=50000,"Mid Value",G291&lt;=150000,"High Value",G291&gt;150000,"Premium")</f>
        <v>Mid Value</v>
      </c>
      <c r="R291" t="str" cm="1">
        <f t="array" ref="R291">_xlfn.IFS(I291&lt;500,"High Risk",I291&lt;650,"Medium Risk",I291&lt;750,"Low Risk",I291&gt;=750,"Very Low Risk")</f>
        <v>Medium Risk</v>
      </c>
    </row>
    <row r="292" spans="1:18">
      <c r="A292" t="s">
        <v>324</v>
      </c>
      <c r="B292">
        <v>43</v>
      </c>
      <c r="C292" t="s">
        <v>22</v>
      </c>
      <c r="D292" t="s">
        <v>16</v>
      </c>
      <c r="E292" t="s">
        <v>17</v>
      </c>
      <c r="F292" t="s">
        <v>33</v>
      </c>
      <c r="G292">
        <v>34730.019999999997</v>
      </c>
      <c r="H292">
        <v>262993.09999999998</v>
      </c>
      <c r="I292">
        <v>327</v>
      </c>
      <c r="J292">
        <v>43072.99</v>
      </c>
      <c r="K292" t="s">
        <v>19</v>
      </c>
      <c r="L292">
        <v>31</v>
      </c>
      <c r="M292" s="1">
        <v>44561</v>
      </c>
      <c r="N292" t="s">
        <v>35</v>
      </c>
      <c r="O292" t="str" cm="1">
        <f t="array" ref="O292">_xlfn.IFS(L292&lt;=15, "Low Engagement", L292&lt;=35, "Active", L292&lt;=60, "Highly Active", L292&gt;60, "Power User")</f>
        <v>Active</v>
      </c>
      <c r="P292" t="str" cm="1">
        <f t="array" ref="P292">_xlfn.IFS(B292&lt;=25,"Youth",B292&lt;=35,"Young Adult",B292&lt;=50,"Adult",B292&lt;=70,"Senior")</f>
        <v>Adult</v>
      </c>
      <c r="Q292" t="str" cm="1">
        <f t="array" ref="Q292">_xlfn.IFS(G292&lt;10000,"Low Value",G292&lt;=50000,"Mid Value",G292&lt;=150000,"High Value",G292&gt;150000,"Premium")</f>
        <v>Mid Value</v>
      </c>
      <c r="R292" t="str" cm="1">
        <f t="array" ref="R292">_xlfn.IFS(I292&lt;500,"High Risk",I292&lt;650,"Medium Risk",I292&lt;750,"Low Risk",I292&gt;=750,"Very Low Risk")</f>
        <v>High Risk</v>
      </c>
    </row>
    <row r="293" spans="1:18">
      <c r="A293" t="s">
        <v>325</v>
      </c>
      <c r="B293">
        <v>65</v>
      </c>
      <c r="C293" t="s">
        <v>15</v>
      </c>
      <c r="D293" t="s">
        <v>23</v>
      </c>
      <c r="E293" t="s">
        <v>27</v>
      </c>
      <c r="F293" t="s">
        <v>31</v>
      </c>
      <c r="G293">
        <v>60645.47</v>
      </c>
      <c r="H293">
        <v>81262.48</v>
      </c>
      <c r="I293">
        <v>326</v>
      </c>
      <c r="J293">
        <v>38822.74</v>
      </c>
      <c r="K293" t="s">
        <v>25</v>
      </c>
      <c r="L293">
        <v>17</v>
      </c>
      <c r="M293" s="1">
        <v>43739</v>
      </c>
      <c r="N293" t="s">
        <v>35</v>
      </c>
      <c r="O293" t="str" cm="1">
        <f t="array" ref="O293">_xlfn.IFS(L293&lt;=15, "Low Engagement", L293&lt;=35, "Active", L293&lt;=60, "Highly Active", L293&gt;60, "Power User")</f>
        <v>Active</v>
      </c>
      <c r="P293" t="str" cm="1">
        <f t="array" ref="P293">_xlfn.IFS(B293&lt;=25,"Youth",B293&lt;=35,"Young Adult",B293&lt;=50,"Adult",B293&lt;=70,"Senior")</f>
        <v>Senior</v>
      </c>
      <c r="Q293" t="str" cm="1">
        <f t="array" ref="Q293">_xlfn.IFS(G293&lt;10000,"Low Value",G293&lt;=50000,"Mid Value",G293&lt;=150000,"High Value",G293&gt;150000,"Premium")</f>
        <v>High Value</v>
      </c>
      <c r="R293" t="str" cm="1">
        <f t="array" ref="R293">_xlfn.IFS(I293&lt;500,"High Risk",I293&lt;650,"Medium Risk",I293&lt;750,"Low Risk",I293&gt;=750,"Very Low Risk")</f>
        <v>High Risk</v>
      </c>
    </row>
    <row r="294" spans="1:18">
      <c r="A294" t="s">
        <v>326</v>
      </c>
      <c r="B294">
        <v>69</v>
      </c>
      <c r="C294" t="s">
        <v>22</v>
      </c>
      <c r="D294" t="s">
        <v>23</v>
      </c>
      <c r="E294" t="s">
        <v>24</v>
      </c>
      <c r="F294" t="s">
        <v>18</v>
      </c>
      <c r="G294">
        <v>95631.13</v>
      </c>
      <c r="H294">
        <v>9081.52</v>
      </c>
      <c r="I294">
        <v>849</v>
      </c>
      <c r="J294">
        <v>372420.44</v>
      </c>
      <c r="K294" t="s">
        <v>38</v>
      </c>
      <c r="L294">
        <v>48</v>
      </c>
      <c r="M294" s="1">
        <v>43918</v>
      </c>
      <c r="N294" t="s">
        <v>20</v>
      </c>
      <c r="O294" t="str" cm="1">
        <f t="array" ref="O294">_xlfn.IFS(L294&lt;=15, "Low Engagement", L294&lt;=35, "Active", L294&lt;=60, "Highly Active", L294&gt;60, "Power User")</f>
        <v>Highly Active</v>
      </c>
      <c r="P294" t="str" cm="1">
        <f t="array" ref="P294">_xlfn.IFS(B294&lt;=25,"Youth",B294&lt;=35,"Young Adult",B294&lt;=50,"Adult",B294&lt;=70,"Senior")</f>
        <v>Senior</v>
      </c>
      <c r="Q294" t="str" cm="1">
        <f t="array" ref="Q294">_xlfn.IFS(G294&lt;10000,"Low Value",G294&lt;=50000,"Mid Value",G294&lt;=150000,"High Value",G294&gt;150000,"Premium")</f>
        <v>High Value</v>
      </c>
      <c r="R294" t="str" cm="1">
        <f t="array" ref="R294">_xlfn.IFS(I294&lt;500,"High Risk",I294&lt;650,"Medium Risk",I294&lt;750,"Low Risk",I294&gt;=750,"Very Low Risk")</f>
        <v>Very Low Risk</v>
      </c>
    </row>
    <row r="295" spans="1:18">
      <c r="A295" t="s">
        <v>327</v>
      </c>
      <c r="B295">
        <v>66</v>
      </c>
      <c r="C295" t="s">
        <v>22</v>
      </c>
      <c r="D295" t="s">
        <v>41</v>
      </c>
      <c r="E295" t="s">
        <v>27</v>
      </c>
      <c r="F295" t="s">
        <v>45</v>
      </c>
      <c r="G295">
        <v>380348.86</v>
      </c>
      <c r="H295">
        <v>119444.27</v>
      </c>
      <c r="I295">
        <v>495</v>
      </c>
      <c r="J295">
        <v>49429.13</v>
      </c>
      <c r="K295" t="s">
        <v>19</v>
      </c>
      <c r="L295">
        <v>39</v>
      </c>
      <c r="M295" s="1">
        <v>44476</v>
      </c>
      <c r="N295" t="s">
        <v>20</v>
      </c>
      <c r="O295" t="str" cm="1">
        <f t="array" ref="O295">_xlfn.IFS(L295&lt;=15, "Low Engagement", L295&lt;=35, "Active", L295&lt;=60, "Highly Active", L295&gt;60, "Power User")</f>
        <v>Highly Active</v>
      </c>
      <c r="P295" t="str" cm="1">
        <f t="array" ref="P295">_xlfn.IFS(B295&lt;=25,"Youth",B295&lt;=35,"Young Adult",B295&lt;=50,"Adult",B295&lt;=70,"Senior")</f>
        <v>Senior</v>
      </c>
      <c r="Q295" t="str" cm="1">
        <f t="array" ref="Q295">_xlfn.IFS(G295&lt;10000,"Low Value",G295&lt;=50000,"Mid Value",G295&lt;=150000,"High Value",G295&gt;150000,"Premium")</f>
        <v>Premium</v>
      </c>
      <c r="R295" t="str" cm="1">
        <f t="array" ref="R295">_xlfn.IFS(I295&lt;500,"High Risk",I295&lt;650,"Medium Risk",I295&lt;750,"Low Risk",I295&gt;=750,"Very Low Risk")</f>
        <v>High Risk</v>
      </c>
    </row>
    <row r="296" spans="1:18">
      <c r="A296" t="s">
        <v>328</v>
      </c>
      <c r="B296">
        <v>19</v>
      </c>
      <c r="C296" t="s">
        <v>22</v>
      </c>
      <c r="D296" t="s">
        <v>37</v>
      </c>
      <c r="E296" t="s">
        <v>17</v>
      </c>
      <c r="F296" t="s">
        <v>31</v>
      </c>
      <c r="G296">
        <v>134030.19</v>
      </c>
      <c r="H296">
        <v>258141.85</v>
      </c>
      <c r="I296">
        <v>502</v>
      </c>
      <c r="J296">
        <v>142171.46</v>
      </c>
      <c r="K296" t="s">
        <v>38</v>
      </c>
      <c r="L296">
        <v>58</v>
      </c>
      <c r="M296" s="1">
        <v>44431</v>
      </c>
      <c r="N296" t="s">
        <v>20</v>
      </c>
      <c r="O296" t="str" cm="1">
        <f t="array" ref="O296">_xlfn.IFS(L296&lt;=15, "Low Engagement", L296&lt;=35, "Active", L296&lt;=60, "Highly Active", L296&gt;60, "Power User")</f>
        <v>Highly Active</v>
      </c>
      <c r="P296" t="str" cm="1">
        <f t="array" ref="P296">_xlfn.IFS(B296&lt;=25,"Youth",B296&lt;=35,"Young Adult",B296&lt;=50,"Adult",B296&lt;=70,"Senior")</f>
        <v>Youth</v>
      </c>
      <c r="Q296" t="str" cm="1">
        <f t="array" ref="Q296">_xlfn.IFS(G296&lt;10000,"Low Value",G296&lt;=50000,"Mid Value",G296&lt;=150000,"High Value",G296&gt;150000,"Premium")</f>
        <v>High Value</v>
      </c>
      <c r="R296" t="str" cm="1">
        <f t="array" ref="R296">_xlfn.IFS(I296&lt;500,"High Risk",I296&lt;650,"Medium Risk",I296&lt;750,"Low Risk",I296&gt;=750,"Very Low Risk")</f>
        <v>Medium Risk</v>
      </c>
    </row>
    <row r="297" spans="1:18">
      <c r="A297" t="s">
        <v>329</v>
      </c>
      <c r="B297">
        <v>18</v>
      </c>
      <c r="C297" t="s">
        <v>22</v>
      </c>
      <c r="D297" t="s">
        <v>37</v>
      </c>
      <c r="E297" t="s">
        <v>24</v>
      </c>
      <c r="F297" t="s">
        <v>33</v>
      </c>
      <c r="G297">
        <v>124374.08</v>
      </c>
      <c r="H297">
        <v>18632.150000000001</v>
      </c>
      <c r="I297">
        <v>384</v>
      </c>
      <c r="J297">
        <v>16279.52</v>
      </c>
      <c r="K297" t="s">
        <v>25</v>
      </c>
      <c r="L297">
        <v>22</v>
      </c>
      <c r="M297" s="1">
        <v>43865</v>
      </c>
      <c r="N297" t="s">
        <v>35</v>
      </c>
      <c r="O297" t="str" cm="1">
        <f t="array" ref="O297">_xlfn.IFS(L297&lt;=15, "Low Engagement", L297&lt;=35, "Active", L297&lt;=60, "Highly Active", L297&gt;60, "Power User")</f>
        <v>Active</v>
      </c>
      <c r="P297" t="str" cm="1">
        <f t="array" ref="P297">_xlfn.IFS(B297&lt;=25,"Youth",B297&lt;=35,"Young Adult",B297&lt;=50,"Adult",B297&lt;=70,"Senior")</f>
        <v>Youth</v>
      </c>
      <c r="Q297" t="str" cm="1">
        <f t="array" ref="Q297">_xlfn.IFS(G297&lt;10000,"Low Value",G297&lt;=50000,"Mid Value",G297&lt;=150000,"High Value",G297&gt;150000,"Premium")</f>
        <v>High Value</v>
      </c>
      <c r="R297" t="str" cm="1">
        <f t="array" ref="R297">_xlfn.IFS(I297&lt;500,"High Risk",I297&lt;650,"Medium Risk",I297&lt;750,"Low Risk",I297&gt;=750,"Very Low Risk")</f>
        <v>High Risk</v>
      </c>
    </row>
    <row r="298" spans="1:18">
      <c r="A298" t="s">
        <v>330</v>
      </c>
      <c r="B298">
        <v>65</v>
      </c>
      <c r="C298" t="s">
        <v>15</v>
      </c>
      <c r="D298" t="s">
        <v>37</v>
      </c>
      <c r="E298" t="s">
        <v>17</v>
      </c>
      <c r="F298" t="s">
        <v>31</v>
      </c>
      <c r="G298">
        <v>29877.41</v>
      </c>
      <c r="H298">
        <v>280302.81</v>
      </c>
      <c r="I298">
        <v>329</v>
      </c>
      <c r="J298">
        <v>22557.68</v>
      </c>
      <c r="K298" t="s">
        <v>25</v>
      </c>
      <c r="L298">
        <v>35</v>
      </c>
      <c r="M298" s="1">
        <v>43998</v>
      </c>
      <c r="N298" t="s">
        <v>20</v>
      </c>
      <c r="O298" t="str" cm="1">
        <f t="array" ref="O298">_xlfn.IFS(L298&lt;=15, "Low Engagement", L298&lt;=35, "Active", L298&lt;=60, "Highly Active", L298&gt;60, "Power User")</f>
        <v>Active</v>
      </c>
      <c r="P298" t="str" cm="1">
        <f t="array" ref="P298">_xlfn.IFS(B298&lt;=25,"Youth",B298&lt;=35,"Young Adult",B298&lt;=50,"Adult",B298&lt;=70,"Senior")</f>
        <v>Senior</v>
      </c>
      <c r="Q298" t="str" cm="1">
        <f t="array" ref="Q298">_xlfn.IFS(G298&lt;10000,"Low Value",G298&lt;=50000,"Mid Value",G298&lt;=150000,"High Value",G298&gt;150000,"Premium")</f>
        <v>Mid Value</v>
      </c>
      <c r="R298" t="str" cm="1">
        <f t="array" ref="R298">_xlfn.IFS(I298&lt;500,"High Risk",I298&lt;650,"Medium Risk",I298&lt;750,"Low Risk",I298&gt;=750,"Very Low Risk")</f>
        <v>High Risk</v>
      </c>
    </row>
    <row r="299" spans="1:18">
      <c r="A299" t="s">
        <v>331</v>
      </c>
      <c r="B299">
        <v>29</v>
      </c>
      <c r="C299" t="s">
        <v>22</v>
      </c>
      <c r="D299" t="s">
        <v>16</v>
      </c>
      <c r="E299" t="s">
        <v>17</v>
      </c>
      <c r="F299" t="s">
        <v>18</v>
      </c>
      <c r="G299">
        <v>86073.95</v>
      </c>
      <c r="H299">
        <v>22227.17</v>
      </c>
      <c r="I299">
        <v>765</v>
      </c>
      <c r="J299">
        <v>379815.02</v>
      </c>
      <c r="K299" t="s">
        <v>38</v>
      </c>
      <c r="L299">
        <v>30</v>
      </c>
      <c r="M299" s="1">
        <v>44943</v>
      </c>
      <c r="N299" t="s">
        <v>20</v>
      </c>
      <c r="O299" t="str" cm="1">
        <f t="array" ref="O299">_xlfn.IFS(L299&lt;=15, "Low Engagement", L299&lt;=35, "Active", L299&lt;=60, "Highly Active", L299&gt;60, "Power User")</f>
        <v>Active</v>
      </c>
      <c r="P299" t="str" cm="1">
        <f t="array" ref="P299">_xlfn.IFS(B299&lt;=25,"Youth",B299&lt;=35,"Young Adult",B299&lt;=50,"Adult",B299&lt;=70,"Senior")</f>
        <v>Young Adult</v>
      </c>
      <c r="Q299" t="str" cm="1">
        <f t="array" ref="Q299">_xlfn.IFS(G299&lt;10000,"Low Value",G299&lt;=50000,"Mid Value",G299&lt;=150000,"High Value",G299&gt;150000,"Premium")</f>
        <v>High Value</v>
      </c>
      <c r="R299" t="str" cm="1">
        <f t="array" ref="R299">_xlfn.IFS(I299&lt;500,"High Risk",I299&lt;650,"Medium Risk",I299&lt;750,"Low Risk",I299&gt;=750,"Very Low Risk")</f>
        <v>Very Low Risk</v>
      </c>
    </row>
    <row r="300" spans="1:18">
      <c r="A300" t="s">
        <v>332</v>
      </c>
      <c r="B300">
        <v>22</v>
      </c>
      <c r="C300" t="s">
        <v>22</v>
      </c>
      <c r="D300" t="s">
        <v>23</v>
      </c>
      <c r="E300" t="s">
        <v>27</v>
      </c>
      <c r="F300" t="s">
        <v>31</v>
      </c>
      <c r="G300">
        <v>120992.38</v>
      </c>
      <c r="H300">
        <v>186721.04</v>
      </c>
      <c r="I300">
        <v>398</v>
      </c>
      <c r="J300">
        <v>38842.67</v>
      </c>
      <c r="K300" t="s">
        <v>25</v>
      </c>
      <c r="L300">
        <v>53</v>
      </c>
      <c r="M300" s="1">
        <v>44160</v>
      </c>
      <c r="N300" t="s">
        <v>20</v>
      </c>
      <c r="O300" t="str" cm="1">
        <f t="array" ref="O300">_xlfn.IFS(L300&lt;=15, "Low Engagement", L300&lt;=35, "Active", L300&lt;=60, "Highly Active", L300&gt;60, "Power User")</f>
        <v>Highly Active</v>
      </c>
      <c r="P300" t="str" cm="1">
        <f t="array" ref="P300">_xlfn.IFS(B300&lt;=25,"Youth",B300&lt;=35,"Young Adult",B300&lt;=50,"Adult",B300&lt;=70,"Senior")</f>
        <v>Youth</v>
      </c>
      <c r="Q300" t="str" cm="1">
        <f t="array" ref="Q300">_xlfn.IFS(G300&lt;10000,"Low Value",G300&lt;=50000,"Mid Value",G300&lt;=150000,"High Value",G300&gt;150000,"Premium")</f>
        <v>High Value</v>
      </c>
      <c r="R300" t="str" cm="1">
        <f t="array" ref="R300">_xlfn.IFS(I300&lt;500,"High Risk",I300&lt;650,"Medium Risk",I300&lt;750,"Low Risk",I300&gt;=750,"Very Low Risk")</f>
        <v>High Risk</v>
      </c>
    </row>
    <row r="301" spans="1:18">
      <c r="A301" t="s">
        <v>333</v>
      </c>
      <c r="B301">
        <v>54</v>
      </c>
      <c r="C301" t="s">
        <v>22</v>
      </c>
      <c r="D301" t="s">
        <v>23</v>
      </c>
      <c r="E301" t="s">
        <v>27</v>
      </c>
      <c r="F301" t="s">
        <v>33</v>
      </c>
      <c r="G301">
        <v>56946.06</v>
      </c>
      <c r="H301">
        <v>39245.78</v>
      </c>
      <c r="I301">
        <v>489</v>
      </c>
      <c r="J301">
        <v>14090.8</v>
      </c>
      <c r="K301" t="s">
        <v>19</v>
      </c>
      <c r="L301">
        <v>51</v>
      </c>
      <c r="M301" s="1">
        <v>44025</v>
      </c>
      <c r="N301" t="s">
        <v>20</v>
      </c>
      <c r="O301" t="str" cm="1">
        <f t="array" ref="O301">_xlfn.IFS(L301&lt;=15, "Low Engagement", L301&lt;=35, "Active", L301&lt;=60, "Highly Active", L301&gt;60, "Power User")</f>
        <v>Highly Active</v>
      </c>
      <c r="P301" t="str" cm="1">
        <f t="array" ref="P301">_xlfn.IFS(B301&lt;=25,"Youth",B301&lt;=35,"Young Adult",B301&lt;=50,"Adult",B301&lt;=70,"Senior")</f>
        <v>Senior</v>
      </c>
      <c r="Q301" t="str" cm="1">
        <f t="array" ref="Q301">_xlfn.IFS(G301&lt;10000,"Low Value",G301&lt;=50000,"Mid Value",G301&lt;=150000,"High Value",G301&gt;150000,"Premium")</f>
        <v>High Value</v>
      </c>
      <c r="R301" t="str" cm="1">
        <f t="array" ref="R301">_xlfn.IFS(I301&lt;500,"High Risk",I301&lt;650,"Medium Risk",I301&lt;750,"Low Risk",I301&gt;=750,"Very Low Risk")</f>
        <v>High Risk</v>
      </c>
    </row>
    <row r="302" spans="1:18">
      <c r="A302" t="s">
        <v>334</v>
      </c>
      <c r="B302">
        <v>49</v>
      </c>
      <c r="C302" t="s">
        <v>15</v>
      </c>
      <c r="D302" t="s">
        <v>16</v>
      </c>
      <c r="E302" t="s">
        <v>17</v>
      </c>
      <c r="F302" t="s">
        <v>45</v>
      </c>
      <c r="G302">
        <v>417134.87</v>
      </c>
      <c r="H302">
        <v>94416.62</v>
      </c>
      <c r="I302">
        <v>311</v>
      </c>
      <c r="J302">
        <v>38424.949999999997</v>
      </c>
      <c r="K302" t="s">
        <v>19</v>
      </c>
      <c r="L302">
        <v>40</v>
      </c>
      <c r="M302" s="1">
        <v>43348</v>
      </c>
      <c r="N302" t="s">
        <v>20</v>
      </c>
      <c r="O302" t="str" cm="1">
        <f t="array" ref="O302">_xlfn.IFS(L302&lt;=15, "Low Engagement", L302&lt;=35, "Active", L302&lt;=60, "Highly Active", L302&gt;60, "Power User")</f>
        <v>Highly Active</v>
      </c>
      <c r="P302" t="str" cm="1">
        <f t="array" ref="P302">_xlfn.IFS(B302&lt;=25,"Youth",B302&lt;=35,"Young Adult",B302&lt;=50,"Adult",B302&lt;=70,"Senior")</f>
        <v>Adult</v>
      </c>
      <c r="Q302" t="str" cm="1">
        <f t="array" ref="Q302">_xlfn.IFS(G302&lt;10000,"Low Value",G302&lt;=50000,"Mid Value",G302&lt;=150000,"High Value",G302&gt;150000,"Premium")</f>
        <v>Premium</v>
      </c>
      <c r="R302" t="str" cm="1">
        <f t="array" ref="R302">_xlfn.IFS(I302&lt;500,"High Risk",I302&lt;650,"Medium Risk",I302&lt;750,"Low Risk",I302&gt;=750,"Very Low Risk")</f>
        <v>High Risk</v>
      </c>
    </row>
    <row r="303" spans="1:18">
      <c r="A303" t="s">
        <v>335</v>
      </c>
      <c r="B303">
        <v>26</v>
      </c>
      <c r="C303" t="s">
        <v>15</v>
      </c>
      <c r="D303" t="s">
        <v>23</v>
      </c>
      <c r="E303" t="s">
        <v>27</v>
      </c>
      <c r="F303" t="s">
        <v>45</v>
      </c>
      <c r="G303">
        <v>411154.04</v>
      </c>
      <c r="H303">
        <v>117547.94</v>
      </c>
      <c r="I303">
        <v>329</v>
      </c>
      <c r="J303">
        <v>7249.22</v>
      </c>
      <c r="K303" t="s">
        <v>19</v>
      </c>
      <c r="L303">
        <v>37</v>
      </c>
      <c r="M303" s="1">
        <v>43608</v>
      </c>
      <c r="N303" t="s">
        <v>35</v>
      </c>
      <c r="O303" t="str" cm="1">
        <f t="array" ref="O303">_xlfn.IFS(L303&lt;=15, "Low Engagement", L303&lt;=35, "Active", L303&lt;=60, "Highly Active", L303&gt;60, "Power User")</f>
        <v>Highly Active</v>
      </c>
      <c r="P303" t="str" cm="1">
        <f t="array" ref="P303">_xlfn.IFS(B303&lt;=25,"Youth",B303&lt;=35,"Young Adult",B303&lt;=50,"Adult",B303&lt;=70,"Senior")</f>
        <v>Young Adult</v>
      </c>
      <c r="Q303" t="str" cm="1">
        <f t="array" ref="Q303">_xlfn.IFS(G303&lt;10000,"Low Value",G303&lt;=50000,"Mid Value",G303&lt;=150000,"High Value",G303&gt;150000,"Premium")</f>
        <v>Premium</v>
      </c>
      <c r="R303" t="str" cm="1">
        <f t="array" ref="R303">_xlfn.IFS(I303&lt;500,"High Risk",I303&lt;650,"Medium Risk",I303&lt;750,"Low Risk",I303&gt;=750,"Very Low Risk")</f>
        <v>High Risk</v>
      </c>
    </row>
    <row r="304" spans="1:18">
      <c r="A304" t="s">
        <v>336</v>
      </c>
      <c r="B304">
        <v>58</v>
      </c>
      <c r="C304" t="s">
        <v>15</v>
      </c>
      <c r="D304" t="s">
        <v>16</v>
      </c>
      <c r="E304" t="s">
        <v>24</v>
      </c>
      <c r="F304" t="s">
        <v>18</v>
      </c>
      <c r="G304">
        <v>84725.15</v>
      </c>
      <c r="H304">
        <v>9598.51</v>
      </c>
      <c r="I304">
        <v>337</v>
      </c>
      <c r="J304">
        <v>23302.58</v>
      </c>
      <c r="K304" t="s">
        <v>19</v>
      </c>
      <c r="L304">
        <v>26</v>
      </c>
      <c r="M304" s="1">
        <v>43561</v>
      </c>
      <c r="N304" t="s">
        <v>20</v>
      </c>
      <c r="O304" t="str" cm="1">
        <f t="array" ref="O304">_xlfn.IFS(L304&lt;=15, "Low Engagement", L304&lt;=35, "Active", L304&lt;=60, "Highly Active", L304&gt;60, "Power User")</f>
        <v>Active</v>
      </c>
      <c r="P304" t="str" cm="1">
        <f t="array" ref="P304">_xlfn.IFS(B304&lt;=25,"Youth",B304&lt;=35,"Young Adult",B304&lt;=50,"Adult",B304&lt;=70,"Senior")</f>
        <v>Senior</v>
      </c>
      <c r="Q304" t="str" cm="1">
        <f t="array" ref="Q304">_xlfn.IFS(G304&lt;10000,"Low Value",G304&lt;=50000,"Mid Value",G304&lt;=150000,"High Value",G304&gt;150000,"Premium")</f>
        <v>High Value</v>
      </c>
      <c r="R304" t="str" cm="1">
        <f t="array" ref="R304">_xlfn.IFS(I304&lt;500,"High Risk",I304&lt;650,"Medium Risk",I304&lt;750,"Low Risk",I304&gt;=750,"Very Low Risk")</f>
        <v>High Risk</v>
      </c>
    </row>
    <row r="305" spans="1:18">
      <c r="A305" t="s">
        <v>337</v>
      </c>
      <c r="B305">
        <v>52</v>
      </c>
      <c r="C305" t="s">
        <v>22</v>
      </c>
      <c r="D305" t="s">
        <v>23</v>
      </c>
      <c r="E305" t="s">
        <v>27</v>
      </c>
      <c r="F305" t="s">
        <v>45</v>
      </c>
      <c r="G305">
        <v>101983.06</v>
      </c>
      <c r="H305">
        <v>132800.66</v>
      </c>
      <c r="I305">
        <v>593</v>
      </c>
      <c r="J305">
        <v>131678.01999999999</v>
      </c>
      <c r="K305" t="s">
        <v>25</v>
      </c>
      <c r="L305">
        <v>58</v>
      </c>
      <c r="M305" s="1">
        <v>43232</v>
      </c>
      <c r="N305" t="s">
        <v>20</v>
      </c>
      <c r="O305" t="str" cm="1">
        <f t="array" ref="O305">_xlfn.IFS(L305&lt;=15, "Low Engagement", L305&lt;=35, "Active", L305&lt;=60, "Highly Active", L305&gt;60, "Power User")</f>
        <v>Highly Active</v>
      </c>
      <c r="P305" t="str" cm="1">
        <f t="array" ref="P305">_xlfn.IFS(B305&lt;=25,"Youth",B305&lt;=35,"Young Adult",B305&lt;=50,"Adult",B305&lt;=70,"Senior")</f>
        <v>Senior</v>
      </c>
      <c r="Q305" t="str" cm="1">
        <f t="array" ref="Q305">_xlfn.IFS(G305&lt;10000,"Low Value",G305&lt;=50000,"Mid Value",G305&lt;=150000,"High Value",G305&gt;150000,"Premium")</f>
        <v>High Value</v>
      </c>
      <c r="R305" t="str" cm="1">
        <f t="array" ref="R305">_xlfn.IFS(I305&lt;500,"High Risk",I305&lt;650,"Medium Risk",I305&lt;750,"Low Risk",I305&gt;=750,"Very Low Risk")</f>
        <v>Medium Risk</v>
      </c>
    </row>
    <row r="306" spans="1:18">
      <c r="A306" t="s">
        <v>338</v>
      </c>
      <c r="B306">
        <v>36</v>
      </c>
      <c r="C306" t="s">
        <v>22</v>
      </c>
      <c r="D306" t="s">
        <v>23</v>
      </c>
      <c r="E306" t="s">
        <v>27</v>
      </c>
      <c r="F306" t="s">
        <v>45</v>
      </c>
      <c r="G306">
        <v>486212.56</v>
      </c>
      <c r="H306">
        <v>111505.86</v>
      </c>
      <c r="I306">
        <v>659</v>
      </c>
      <c r="J306">
        <v>27560.01</v>
      </c>
      <c r="K306" t="s">
        <v>19</v>
      </c>
      <c r="L306">
        <v>6</v>
      </c>
      <c r="M306" s="1">
        <v>43793</v>
      </c>
      <c r="N306" t="s">
        <v>20</v>
      </c>
      <c r="O306" t="str" cm="1">
        <f t="array" ref="O306">_xlfn.IFS(L306&lt;=15, "Low Engagement", L306&lt;=35, "Active", L306&lt;=60, "Highly Active", L306&gt;60, "Power User")</f>
        <v>Low Engagement</v>
      </c>
      <c r="P306" t="str" cm="1">
        <f t="array" ref="P306">_xlfn.IFS(B306&lt;=25,"Youth",B306&lt;=35,"Young Adult",B306&lt;=50,"Adult",B306&lt;=70,"Senior")</f>
        <v>Adult</v>
      </c>
      <c r="Q306" t="str" cm="1">
        <f t="array" ref="Q306">_xlfn.IFS(G306&lt;10000,"Low Value",G306&lt;=50000,"Mid Value",G306&lt;=150000,"High Value",G306&gt;150000,"Premium")</f>
        <v>Premium</v>
      </c>
      <c r="R306" t="str" cm="1">
        <f t="array" ref="R306">_xlfn.IFS(I306&lt;500,"High Risk",I306&lt;650,"Medium Risk",I306&lt;750,"Low Risk",I306&gt;=750,"Very Low Risk")</f>
        <v>Low Risk</v>
      </c>
    </row>
    <row r="307" spans="1:18">
      <c r="A307" t="s">
        <v>339</v>
      </c>
      <c r="B307">
        <v>65</v>
      </c>
      <c r="C307" t="s">
        <v>15</v>
      </c>
      <c r="D307" t="s">
        <v>29</v>
      </c>
      <c r="E307" t="s">
        <v>27</v>
      </c>
      <c r="F307" t="s">
        <v>18</v>
      </c>
      <c r="G307">
        <v>96002.99</v>
      </c>
      <c r="H307">
        <v>188843.87</v>
      </c>
      <c r="I307">
        <v>479</v>
      </c>
      <c r="J307">
        <v>40032.19</v>
      </c>
      <c r="K307" t="s">
        <v>25</v>
      </c>
      <c r="L307">
        <v>34</v>
      </c>
      <c r="M307" s="1">
        <v>43144</v>
      </c>
      <c r="N307" t="s">
        <v>20</v>
      </c>
      <c r="O307" t="str" cm="1">
        <f t="array" ref="O307">_xlfn.IFS(L307&lt;=15, "Low Engagement", L307&lt;=35, "Active", L307&lt;=60, "Highly Active", L307&gt;60, "Power User")</f>
        <v>Active</v>
      </c>
      <c r="P307" t="str" cm="1">
        <f t="array" ref="P307">_xlfn.IFS(B307&lt;=25,"Youth",B307&lt;=35,"Young Adult",B307&lt;=50,"Adult",B307&lt;=70,"Senior")</f>
        <v>Senior</v>
      </c>
      <c r="Q307" t="str" cm="1">
        <f t="array" ref="Q307">_xlfn.IFS(G307&lt;10000,"Low Value",G307&lt;=50000,"Mid Value",G307&lt;=150000,"High Value",G307&gt;150000,"Premium")</f>
        <v>High Value</v>
      </c>
      <c r="R307" t="str" cm="1">
        <f t="array" ref="R307">_xlfn.IFS(I307&lt;500,"High Risk",I307&lt;650,"Medium Risk",I307&lt;750,"Low Risk",I307&gt;=750,"Very Low Risk")</f>
        <v>High Risk</v>
      </c>
    </row>
    <row r="308" spans="1:18">
      <c r="A308" t="s">
        <v>340</v>
      </c>
      <c r="B308">
        <v>33</v>
      </c>
      <c r="C308" t="s">
        <v>22</v>
      </c>
      <c r="D308" t="s">
        <v>16</v>
      </c>
      <c r="E308" t="s">
        <v>27</v>
      </c>
      <c r="F308" t="s">
        <v>31</v>
      </c>
      <c r="G308">
        <v>74706.58</v>
      </c>
      <c r="H308">
        <v>70893.3</v>
      </c>
      <c r="I308">
        <v>411</v>
      </c>
      <c r="J308">
        <v>28627.87</v>
      </c>
      <c r="K308" t="s">
        <v>25</v>
      </c>
      <c r="L308">
        <v>56</v>
      </c>
      <c r="M308" s="1">
        <v>44305</v>
      </c>
      <c r="N308" t="s">
        <v>20</v>
      </c>
      <c r="O308" t="str" cm="1">
        <f t="array" ref="O308">_xlfn.IFS(L308&lt;=15, "Low Engagement", L308&lt;=35, "Active", L308&lt;=60, "Highly Active", L308&gt;60, "Power User")</f>
        <v>Highly Active</v>
      </c>
      <c r="P308" t="str" cm="1">
        <f t="array" ref="P308">_xlfn.IFS(B308&lt;=25,"Youth",B308&lt;=35,"Young Adult",B308&lt;=50,"Adult",B308&lt;=70,"Senior")</f>
        <v>Young Adult</v>
      </c>
      <c r="Q308" t="str" cm="1">
        <f t="array" ref="Q308">_xlfn.IFS(G308&lt;10000,"Low Value",G308&lt;=50000,"Mid Value",G308&lt;=150000,"High Value",G308&gt;150000,"Premium")</f>
        <v>High Value</v>
      </c>
      <c r="R308" t="str" cm="1">
        <f t="array" ref="R308">_xlfn.IFS(I308&lt;500,"High Risk",I308&lt;650,"Medium Risk",I308&lt;750,"Low Risk",I308&gt;=750,"Very Low Risk")</f>
        <v>High Risk</v>
      </c>
    </row>
    <row r="309" spans="1:18">
      <c r="A309" t="s">
        <v>341</v>
      </c>
      <c r="B309">
        <v>20</v>
      </c>
      <c r="C309" t="s">
        <v>15</v>
      </c>
      <c r="D309" t="s">
        <v>29</v>
      </c>
      <c r="E309" t="s">
        <v>17</v>
      </c>
      <c r="F309" t="s">
        <v>18</v>
      </c>
      <c r="G309">
        <v>7523.51</v>
      </c>
      <c r="H309">
        <v>96726.91</v>
      </c>
      <c r="I309">
        <v>743</v>
      </c>
      <c r="J309">
        <v>426780.44</v>
      </c>
      <c r="K309" t="s">
        <v>25</v>
      </c>
      <c r="L309">
        <v>32</v>
      </c>
      <c r="M309" s="1">
        <v>44235</v>
      </c>
      <c r="N309" t="s">
        <v>20</v>
      </c>
      <c r="O309" t="str" cm="1">
        <f t="array" ref="O309">_xlfn.IFS(L309&lt;=15, "Low Engagement", L309&lt;=35, "Active", L309&lt;=60, "Highly Active", L309&gt;60, "Power User")</f>
        <v>Active</v>
      </c>
      <c r="P309" t="str" cm="1">
        <f t="array" ref="P309">_xlfn.IFS(B309&lt;=25,"Youth",B309&lt;=35,"Young Adult",B309&lt;=50,"Adult",B309&lt;=70,"Senior")</f>
        <v>Youth</v>
      </c>
      <c r="Q309" t="str" cm="1">
        <f t="array" ref="Q309">_xlfn.IFS(G309&lt;10000,"Low Value",G309&lt;=50000,"Mid Value",G309&lt;=150000,"High Value",G309&gt;150000,"Premium")</f>
        <v>Low Value</v>
      </c>
      <c r="R309" t="str" cm="1">
        <f t="array" ref="R309">_xlfn.IFS(I309&lt;500,"High Risk",I309&lt;650,"Medium Risk",I309&lt;750,"Low Risk",I309&gt;=750,"Very Low Risk")</f>
        <v>Low Risk</v>
      </c>
    </row>
    <row r="310" spans="1:18">
      <c r="A310" t="s">
        <v>342</v>
      </c>
      <c r="B310">
        <v>37</v>
      </c>
      <c r="C310" t="s">
        <v>15</v>
      </c>
      <c r="D310" t="s">
        <v>16</v>
      </c>
      <c r="E310" t="s">
        <v>17</v>
      </c>
      <c r="F310" t="s">
        <v>18</v>
      </c>
      <c r="G310">
        <v>17538.509999999998</v>
      </c>
      <c r="H310">
        <v>277806.62</v>
      </c>
      <c r="I310">
        <v>320</v>
      </c>
      <c r="J310">
        <v>12760.21</v>
      </c>
      <c r="K310" t="s">
        <v>25</v>
      </c>
      <c r="L310">
        <v>25</v>
      </c>
      <c r="M310" s="1">
        <v>43572</v>
      </c>
      <c r="N310" t="s">
        <v>20</v>
      </c>
      <c r="O310" t="str" cm="1">
        <f t="array" ref="O310">_xlfn.IFS(L310&lt;=15, "Low Engagement", L310&lt;=35, "Active", L310&lt;=60, "Highly Active", L310&gt;60, "Power User")</f>
        <v>Active</v>
      </c>
      <c r="P310" t="str" cm="1">
        <f t="array" ref="P310">_xlfn.IFS(B310&lt;=25,"Youth",B310&lt;=35,"Young Adult",B310&lt;=50,"Adult",B310&lt;=70,"Senior")</f>
        <v>Adult</v>
      </c>
      <c r="Q310" t="str" cm="1">
        <f t="array" ref="Q310">_xlfn.IFS(G310&lt;10000,"Low Value",G310&lt;=50000,"Mid Value",G310&lt;=150000,"High Value",G310&gt;150000,"Premium")</f>
        <v>Mid Value</v>
      </c>
      <c r="R310" t="str" cm="1">
        <f t="array" ref="R310">_xlfn.IFS(I310&lt;500,"High Risk",I310&lt;650,"Medium Risk",I310&lt;750,"Low Risk",I310&gt;=750,"Very Low Risk")</f>
        <v>High Risk</v>
      </c>
    </row>
    <row r="311" spans="1:18">
      <c r="A311" t="s">
        <v>343</v>
      </c>
      <c r="B311">
        <v>41</v>
      </c>
      <c r="C311" t="s">
        <v>22</v>
      </c>
      <c r="D311" t="s">
        <v>23</v>
      </c>
      <c r="E311" t="s">
        <v>17</v>
      </c>
      <c r="F311" t="s">
        <v>18</v>
      </c>
      <c r="G311">
        <v>99290.25</v>
      </c>
      <c r="H311">
        <v>41487.06</v>
      </c>
      <c r="I311">
        <v>444</v>
      </c>
      <c r="J311">
        <v>6421.15</v>
      </c>
      <c r="K311" t="s">
        <v>19</v>
      </c>
      <c r="L311">
        <v>51</v>
      </c>
      <c r="M311" s="1">
        <v>44306</v>
      </c>
      <c r="N311" t="s">
        <v>20</v>
      </c>
      <c r="O311" t="str" cm="1">
        <f t="array" ref="O311">_xlfn.IFS(L311&lt;=15, "Low Engagement", L311&lt;=35, "Active", L311&lt;=60, "Highly Active", L311&gt;60, "Power User")</f>
        <v>Highly Active</v>
      </c>
      <c r="P311" t="str" cm="1">
        <f t="array" ref="P311">_xlfn.IFS(B311&lt;=25,"Youth",B311&lt;=35,"Young Adult",B311&lt;=50,"Adult",B311&lt;=70,"Senior")</f>
        <v>Adult</v>
      </c>
      <c r="Q311" t="str" cm="1">
        <f t="array" ref="Q311">_xlfn.IFS(G311&lt;10000,"Low Value",G311&lt;=50000,"Mid Value",G311&lt;=150000,"High Value",G311&gt;150000,"Premium")</f>
        <v>High Value</v>
      </c>
      <c r="R311" t="str" cm="1">
        <f t="array" ref="R311">_xlfn.IFS(I311&lt;500,"High Risk",I311&lt;650,"Medium Risk",I311&lt;750,"Low Risk",I311&gt;=750,"Very Low Risk")</f>
        <v>High Risk</v>
      </c>
    </row>
    <row r="312" spans="1:18">
      <c r="A312" t="s">
        <v>344</v>
      </c>
      <c r="B312">
        <v>50</v>
      </c>
      <c r="C312" t="s">
        <v>22</v>
      </c>
      <c r="D312" t="s">
        <v>23</v>
      </c>
      <c r="E312" t="s">
        <v>24</v>
      </c>
      <c r="F312" t="s">
        <v>18</v>
      </c>
      <c r="G312">
        <v>56738.28</v>
      </c>
      <c r="H312">
        <v>12191.22</v>
      </c>
      <c r="I312">
        <v>798</v>
      </c>
      <c r="J312">
        <v>380468.07</v>
      </c>
      <c r="K312" t="s">
        <v>38</v>
      </c>
      <c r="L312">
        <v>13</v>
      </c>
      <c r="M312" s="1">
        <v>43552</v>
      </c>
      <c r="N312" t="s">
        <v>20</v>
      </c>
      <c r="O312" t="str" cm="1">
        <f t="array" ref="O312">_xlfn.IFS(L312&lt;=15, "Low Engagement", L312&lt;=35, "Active", L312&lt;=60, "Highly Active", L312&gt;60, "Power User")</f>
        <v>Low Engagement</v>
      </c>
      <c r="P312" t="str" cm="1">
        <f t="array" ref="P312">_xlfn.IFS(B312&lt;=25,"Youth",B312&lt;=35,"Young Adult",B312&lt;=50,"Adult",B312&lt;=70,"Senior")</f>
        <v>Adult</v>
      </c>
      <c r="Q312" t="str" cm="1">
        <f t="array" ref="Q312">_xlfn.IFS(G312&lt;10000,"Low Value",G312&lt;=50000,"Mid Value",G312&lt;=150000,"High Value",G312&gt;150000,"Premium")</f>
        <v>High Value</v>
      </c>
      <c r="R312" t="str" cm="1">
        <f t="array" ref="R312">_xlfn.IFS(I312&lt;500,"High Risk",I312&lt;650,"Medium Risk",I312&lt;750,"Low Risk",I312&gt;=750,"Very Low Risk")</f>
        <v>Very Low Risk</v>
      </c>
    </row>
    <row r="313" spans="1:18">
      <c r="A313" t="s">
        <v>345</v>
      </c>
      <c r="B313">
        <v>41</v>
      </c>
      <c r="C313" t="s">
        <v>22</v>
      </c>
      <c r="D313" t="s">
        <v>37</v>
      </c>
      <c r="E313" t="s">
        <v>24</v>
      </c>
      <c r="F313" t="s">
        <v>31</v>
      </c>
      <c r="G313">
        <v>74541.25</v>
      </c>
      <c r="H313">
        <v>13634.72</v>
      </c>
      <c r="I313">
        <v>445</v>
      </c>
      <c r="J313">
        <v>14957.78</v>
      </c>
      <c r="K313" t="s">
        <v>19</v>
      </c>
      <c r="L313">
        <v>38</v>
      </c>
      <c r="M313" s="1">
        <v>43115</v>
      </c>
      <c r="N313" t="s">
        <v>35</v>
      </c>
      <c r="O313" t="str" cm="1">
        <f t="array" ref="O313">_xlfn.IFS(L313&lt;=15, "Low Engagement", L313&lt;=35, "Active", L313&lt;=60, "Highly Active", L313&gt;60, "Power User")</f>
        <v>Highly Active</v>
      </c>
      <c r="P313" t="str" cm="1">
        <f t="array" ref="P313">_xlfn.IFS(B313&lt;=25,"Youth",B313&lt;=35,"Young Adult",B313&lt;=50,"Adult",B313&lt;=70,"Senior")</f>
        <v>Adult</v>
      </c>
      <c r="Q313" t="str" cm="1">
        <f t="array" ref="Q313">_xlfn.IFS(G313&lt;10000,"Low Value",G313&lt;=50000,"Mid Value",G313&lt;=150000,"High Value",G313&gt;150000,"Premium")</f>
        <v>High Value</v>
      </c>
      <c r="R313" t="str" cm="1">
        <f t="array" ref="R313">_xlfn.IFS(I313&lt;500,"High Risk",I313&lt;650,"Medium Risk",I313&lt;750,"Low Risk",I313&gt;=750,"Very Low Risk")</f>
        <v>High Risk</v>
      </c>
    </row>
    <row r="314" spans="1:18">
      <c r="A314" t="s">
        <v>346</v>
      </c>
      <c r="B314">
        <v>69</v>
      </c>
      <c r="C314" t="s">
        <v>22</v>
      </c>
      <c r="D314" t="s">
        <v>16</v>
      </c>
      <c r="E314" t="s">
        <v>24</v>
      </c>
      <c r="F314" t="s">
        <v>18</v>
      </c>
      <c r="G314">
        <v>29532.07</v>
      </c>
      <c r="H314">
        <v>10110.83</v>
      </c>
      <c r="I314">
        <v>740</v>
      </c>
      <c r="J314">
        <v>148134.54999999999</v>
      </c>
      <c r="K314" t="s">
        <v>38</v>
      </c>
      <c r="L314">
        <v>38</v>
      </c>
      <c r="M314" s="1">
        <v>43246</v>
      </c>
      <c r="N314" t="s">
        <v>20</v>
      </c>
      <c r="O314" t="str" cm="1">
        <f t="array" ref="O314">_xlfn.IFS(L314&lt;=15, "Low Engagement", L314&lt;=35, "Active", L314&lt;=60, "Highly Active", L314&gt;60, "Power User")</f>
        <v>Highly Active</v>
      </c>
      <c r="P314" t="str" cm="1">
        <f t="array" ref="P314">_xlfn.IFS(B314&lt;=25,"Youth",B314&lt;=35,"Young Adult",B314&lt;=50,"Adult",B314&lt;=70,"Senior")</f>
        <v>Senior</v>
      </c>
      <c r="Q314" t="str" cm="1">
        <f t="array" ref="Q314">_xlfn.IFS(G314&lt;10000,"Low Value",G314&lt;=50000,"Mid Value",G314&lt;=150000,"High Value",G314&gt;150000,"Premium")</f>
        <v>Mid Value</v>
      </c>
      <c r="R314" t="str" cm="1">
        <f t="array" ref="R314">_xlfn.IFS(I314&lt;500,"High Risk",I314&lt;650,"Medium Risk",I314&lt;750,"Low Risk",I314&gt;=750,"Very Low Risk")</f>
        <v>Low Risk</v>
      </c>
    </row>
    <row r="315" spans="1:18">
      <c r="A315" t="s">
        <v>347</v>
      </c>
      <c r="B315">
        <v>28</v>
      </c>
      <c r="C315" t="s">
        <v>15</v>
      </c>
      <c r="D315" t="s">
        <v>23</v>
      </c>
      <c r="E315" t="s">
        <v>27</v>
      </c>
      <c r="F315" t="s">
        <v>18</v>
      </c>
      <c r="G315">
        <v>26442.18</v>
      </c>
      <c r="H315">
        <v>148019.42000000001</v>
      </c>
      <c r="I315">
        <v>720</v>
      </c>
      <c r="J315">
        <v>301826.75</v>
      </c>
      <c r="K315" t="s">
        <v>25</v>
      </c>
      <c r="L315">
        <v>2</v>
      </c>
      <c r="M315" s="1">
        <v>44550</v>
      </c>
      <c r="N315" t="s">
        <v>20</v>
      </c>
      <c r="O315" t="str" cm="1">
        <f t="array" ref="O315">_xlfn.IFS(L315&lt;=15, "Low Engagement", L315&lt;=35, "Active", L315&lt;=60, "Highly Active", L315&gt;60, "Power User")</f>
        <v>Low Engagement</v>
      </c>
      <c r="P315" t="str" cm="1">
        <f t="array" ref="P315">_xlfn.IFS(B315&lt;=25,"Youth",B315&lt;=35,"Young Adult",B315&lt;=50,"Adult",B315&lt;=70,"Senior")</f>
        <v>Young Adult</v>
      </c>
      <c r="Q315" t="str" cm="1">
        <f t="array" ref="Q315">_xlfn.IFS(G315&lt;10000,"Low Value",G315&lt;=50000,"Mid Value",G315&lt;=150000,"High Value",G315&gt;150000,"Premium")</f>
        <v>Mid Value</v>
      </c>
      <c r="R315" t="str" cm="1">
        <f t="array" ref="R315">_xlfn.IFS(I315&lt;500,"High Risk",I315&lt;650,"Medium Risk",I315&lt;750,"Low Risk",I315&gt;=750,"Very Low Risk")</f>
        <v>Low Risk</v>
      </c>
    </row>
    <row r="316" spans="1:18">
      <c r="A316" t="s">
        <v>348</v>
      </c>
      <c r="B316">
        <v>66</v>
      </c>
      <c r="C316" t="s">
        <v>15</v>
      </c>
      <c r="D316" t="s">
        <v>37</v>
      </c>
      <c r="E316" t="s">
        <v>17</v>
      </c>
      <c r="F316" t="s">
        <v>33</v>
      </c>
      <c r="G316">
        <v>102981.39</v>
      </c>
      <c r="H316">
        <v>68371.3</v>
      </c>
      <c r="I316">
        <v>615</v>
      </c>
      <c r="J316">
        <v>193117.28</v>
      </c>
      <c r="K316" t="s">
        <v>19</v>
      </c>
      <c r="L316">
        <v>58</v>
      </c>
      <c r="M316" s="1">
        <v>44393</v>
      </c>
      <c r="N316" t="s">
        <v>20</v>
      </c>
      <c r="O316" t="str" cm="1">
        <f t="array" ref="O316">_xlfn.IFS(L316&lt;=15, "Low Engagement", L316&lt;=35, "Active", L316&lt;=60, "Highly Active", L316&gt;60, "Power User")</f>
        <v>Highly Active</v>
      </c>
      <c r="P316" t="str" cm="1">
        <f t="array" ref="P316">_xlfn.IFS(B316&lt;=25,"Youth",B316&lt;=35,"Young Adult",B316&lt;=50,"Adult",B316&lt;=70,"Senior")</f>
        <v>Senior</v>
      </c>
      <c r="Q316" t="str" cm="1">
        <f t="array" ref="Q316">_xlfn.IFS(G316&lt;10000,"Low Value",G316&lt;=50000,"Mid Value",G316&lt;=150000,"High Value",G316&gt;150000,"Premium")</f>
        <v>High Value</v>
      </c>
      <c r="R316" t="str" cm="1">
        <f t="array" ref="R316">_xlfn.IFS(I316&lt;500,"High Risk",I316&lt;650,"Medium Risk",I316&lt;750,"Low Risk",I316&gt;=750,"Very Low Risk")</f>
        <v>Medium Risk</v>
      </c>
    </row>
    <row r="317" spans="1:18">
      <c r="A317" t="s">
        <v>349</v>
      </c>
      <c r="B317">
        <v>25</v>
      </c>
      <c r="C317" t="s">
        <v>15</v>
      </c>
      <c r="D317" t="s">
        <v>23</v>
      </c>
      <c r="E317" t="s">
        <v>27</v>
      </c>
      <c r="F317" t="s">
        <v>31</v>
      </c>
      <c r="G317">
        <v>86780.63</v>
      </c>
      <c r="H317">
        <v>174947.48</v>
      </c>
      <c r="I317">
        <v>465</v>
      </c>
      <c r="J317">
        <v>30655.71</v>
      </c>
      <c r="K317" t="s">
        <v>19</v>
      </c>
      <c r="L317">
        <v>56</v>
      </c>
      <c r="M317" s="1">
        <v>43221</v>
      </c>
      <c r="N317" t="s">
        <v>20</v>
      </c>
      <c r="O317" t="str" cm="1">
        <f t="array" ref="O317">_xlfn.IFS(L317&lt;=15, "Low Engagement", L317&lt;=35, "Active", L317&lt;=60, "Highly Active", L317&gt;60, "Power User")</f>
        <v>Highly Active</v>
      </c>
      <c r="P317" t="str" cm="1">
        <f t="array" ref="P317">_xlfn.IFS(B317&lt;=25,"Youth",B317&lt;=35,"Young Adult",B317&lt;=50,"Adult",B317&lt;=70,"Senior")</f>
        <v>Youth</v>
      </c>
      <c r="Q317" t="str" cm="1">
        <f t="array" ref="Q317">_xlfn.IFS(G317&lt;10000,"Low Value",G317&lt;=50000,"Mid Value",G317&lt;=150000,"High Value",G317&gt;150000,"Premium")</f>
        <v>High Value</v>
      </c>
      <c r="R317" t="str" cm="1">
        <f t="array" ref="R317">_xlfn.IFS(I317&lt;500,"High Risk",I317&lt;650,"Medium Risk",I317&lt;750,"Low Risk",I317&gt;=750,"Very Low Risk")</f>
        <v>High Risk</v>
      </c>
    </row>
    <row r="318" spans="1:18">
      <c r="A318" t="s">
        <v>350</v>
      </c>
      <c r="B318">
        <v>53</v>
      </c>
      <c r="C318" t="s">
        <v>15</v>
      </c>
      <c r="D318" t="s">
        <v>29</v>
      </c>
      <c r="E318" t="s">
        <v>27</v>
      </c>
      <c r="F318" t="s">
        <v>31</v>
      </c>
      <c r="G318">
        <v>193255.09</v>
      </c>
      <c r="H318">
        <v>53804.37</v>
      </c>
      <c r="I318">
        <v>502</v>
      </c>
      <c r="J318">
        <v>190665.72</v>
      </c>
      <c r="K318" t="s">
        <v>38</v>
      </c>
      <c r="L318">
        <v>5</v>
      </c>
      <c r="M318" s="1">
        <v>43569</v>
      </c>
      <c r="N318" t="s">
        <v>20</v>
      </c>
      <c r="O318" t="str" cm="1">
        <f t="array" ref="O318">_xlfn.IFS(L318&lt;=15, "Low Engagement", L318&lt;=35, "Active", L318&lt;=60, "Highly Active", L318&gt;60, "Power User")</f>
        <v>Low Engagement</v>
      </c>
      <c r="P318" t="str" cm="1">
        <f t="array" ref="P318">_xlfn.IFS(B318&lt;=25,"Youth",B318&lt;=35,"Young Adult",B318&lt;=50,"Adult",B318&lt;=70,"Senior")</f>
        <v>Senior</v>
      </c>
      <c r="Q318" t="str" cm="1">
        <f t="array" ref="Q318">_xlfn.IFS(G318&lt;10000,"Low Value",G318&lt;=50000,"Mid Value",G318&lt;=150000,"High Value",G318&gt;150000,"Premium")</f>
        <v>Premium</v>
      </c>
      <c r="R318" t="str" cm="1">
        <f t="array" ref="R318">_xlfn.IFS(I318&lt;500,"High Risk",I318&lt;650,"Medium Risk",I318&lt;750,"Low Risk",I318&gt;=750,"Very Low Risk")</f>
        <v>Medium Risk</v>
      </c>
    </row>
    <row r="319" spans="1:18">
      <c r="A319" t="s">
        <v>351</v>
      </c>
      <c r="B319">
        <v>55</v>
      </c>
      <c r="C319" t="s">
        <v>15</v>
      </c>
      <c r="D319" t="s">
        <v>23</v>
      </c>
      <c r="E319" t="s">
        <v>17</v>
      </c>
      <c r="F319" t="s">
        <v>31</v>
      </c>
      <c r="G319">
        <v>138349.39000000001</v>
      </c>
      <c r="H319">
        <v>132227.48000000001</v>
      </c>
      <c r="I319">
        <v>795</v>
      </c>
      <c r="J319">
        <v>52535.64</v>
      </c>
      <c r="K319" t="s">
        <v>38</v>
      </c>
      <c r="L319">
        <v>11</v>
      </c>
      <c r="M319" s="1">
        <v>43239</v>
      </c>
      <c r="N319" t="s">
        <v>20</v>
      </c>
      <c r="O319" t="str" cm="1">
        <f t="array" ref="O319">_xlfn.IFS(L319&lt;=15, "Low Engagement", L319&lt;=35, "Active", L319&lt;=60, "Highly Active", L319&gt;60, "Power User")</f>
        <v>Low Engagement</v>
      </c>
      <c r="P319" t="str" cm="1">
        <f t="array" ref="P319">_xlfn.IFS(B319&lt;=25,"Youth",B319&lt;=35,"Young Adult",B319&lt;=50,"Adult",B319&lt;=70,"Senior")</f>
        <v>Senior</v>
      </c>
      <c r="Q319" t="str" cm="1">
        <f t="array" ref="Q319">_xlfn.IFS(G319&lt;10000,"Low Value",G319&lt;=50000,"Mid Value",G319&lt;=150000,"High Value",G319&gt;150000,"Premium")</f>
        <v>High Value</v>
      </c>
      <c r="R319" t="str" cm="1">
        <f t="array" ref="R319">_xlfn.IFS(I319&lt;500,"High Risk",I319&lt;650,"Medium Risk",I319&lt;750,"Low Risk",I319&gt;=750,"Very Low Risk")</f>
        <v>Very Low Risk</v>
      </c>
    </row>
    <row r="320" spans="1:18">
      <c r="A320" t="s">
        <v>352</v>
      </c>
      <c r="B320">
        <v>57</v>
      </c>
      <c r="C320" t="s">
        <v>22</v>
      </c>
      <c r="D320" t="s">
        <v>16</v>
      </c>
      <c r="E320" t="s">
        <v>27</v>
      </c>
      <c r="F320" t="s">
        <v>45</v>
      </c>
      <c r="G320">
        <v>406420.07</v>
      </c>
      <c r="H320">
        <v>42793.79</v>
      </c>
      <c r="I320">
        <v>767</v>
      </c>
      <c r="J320">
        <v>303507.21000000002</v>
      </c>
      <c r="K320" t="s">
        <v>25</v>
      </c>
      <c r="L320">
        <v>11</v>
      </c>
      <c r="M320" s="1">
        <v>44955</v>
      </c>
      <c r="N320" t="s">
        <v>20</v>
      </c>
      <c r="O320" t="str" cm="1">
        <f t="array" ref="O320">_xlfn.IFS(L320&lt;=15, "Low Engagement", L320&lt;=35, "Active", L320&lt;=60, "Highly Active", L320&gt;60, "Power User")</f>
        <v>Low Engagement</v>
      </c>
      <c r="P320" t="str" cm="1">
        <f t="array" ref="P320">_xlfn.IFS(B320&lt;=25,"Youth",B320&lt;=35,"Young Adult",B320&lt;=50,"Adult",B320&lt;=70,"Senior")</f>
        <v>Senior</v>
      </c>
      <c r="Q320" t="str" cm="1">
        <f t="array" ref="Q320">_xlfn.IFS(G320&lt;10000,"Low Value",G320&lt;=50000,"Mid Value",G320&lt;=150000,"High Value",G320&gt;150000,"Premium")</f>
        <v>Premium</v>
      </c>
      <c r="R320" t="str" cm="1">
        <f t="array" ref="R320">_xlfn.IFS(I320&lt;500,"High Risk",I320&lt;650,"Medium Risk",I320&lt;750,"Low Risk",I320&gt;=750,"Very Low Risk")</f>
        <v>Very Low Risk</v>
      </c>
    </row>
    <row r="321" spans="1:18">
      <c r="A321" t="s">
        <v>353</v>
      </c>
      <c r="B321">
        <v>37</v>
      </c>
      <c r="C321" t="s">
        <v>15</v>
      </c>
      <c r="D321" t="s">
        <v>16</v>
      </c>
      <c r="E321" t="s">
        <v>27</v>
      </c>
      <c r="F321" t="s">
        <v>18</v>
      </c>
      <c r="G321">
        <v>29981.41</v>
      </c>
      <c r="H321">
        <v>122685.88</v>
      </c>
      <c r="I321">
        <v>684</v>
      </c>
      <c r="J321">
        <v>79744.240000000005</v>
      </c>
      <c r="K321" t="s">
        <v>25</v>
      </c>
      <c r="L321">
        <v>24</v>
      </c>
      <c r="M321" s="1">
        <v>43165</v>
      </c>
      <c r="N321" t="s">
        <v>20</v>
      </c>
      <c r="O321" t="str" cm="1">
        <f t="array" ref="O321">_xlfn.IFS(L321&lt;=15, "Low Engagement", L321&lt;=35, "Active", L321&lt;=60, "Highly Active", L321&gt;60, "Power User")</f>
        <v>Active</v>
      </c>
      <c r="P321" t="str" cm="1">
        <f t="array" ref="P321">_xlfn.IFS(B321&lt;=25,"Youth",B321&lt;=35,"Young Adult",B321&lt;=50,"Adult",B321&lt;=70,"Senior")</f>
        <v>Adult</v>
      </c>
      <c r="Q321" t="str" cm="1">
        <f t="array" ref="Q321">_xlfn.IFS(G321&lt;10000,"Low Value",G321&lt;=50000,"Mid Value",G321&lt;=150000,"High Value",G321&gt;150000,"Premium")</f>
        <v>Mid Value</v>
      </c>
      <c r="R321" t="str" cm="1">
        <f t="array" ref="R321">_xlfn.IFS(I321&lt;500,"High Risk",I321&lt;650,"Medium Risk",I321&lt;750,"Low Risk",I321&gt;=750,"Very Low Risk")</f>
        <v>Low Risk</v>
      </c>
    </row>
    <row r="322" spans="1:18">
      <c r="A322" t="s">
        <v>354</v>
      </c>
      <c r="B322">
        <v>52</v>
      </c>
      <c r="C322" t="s">
        <v>15</v>
      </c>
      <c r="D322" t="s">
        <v>23</v>
      </c>
      <c r="E322" t="s">
        <v>27</v>
      </c>
      <c r="F322" t="s">
        <v>33</v>
      </c>
      <c r="G322">
        <v>21086.1</v>
      </c>
      <c r="H322">
        <v>143856.79</v>
      </c>
      <c r="I322">
        <v>613</v>
      </c>
      <c r="J322">
        <v>108109.6</v>
      </c>
      <c r="K322" t="s">
        <v>38</v>
      </c>
      <c r="L322">
        <v>14</v>
      </c>
      <c r="M322" s="1">
        <v>44861</v>
      </c>
      <c r="N322" t="s">
        <v>20</v>
      </c>
      <c r="O322" t="str" cm="1">
        <f t="array" ref="O322">_xlfn.IFS(L322&lt;=15, "Low Engagement", L322&lt;=35, "Active", L322&lt;=60, "Highly Active", L322&gt;60, "Power User")</f>
        <v>Low Engagement</v>
      </c>
      <c r="P322" t="str" cm="1">
        <f t="array" ref="P322">_xlfn.IFS(B322&lt;=25,"Youth",B322&lt;=35,"Young Adult",B322&lt;=50,"Adult",B322&lt;=70,"Senior")</f>
        <v>Senior</v>
      </c>
      <c r="Q322" t="str" cm="1">
        <f t="array" ref="Q322">_xlfn.IFS(G322&lt;10000,"Low Value",G322&lt;=50000,"Mid Value",G322&lt;=150000,"High Value",G322&gt;150000,"Premium")</f>
        <v>Mid Value</v>
      </c>
      <c r="R322" t="str" cm="1">
        <f t="array" ref="R322">_xlfn.IFS(I322&lt;500,"High Risk",I322&lt;650,"Medium Risk",I322&lt;750,"Low Risk",I322&gt;=750,"Very Low Risk")</f>
        <v>Medium Risk</v>
      </c>
    </row>
    <row r="323" spans="1:18">
      <c r="A323" t="s">
        <v>355</v>
      </c>
      <c r="B323">
        <v>65</v>
      </c>
      <c r="C323" t="s">
        <v>15</v>
      </c>
      <c r="D323" t="s">
        <v>37</v>
      </c>
      <c r="E323" t="s">
        <v>27</v>
      </c>
      <c r="F323" t="s">
        <v>18</v>
      </c>
      <c r="G323">
        <v>49294.46</v>
      </c>
      <c r="H323">
        <v>190007.67999999999</v>
      </c>
      <c r="I323">
        <v>554</v>
      </c>
      <c r="J323">
        <v>71101.77</v>
      </c>
      <c r="K323" t="s">
        <v>38</v>
      </c>
      <c r="L323">
        <v>45</v>
      </c>
      <c r="M323" s="1">
        <v>43777</v>
      </c>
      <c r="N323" t="s">
        <v>20</v>
      </c>
      <c r="O323" t="str" cm="1">
        <f t="array" ref="O323">_xlfn.IFS(L323&lt;=15, "Low Engagement", L323&lt;=35, "Active", L323&lt;=60, "Highly Active", L323&gt;60, "Power User")</f>
        <v>Highly Active</v>
      </c>
      <c r="P323" t="str" cm="1">
        <f t="array" ref="P323">_xlfn.IFS(B323&lt;=25,"Youth",B323&lt;=35,"Young Adult",B323&lt;=50,"Adult",B323&lt;=70,"Senior")</f>
        <v>Senior</v>
      </c>
      <c r="Q323" t="str" cm="1">
        <f t="array" ref="Q323">_xlfn.IFS(G323&lt;10000,"Low Value",G323&lt;=50000,"Mid Value",G323&lt;=150000,"High Value",G323&gt;150000,"Premium")</f>
        <v>Mid Value</v>
      </c>
      <c r="R323" t="str" cm="1">
        <f t="array" ref="R323">_xlfn.IFS(I323&lt;500,"High Risk",I323&lt;650,"Medium Risk",I323&lt;750,"Low Risk",I323&gt;=750,"Very Low Risk")</f>
        <v>Medium Risk</v>
      </c>
    </row>
    <row r="324" spans="1:18">
      <c r="A324" t="s">
        <v>356</v>
      </c>
      <c r="B324">
        <v>42</v>
      </c>
      <c r="C324" t="s">
        <v>22</v>
      </c>
      <c r="D324" t="s">
        <v>29</v>
      </c>
      <c r="E324" t="s">
        <v>47</v>
      </c>
      <c r="F324" t="s">
        <v>45</v>
      </c>
      <c r="G324">
        <v>191561.7</v>
      </c>
      <c r="H324">
        <v>23483.4</v>
      </c>
      <c r="I324">
        <v>322</v>
      </c>
      <c r="J324">
        <v>9981.76</v>
      </c>
      <c r="K324" t="s">
        <v>19</v>
      </c>
      <c r="L324">
        <v>30</v>
      </c>
      <c r="M324" s="1">
        <v>43246</v>
      </c>
      <c r="N324" t="s">
        <v>20</v>
      </c>
      <c r="O324" t="str" cm="1">
        <f t="array" ref="O324">_xlfn.IFS(L324&lt;=15, "Low Engagement", L324&lt;=35, "Active", L324&lt;=60, "Highly Active", L324&gt;60, "Power User")</f>
        <v>Active</v>
      </c>
      <c r="P324" t="str" cm="1">
        <f t="array" ref="P324">_xlfn.IFS(B324&lt;=25,"Youth",B324&lt;=35,"Young Adult",B324&lt;=50,"Adult",B324&lt;=70,"Senior")</f>
        <v>Adult</v>
      </c>
      <c r="Q324" t="str" cm="1">
        <f t="array" ref="Q324">_xlfn.IFS(G324&lt;10000,"Low Value",G324&lt;=50000,"Mid Value",G324&lt;=150000,"High Value",G324&gt;150000,"Premium")</f>
        <v>Premium</v>
      </c>
      <c r="R324" t="str" cm="1">
        <f t="array" ref="R324">_xlfn.IFS(I324&lt;500,"High Risk",I324&lt;650,"Medium Risk",I324&lt;750,"Low Risk",I324&gt;=750,"Very Low Risk")</f>
        <v>High Risk</v>
      </c>
    </row>
    <row r="325" spans="1:18">
      <c r="A325" t="s">
        <v>357</v>
      </c>
      <c r="B325">
        <v>52</v>
      </c>
      <c r="C325" t="s">
        <v>22</v>
      </c>
      <c r="D325" t="s">
        <v>23</v>
      </c>
      <c r="E325" t="s">
        <v>27</v>
      </c>
      <c r="F325" t="s">
        <v>18</v>
      </c>
      <c r="G325">
        <v>21006.23</v>
      </c>
      <c r="H325">
        <v>121987.5</v>
      </c>
      <c r="I325">
        <v>638</v>
      </c>
      <c r="J325">
        <v>167588.56</v>
      </c>
      <c r="K325" t="s">
        <v>19</v>
      </c>
      <c r="L325">
        <v>40</v>
      </c>
      <c r="M325" s="1">
        <v>44153</v>
      </c>
      <c r="N325" t="s">
        <v>35</v>
      </c>
      <c r="O325" t="str" cm="1">
        <f t="array" ref="O325">_xlfn.IFS(L325&lt;=15, "Low Engagement", L325&lt;=35, "Active", L325&lt;=60, "Highly Active", L325&gt;60, "Power User")</f>
        <v>Highly Active</v>
      </c>
      <c r="P325" t="str" cm="1">
        <f t="array" ref="P325">_xlfn.IFS(B325&lt;=25,"Youth",B325&lt;=35,"Young Adult",B325&lt;=50,"Adult",B325&lt;=70,"Senior")</f>
        <v>Senior</v>
      </c>
      <c r="Q325" t="str" cm="1">
        <f t="array" ref="Q325">_xlfn.IFS(G325&lt;10000,"Low Value",G325&lt;=50000,"Mid Value",G325&lt;=150000,"High Value",G325&gt;150000,"Premium")</f>
        <v>Mid Value</v>
      </c>
      <c r="R325" t="str" cm="1">
        <f t="array" ref="R325">_xlfn.IFS(I325&lt;500,"High Risk",I325&lt;650,"Medium Risk",I325&lt;750,"Low Risk",I325&gt;=750,"Very Low Risk")</f>
        <v>Medium Risk</v>
      </c>
    </row>
    <row r="326" spans="1:18">
      <c r="A326" t="s">
        <v>358</v>
      </c>
      <c r="B326">
        <v>42</v>
      </c>
      <c r="C326" t="s">
        <v>22</v>
      </c>
      <c r="D326" t="s">
        <v>23</v>
      </c>
      <c r="E326" t="s">
        <v>27</v>
      </c>
      <c r="F326" t="s">
        <v>45</v>
      </c>
      <c r="G326">
        <v>478688.96</v>
      </c>
      <c r="H326">
        <v>188544.89</v>
      </c>
      <c r="I326">
        <v>792</v>
      </c>
      <c r="J326">
        <v>377068.39</v>
      </c>
      <c r="K326" t="s">
        <v>25</v>
      </c>
      <c r="L326">
        <v>47</v>
      </c>
      <c r="M326" s="1">
        <v>43588</v>
      </c>
      <c r="N326" t="s">
        <v>20</v>
      </c>
      <c r="O326" t="str" cm="1">
        <f t="array" ref="O326">_xlfn.IFS(L326&lt;=15, "Low Engagement", L326&lt;=35, "Active", L326&lt;=60, "Highly Active", L326&gt;60, "Power User")</f>
        <v>Highly Active</v>
      </c>
      <c r="P326" t="str" cm="1">
        <f t="array" ref="P326">_xlfn.IFS(B326&lt;=25,"Youth",B326&lt;=35,"Young Adult",B326&lt;=50,"Adult",B326&lt;=70,"Senior")</f>
        <v>Adult</v>
      </c>
      <c r="Q326" t="str" cm="1">
        <f t="array" ref="Q326">_xlfn.IFS(G326&lt;10000,"Low Value",G326&lt;=50000,"Mid Value",G326&lt;=150000,"High Value",G326&gt;150000,"Premium")</f>
        <v>Premium</v>
      </c>
      <c r="R326" t="str" cm="1">
        <f t="array" ref="R326">_xlfn.IFS(I326&lt;500,"High Risk",I326&lt;650,"Medium Risk",I326&lt;750,"Low Risk",I326&gt;=750,"Very Low Risk")</f>
        <v>Very Low Risk</v>
      </c>
    </row>
    <row r="327" spans="1:18">
      <c r="A327" t="s">
        <v>359</v>
      </c>
      <c r="B327">
        <v>46</v>
      </c>
      <c r="C327" t="s">
        <v>22</v>
      </c>
      <c r="D327" t="s">
        <v>23</v>
      </c>
      <c r="E327" t="s">
        <v>27</v>
      </c>
      <c r="F327" t="s">
        <v>31</v>
      </c>
      <c r="G327">
        <v>91577.7</v>
      </c>
      <c r="H327">
        <v>111334.26</v>
      </c>
      <c r="I327">
        <v>810</v>
      </c>
      <c r="J327">
        <v>351942.05</v>
      </c>
      <c r="K327" t="s">
        <v>25</v>
      </c>
      <c r="L327">
        <v>44</v>
      </c>
      <c r="M327" s="1">
        <v>43671</v>
      </c>
      <c r="N327" t="s">
        <v>20</v>
      </c>
      <c r="O327" t="str" cm="1">
        <f t="array" ref="O327">_xlfn.IFS(L327&lt;=15, "Low Engagement", L327&lt;=35, "Active", L327&lt;=60, "Highly Active", L327&gt;60, "Power User")</f>
        <v>Highly Active</v>
      </c>
      <c r="P327" t="str" cm="1">
        <f t="array" ref="P327">_xlfn.IFS(B327&lt;=25,"Youth",B327&lt;=35,"Young Adult",B327&lt;=50,"Adult",B327&lt;=70,"Senior")</f>
        <v>Adult</v>
      </c>
      <c r="Q327" t="str" cm="1">
        <f t="array" ref="Q327">_xlfn.IFS(G327&lt;10000,"Low Value",G327&lt;=50000,"Mid Value",G327&lt;=150000,"High Value",G327&gt;150000,"Premium")</f>
        <v>High Value</v>
      </c>
      <c r="R327" t="str" cm="1">
        <f t="array" ref="R327">_xlfn.IFS(I327&lt;500,"High Risk",I327&lt;650,"Medium Risk",I327&lt;750,"Low Risk",I327&gt;=750,"Very Low Risk")</f>
        <v>Very Low Risk</v>
      </c>
    </row>
    <row r="328" spans="1:18">
      <c r="A328" t="s">
        <v>360</v>
      </c>
      <c r="B328">
        <v>35</v>
      </c>
      <c r="C328" t="s">
        <v>15</v>
      </c>
      <c r="D328" t="s">
        <v>23</v>
      </c>
      <c r="E328" t="s">
        <v>27</v>
      </c>
      <c r="F328" t="s">
        <v>31</v>
      </c>
      <c r="G328">
        <v>39068.18</v>
      </c>
      <c r="H328">
        <v>125404.96</v>
      </c>
      <c r="I328">
        <v>665</v>
      </c>
      <c r="J328">
        <v>136798.74</v>
      </c>
      <c r="K328" t="s">
        <v>25</v>
      </c>
      <c r="L328">
        <v>35</v>
      </c>
      <c r="M328" s="1">
        <v>44471</v>
      </c>
      <c r="N328" t="s">
        <v>20</v>
      </c>
      <c r="O328" t="str" cm="1">
        <f t="array" ref="O328">_xlfn.IFS(L328&lt;=15, "Low Engagement", L328&lt;=35, "Active", L328&lt;=60, "Highly Active", L328&gt;60, "Power User")</f>
        <v>Active</v>
      </c>
      <c r="P328" t="str" cm="1">
        <f t="array" ref="P328">_xlfn.IFS(B328&lt;=25,"Youth",B328&lt;=35,"Young Adult",B328&lt;=50,"Adult",B328&lt;=70,"Senior")</f>
        <v>Young Adult</v>
      </c>
      <c r="Q328" t="str" cm="1">
        <f t="array" ref="Q328">_xlfn.IFS(G328&lt;10000,"Low Value",G328&lt;=50000,"Mid Value",G328&lt;=150000,"High Value",G328&gt;150000,"Premium")</f>
        <v>Mid Value</v>
      </c>
      <c r="R328" t="str" cm="1">
        <f t="array" ref="R328">_xlfn.IFS(I328&lt;500,"High Risk",I328&lt;650,"Medium Risk",I328&lt;750,"Low Risk",I328&gt;=750,"Very Low Risk")</f>
        <v>Low Risk</v>
      </c>
    </row>
    <row r="329" spans="1:18">
      <c r="A329" t="s">
        <v>361</v>
      </c>
      <c r="B329">
        <v>63</v>
      </c>
      <c r="C329" t="s">
        <v>15</v>
      </c>
      <c r="D329" t="s">
        <v>29</v>
      </c>
      <c r="E329" t="s">
        <v>47</v>
      </c>
      <c r="F329" t="s">
        <v>18</v>
      </c>
      <c r="G329">
        <v>20666.41</v>
      </c>
      <c r="H329">
        <v>19902.46</v>
      </c>
      <c r="I329">
        <v>671</v>
      </c>
      <c r="J329">
        <v>79035.97</v>
      </c>
      <c r="K329" t="s">
        <v>25</v>
      </c>
      <c r="L329">
        <v>21</v>
      </c>
      <c r="M329" s="1">
        <v>44095</v>
      </c>
      <c r="N329" t="s">
        <v>20</v>
      </c>
      <c r="O329" t="str" cm="1">
        <f t="array" ref="O329">_xlfn.IFS(L329&lt;=15, "Low Engagement", L329&lt;=35, "Active", L329&lt;=60, "Highly Active", L329&gt;60, "Power User")</f>
        <v>Active</v>
      </c>
      <c r="P329" t="str" cm="1">
        <f t="array" ref="P329">_xlfn.IFS(B329&lt;=25,"Youth",B329&lt;=35,"Young Adult",B329&lt;=50,"Adult",B329&lt;=70,"Senior")</f>
        <v>Senior</v>
      </c>
      <c r="Q329" t="str" cm="1">
        <f t="array" ref="Q329">_xlfn.IFS(G329&lt;10000,"Low Value",G329&lt;=50000,"Mid Value",G329&lt;=150000,"High Value",G329&gt;150000,"Premium")</f>
        <v>Mid Value</v>
      </c>
      <c r="R329" t="str" cm="1">
        <f t="array" ref="R329">_xlfn.IFS(I329&lt;500,"High Risk",I329&lt;650,"Medium Risk",I329&lt;750,"Low Risk",I329&gt;=750,"Very Low Risk")</f>
        <v>Low Risk</v>
      </c>
    </row>
    <row r="330" spans="1:18">
      <c r="A330" t="s">
        <v>362</v>
      </c>
      <c r="B330">
        <v>35</v>
      </c>
      <c r="C330" t="s">
        <v>22</v>
      </c>
      <c r="D330" t="s">
        <v>37</v>
      </c>
      <c r="E330" t="s">
        <v>27</v>
      </c>
      <c r="F330" t="s">
        <v>31</v>
      </c>
      <c r="G330">
        <v>59738.400000000001</v>
      </c>
      <c r="H330">
        <v>99696.55</v>
      </c>
      <c r="I330">
        <v>518</v>
      </c>
      <c r="J330">
        <v>66742.740000000005</v>
      </c>
      <c r="K330" t="s">
        <v>25</v>
      </c>
      <c r="L330">
        <v>55</v>
      </c>
      <c r="M330" s="1">
        <v>43539</v>
      </c>
      <c r="N330" t="s">
        <v>20</v>
      </c>
      <c r="O330" t="str" cm="1">
        <f t="array" ref="O330">_xlfn.IFS(L330&lt;=15, "Low Engagement", L330&lt;=35, "Active", L330&lt;=60, "Highly Active", L330&gt;60, "Power User")</f>
        <v>Highly Active</v>
      </c>
      <c r="P330" t="str" cm="1">
        <f t="array" ref="P330">_xlfn.IFS(B330&lt;=25,"Youth",B330&lt;=35,"Young Adult",B330&lt;=50,"Adult",B330&lt;=70,"Senior")</f>
        <v>Young Adult</v>
      </c>
      <c r="Q330" t="str" cm="1">
        <f t="array" ref="Q330">_xlfn.IFS(G330&lt;10000,"Low Value",G330&lt;=50000,"Mid Value",G330&lt;=150000,"High Value",G330&gt;150000,"Premium")</f>
        <v>High Value</v>
      </c>
      <c r="R330" t="str" cm="1">
        <f t="array" ref="R330">_xlfn.IFS(I330&lt;500,"High Risk",I330&lt;650,"Medium Risk",I330&lt;750,"Low Risk",I330&gt;=750,"Very Low Risk")</f>
        <v>Medium Risk</v>
      </c>
    </row>
    <row r="331" spans="1:18">
      <c r="A331" t="s">
        <v>363</v>
      </c>
      <c r="B331">
        <v>19</v>
      </c>
      <c r="C331" t="s">
        <v>22</v>
      </c>
      <c r="D331" t="s">
        <v>29</v>
      </c>
      <c r="E331" t="s">
        <v>17</v>
      </c>
      <c r="F331" t="s">
        <v>33</v>
      </c>
      <c r="G331">
        <v>149904.28</v>
      </c>
      <c r="H331">
        <v>254775.15</v>
      </c>
      <c r="I331">
        <v>774</v>
      </c>
      <c r="J331">
        <v>245010.03</v>
      </c>
      <c r="K331" t="s">
        <v>38</v>
      </c>
      <c r="L331">
        <v>5</v>
      </c>
      <c r="M331" s="1">
        <v>44205</v>
      </c>
      <c r="N331" t="s">
        <v>20</v>
      </c>
      <c r="O331" t="str" cm="1">
        <f t="array" ref="O331">_xlfn.IFS(L331&lt;=15, "Low Engagement", L331&lt;=35, "Active", L331&lt;=60, "Highly Active", L331&gt;60, "Power User")</f>
        <v>Low Engagement</v>
      </c>
      <c r="P331" t="str" cm="1">
        <f t="array" ref="P331">_xlfn.IFS(B331&lt;=25,"Youth",B331&lt;=35,"Young Adult",B331&lt;=50,"Adult",B331&lt;=70,"Senior")</f>
        <v>Youth</v>
      </c>
      <c r="Q331" t="str" cm="1">
        <f t="array" ref="Q331">_xlfn.IFS(G331&lt;10000,"Low Value",G331&lt;=50000,"Mid Value",G331&lt;=150000,"High Value",G331&gt;150000,"Premium")</f>
        <v>High Value</v>
      </c>
      <c r="R331" t="str" cm="1">
        <f t="array" ref="R331">_xlfn.IFS(I331&lt;500,"High Risk",I331&lt;650,"Medium Risk",I331&lt;750,"Low Risk",I331&gt;=750,"Very Low Risk")</f>
        <v>Very Low Risk</v>
      </c>
    </row>
    <row r="332" spans="1:18">
      <c r="A332" t="s">
        <v>364</v>
      </c>
      <c r="B332">
        <v>52</v>
      </c>
      <c r="C332" t="s">
        <v>15</v>
      </c>
      <c r="D332" t="s">
        <v>23</v>
      </c>
      <c r="E332" t="s">
        <v>17</v>
      </c>
      <c r="F332" t="s">
        <v>33</v>
      </c>
      <c r="G332">
        <v>47521.61</v>
      </c>
      <c r="H332">
        <v>71849.259999999995</v>
      </c>
      <c r="I332">
        <v>722</v>
      </c>
      <c r="J332">
        <v>488610.46</v>
      </c>
      <c r="K332" t="s">
        <v>38</v>
      </c>
      <c r="L332">
        <v>38</v>
      </c>
      <c r="M332" s="1">
        <v>43371</v>
      </c>
      <c r="N332" t="s">
        <v>20</v>
      </c>
      <c r="O332" t="str" cm="1">
        <f t="array" ref="O332">_xlfn.IFS(L332&lt;=15, "Low Engagement", L332&lt;=35, "Active", L332&lt;=60, "Highly Active", L332&gt;60, "Power User")</f>
        <v>Highly Active</v>
      </c>
      <c r="P332" t="str" cm="1">
        <f t="array" ref="P332">_xlfn.IFS(B332&lt;=25,"Youth",B332&lt;=35,"Young Adult",B332&lt;=50,"Adult",B332&lt;=70,"Senior")</f>
        <v>Senior</v>
      </c>
      <c r="Q332" t="str" cm="1">
        <f t="array" ref="Q332">_xlfn.IFS(G332&lt;10000,"Low Value",G332&lt;=50000,"Mid Value",G332&lt;=150000,"High Value",G332&gt;150000,"Premium")</f>
        <v>Mid Value</v>
      </c>
      <c r="R332" t="str" cm="1">
        <f t="array" ref="R332">_xlfn.IFS(I332&lt;500,"High Risk",I332&lt;650,"Medium Risk",I332&lt;750,"Low Risk",I332&gt;=750,"Very Low Risk")</f>
        <v>Low Risk</v>
      </c>
    </row>
    <row r="333" spans="1:18">
      <c r="A333" t="s">
        <v>365</v>
      </c>
      <c r="B333">
        <v>33</v>
      </c>
      <c r="C333" t="s">
        <v>15</v>
      </c>
      <c r="D333" t="s">
        <v>23</v>
      </c>
      <c r="E333" t="s">
        <v>47</v>
      </c>
      <c r="F333" t="s">
        <v>18</v>
      </c>
      <c r="G333">
        <v>33551.379999999997</v>
      </c>
      <c r="H333">
        <v>18871.05</v>
      </c>
      <c r="I333">
        <v>655</v>
      </c>
      <c r="J333">
        <v>68765.679999999993</v>
      </c>
      <c r="K333" t="s">
        <v>38</v>
      </c>
      <c r="L333">
        <v>2</v>
      </c>
      <c r="M333" s="1">
        <v>44582</v>
      </c>
      <c r="N333" t="s">
        <v>20</v>
      </c>
      <c r="O333" t="str" cm="1">
        <f t="array" ref="O333">_xlfn.IFS(L333&lt;=15, "Low Engagement", L333&lt;=35, "Active", L333&lt;=60, "Highly Active", L333&gt;60, "Power User")</f>
        <v>Low Engagement</v>
      </c>
      <c r="P333" t="str" cm="1">
        <f t="array" ref="P333">_xlfn.IFS(B333&lt;=25,"Youth",B333&lt;=35,"Young Adult",B333&lt;=50,"Adult",B333&lt;=70,"Senior")</f>
        <v>Young Adult</v>
      </c>
      <c r="Q333" t="str" cm="1">
        <f t="array" ref="Q333">_xlfn.IFS(G333&lt;10000,"Low Value",G333&lt;=50000,"Mid Value",G333&lt;=150000,"High Value",G333&gt;150000,"Premium")</f>
        <v>Mid Value</v>
      </c>
      <c r="R333" t="str" cm="1">
        <f t="array" ref="R333">_xlfn.IFS(I333&lt;500,"High Risk",I333&lt;650,"Medium Risk",I333&lt;750,"Low Risk",I333&gt;=750,"Very Low Risk")</f>
        <v>Low Risk</v>
      </c>
    </row>
    <row r="334" spans="1:18">
      <c r="A334" t="s">
        <v>366</v>
      </c>
      <c r="B334">
        <v>58</v>
      </c>
      <c r="C334" t="s">
        <v>22</v>
      </c>
      <c r="D334" t="s">
        <v>23</v>
      </c>
      <c r="E334" t="s">
        <v>17</v>
      </c>
      <c r="F334" t="s">
        <v>31</v>
      </c>
      <c r="G334">
        <v>133568.98000000001</v>
      </c>
      <c r="H334">
        <v>222225.31</v>
      </c>
      <c r="I334">
        <v>759</v>
      </c>
      <c r="J334">
        <v>420341.28</v>
      </c>
      <c r="K334" t="s">
        <v>38</v>
      </c>
      <c r="L334">
        <v>40</v>
      </c>
      <c r="M334" s="1">
        <v>45016</v>
      </c>
      <c r="N334" t="s">
        <v>20</v>
      </c>
      <c r="O334" t="str" cm="1">
        <f t="array" ref="O334">_xlfn.IFS(L334&lt;=15, "Low Engagement", L334&lt;=35, "Active", L334&lt;=60, "Highly Active", L334&gt;60, "Power User")</f>
        <v>Highly Active</v>
      </c>
      <c r="P334" t="str" cm="1">
        <f t="array" ref="P334">_xlfn.IFS(B334&lt;=25,"Youth",B334&lt;=35,"Young Adult",B334&lt;=50,"Adult",B334&lt;=70,"Senior")</f>
        <v>Senior</v>
      </c>
      <c r="Q334" t="str" cm="1">
        <f t="array" ref="Q334">_xlfn.IFS(G334&lt;10000,"Low Value",G334&lt;=50000,"Mid Value",G334&lt;=150000,"High Value",G334&gt;150000,"Premium")</f>
        <v>High Value</v>
      </c>
      <c r="R334" t="str" cm="1">
        <f t="array" ref="R334">_xlfn.IFS(I334&lt;500,"High Risk",I334&lt;650,"Medium Risk",I334&lt;750,"Low Risk",I334&gt;=750,"Very Low Risk")</f>
        <v>Very Low Risk</v>
      </c>
    </row>
    <row r="335" spans="1:18">
      <c r="A335" t="s">
        <v>367</v>
      </c>
      <c r="B335">
        <v>53</v>
      </c>
      <c r="C335" t="s">
        <v>22</v>
      </c>
      <c r="D335" t="s">
        <v>29</v>
      </c>
      <c r="E335" t="s">
        <v>24</v>
      </c>
      <c r="F335" t="s">
        <v>33</v>
      </c>
      <c r="G335">
        <v>51154.59</v>
      </c>
      <c r="H335">
        <v>18079.52</v>
      </c>
      <c r="I335">
        <v>802</v>
      </c>
      <c r="J335">
        <v>325867.67</v>
      </c>
      <c r="K335" t="s">
        <v>25</v>
      </c>
      <c r="L335">
        <v>37</v>
      </c>
      <c r="M335" s="1">
        <v>44908</v>
      </c>
      <c r="N335" t="s">
        <v>20</v>
      </c>
      <c r="O335" t="str" cm="1">
        <f t="array" ref="O335">_xlfn.IFS(L335&lt;=15, "Low Engagement", L335&lt;=35, "Active", L335&lt;=60, "Highly Active", L335&gt;60, "Power User")</f>
        <v>Highly Active</v>
      </c>
      <c r="P335" t="str" cm="1">
        <f t="array" ref="P335">_xlfn.IFS(B335&lt;=25,"Youth",B335&lt;=35,"Young Adult",B335&lt;=50,"Adult",B335&lt;=70,"Senior")</f>
        <v>Senior</v>
      </c>
      <c r="Q335" t="str" cm="1">
        <f t="array" ref="Q335">_xlfn.IFS(G335&lt;10000,"Low Value",G335&lt;=50000,"Mid Value",G335&lt;=150000,"High Value",G335&gt;150000,"Premium")</f>
        <v>High Value</v>
      </c>
      <c r="R335" t="str" cm="1">
        <f t="array" ref="R335">_xlfn.IFS(I335&lt;500,"High Risk",I335&lt;650,"Medium Risk",I335&lt;750,"Low Risk",I335&gt;=750,"Very Low Risk")</f>
        <v>Very Low Risk</v>
      </c>
    </row>
    <row r="336" spans="1:18">
      <c r="A336" t="s">
        <v>368</v>
      </c>
      <c r="B336">
        <v>50</v>
      </c>
      <c r="C336" t="s">
        <v>22</v>
      </c>
      <c r="D336" t="s">
        <v>37</v>
      </c>
      <c r="E336" t="s">
        <v>27</v>
      </c>
      <c r="F336" t="s">
        <v>31</v>
      </c>
      <c r="G336">
        <v>47081.83</v>
      </c>
      <c r="H336">
        <v>180266.13</v>
      </c>
      <c r="I336">
        <v>326</v>
      </c>
      <c r="J336">
        <v>20431.38</v>
      </c>
      <c r="K336" t="s">
        <v>25</v>
      </c>
      <c r="L336">
        <v>54</v>
      </c>
      <c r="M336" s="1">
        <v>44270</v>
      </c>
      <c r="N336" t="s">
        <v>20</v>
      </c>
      <c r="O336" t="str" cm="1">
        <f t="array" ref="O336">_xlfn.IFS(L336&lt;=15, "Low Engagement", L336&lt;=35, "Active", L336&lt;=60, "Highly Active", L336&gt;60, "Power User")</f>
        <v>Highly Active</v>
      </c>
      <c r="P336" t="str" cm="1">
        <f t="array" ref="P336">_xlfn.IFS(B336&lt;=25,"Youth",B336&lt;=35,"Young Adult",B336&lt;=50,"Adult",B336&lt;=70,"Senior")</f>
        <v>Adult</v>
      </c>
      <c r="Q336" t="str" cm="1">
        <f t="array" ref="Q336">_xlfn.IFS(G336&lt;10000,"Low Value",G336&lt;=50000,"Mid Value",G336&lt;=150000,"High Value",G336&gt;150000,"Premium")</f>
        <v>Mid Value</v>
      </c>
      <c r="R336" t="str" cm="1">
        <f t="array" ref="R336">_xlfn.IFS(I336&lt;500,"High Risk",I336&lt;650,"Medium Risk",I336&lt;750,"Low Risk",I336&gt;=750,"Very Low Risk")</f>
        <v>High Risk</v>
      </c>
    </row>
    <row r="337" spans="1:18">
      <c r="A337" t="s">
        <v>369</v>
      </c>
      <c r="B337">
        <v>21</v>
      </c>
      <c r="C337" t="s">
        <v>22</v>
      </c>
      <c r="D337" t="s">
        <v>23</v>
      </c>
      <c r="E337" t="s">
        <v>27</v>
      </c>
      <c r="F337" t="s">
        <v>45</v>
      </c>
      <c r="G337">
        <v>121386.73</v>
      </c>
      <c r="H337">
        <v>116485.85</v>
      </c>
      <c r="I337">
        <v>522</v>
      </c>
      <c r="J337">
        <v>47697.02</v>
      </c>
      <c r="K337" t="s">
        <v>25</v>
      </c>
      <c r="L337">
        <v>49</v>
      </c>
      <c r="M337" s="1">
        <v>44281</v>
      </c>
      <c r="N337" t="s">
        <v>20</v>
      </c>
      <c r="O337" t="str" cm="1">
        <f t="array" ref="O337">_xlfn.IFS(L337&lt;=15, "Low Engagement", L337&lt;=35, "Active", L337&lt;=60, "Highly Active", L337&gt;60, "Power User")</f>
        <v>Highly Active</v>
      </c>
      <c r="P337" t="str" cm="1">
        <f t="array" ref="P337">_xlfn.IFS(B337&lt;=25,"Youth",B337&lt;=35,"Young Adult",B337&lt;=50,"Adult",B337&lt;=70,"Senior")</f>
        <v>Youth</v>
      </c>
      <c r="Q337" t="str" cm="1">
        <f t="array" ref="Q337">_xlfn.IFS(G337&lt;10000,"Low Value",G337&lt;=50000,"Mid Value",G337&lt;=150000,"High Value",G337&gt;150000,"Premium")</f>
        <v>High Value</v>
      </c>
      <c r="R337" t="str" cm="1">
        <f t="array" ref="R337">_xlfn.IFS(I337&lt;500,"High Risk",I337&lt;650,"Medium Risk",I337&lt;750,"Low Risk",I337&gt;=750,"Very Low Risk")</f>
        <v>Medium Risk</v>
      </c>
    </row>
    <row r="338" spans="1:18">
      <c r="A338" t="s">
        <v>370</v>
      </c>
      <c r="B338">
        <v>50</v>
      </c>
      <c r="C338" t="s">
        <v>15</v>
      </c>
      <c r="D338" t="s">
        <v>16</v>
      </c>
      <c r="E338" t="s">
        <v>27</v>
      </c>
      <c r="F338" t="s">
        <v>33</v>
      </c>
      <c r="G338">
        <v>53775.57</v>
      </c>
      <c r="H338">
        <v>139337.45000000001</v>
      </c>
      <c r="I338">
        <v>447</v>
      </c>
      <c r="J338">
        <v>32635.18</v>
      </c>
      <c r="K338" t="s">
        <v>25</v>
      </c>
      <c r="L338">
        <v>58</v>
      </c>
      <c r="M338" s="1">
        <v>44069</v>
      </c>
      <c r="N338" t="s">
        <v>20</v>
      </c>
      <c r="O338" t="str" cm="1">
        <f t="array" ref="O338">_xlfn.IFS(L338&lt;=15, "Low Engagement", L338&lt;=35, "Active", L338&lt;=60, "Highly Active", L338&gt;60, "Power User")</f>
        <v>Highly Active</v>
      </c>
      <c r="P338" t="str" cm="1">
        <f t="array" ref="P338">_xlfn.IFS(B338&lt;=25,"Youth",B338&lt;=35,"Young Adult",B338&lt;=50,"Adult",B338&lt;=70,"Senior")</f>
        <v>Adult</v>
      </c>
      <c r="Q338" t="str" cm="1">
        <f t="array" ref="Q338">_xlfn.IFS(G338&lt;10000,"Low Value",G338&lt;=50000,"Mid Value",G338&lt;=150000,"High Value",G338&gt;150000,"Premium")</f>
        <v>High Value</v>
      </c>
      <c r="R338" t="str" cm="1">
        <f t="array" ref="R338">_xlfn.IFS(I338&lt;500,"High Risk",I338&lt;650,"Medium Risk",I338&lt;750,"Low Risk",I338&gt;=750,"Very Low Risk")</f>
        <v>High Risk</v>
      </c>
    </row>
    <row r="339" spans="1:18">
      <c r="A339" t="s">
        <v>371</v>
      </c>
      <c r="B339">
        <v>31</v>
      </c>
      <c r="C339" t="s">
        <v>15</v>
      </c>
      <c r="D339" t="s">
        <v>37</v>
      </c>
      <c r="E339" t="s">
        <v>24</v>
      </c>
      <c r="F339" t="s">
        <v>33</v>
      </c>
      <c r="G339">
        <v>24828.2</v>
      </c>
      <c r="H339">
        <v>7884.75</v>
      </c>
      <c r="I339">
        <v>723</v>
      </c>
      <c r="J339">
        <v>115279.43</v>
      </c>
      <c r="K339" t="s">
        <v>38</v>
      </c>
      <c r="L339">
        <v>34</v>
      </c>
      <c r="M339" s="1">
        <v>43598</v>
      </c>
      <c r="N339" t="s">
        <v>20</v>
      </c>
      <c r="O339" t="str" cm="1">
        <f t="array" ref="O339">_xlfn.IFS(L339&lt;=15, "Low Engagement", L339&lt;=35, "Active", L339&lt;=60, "Highly Active", L339&gt;60, "Power User")</f>
        <v>Active</v>
      </c>
      <c r="P339" t="str" cm="1">
        <f t="array" ref="P339">_xlfn.IFS(B339&lt;=25,"Youth",B339&lt;=35,"Young Adult",B339&lt;=50,"Adult",B339&lt;=70,"Senior")</f>
        <v>Young Adult</v>
      </c>
      <c r="Q339" t="str" cm="1">
        <f t="array" ref="Q339">_xlfn.IFS(G339&lt;10000,"Low Value",G339&lt;=50000,"Mid Value",G339&lt;=150000,"High Value",G339&gt;150000,"Premium")</f>
        <v>Mid Value</v>
      </c>
      <c r="R339" t="str" cm="1">
        <f t="array" ref="R339">_xlfn.IFS(I339&lt;500,"High Risk",I339&lt;650,"Medium Risk",I339&lt;750,"Low Risk",I339&gt;=750,"Very Low Risk")</f>
        <v>Low Risk</v>
      </c>
    </row>
    <row r="340" spans="1:18">
      <c r="A340" t="s">
        <v>372</v>
      </c>
      <c r="B340">
        <v>38</v>
      </c>
      <c r="C340" t="s">
        <v>15</v>
      </c>
      <c r="D340" t="s">
        <v>29</v>
      </c>
      <c r="E340" t="s">
        <v>27</v>
      </c>
      <c r="F340" t="s">
        <v>31</v>
      </c>
      <c r="G340">
        <v>8636.08</v>
      </c>
      <c r="H340">
        <v>109590.22</v>
      </c>
      <c r="I340">
        <v>650</v>
      </c>
      <c r="J340">
        <v>129281.74</v>
      </c>
      <c r="K340" t="s">
        <v>38</v>
      </c>
      <c r="L340">
        <v>11</v>
      </c>
      <c r="M340" s="1">
        <v>44707</v>
      </c>
      <c r="N340" t="s">
        <v>20</v>
      </c>
      <c r="O340" t="str" cm="1">
        <f t="array" ref="O340">_xlfn.IFS(L340&lt;=15, "Low Engagement", L340&lt;=35, "Active", L340&lt;=60, "Highly Active", L340&gt;60, "Power User")</f>
        <v>Low Engagement</v>
      </c>
      <c r="P340" t="str" cm="1">
        <f t="array" ref="P340">_xlfn.IFS(B340&lt;=25,"Youth",B340&lt;=35,"Young Adult",B340&lt;=50,"Adult",B340&lt;=70,"Senior")</f>
        <v>Adult</v>
      </c>
      <c r="Q340" t="str" cm="1">
        <f t="array" ref="Q340">_xlfn.IFS(G340&lt;10000,"Low Value",G340&lt;=50000,"Mid Value",G340&lt;=150000,"High Value",G340&gt;150000,"Premium")</f>
        <v>Low Value</v>
      </c>
      <c r="R340" t="str" cm="1">
        <f t="array" ref="R340">_xlfn.IFS(I340&lt;500,"High Risk",I340&lt;650,"Medium Risk",I340&lt;750,"Low Risk",I340&gt;=750,"Very Low Risk")</f>
        <v>Low Risk</v>
      </c>
    </row>
    <row r="341" spans="1:18">
      <c r="A341" t="s">
        <v>373</v>
      </c>
      <c r="B341">
        <v>65</v>
      </c>
      <c r="C341" t="s">
        <v>22</v>
      </c>
      <c r="D341" t="s">
        <v>37</v>
      </c>
      <c r="E341" t="s">
        <v>27</v>
      </c>
      <c r="F341" t="s">
        <v>31</v>
      </c>
      <c r="G341">
        <v>161905.13</v>
      </c>
      <c r="H341">
        <v>184065.18</v>
      </c>
      <c r="I341">
        <v>485</v>
      </c>
      <c r="J341">
        <v>5824.37</v>
      </c>
      <c r="K341" t="s">
        <v>19</v>
      </c>
      <c r="L341">
        <v>36</v>
      </c>
      <c r="M341" s="1">
        <v>44069</v>
      </c>
      <c r="N341" t="s">
        <v>20</v>
      </c>
      <c r="O341" t="str" cm="1">
        <f t="array" ref="O341">_xlfn.IFS(L341&lt;=15, "Low Engagement", L341&lt;=35, "Active", L341&lt;=60, "Highly Active", L341&gt;60, "Power User")</f>
        <v>Highly Active</v>
      </c>
      <c r="P341" t="str" cm="1">
        <f t="array" ref="P341">_xlfn.IFS(B341&lt;=25,"Youth",B341&lt;=35,"Young Adult",B341&lt;=50,"Adult",B341&lt;=70,"Senior")</f>
        <v>Senior</v>
      </c>
      <c r="Q341" t="str" cm="1">
        <f t="array" ref="Q341">_xlfn.IFS(G341&lt;10000,"Low Value",G341&lt;=50000,"Mid Value",G341&lt;=150000,"High Value",G341&gt;150000,"Premium")</f>
        <v>Premium</v>
      </c>
      <c r="R341" t="str" cm="1">
        <f t="array" ref="R341">_xlfn.IFS(I341&lt;500,"High Risk",I341&lt;650,"Medium Risk",I341&lt;750,"Low Risk",I341&gt;=750,"Very Low Risk")</f>
        <v>High Risk</v>
      </c>
    </row>
    <row r="342" spans="1:18">
      <c r="A342" t="s">
        <v>374</v>
      </c>
      <c r="B342">
        <v>37</v>
      </c>
      <c r="C342" t="s">
        <v>22</v>
      </c>
      <c r="D342" t="s">
        <v>29</v>
      </c>
      <c r="E342" t="s">
        <v>27</v>
      </c>
      <c r="F342" t="s">
        <v>18</v>
      </c>
      <c r="G342">
        <v>14651.6</v>
      </c>
      <c r="H342">
        <v>188219.68</v>
      </c>
      <c r="I342">
        <v>714</v>
      </c>
      <c r="J342">
        <v>361107.44</v>
      </c>
      <c r="K342" t="s">
        <v>25</v>
      </c>
      <c r="L342">
        <v>11</v>
      </c>
      <c r="M342" s="1">
        <v>44754</v>
      </c>
      <c r="N342" t="s">
        <v>35</v>
      </c>
      <c r="O342" t="str" cm="1">
        <f t="array" ref="O342">_xlfn.IFS(L342&lt;=15, "Low Engagement", L342&lt;=35, "Active", L342&lt;=60, "Highly Active", L342&gt;60, "Power User")</f>
        <v>Low Engagement</v>
      </c>
      <c r="P342" t="str" cm="1">
        <f t="array" ref="P342">_xlfn.IFS(B342&lt;=25,"Youth",B342&lt;=35,"Young Adult",B342&lt;=50,"Adult",B342&lt;=70,"Senior")</f>
        <v>Adult</v>
      </c>
      <c r="Q342" t="str" cm="1">
        <f t="array" ref="Q342">_xlfn.IFS(G342&lt;10000,"Low Value",G342&lt;=50000,"Mid Value",G342&lt;=150000,"High Value",G342&gt;150000,"Premium")</f>
        <v>Mid Value</v>
      </c>
      <c r="R342" t="str" cm="1">
        <f t="array" ref="R342">_xlfn.IFS(I342&lt;500,"High Risk",I342&lt;650,"Medium Risk",I342&lt;750,"Low Risk",I342&gt;=750,"Very Low Risk")</f>
        <v>Low Risk</v>
      </c>
    </row>
    <row r="343" spans="1:18">
      <c r="A343" t="s">
        <v>375</v>
      </c>
      <c r="B343">
        <v>25</v>
      </c>
      <c r="C343" t="s">
        <v>15</v>
      </c>
      <c r="D343" t="s">
        <v>16</v>
      </c>
      <c r="E343" t="s">
        <v>27</v>
      </c>
      <c r="F343" t="s">
        <v>45</v>
      </c>
      <c r="G343">
        <v>399189.58</v>
      </c>
      <c r="H343">
        <v>182220.39</v>
      </c>
      <c r="I343">
        <v>728</v>
      </c>
      <c r="J343">
        <v>243553.22</v>
      </c>
      <c r="K343" t="s">
        <v>25</v>
      </c>
      <c r="L343">
        <v>9</v>
      </c>
      <c r="M343" s="1">
        <v>43934</v>
      </c>
      <c r="N343" t="s">
        <v>20</v>
      </c>
      <c r="O343" t="str" cm="1">
        <f t="array" ref="O343">_xlfn.IFS(L343&lt;=15, "Low Engagement", L343&lt;=35, "Active", L343&lt;=60, "Highly Active", L343&gt;60, "Power User")</f>
        <v>Low Engagement</v>
      </c>
      <c r="P343" t="str" cm="1">
        <f t="array" ref="P343">_xlfn.IFS(B343&lt;=25,"Youth",B343&lt;=35,"Young Adult",B343&lt;=50,"Adult",B343&lt;=70,"Senior")</f>
        <v>Youth</v>
      </c>
      <c r="Q343" t="str" cm="1">
        <f t="array" ref="Q343">_xlfn.IFS(G343&lt;10000,"Low Value",G343&lt;=50000,"Mid Value",G343&lt;=150000,"High Value",G343&gt;150000,"Premium")</f>
        <v>Premium</v>
      </c>
      <c r="R343" t="str" cm="1">
        <f t="array" ref="R343">_xlfn.IFS(I343&lt;500,"High Risk",I343&lt;650,"Medium Risk",I343&lt;750,"Low Risk",I343&gt;=750,"Very Low Risk")</f>
        <v>Low Risk</v>
      </c>
    </row>
    <row r="344" spans="1:18">
      <c r="A344" t="s">
        <v>376</v>
      </c>
      <c r="B344">
        <v>24</v>
      </c>
      <c r="C344" t="s">
        <v>15</v>
      </c>
      <c r="D344" t="s">
        <v>29</v>
      </c>
      <c r="E344" t="s">
        <v>27</v>
      </c>
      <c r="F344" t="s">
        <v>18</v>
      </c>
      <c r="G344">
        <v>79956.710000000006</v>
      </c>
      <c r="H344">
        <v>53523.05</v>
      </c>
      <c r="I344">
        <v>340</v>
      </c>
      <c r="J344">
        <v>28449.33</v>
      </c>
      <c r="K344" t="s">
        <v>19</v>
      </c>
      <c r="L344">
        <v>6</v>
      </c>
      <c r="M344" s="1">
        <v>43490</v>
      </c>
      <c r="N344" t="s">
        <v>20</v>
      </c>
      <c r="O344" t="str" cm="1">
        <f t="array" ref="O344">_xlfn.IFS(L344&lt;=15, "Low Engagement", L344&lt;=35, "Active", L344&lt;=60, "Highly Active", L344&gt;60, "Power User")</f>
        <v>Low Engagement</v>
      </c>
      <c r="P344" t="str" cm="1">
        <f t="array" ref="P344">_xlfn.IFS(B344&lt;=25,"Youth",B344&lt;=35,"Young Adult",B344&lt;=50,"Adult",B344&lt;=70,"Senior")</f>
        <v>Youth</v>
      </c>
      <c r="Q344" t="str" cm="1">
        <f t="array" ref="Q344">_xlfn.IFS(G344&lt;10000,"Low Value",G344&lt;=50000,"Mid Value",G344&lt;=150000,"High Value",G344&gt;150000,"Premium")</f>
        <v>High Value</v>
      </c>
      <c r="R344" t="str" cm="1">
        <f t="array" ref="R344">_xlfn.IFS(I344&lt;500,"High Risk",I344&lt;650,"Medium Risk",I344&lt;750,"Low Risk",I344&gt;=750,"Very Low Risk")</f>
        <v>High Risk</v>
      </c>
    </row>
    <row r="345" spans="1:18">
      <c r="A345" t="s">
        <v>377</v>
      </c>
      <c r="B345">
        <v>20</v>
      </c>
      <c r="C345" t="s">
        <v>15</v>
      </c>
      <c r="D345" t="s">
        <v>29</v>
      </c>
      <c r="E345" t="s">
        <v>47</v>
      </c>
      <c r="F345" t="s">
        <v>18</v>
      </c>
      <c r="G345">
        <v>54254.03</v>
      </c>
      <c r="H345">
        <v>26252.1</v>
      </c>
      <c r="I345">
        <v>692</v>
      </c>
      <c r="J345">
        <v>40867.440000000002</v>
      </c>
      <c r="K345" t="s">
        <v>25</v>
      </c>
      <c r="L345">
        <v>56</v>
      </c>
      <c r="M345" s="1">
        <v>43294</v>
      </c>
      <c r="N345" t="s">
        <v>20</v>
      </c>
      <c r="O345" t="str" cm="1">
        <f t="array" ref="O345">_xlfn.IFS(L345&lt;=15, "Low Engagement", L345&lt;=35, "Active", L345&lt;=60, "Highly Active", L345&gt;60, "Power User")</f>
        <v>Highly Active</v>
      </c>
      <c r="P345" t="str" cm="1">
        <f t="array" ref="P345">_xlfn.IFS(B345&lt;=25,"Youth",B345&lt;=35,"Young Adult",B345&lt;=50,"Adult",B345&lt;=70,"Senior")</f>
        <v>Youth</v>
      </c>
      <c r="Q345" t="str" cm="1">
        <f t="array" ref="Q345">_xlfn.IFS(G345&lt;10000,"Low Value",G345&lt;=50000,"Mid Value",G345&lt;=150000,"High Value",G345&gt;150000,"Premium")</f>
        <v>High Value</v>
      </c>
      <c r="R345" t="str" cm="1">
        <f t="array" ref="R345">_xlfn.IFS(I345&lt;500,"High Risk",I345&lt;650,"Medium Risk",I345&lt;750,"Low Risk",I345&gt;=750,"Very Low Risk")</f>
        <v>Low Risk</v>
      </c>
    </row>
    <row r="346" spans="1:18">
      <c r="A346" t="s">
        <v>378</v>
      </c>
      <c r="B346">
        <v>34</v>
      </c>
      <c r="C346" t="s">
        <v>15</v>
      </c>
      <c r="D346" t="s">
        <v>23</v>
      </c>
      <c r="E346" t="s">
        <v>27</v>
      </c>
      <c r="F346" t="s">
        <v>31</v>
      </c>
      <c r="G346">
        <v>65387.98</v>
      </c>
      <c r="H346">
        <v>191221.83</v>
      </c>
      <c r="I346">
        <v>378</v>
      </c>
      <c r="J346">
        <v>27105.74</v>
      </c>
      <c r="K346" t="s">
        <v>25</v>
      </c>
      <c r="L346">
        <v>34</v>
      </c>
      <c r="M346" s="1">
        <v>43299</v>
      </c>
      <c r="N346" t="s">
        <v>35</v>
      </c>
      <c r="O346" t="str" cm="1">
        <f t="array" ref="O346">_xlfn.IFS(L346&lt;=15, "Low Engagement", L346&lt;=35, "Active", L346&lt;=60, "Highly Active", L346&gt;60, "Power User")</f>
        <v>Active</v>
      </c>
      <c r="P346" t="str" cm="1">
        <f t="array" ref="P346">_xlfn.IFS(B346&lt;=25,"Youth",B346&lt;=35,"Young Adult",B346&lt;=50,"Adult",B346&lt;=70,"Senior")</f>
        <v>Young Adult</v>
      </c>
      <c r="Q346" t="str" cm="1">
        <f t="array" ref="Q346">_xlfn.IFS(G346&lt;10000,"Low Value",G346&lt;=50000,"Mid Value",G346&lt;=150000,"High Value",G346&gt;150000,"Premium")</f>
        <v>High Value</v>
      </c>
      <c r="R346" t="str" cm="1">
        <f t="array" ref="R346">_xlfn.IFS(I346&lt;500,"High Risk",I346&lt;650,"Medium Risk",I346&lt;750,"Low Risk",I346&gt;=750,"Very Low Risk")</f>
        <v>High Risk</v>
      </c>
    </row>
    <row r="347" spans="1:18">
      <c r="A347" t="s">
        <v>379</v>
      </c>
      <c r="B347">
        <v>50</v>
      </c>
      <c r="C347" t="s">
        <v>22</v>
      </c>
      <c r="D347" t="s">
        <v>23</v>
      </c>
      <c r="E347" t="s">
        <v>17</v>
      </c>
      <c r="F347" t="s">
        <v>18</v>
      </c>
      <c r="G347">
        <v>15358.24</v>
      </c>
      <c r="H347">
        <v>121149.91</v>
      </c>
      <c r="I347">
        <v>843</v>
      </c>
      <c r="J347">
        <v>387495.69</v>
      </c>
      <c r="K347" t="s">
        <v>38</v>
      </c>
      <c r="L347">
        <v>58</v>
      </c>
      <c r="M347" s="1">
        <v>44450</v>
      </c>
      <c r="N347" t="s">
        <v>20</v>
      </c>
      <c r="O347" t="str" cm="1">
        <f t="array" ref="O347">_xlfn.IFS(L347&lt;=15, "Low Engagement", L347&lt;=35, "Active", L347&lt;=60, "Highly Active", L347&gt;60, "Power User")</f>
        <v>Highly Active</v>
      </c>
      <c r="P347" t="str" cm="1">
        <f t="array" ref="P347">_xlfn.IFS(B347&lt;=25,"Youth",B347&lt;=35,"Young Adult",B347&lt;=50,"Adult",B347&lt;=70,"Senior")</f>
        <v>Adult</v>
      </c>
      <c r="Q347" t="str" cm="1">
        <f t="array" ref="Q347">_xlfn.IFS(G347&lt;10000,"Low Value",G347&lt;=50000,"Mid Value",G347&lt;=150000,"High Value",G347&gt;150000,"Premium")</f>
        <v>Mid Value</v>
      </c>
      <c r="R347" t="str" cm="1">
        <f t="array" ref="R347">_xlfn.IFS(I347&lt;500,"High Risk",I347&lt;650,"Medium Risk",I347&lt;750,"Low Risk",I347&gt;=750,"Very Low Risk")</f>
        <v>Very Low Risk</v>
      </c>
    </row>
    <row r="348" spans="1:18">
      <c r="A348" t="s">
        <v>380</v>
      </c>
      <c r="B348">
        <v>65</v>
      </c>
      <c r="C348" t="s">
        <v>15</v>
      </c>
      <c r="D348" t="s">
        <v>23</v>
      </c>
      <c r="E348" t="s">
        <v>17</v>
      </c>
      <c r="F348" t="s">
        <v>45</v>
      </c>
      <c r="G348">
        <v>381562.3</v>
      </c>
      <c r="H348">
        <v>165220.96</v>
      </c>
      <c r="I348">
        <v>749</v>
      </c>
      <c r="J348">
        <v>221769.42</v>
      </c>
      <c r="K348" t="s">
        <v>38</v>
      </c>
      <c r="L348">
        <v>47</v>
      </c>
      <c r="M348" s="1">
        <v>43983</v>
      </c>
      <c r="N348" t="s">
        <v>20</v>
      </c>
      <c r="O348" t="str" cm="1">
        <f t="array" ref="O348">_xlfn.IFS(L348&lt;=15, "Low Engagement", L348&lt;=35, "Active", L348&lt;=60, "Highly Active", L348&gt;60, "Power User")</f>
        <v>Highly Active</v>
      </c>
      <c r="P348" t="str" cm="1">
        <f t="array" ref="P348">_xlfn.IFS(B348&lt;=25,"Youth",B348&lt;=35,"Young Adult",B348&lt;=50,"Adult",B348&lt;=70,"Senior")</f>
        <v>Senior</v>
      </c>
      <c r="Q348" t="str" cm="1">
        <f t="array" ref="Q348">_xlfn.IFS(G348&lt;10000,"Low Value",G348&lt;=50000,"Mid Value",G348&lt;=150000,"High Value",G348&gt;150000,"Premium")</f>
        <v>Premium</v>
      </c>
      <c r="R348" t="str" cm="1">
        <f t="array" ref="R348">_xlfn.IFS(I348&lt;500,"High Risk",I348&lt;650,"Medium Risk",I348&lt;750,"Low Risk",I348&gt;=750,"Very Low Risk")</f>
        <v>Low Risk</v>
      </c>
    </row>
    <row r="349" spans="1:18">
      <c r="A349" t="s">
        <v>381</v>
      </c>
      <c r="B349">
        <v>29</v>
      </c>
      <c r="C349" t="s">
        <v>15</v>
      </c>
      <c r="D349" t="s">
        <v>29</v>
      </c>
      <c r="E349" t="s">
        <v>27</v>
      </c>
      <c r="F349" t="s">
        <v>31</v>
      </c>
      <c r="G349">
        <v>122270.46</v>
      </c>
      <c r="H349">
        <v>162446.19</v>
      </c>
      <c r="I349">
        <v>773</v>
      </c>
      <c r="J349">
        <v>159892.01</v>
      </c>
      <c r="K349" t="s">
        <v>38</v>
      </c>
      <c r="L349">
        <v>37</v>
      </c>
      <c r="M349" s="1">
        <v>43826</v>
      </c>
      <c r="N349" t="s">
        <v>20</v>
      </c>
      <c r="O349" t="str" cm="1">
        <f t="array" ref="O349">_xlfn.IFS(L349&lt;=15, "Low Engagement", L349&lt;=35, "Active", L349&lt;=60, "Highly Active", L349&gt;60, "Power User")</f>
        <v>Highly Active</v>
      </c>
      <c r="P349" t="str" cm="1">
        <f t="array" ref="P349">_xlfn.IFS(B349&lt;=25,"Youth",B349&lt;=35,"Young Adult",B349&lt;=50,"Adult",B349&lt;=70,"Senior")</f>
        <v>Young Adult</v>
      </c>
      <c r="Q349" t="str" cm="1">
        <f t="array" ref="Q349">_xlfn.IFS(G349&lt;10000,"Low Value",G349&lt;=50000,"Mid Value",G349&lt;=150000,"High Value",G349&gt;150000,"Premium")</f>
        <v>High Value</v>
      </c>
      <c r="R349" t="str" cm="1">
        <f t="array" ref="R349">_xlfn.IFS(I349&lt;500,"High Risk",I349&lt;650,"Medium Risk",I349&lt;750,"Low Risk",I349&gt;=750,"Very Low Risk")</f>
        <v>Very Low Risk</v>
      </c>
    </row>
    <row r="350" spans="1:18">
      <c r="A350" t="s">
        <v>382</v>
      </c>
      <c r="B350">
        <v>68</v>
      </c>
      <c r="C350" t="s">
        <v>15</v>
      </c>
      <c r="D350" t="s">
        <v>23</v>
      </c>
      <c r="E350" t="s">
        <v>27</v>
      </c>
      <c r="F350" t="s">
        <v>31</v>
      </c>
      <c r="G350">
        <v>132813.42000000001</v>
      </c>
      <c r="H350">
        <v>125553.28</v>
      </c>
      <c r="I350">
        <v>441</v>
      </c>
      <c r="J350">
        <v>26300.560000000001</v>
      </c>
      <c r="K350" t="s">
        <v>19</v>
      </c>
      <c r="L350">
        <v>32</v>
      </c>
      <c r="M350" s="1">
        <v>43968</v>
      </c>
      <c r="N350" t="s">
        <v>20</v>
      </c>
      <c r="O350" t="str" cm="1">
        <f t="array" ref="O350">_xlfn.IFS(L350&lt;=15, "Low Engagement", L350&lt;=35, "Active", L350&lt;=60, "Highly Active", L350&gt;60, "Power User")</f>
        <v>Active</v>
      </c>
      <c r="P350" t="str" cm="1">
        <f t="array" ref="P350">_xlfn.IFS(B350&lt;=25,"Youth",B350&lt;=35,"Young Adult",B350&lt;=50,"Adult",B350&lt;=70,"Senior")</f>
        <v>Senior</v>
      </c>
      <c r="Q350" t="str" cm="1">
        <f t="array" ref="Q350">_xlfn.IFS(G350&lt;10000,"Low Value",G350&lt;=50000,"Mid Value",G350&lt;=150000,"High Value",G350&gt;150000,"Premium")</f>
        <v>High Value</v>
      </c>
      <c r="R350" t="str" cm="1">
        <f t="array" ref="R350">_xlfn.IFS(I350&lt;500,"High Risk",I350&lt;650,"Medium Risk",I350&lt;750,"Low Risk",I350&gt;=750,"Very Low Risk")</f>
        <v>High Risk</v>
      </c>
    </row>
    <row r="351" spans="1:18">
      <c r="A351" t="s">
        <v>383</v>
      </c>
      <c r="B351">
        <v>39</v>
      </c>
      <c r="C351" t="s">
        <v>15</v>
      </c>
      <c r="D351" t="s">
        <v>41</v>
      </c>
      <c r="E351" t="s">
        <v>27</v>
      </c>
      <c r="F351" t="s">
        <v>31</v>
      </c>
      <c r="G351">
        <v>6690.47</v>
      </c>
      <c r="H351">
        <v>198892.2</v>
      </c>
      <c r="I351">
        <v>550</v>
      </c>
      <c r="J351">
        <v>155363.03</v>
      </c>
      <c r="K351" t="s">
        <v>38</v>
      </c>
      <c r="L351">
        <v>12</v>
      </c>
      <c r="M351" s="1">
        <v>43942</v>
      </c>
      <c r="N351" t="s">
        <v>20</v>
      </c>
      <c r="O351" t="str" cm="1">
        <f t="array" ref="O351">_xlfn.IFS(L351&lt;=15, "Low Engagement", L351&lt;=35, "Active", L351&lt;=60, "Highly Active", L351&gt;60, "Power User")</f>
        <v>Low Engagement</v>
      </c>
      <c r="P351" t="str" cm="1">
        <f t="array" ref="P351">_xlfn.IFS(B351&lt;=25,"Youth",B351&lt;=35,"Young Adult",B351&lt;=50,"Adult",B351&lt;=70,"Senior")</f>
        <v>Adult</v>
      </c>
      <c r="Q351" t="str" cm="1">
        <f t="array" ref="Q351">_xlfn.IFS(G351&lt;10000,"Low Value",G351&lt;=50000,"Mid Value",G351&lt;=150000,"High Value",G351&gt;150000,"Premium")</f>
        <v>Low Value</v>
      </c>
      <c r="R351" t="str" cm="1">
        <f t="array" ref="R351">_xlfn.IFS(I351&lt;500,"High Risk",I351&lt;650,"Medium Risk",I351&lt;750,"Low Risk",I351&gt;=750,"Very Low Risk")</f>
        <v>Medium Risk</v>
      </c>
    </row>
    <row r="352" spans="1:18">
      <c r="A352" t="s">
        <v>384</v>
      </c>
      <c r="B352">
        <v>39</v>
      </c>
      <c r="C352" t="s">
        <v>15</v>
      </c>
      <c r="D352" t="s">
        <v>16</v>
      </c>
      <c r="E352" t="s">
        <v>27</v>
      </c>
      <c r="F352" t="s">
        <v>33</v>
      </c>
      <c r="G352">
        <v>139852.38</v>
      </c>
      <c r="H352">
        <v>107471.27</v>
      </c>
      <c r="I352">
        <v>593</v>
      </c>
      <c r="J352">
        <v>122626.74</v>
      </c>
      <c r="K352" t="s">
        <v>19</v>
      </c>
      <c r="L352">
        <v>45</v>
      </c>
      <c r="M352" s="1">
        <v>44057</v>
      </c>
      <c r="N352" t="s">
        <v>20</v>
      </c>
      <c r="O352" t="str" cm="1">
        <f t="array" ref="O352">_xlfn.IFS(L352&lt;=15, "Low Engagement", L352&lt;=35, "Active", L352&lt;=60, "Highly Active", L352&gt;60, "Power User")</f>
        <v>Highly Active</v>
      </c>
      <c r="P352" t="str" cm="1">
        <f t="array" ref="P352">_xlfn.IFS(B352&lt;=25,"Youth",B352&lt;=35,"Young Adult",B352&lt;=50,"Adult",B352&lt;=70,"Senior")</f>
        <v>Adult</v>
      </c>
      <c r="Q352" t="str" cm="1">
        <f t="array" ref="Q352">_xlfn.IFS(G352&lt;10000,"Low Value",G352&lt;=50000,"Mid Value",G352&lt;=150000,"High Value",G352&gt;150000,"Premium")</f>
        <v>High Value</v>
      </c>
      <c r="R352" t="str" cm="1">
        <f t="array" ref="R352">_xlfn.IFS(I352&lt;500,"High Risk",I352&lt;650,"Medium Risk",I352&lt;750,"Low Risk",I352&gt;=750,"Very Low Risk")</f>
        <v>Medium Risk</v>
      </c>
    </row>
    <row r="353" spans="1:18">
      <c r="A353" t="s">
        <v>385</v>
      </c>
      <c r="B353">
        <v>63</v>
      </c>
      <c r="C353" t="s">
        <v>15</v>
      </c>
      <c r="D353" t="s">
        <v>29</v>
      </c>
      <c r="E353" t="s">
        <v>17</v>
      </c>
      <c r="F353" t="s">
        <v>18</v>
      </c>
      <c r="G353">
        <v>7562.73</v>
      </c>
      <c r="H353">
        <v>219903.96</v>
      </c>
      <c r="I353">
        <v>435</v>
      </c>
      <c r="J353">
        <v>9895.4</v>
      </c>
      <c r="K353" t="s">
        <v>19</v>
      </c>
      <c r="L353">
        <v>32</v>
      </c>
      <c r="M353" s="1">
        <v>44870</v>
      </c>
      <c r="N353" t="s">
        <v>20</v>
      </c>
      <c r="O353" t="str" cm="1">
        <f t="array" ref="O353">_xlfn.IFS(L353&lt;=15, "Low Engagement", L353&lt;=35, "Active", L353&lt;=60, "Highly Active", L353&gt;60, "Power User")</f>
        <v>Active</v>
      </c>
      <c r="P353" t="str" cm="1">
        <f t="array" ref="P353">_xlfn.IFS(B353&lt;=25,"Youth",B353&lt;=35,"Young Adult",B353&lt;=50,"Adult",B353&lt;=70,"Senior")</f>
        <v>Senior</v>
      </c>
      <c r="Q353" t="str" cm="1">
        <f t="array" ref="Q353">_xlfn.IFS(G353&lt;10000,"Low Value",G353&lt;=50000,"Mid Value",G353&lt;=150000,"High Value",G353&gt;150000,"Premium")</f>
        <v>Low Value</v>
      </c>
      <c r="R353" t="str" cm="1">
        <f t="array" ref="R353">_xlfn.IFS(I353&lt;500,"High Risk",I353&lt;650,"Medium Risk",I353&lt;750,"Low Risk",I353&gt;=750,"Very Low Risk")</f>
        <v>High Risk</v>
      </c>
    </row>
    <row r="354" spans="1:18">
      <c r="A354" t="s">
        <v>386</v>
      </c>
      <c r="B354">
        <v>47</v>
      </c>
      <c r="C354" t="s">
        <v>15</v>
      </c>
      <c r="D354" t="s">
        <v>23</v>
      </c>
      <c r="E354" t="s">
        <v>27</v>
      </c>
      <c r="F354" t="s">
        <v>45</v>
      </c>
      <c r="G354">
        <v>215062.65</v>
      </c>
      <c r="H354">
        <v>164740.49</v>
      </c>
      <c r="I354">
        <v>783</v>
      </c>
      <c r="J354">
        <v>387658.91</v>
      </c>
      <c r="K354" t="s">
        <v>25</v>
      </c>
      <c r="L354">
        <v>17</v>
      </c>
      <c r="M354" s="1">
        <v>44594</v>
      </c>
      <c r="N354" t="s">
        <v>20</v>
      </c>
      <c r="O354" t="str" cm="1">
        <f t="array" ref="O354">_xlfn.IFS(L354&lt;=15, "Low Engagement", L354&lt;=35, "Active", L354&lt;=60, "Highly Active", L354&gt;60, "Power User")</f>
        <v>Active</v>
      </c>
      <c r="P354" t="str" cm="1">
        <f t="array" ref="P354">_xlfn.IFS(B354&lt;=25,"Youth",B354&lt;=35,"Young Adult",B354&lt;=50,"Adult",B354&lt;=70,"Senior")</f>
        <v>Adult</v>
      </c>
      <c r="Q354" t="str" cm="1">
        <f t="array" ref="Q354">_xlfn.IFS(G354&lt;10000,"Low Value",G354&lt;=50000,"Mid Value",G354&lt;=150000,"High Value",G354&gt;150000,"Premium")</f>
        <v>Premium</v>
      </c>
      <c r="R354" t="str" cm="1">
        <f t="array" ref="R354">_xlfn.IFS(I354&lt;500,"High Risk",I354&lt;650,"Medium Risk",I354&lt;750,"Low Risk",I354&gt;=750,"Very Low Risk")</f>
        <v>Very Low Risk</v>
      </c>
    </row>
    <row r="355" spans="1:18">
      <c r="A355" t="s">
        <v>387</v>
      </c>
      <c r="B355">
        <v>55</v>
      </c>
      <c r="C355" t="s">
        <v>22</v>
      </c>
      <c r="D355" t="s">
        <v>37</v>
      </c>
      <c r="E355" t="s">
        <v>27</v>
      </c>
      <c r="F355" t="s">
        <v>33</v>
      </c>
      <c r="G355">
        <v>66379.63</v>
      </c>
      <c r="H355">
        <v>113997.07</v>
      </c>
      <c r="I355">
        <v>611</v>
      </c>
      <c r="J355">
        <v>29111.27</v>
      </c>
      <c r="K355" t="s">
        <v>38</v>
      </c>
      <c r="L355">
        <v>4</v>
      </c>
      <c r="M355" s="1">
        <v>43211</v>
      </c>
      <c r="N355" t="s">
        <v>20</v>
      </c>
      <c r="O355" t="str" cm="1">
        <f t="array" ref="O355">_xlfn.IFS(L355&lt;=15, "Low Engagement", L355&lt;=35, "Active", L355&lt;=60, "Highly Active", L355&gt;60, "Power User")</f>
        <v>Low Engagement</v>
      </c>
      <c r="P355" t="str" cm="1">
        <f t="array" ref="P355">_xlfn.IFS(B355&lt;=25,"Youth",B355&lt;=35,"Young Adult",B355&lt;=50,"Adult",B355&lt;=70,"Senior")</f>
        <v>Senior</v>
      </c>
      <c r="Q355" t="str" cm="1">
        <f t="array" ref="Q355">_xlfn.IFS(G355&lt;10000,"Low Value",G355&lt;=50000,"Mid Value",G355&lt;=150000,"High Value",G355&gt;150000,"Premium")</f>
        <v>High Value</v>
      </c>
      <c r="R355" t="str" cm="1">
        <f t="array" ref="R355">_xlfn.IFS(I355&lt;500,"High Risk",I355&lt;650,"Medium Risk",I355&lt;750,"Low Risk",I355&gt;=750,"Very Low Risk")</f>
        <v>Medium Risk</v>
      </c>
    </row>
    <row r="356" spans="1:18">
      <c r="A356" t="s">
        <v>388</v>
      </c>
      <c r="B356">
        <v>55</v>
      </c>
      <c r="C356" t="s">
        <v>22</v>
      </c>
      <c r="D356" t="s">
        <v>37</v>
      </c>
      <c r="E356" t="s">
        <v>17</v>
      </c>
      <c r="F356" t="s">
        <v>31</v>
      </c>
      <c r="G356">
        <v>5264.33</v>
      </c>
      <c r="H356">
        <v>259955.47</v>
      </c>
      <c r="I356">
        <v>345</v>
      </c>
      <c r="J356">
        <v>27825.78</v>
      </c>
      <c r="K356" t="s">
        <v>19</v>
      </c>
      <c r="L356">
        <v>42</v>
      </c>
      <c r="M356" s="1">
        <v>44480</v>
      </c>
      <c r="N356" t="s">
        <v>20</v>
      </c>
      <c r="O356" t="str" cm="1">
        <f t="array" ref="O356">_xlfn.IFS(L356&lt;=15, "Low Engagement", L356&lt;=35, "Active", L356&lt;=60, "Highly Active", L356&gt;60, "Power User")</f>
        <v>Highly Active</v>
      </c>
      <c r="P356" t="str" cm="1">
        <f t="array" ref="P356">_xlfn.IFS(B356&lt;=25,"Youth",B356&lt;=35,"Young Adult",B356&lt;=50,"Adult",B356&lt;=70,"Senior")</f>
        <v>Senior</v>
      </c>
      <c r="Q356" t="str" cm="1">
        <f t="array" ref="Q356">_xlfn.IFS(G356&lt;10000,"Low Value",G356&lt;=50000,"Mid Value",G356&lt;=150000,"High Value",G356&gt;150000,"Premium")</f>
        <v>Low Value</v>
      </c>
      <c r="R356" t="str" cm="1">
        <f t="array" ref="R356">_xlfn.IFS(I356&lt;500,"High Risk",I356&lt;650,"Medium Risk",I356&lt;750,"Low Risk",I356&gt;=750,"Very Low Risk")</f>
        <v>High Risk</v>
      </c>
    </row>
    <row r="357" spans="1:18">
      <c r="A357" t="s">
        <v>389</v>
      </c>
      <c r="B357">
        <v>62</v>
      </c>
      <c r="C357" t="s">
        <v>22</v>
      </c>
      <c r="D357" t="s">
        <v>16</v>
      </c>
      <c r="E357" t="s">
        <v>47</v>
      </c>
      <c r="F357" t="s">
        <v>31</v>
      </c>
      <c r="G357">
        <v>101932.42</v>
      </c>
      <c r="H357">
        <v>18653.86</v>
      </c>
      <c r="I357">
        <v>535</v>
      </c>
      <c r="J357">
        <v>43935.5</v>
      </c>
      <c r="K357" t="s">
        <v>19</v>
      </c>
      <c r="L357">
        <v>33</v>
      </c>
      <c r="M357" s="1">
        <v>44439</v>
      </c>
      <c r="N357" t="s">
        <v>20</v>
      </c>
      <c r="O357" t="str" cm="1">
        <f t="array" ref="O357">_xlfn.IFS(L357&lt;=15, "Low Engagement", L357&lt;=35, "Active", L357&lt;=60, "Highly Active", L357&gt;60, "Power User")</f>
        <v>Active</v>
      </c>
      <c r="P357" t="str" cm="1">
        <f t="array" ref="P357">_xlfn.IFS(B357&lt;=25,"Youth",B357&lt;=35,"Young Adult",B357&lt;=50,"Adult",B357&lt;=70,"Senior")</f>
        <v>Senior</v>
      </c>
      <c r="Q357" t="str" cm="1">
        <f t="array" ref="Q357">_xlfn.IFS(G357&lt;10000,"Low Value",G357&lt;=50000,"Mid Value",G357&lt;=150000,"High Value",G357&gt;150000,"Premium")</f>
        <v>High Value</v>
      </c>
      <c r="R357" t="str" cm="1">
        <f t="array" ref="R357">_xlfn.IFS(I357&lt;500,"High Risk",I357&lt;650,"Medium Risk",I357&lt;750,"Low Risk",I357&gt;=750,"Very Low Risk")</f>
        <v>Medium Risk</v>
      </c>
    </row>
    <row r="358" spans="1:18">
      <c r="A358" t="s">
        <v>390</v>
      </c>
      <c r="B358">
        <v>68</v>
      </c>
      <c r="C358" t="s">
        <v>22</v>
      </c>
      <c r="D358" t="s">
        <v>23</v>
      </c>
      <c r="E358" t="s">
        <v>24</v>
      </c>
      <c r="F358" t="s">
        <v>33</v>
      </c>
      <c r="G358">
        <v>115393.26</v>
      </c>
      <c r="H358">
        <v>8233.02</v>
      </c>
      <c r="I358">
        <v>347</v>
      </c>
      <c r="J358">
        <v>21926.74</v>
      </c>
      <c r="K358" t="s">
        <v>25</v>
      </c>
      <c r="L358">
        <v>43</v>
      </c>
      <c r="M358" s="1">
        <v>44424</v>
      </c>
      <c r="N358" t="s">
        <v>20</v>
      </c>
      <c r="O358" t="str" cm="1">
        <f t="array" ref="O358">_xlfn.IFS(L358&lt;=15, "Low Engagement", L358&lt;=35, "Active", L358&lt;=60, "Highly Active", L358&gt;60, "Power User")</f>
        <v>Highly Active</v>
      </c>
      <c r="P358" t="str" cm="1">
        <f t="array" ref="P358">_xlfn.IFS(B358&lt;=25,"Youth",B358&lt;=35,"Young Adult",B358&lt;=50,"Adult",B358&lt;=70,"Senior")</f>
        <v>Senior</v>
      </c>
      <c r="Q358" t="str" cm="1">
        <f t="array" ref="Q358">_xlfn.IFS(G358&lt;10000,"Low Value",G358&lt;=50000,"Mid Value",G358&lt;=150000,"High Value",G358&gt;150000,"Premium")</f>
        <v>High Value</v>
      </c>
      <c r="R358" t="str" cm="1">
        <f t="array" ref="R358">_xlfn.IFS(I358&lt;500,"High Risk",I358&lt;650,"Medium Risk",I358&lt;750,"Low Risk",I358&gt;=750,"Very Low Risk")</f>
        <v>High Risk</v>
      </c>
    </row>
    <row r="359" spans="1:18">
      <c r="A359" t="s">
        <v>391</v>
      </c>
      <c r="B359">
        <v>25</v>
      </c>
      <c r="C359" t="s">
        <v>15</v>
      </c>
      <c r="D359" t="s">
        <v>29</v>
      </c>
      <c r="E359" t="s">
        <v>24</v>
      </c>
      <c r="F359" t="s">
        <v>18</v>
      </c>
      <c r="G359">
        <v>82503.600000000006</v>
      </c>
      <c r="H359">
        <v>2156.4699999999998</v>
      </c>
      <c r="I359">
        <v>497</v>
      </c>
      <c r="J359">
        <v>23634.91</v>
      </c>
      <c r="K359" t="s">
        <v>19</v>
      </c>
      <c r="L359">
        <v>48</v>
      </c>
      <c r="M359" s="1">
        <v>43302</v>
      </c>
      <c r="N359" t="s">
        <v>35</v>
      </c>
      <c r="O359" t="str" cm="1">
        <f t="array" ref="O359">_xlfn.IFS(L359&lt;=15, "Low Engagement", L359&lt;=35, "Active", L359&lt;=60, "Highly Active", L359&gt;60, "Power User")</f>
        <v>Highly Active</v>
      </c>
      <c r="P359" t="str" cm="1">
        <f t="array" ref="P359">_xlfn.IFS(B359&lt;=25,"Youth",B359&lt;=35,"Young Adult",B359&lt;=50,"Adult",B359&lt;=70,"Senior")</f>
        <v>Youth</v>
      </c>
      <c r="Q359" t="str" cm="1">
        <f t="array" ref="Q359">_xlfn.IFS(G359&lt;10000,"Low Value",G359&lt;=50000,"Mid Value",G359&lt;=150000,"High Value",G359&gt;150000,"Premium")</f>
        <v>High Value</v>
      </c>
      <c r="R359" t="str" cm="1">
        <f t="array" ref="R359">_xlfn.IFS(I359&lt;500,"High Risk",I359&lt;650,"Medium Risk",I359&lt;750,"Low Risk",I359&gt;=750,"Very Low Risk")</f>
        <v>High Risk</v>
      </c>
    </row>
    <row r="360" spans="1:18">
      <c r="A360" t="s">
        <v>392</v>
      </c>
      <c r="B360">
        <v>44</v>
      </c>
      <c r="C360" t="s">
        <v>22</v>
      </c>
      <c r="D360" t="s">
        <v>23</v>
      </c>
      <c r="E360" t="s">
        <v>24</v>
      </c>
      <c r="F360" t="s">
        <v>31</v>
      </c>
      <c r="G360">
        <v>176482.41</v>
      </c>
      <c r="H360">
        <v>7868.27</v>
      </c>
      <c r="I360">
        <v>383</v>
      </c>
      <c r="J360">
        <v>14607.38</v>
      </c>
      <c r="K360" t="s">
        <v>25</v>
      </c>
      <c r="L360">
        <v>43</v>
      </c>
      <c r="M360" s="1">
        <v>43225</v>
      </c>
      <c r="N360" t="s">
        <v>20</v>
      </c>
      <c r="O360" t="str" cm="1">
        <f t="array" ref="O360">_xlfn.IFS(L360&lt;=15, "Low Engagement", L360&lt;=35, "Active", L360&lt;=60, "Highly Active", L360&gt;60, "Power User")</f>
        <v>Highly Active</v>
      </c>
      <c r="P360" t="str" cm="1">
        <f t="array" ref="P360">_xlfn.IFS(B360&lt;=25,"Youth",B360&lt;=35,"Young Adult",B360&lt;=50,"Adult",B360&lt;=70,"Senior")</f>
        <v>Adult</v>
      </c>
      <c r="Q360" t="str" cm="1">
        <f t="array" ref="Q360">_xlfn.IFS(G360&lt;10000,"Low Value",G360&lt;=50000,"Mid Value",G360&lt;=150000,"High Value",G360&gt;150000,"Premium")</f>
        <v>Premium</v>
      </c>
      <c r="R360" t="str" cm="1">
        <f t="array" ref="R360">_xlfn.IFS(I360&lt;500,"High Risk",I360&lt;650,"Medium Risk",I360&lt;750,"Low Risk",I360&gt;=750,"Very Low Risk")</f>
        <v>High Risk</v>
      </c>
    </row>
    <row r="361" spans="1:18">
      <c r="A361" t="s">
        <v>393</v>
      </c>
      <c r="B361">
        <v>44</v>
      </c>
      <c r="C361" t="s">
        <v>22</v>
      </c>
      <c r="D361" t="s">
        <v>23</v>
      </c>
      <c r="E361" t="s">
        <v>27</v>
      </c>
      <c r="F361" t="s">
        <v>31</v>
      </c>
      <c r="G361">
        <v>100105.18</v>
      </c>
      <c r="H361">
        <v>154769.20000000001</v>
      </c>
      <c r="I361">
        <v>842</v>
      </c>
      <c r="J361">
        <v>434545.93</v>
      </c>
      <c r="K361" t="s">
        <v>25</v>
      </c>
      <c r="L361">
        <v>9</v>
      </c>
      <c r="M361" s="1">
        <v>43925</v>
      </c>
      <c r="N361" t="s">
        <v>20</v>
      </c>
      <c r="O361" t="str" cm="1">
        <f t="array" ref="O361">_xlfn.IFS(L361&lt;=15, "Low Engagement", L361&lt;=35, "Active", L361&lt;=60, "Highly Active", L361&gt;60, "Power User")</f>
        <v>Low Engagement</v>
      </c>
      <c r="P361" t="str" cm="1">
        <f t="array" ref="P361">_xlfn.IFS(B361&lt;=25,"Youth",B361&lt;=35,"Young Adult",B361&lt;=50,"Adult",B361&lt;=70,"Senior")</f>
        <v>Adult</v>
      </c>
      <c r="Q361" t="str" cm="1">
        <f t="array" ref="Q361">_xlfn.IFS(G361&lt;10000,"Low Value",G361&lt;=50000,"Mid Value",G361&lt;=150000,"High Value",G361&gt;150000,"Premium")</f>
        <v>High Value</v>
      </c>
      <c r="R361" t="str" cm="1">
        <f t="array" ref="R361">_xlfn.IFS(I361&lt;500,"High Risk",I361&lt;650,"Medium Risk",I361&lt;750,"Low Risk",I361&gt;=750,"Very Low Risk")</f>
        <v>Very Low Risk</v>
      </c>
    </row>
    <row r="362" spans="1:18">
      <c r="A362" t="s">
        <v>394</v>
      </c>
      <c r="B362">
        <v>51</v>
      </c>
      <c r="C362" t="s">
        <v>15</v>
      </c>
      <c r="D362" t="s">
        <v>37</v>
      </c>
      <c r="E362" t="s">
        <v>24</v>
      </c>
      <c r="F362" t="s">
        <v>18</v>
      </c>
      <c r="G362">
        <v>63432.98</v>
      </c>
      <c r="H362">
        <v>18425.73</v>
      </c>
      <c r="I362">
        <v>460</v>
      </c>
      <c r="J362">
        <v>19317.77</v>
      </c>
      <c r="K362" t="s">
        <v>25</v>
      </c>
      <c r="L362">
        <v>34</v>
      </c>
      <c r="M362" s="1">
        <v>44592</v>
      </c>
      <c r="N362" t="s">
        <v>20</v>
      </c>
      <c r="O362" t="str" cm="1">
        <f t="array" ref="O362">_xlfn.IFS(L362&lt;=15, "Low Engagement", L362&lt;=35, "Active", L362&lt;=60, "Highly Active", L362&gt;60, "Power User")</f>
        <v>Active</v>
      </c>
      <c r="P362" t="str" cm="1">
        <f t="array" ref="P362">_xlfn.IFS(B362&lt;=25,"Youth",B362&lt;=35,"Young Adult",B362&lt;=50,"Adult",B362&lt;=70,"Senior")</f>
        <v>Senior</v>
      </c>
      <c r="Q362" t="str" cm="1">
        <f t="array" ref="Q362">_xlfn.IFS(G362&lt;10000,"Low Value",G362&lt;=50000,"Mid Value",G362&lt;=150000,"High Value",G362&gt;150000,"Premium")</f>
        <v>High Value</v>
      </c>
      <c r="R362" t="str" cm="1">
        <f t="array" ref="R362">_xlfn.IFS(I362&lt;500,"High Risk",I362&lt;650,"Medium Risk",I362&lt;750,"Low Risk",I362&gt;=750,"Very Low Risk")</f>
        <v>High Risk</v>
      </c>
    </row>
    <row r="363" spans="1:18">
      <c r="A363" t="s">
        <v>395</v>
      </c>
      <c r="B363">
        <v>38</v>
      </c>
      <c r="C363" t="s">
        <v>15</v>
      </c>
      <c r="D363" t="s">
        <v>16</v>
      </c>
      <c r="E363" t="s">
        <v>27</v>
      </c>
      <c r="F363" t="s">
        <v>33</v>
      </c>
      <c r="G363">
        <v>21132.76</v>
      </c>
      <c r="H363">
        <v>72785.5</v>
      </c>
      <c r="I363">
        <v>727</v>
      </c>
      <c r="J363">
        <v>406926.87</v>
      </c>
      <c r="K363" t="s">
        <v>25</v>
      </c>
      <c r="L363">
        <v>39</v>
      </c>
      <c r="M363" s="1">
        <v>43795</v>
      </c>
      <c r="N363" t="s">
        <v>20</v>
      </c>
      <c r="O363" t="str" cm="1">
        <f t="array" ref="O363">_xlfn.IFS(L363&lt;=15, "Low Engagement", L363&lt;=35, "Active", L363&lt;=60, "Highly Active", L363&gt;60, "Power User")</f>
        <v>Highly Active</v>
      </c>
      <c r="P363" t="str" cm="1">
        <f t="array" ref="P363">_xlfn.IFS(B363&lt;=25,"Youth",B363&lt;=35,"Young Adult",B363&lt;=50,"Adult",B363&lt;=70,"Senior")</f>
        <v>Adult</v>
      </c>
      <c r="Q363" t="str" cm="1">
        <f t="array" ref="Q363">_xlfn.IFS(G363&lt;10000,"Low Value",G363&lt;=50000,"Mid Value",G363&lt;=150000,"High Value",G363&gt;150000,"Premium")</f>
        <v>Mid Value</v>
      </c>
      <c r="R363" t="str" cm="1">
        <f t="array" ref="R363">_xlfn.IFS(I363&lt;500,"High Risk",I363&lt;650,"Medium Risk",I363&lt;750,"Low Risk",I363&gt;=750,"Very Low Risk")</f>
        <v>Low Risk</v>
      </c>
    </row>
    <row r="364" spans="1:18">
      <c r="A364" t="s">
        <v>396</v>
      </c>
      <c r="B364">
        <v>47</v>
      </c>
      <c r="C364" t="s">
        <v>22</v>
      </c>
      <c r="D364" t="s">
        <v>29</v>
      </c>
      <c r="E364" t="s">
        <v>17</v>
      </c>
      <c r="F364" t="s">
        <v>33</v>
      </c>
      <c r="G364">
        <v>78325.350000000006</v>
      </c>
      <c r="H364">
        <v>119465.94</v>
      </c>
      <c r="I364">
        <v>370</v>
      </c>
      <c r="J364">
        <v>9518.0499999999993</v>
      </c>
      <c r="K364" t="s">
        <v>19</v>
      </c>
      <c r="L364">
        <v>51</v>
      </c>
      <c r="M364" s="1">
        <v>44740</v>
      </c>
      <c r="N364" t="s">
        <v>20</v>
      </c>
      <c r="O364" t="str" cm="1">
        <f t="array" ref="O364">_xlfn.IFS(L364&lt;=15, "Low Engagement", L364&lt;=35, "Active", L364&lt;=60, "Highly Active", L364&gt;60, "Power User")</f>
        <v>Highly Active</v>
      </c>
      <c r="P364" t="str" cm="1">
        <f t="array" ref="P364">_xlfn.IFS(B364&lt;=25,"Youth",B364&lt;=35,"Young Adult",B364&lt;=50,"Adult",B364&lt;=70,"Senior")</f>
        <v>Adult</v>
      </c>
      <c r="Q364" t="str" cm="1">
        <f t="array" ref="Q364">_xlfn.IFS(G364&lt;10000,"Low Value",G364&lt;=50000,"Mid Value",G364&lt;=150000,"High Value",G364&gt;150000,"Premium")</f>
        <v>High Value</v>
      </c>
      <c r="R364" t="str" cm="1">
        <f t="array" ref="R364">_xlfn.IFS(I364&lt;500,"High Risk",I364&lt;650,"Medium Risk",I364&lt;750,"Low Risk",I364&gt;=750,"Very Low Risk")</f>
        <v>High Risk</v>
      </c>
    </row>
    <row r="365" spans="1:18">
      <c r="A365" t="s">
        <v>397</v>
      </c>
      <c r="B365">
        <v>50</v>
      </c>
      <c r="C365" t="s">
        <v>22</v>
      </c>
      <c r="D365" t="s">
        <v>37</v>
      </c>
      <c r="E365" t="s">
        <v>17</v>
      </c>
      <c r="F365" t="s">
        <v>45</v>
      </c>
      <c r="G365">
        <v>119667.09</v>
      </c>
      <c r="H365">
        <v>63109.08</v>
      </c>
      <c r="I365">
        <v>819</v>
      </c>
      <c r="J365">
        <v>85122.29</v>
      </c>
      <c r="K365" t="s">
        <v>25</v>
      </c>
      <c r="L365">
        <v>30</v>
      </c>
      <c r="M365" s="1">
        <v>44865</v>
      </c>
      <c r="N365" t="s">
        <v>35</v>
      </c>
      <c r="O365" t="str" cm="1">
        <f t="array" ref="O365">_xlfn.IFS(L365&lt;=15, "Low Engagement", L365&lt;=35, "Active", L365&lt;=60, "Highly Active", L365&gt;60, "Power User")</f>
        <v>Active</v>
      </c>
      <c r="P365" t="str" cm="1">
        <f t="array" ref="P365">_xlfn.IFS(B365&lt;=25,"Youth",B365&lt;=35,"Young Adult",B365&lt;=50,"Adult",B365&lt;=70,"Senior")</f>
        <v>Adult</v>
      </c>
      <c r="Q365" t="str" cm="1">
        <f t="array" ref="Q365">_xlfn.IFS(G365&lt;10000,"Low Value",G365&lt;=50000,"Mid Value",G365&lt;=150000,"High Value",G365&gt;150000,"Premium")</f>
        <v>High Value</v>
      </c>
      <c r="R365" t="str" cm="1">
        <f t="array" ref="R365">_xlfn.IFS(I365&lt;500,"High Risk",I365&lt;650,"Medium Risk",I365&lt;750,"Low Risk",I365&gt;=750,"Very Low Risk")</f>
        <v>Very Low Risk</v>
      </c>
    </row>
    <row r="366" spans="1:18">
      <c r="A366" t="s">
        <v>398</v>
      </c>
      <c r="B366">
        <v>45</v>
      </c>
      <c r="C366" t="s">
        <v>15</v>
      </c>
      <c r="D366" t="s">
        <v>29</v>
      </c>
      <c r="E366" t="s">
        <v>27</v>
      </c>
      <c r="F366" t="s">
        <v>18</v>
      </c>
      <c r="G366">
        <v>37594.67</v>
      </c>
      <c r="H366">
        <v>147422.89000000001</v>
      </c>
      <c r="I366">
        <v>351</v>
      </c>
      <c r="J366">
        <v>24077.18</v>
      </c>
      <c r="K366" t="s">
        <v>19</v>
      </c>
      <c r="L366">
        <v>50</v>
      </c>
      <c r="M366" s="1">
        <v>43324</v>
      </c>
      <c r="N366" t="s">
        <v>20</v>
      </c>
      <c r="O366" t="str" cm="1">
        <f t="array" ref="O366">_xlfn.IFS(L366&lt;=15, "Low Engagement", L366&lt;=35, "Active", L366&lt;=60, "Highly Active", L366&gt;60, "Power User")</f>
        <v>Highly Active</v>
      </c>
      <c r="P366" t="str" cm="1">
        <f t="array" ref="P366">_xlfn.IFS(B366&lt;=25,"Youth",B366&lt;=35,"Young Adult",B366&lt;=50,"Adult",B366&lt;=70,"Senior")</f>
        <v>Adult</v>
      </c>
      <c r="Q366" t="str" cm="1">
        <f t="array" ref="Q366">_xlfn.IFS(G366&lt;10000,"Low Value",G366&lt;=50000,"Mid Value",G366&lt;=150000,"High Value",G366&gt;150000,"Premium")</f>
        <v>Mid Value</v>
      </c>
      <c r="R366" t="str" cm="1">
        <f t="array" ref="R366">_xlfn.IFS(I366&lt;500,"High Risk",I366&lt;650,"Medium Risk",I366&lt;750,"Low Risk",I366&gt;=750,"Very Low Risk")</f>
        <v>High Risk</v>
      </c>
    </row>
    <row r="367" spans="1:18">
      <c r="A367" t="s">
        <v>399</v>
      </c>
      <c r="B367">
        <v>64</v>
      </c>
      <c r="C367" t="s">
        <v>22</v>
      </c>
      <c r="D367" t="s">
        <v>29</v>
      </c>
      <c r="E367" t="s">
        <v>24</v>
      </c>
      <c r="F367" t="s">
        <v>18</v>
      </c>
      <c r="G367">
        <v>33601.230000000003</v>
      </c>
      <c r="H367">
        <v>19203.77</v>
      </c>
      <c r="I367">
        <v>344</v>
      </c>
      <c r="J367">
        <v>14594.64</v>
      </c>
      <c r="K367" t="s">
        <v>19</v>
      </c>
      <c r="L367">
        <v>20</v>
      </c>
      <c r="M367" s="1">
        <v>43610</v>
      </c>
      <c r="N367" t="s">
        <v>35</v>
      </c>
      <c r="O367" t="str" cm="1">
        <f t="array" ref="O367">_xlfn.IFS(L367&lt;=15, "Low Engagement", L367&lt;=35, "Active", L367&lt;=60, "Highly Active", L367&gt;60, "Power User")</f>
        <v>Active</v>
      </c>
      <c r="P367" t="str" cm="1">
        <f t="array" ref="P367">_xlfn.IFS(B367&lt;=25,"Youth",B367&lt;=35,"Young Adult",B367&lt;=50,"Adult",B367&lt;=70,"Senior")</f>
        <v>Senior</v>
      </c>
      <c r="Q367" t="str" cm="1">
        <f t="array" ref="Q367">_xlfn.IFS(G367&lt;10000,"Low Value",G367&lt;=50000,"Mid Value",G367&lt;=150000,"High Value",G367&gt;150000,"Premium")</f>
        <v>Mid Value</v>
      </c>
      <c r="R367" t="str" cm="1">
        <f t="array" ref="R367">_xlfn.IFS(I367&lt;500,"High Risk",I367&lt;650,"Medium Risk",I367&lt;750,"Low Risk",I367&gt;=750,"Very Low Risk")</f>
        <v>High Risk</v>
      </c>
    </row>
    <row r="368" spans="1:18">
      <c r="A368" t="s">
        <v>400</v>
      </c>
      <c r="B368">
        <v>50</v>
      </c>
      <c r="C368" t="s">
        <v>15</v>
      </c>
      <c r="D368" t="s">
        <v>23</v>
      </c>
      <c r="E368" t="s">
        <v>47</v>
      </c>
      <c r="F368" t="s">
        <v>31</v>
      </c>
      <c r="G368">
        <v>87590.41</v>
      </c>
      <c r="H368">
        <v>21023.81</v>
      </c>
      <c r="I368">
        <v>592</v>
      </c>
      <c r="J368">
        <v>192346.74</v>
      </c>
      <c r="K368" t="s">
        <v>25</v>
      </c>
      <c r="L368">
        <v>39</v>
      </c>
      <c r="M368" s="1">
        <v>43493</v>
      </c>
      <c r="N368" t="s">
        <v>20</v>
      </c>
      <c r="O368" t="str" cm="1">
        <f t="array" ref="O368">_xlfn.IFS(L368&lt;=15, "Low Engagement", L368&lt;=35, "Active", L368&lt;=60, "Highly Active", L368&gt;60, "Power User")</f>
        <v>Highly Active</v>
      </c>
      <c r="P368" t="str" cm="1">
        <f t="array" ref="P368">_xlfn.IFS(B368&lt;=25,"Youth",B368&lt;=35,"Young Adult",B368&lt;=50,"Adult",B368&lt;=70,"Senior")</f>
        <v>Adult</v>
      </c>
      <c r="Q368" t="str" cm="1">
        <f t="array" ref="Q368">_xlfn.IFS(G368&lt;10000,"Low Value",G368&lt;=50000,"Mid Value",G368&lt;=150000,"High Value",G368&gt;150000,"Premium")</f>
        <v>High Value</v>
      </c>
      <c r="R368" t="str" cm="1">
        <f t="array" ref="R368">_xlfn.IFS(I368&lt;500,"High Risk",I368&lt;650,"Medium Risk",I368&lt;750,"Low Risk",I368&gt;=750,"Very Low Risk")</f>
        <v>Medium Risk</v>
      </c>
    </row>
    <row r="369" spans="1:18">
      <c r="A369" t="s">
        <v>401</v>
      </c>
      <c r="B369">
        <v>22</v>
      </c>
      <c r="C369" t="s">
        <v>15</v>
      </c>
      <c r="D369" t="s">
        <v>41</v>
      </c>
      <c r="E369" t="s">
        <v>27</v>
      </c>
      <c r="F369" t="s">
        <v>18</v>
      </c>
      <c r="G369">
        <v>57592.03</v>
      </c>
      <c r="H369">
        <v>134903.01</v>
      </c>
      <c r="I369">
        <v>764</v>
      </c>
      <c r="J369">
        <v>285331.21999999997</v>
      </c>
      <c r="K369" t="s">
        <v>38</v>
      </c>
      <c r="L369">
        <v>23</v>
      </c>
      <c r="M369" s="1">
        <v>43490</v>
      </c>
      <c r="N369" t="s">
        <v>20</v>
      </c>
      <c r="O369" t="str" cm="1">
        <f t="array" ref="O369">_xlfn.IFS(L369&lt;=15, "Low Engagement", L369&lt;=35, "Active", L369&lt;=60, "Highly Active", L369&gt;60, "Power User")</f>
        <v>Active</v>
      </c>
      <c r="P369" t="str" cm="1">
        <f t="array" ref="P369">_xlfn.IFS(B369&lt;=25,"Youth",B369&lt;=35,"Young Adult",B369&lt;=50,"Adult",B369&lt;=70,"Senior")</f>
        <v>Youth</v>
      </c>
      <c r="Q369" t="str" cm="1">
        <f t="array" ref="Q369">_xlfn.IFS(G369&lt;10000,"Low Value",G369&lt;=50000,"Mid Value",G369&lt;=150000,"High Value",G369&gt;150000,"Premium")</f>
        <v>High Value</v>
      </c>
      <c r="R369" t="str" cm="1">
        <f t="array" ref="R369">_xlfn.IFS(I369&lt;500,"High Risk",I369&lt;650,"Medium Risk",I369&lt;750,"Low Risk",I369&gt;=750,"Very Low Risk")</f>
        <v>Very Low Risk</v>
      </c>
    </row>
    <row r="370" spans="1:18">
      <c r="A370" t="s">
        <v>402</v>
      </c>
      <c r="B370">
        <v>65</v>
      </c>
      <c r="C370" t="s">
        <v>15</v>
      </c>
      <c r="D370" t="s">
        <v>23</v>
      </c>
      <c r="E370" t="s">
        <v>24</v>
      </c>
      <c r="F370" t="s">
        <v>45</v>
      </c>
      <c r="G370">
        <v>456294.49</v>
      </c>
      <c r="H370">
        <v>11069.8</v>
      </c>
      <c r="I370">
        <v>849</v>
      </c>
      <c r="J370">
        <v>451340.59</v>
      </c>
      <c r="K370" t="s">
        <v>25</v>
      </c>
      <c r="L370">
        <v>41</v>
      </c>
      <c r="M370" s="1">
        <v>44199</v>
      </c>
      <c r="N370" t="s">
        <v>20</v>
      </c>
      <c r="O370" t="str" cm="1">
        <f t="array" ref="O370">_xlfn.IFS(L370&lt;=15, "Low Engagement", L370&lt;=35, "Active", L370&lt;=60, "Highly Active", L370&gt;60, "Power User")</f>
        <v>Highly Active</v>
      </c>
      <c r="P370" t="str" cm="1">
        <f t="array" ref="P370">_xlfn.IFS(B370&lt;=25,"Youth",B370&lt;=35,"Young Adult",B370&lt;=50,"Adult",B370&lt;=70,"Senior")</f>
        <v>Senior</v>
      </c>
      <c r="Q370" t="str" cm="1">
        <f t="array" ref="Q370">_xlfn.IFS(G370&lt;10000,"Low Value",G370&lt;=50000,"Mid Value",G370&lt;=150000,"High Value",G370&gt;150000,"Premium")</f>
        <v>Premium</v>
      </c>
      <c r="R370" t="str" cm="1">
        <f t="array" ref="R370">_xlfn.IFS(I370&lt;500,"High Risk",I370&lt;650,"Medium Risk",I370&lt;750,"Low Risk",I370&gt;=750,"Very Low Risk")</f>
        <v>Very Low Risk</v>
      </c>
    </row>
    <row r="371" spans="1:18">
      <c r="A371" t="s">
        <v>403</v>
      </c>
      <c r="B371">
        <v>36</v>
      </c>
      <c r="C371" t="s">
        <v>15</v>
      </c>
      <c r="D371" t="s">
        <v>41</v>
      </c>
      <c r="E371" t="s">
        <v>27</v>
      </c>
      <c r="F371" t="s">
        <v>31</v>
      </c>
      <c r="G371">
        <v>81924.5</v>
      </c>
      <c r="H371">
        <v>45037.48</v>
      </c>
      <c r="I371">
        <v>679</v>
      </c>
      <c r="J371">
        <v>159396.41</v>
      </c>
      <c r="K371" t="s">
        <v>25</v>
      </c>
      <c r="L371">
        <v>44</v>
      </c>
      <c r="M371" s="1">
        <v>44019</v>
      </c>
      <c r="N371" t="s">
        <v>20</v>
      </c>
      <c r="O371" t="str" cm="1">
        <f t="array" ref="O371">_xlfn.IFS(L371&lt;=15, "Low Engagement", L371&lt;=35, "Active", L371&lt;=60, "Highly Active", L371&gt;60, "Power User")</f>
        <v>Highly Active</v>
      </c>
      <c r="P371" t="str" cm="1">
        <f t="array" ref="P371">_xlfn.IFS(B371&lt;=25,"Youth",B371&lt;=35,"Young Adult",B371&lt;=50,"Adult",B371&lt;=70,"Senior")</f>
        <v>Adult</v>
      </c>
      <c r="Q371" t="str" cm="1">
        <f t="array" ref="Q371">_xlfn.IFS(G371&lt;10000,"Low Value",G371&lt;=50000,"Mid Value",G371&lt;=150000,"High Value",G371&gt;150000,"Premium")</f>
        <v>High Value</v>
      </c>
      <c r="R371" t="str" cm="1">
        <f t="array" ref="R371">_xlfn.IFS(I371&lt;500,"High Risk",I371&lt;650,"Medium Risk",I371&lt;750,"Low Risk",I371&gt;=750,"Very Low Risk")</f>
        <v>Low Risk</v>
      </c>
    </row>
    <row r="372" spans="1:18">
      <c r="A372" t="s">
        <v>404</v>
      </c>
      <c r="B372">
        <v>21</v>
      </c>
      <c r="C372" t="s">
        <v>22</v>
      </c>
      <c r="D372" t="s">
        <v>37</v>
      </c>
      <c r="E372" t="s">
        <v>17</v>
      </c>
      <c r="F372" t="s">
        <v>45</v>
      </c>
      <c r="G372">
        <v>491509.04</v>
      </c>
      <c r="H372">
        <v>224261.07</v>
      </c>
      <c r="I372">
        <v>777</v>
      </c>
      <c r="J372">
        <v>480558.57</v>
      </c>
      <c r="K372" t="s">
        <v>38</v>
      </c>
      <c r="L372">
        <v>35</v>
      </c>
      <c r="M372" s="1">
        <v>43388</v>
      </c>
      <c r="N372" t="s">
        <v>20</v>
      </c>
      <c r="O372" t="str" cm="1">
        <f t="array" ref="O372">_xlfn.IFS(L372&lt;=15, "Low Engagement", L372&lt;=35, "Active", L372&lt;=60, "Highly Active", L372&gt;60, "Power User")</f>
        <v>Active</v>
      </c>
      <c r="P372" t="str" cm="1">
        <f t="array" ref="P372">_xlfn.IFS(B372&lt;=25,"Youth",B372&lt;=35,"Young Adult",B372&lt;=50,"Adult",B372&lt;=70,"Senior")</f>
        <v>Youth</v>
      </c>
      <c r="Q372" t="str" cm="1">
        <f t="array" ref="Q372">_xlfn.IFS(G372&lt;10000,"Low Value",G372&lt;=50000,"Mid Value",G372&lt;=150000,"High Value",G372&gt;150000,"Premium")</f>
        <v>Premium</v>
      </c>
      <c r="R372" t="str" cm="1">
        <f t="array" ref="R372">_xlfn.IFS(I372&lt;500,"High Risk",I372&lt;650,"Medium Risk",I372&lt;750,"Low Risk",I372&gt;=750,"Very Low Risk")</f>
        <v>Very Low Risk</v>
      </c>
    </row>
    <row r="373" spans="1:18">
      <c r="A373" t="s">
        <v>405</v>
      </c>
      <c r="B373">
        <v>52</v>
      </c>
      <c r="C373" t="s">
        <v>15</v>
      </c>
      <c r="D373" t="s">
        <v>23</v>
      </c>
      <c r="E373" t="s">
        <v>17</v>
      </c>
      <c r="F373" t="s">
        <v>31</v>
      </c>
      <c r="G373">
        <v>153010.47</v>
      </c>
      <c r="H373">
        <v>188573.87</v>
      </c>
      <c r="I373">
        <v>561</v>
      </c>
      <c r="J373">
        <v>100913.26</v>
      </c>
      <c r="K373" t="s">
        <v>25</v>
      </c>
      <c r="L373">
        <v>23</v>
      </c>
      <c r="M373" s="1">
        <v>43965</v>
      </c>
      <c r="N373" t="s">
        <v>20</v>
      </c>
      <c r="O373" t="str" cm="1">
        <f t="array" ref="O373">_xlfn.IFS(L373&lt;=15, "Low Engagement", L373&lt;=35, "Active", L373&lt;=60, "Highly Active", L373&gt;60, "Power User")</f>
        <v>Active</v>
      </c>
      <c r="P373" t="str" cm="1">
        <f t="array" ref="P373">_xlfn.IFS(B373&lt;=25,"Youth",B373&lt;=35,"Young Adult",B373&lt;=50,"Adult",B373&lt;=70,"Senior")</f>
        <v>Senior</v>
      </c>
      <c r="Q373" t="str" cm="1">
        <f t="array" ref="Q373">_xlfn.IFS(G373&lt;10000,"Low Value",G373&lt;=50000,"Mid Value",G373&lt;=150000,"High Value",G373&gt;150000,"Premium")</f>
        <v>Premium</v>
      </c>
      <c r="R373" t="str" cm="1">
        <f t="array" ref="R373">_xlfn.IFS(I373&lt;500,"High Risk",I373&lt;650,"Medium Risk",I373&lt;750,"Low Risk",I373&gt;=750,"Very Low Risk")</f>
        <v>Medium Risk</v>
      </c>
    </row>
    <row r="374" spans="1:18">
      <c r="A374" t="s">
        <v>406</v>
      </c>
      <c r="B374">
        <v>66</v>
      </c>
      <c r="C374" t="s">
        <v>15</v>
      </c>
      <c r="D374" t="s">
        <v>29</v>
      </c>
      <c r="E374" t="s">
        <v>17</v>
      </c>
      <c r="F374" t="s">
        <v>31</v>
      </c>
      <c r="G374">
        <v>104738.8</v>
      </c>
      <c r="H374">
        <v>205213.5</v>
      </c>
      <c r="I374">
        <v>478</v>
      </c>
      <c r="J374">
        <v>27136.240000000002</v>
      </c>
      <c r="K374" t="s">
        <v>19</v>
      </c>
      <c r="L374">
        <v>54</v>
      </c>
      <c r="M374" s="1">
        <v>43476</v>
      </c>
      <c r="N374" t="s">
        <v>20</v>
      </c>
      <c r="O374" t="str" cm="1">
        <f t="array" ref="O374">_xlfn.IFS(L374&lt;=15, "Low Engagement", L374&lt;=35, "Active", L374&lt;=60, "Highly Active", L374&gt;60, "Power User")</f>
        <v>Highly Active</v>
      </c>
      <c r="P374" t="str" cm="1">
        <f t="array" ref="P374">_xlfn.IFS(B374&lt;=25,"Youth",B374&lt;=35,"Young Adult",B374&lt;=50,"Adult",B374&lt;=70,"Senior")</f>
        <v>Senior</v>
      </c>
      <c r="Q374" t="str" cm="1">
        <f t="array" ref="Q374">_xlfn.IFS(G374&lt;10000,"Low Value",G374&lt;=50000,"Mid Value",G374&lt;=150000,"High Value",G374&gt;150000,"Premium")</f>
        <v>High Value</v>
      </c>
      <c r="R374" t="str" cm="1">
        <f t="array" ref="R374">_xlfn.IFS(I374&lt;500,"High Risk",I374&lt;650,"Medium Risk",I374&lt;750,"Low Risk",I374&gt;=750,"Very Low Risk")</f>
        <v>High Risk</v>
      </c>
    </row>
    <row r="375" spans="1:18">
      <c r="A375" t="s">
        <v>407</v>
      </c>
      <c r="B375">
        <v>34</v>
      </c>
      <c r="C375" t="s">
        <v>22</v>
      </c>
      <c r="D375" t="s">
        <v>37</v>
      </c>
      <c r="E375" t="s">
        <v>47</v>
      </c>
      <c r="F375" t="s">
        <v>18</v>
      </c>
      <c r="G375">
        <v>64758.62</v>
      </c>
      <c r="H375">
        <v>27470.28</v>
      </c>
      <c r="I375">
        <v>656</v>
      </c>
      <c r="J375">
        <v>137376.54999999999</v>
      </c>
      <c r="K375" t="s">
        <v>38</v>
      </c>
      <c r="L375">
        <v>58</v>
      </c>
      <c r="M375" s="1">
        <v>43671</v>
      </c>
      <c r="N375" t="s">
        <v>20</v>
      </c>
      <c r="O375" t="str" cm="1">
        <f t="array" ref="O375">_xlfn.IFS(L375&lt;=15, "Low Engagement", L375&lt;=35, "Active", L375&lt;=60, "Highly Active", L375&gt;60, "Power User")</f>
        <v>Highly Active</v>
      </c>
      <c r="P375" t="str" cm="1">
        <f t="array" ref="P375">_xlfn.IFS(B375&lt;=25,"Youth",B375&lt;=35,"Young Adult",B375&lt;=50,"Adult",B375&lt;=70,"Senior")</f>
        <v>Young Adult</v>
      </c>
      <c r="Q375" t="str" cm="1">
        <f t="array" ref="Q375">_xlfn.IFS(G375&lt;10000,"Low Value",G375&lt;=50000,"Mid Value",G375&lt;=150000,"High Value",G375&gt;150000,"Premium")</f>
        <v>High Value</v>
      </c>
      <c r="R375" t="str" cm="1">
        <f t="array" ref="R375">_xlfn.IFS(I375&lt;500,"High Risk",I375&lt;650,"Medium Risk",I375&lt;750,"Low Risk",I375&gt;=750,"Very Low Risk")</f>
        <v>Low Risk</v>
      </c>
    </row>
    <row r="376" spans="1:18">
      <c r="A376" t="s">
        <v>408</v>
      </c>
      <c r="B376">
        <v>61</v>
      </c>
      <c r="C376" t="s">
        <v>15</v>
      </c>
      <c r="D376" t="s">
        <v>29</v>
      </c>
      <c r="E376" t="s">
        <v>24</v>
      </c>
      <c r="F376" t="s">
        <v>18</v>
      </c>
      <c r="G376">
        <v>11120.19</v>
      </c>
      <c r="H376">
        <v>15679.22</v>
      </c>
      <c r="I376">
        <v>718</v>
      </c>
      <c r="J376">
        <v>205903.09</v>
      </c>
      <c r="K376" t="s">
        <v>38</v>
      </c>
      <c r="L376">
        <v>48</v>
      </c>
      <c r="M376" s="1">
        <v>44048</v>
      </c>
      <c r="N376" t="s">
        <v>35</v>
      </c>
      <c r="O376" t="str" cm="1">
        <f t="array" ref="O376">_xlfn.IFS(L376&lt;=15, "Low Engagement", L376&lt;=35, "Active", L376&lt;=60, "Highly Active", L376&gt;60, "Power User")</f>
        <v>Highly Active</v>
      </c>
      <c r="P376" t="str" cm="1">
        <f t="array" ref="P376">_xlfn.IFS(B376&lt;=25,"Youth",B376&lt;=35,"Young Adult",B376&lt;=50,"Adult",B376&lt;=70,"Senior")</f>
        <v>Senior</v>
      </c>
      <c r="Q376" t="str" cm="1">
        <f t="array" ref="Q376">_xlfn.IFS(G376&lt;10000,"Low Value",G376&lt;=50000,"Mid Value",G376&lt;=150000,"High Value",G376&gt;150000,"Premium")</f>
        <v>Mid Value</v>
      </c>
      <c r="R376" t="str" cm="1">
        <f t="array" ref="R376">_xlfn.IFS(I376&lt;500,"High Risk",I376&lt;650,"Medium Risk",I376&lt;750,"Low Risk",I376&gt;=750,"Very Low Risk")</f>
        <v>Low Risk</v>
      </c>
    </row>
    <row r="377" spans="1:18">
      <c r="A377" t="s">
        <v>409</v>
      </c>
      <c r="B377">
        <v>45</v>
      </c>
      <c r="C377" t="s">
        <v>22</v>
      </c>
      <c r="D377" t="s">
        <v>41</v>
      </c>
      <c r="E377" t="s">
        <v>24</v>
      </c>
      <c r="F377" t="s">
        <v>31</v>
      </c>
      <c r="G377">
        <v>169681.7</v>
      </c>
      <c r="H377">
        <v>15618.31</v>
      </c>
      <c r="I377">
        <v>500</v>
      </c>
      <c r="J377">
        <v>117470.12</v>
      </c>
      <c r="K377" t="s">
        <v>38</v>
      </c>
      <c r="L377">
        <v>39</v>
      </c>
      <c r="M377" s="1">
        <v>43612</v>
      </c>
      <c r="N377" t="s">
        <v>20</v>
      </c>
      <c r="O377" t="str" cm="1">
        <f t="array" ref="O377">_xlfn.IFS(L377&lt;=15, "Low Engagement", L377&lt;=35, "Active", L377&lt;=60, "Highly Active", L377&gt;60, "Power User")</f>
        <v>Highly Active</v>
      </c>
      <c r="P377" t="str" cm="1">
        <f t="array" ref="P377">_xlfn.IFS(B377&lt;=25,"Youth",B377&lt;=35,"Young Adult",B377&lt;=50,"Adult",B377&lt;=70,"Senior")</f>
        <v>Adult</v>
      </c>
      <c r="Q377" t="str" cm="1">
        <f t="array" ref="Q377">_xlfn.IFS(G377&lt;10000,"Low Value",G377&lt;=50000,"Mid Value",G377&lt;=150000,"High Value",G377&gt;150000,"Premium")</f>
        <v>Premium</v>
      </c>
      <c r="R377" t="str" cm="1">
        <f t="array" ref="R377">_xlfn.IFS(I377&lt;500,"High Risk",I377&lt;650,"Medium Risk",I377&lt;750,"Low Risk",I377&gt;=750,"Very Low Risk")</f>
        <v>Medium Risk</v>
      </c>
    </row>
    <row r="378" spans="1:18">
      <c r="A378" t="s">
        <v>410</v>
      </c>
      <c r="B378">
        <v>47</v>
      </c>
      <c r="C378" t="s">
        <v>22</v>
      </c>
      <c r="D378" t="s">
        <v>41</v>
      </c>
      <c r="E378" t="s">
        <v>27</v>
      </c>
      <c r="F378" t="s">
        <v>45</v>
      </c>
      <c r="G378">
        <v>312060.84999999998</v>
      </c>
      <c r="H378">
        <v>187621.24</v>
      </c>
      <c r="I378">
        <v>312</v>
      </c>
      <c r="J378">
        <v>10277.23</v>
      </c>
      <c r="K378" t="s">
        <v>19</v>
      </c>
      <c r="L378">
        <v>23</v>
      </c>
      <c r="M378" s="1">
        <v>44891</v>
      </c>
      <c r="N378" t="s">
        <v>20</v>
      </c>
      <c r="O378" t="str" cm="1">
        <f t="array" ref="O378">_xlfn.IFS(L378&lt;=15, "Low Engagement", L378&lt;=35, "Active", L378&lt;=60, "Highly Active", L378&gt;60, "Power User")</f>
        <v>Active</v>
      </c>
      <c r="P378" t="str" cm="1">
        <f t="array" ref="P378">_xlfn.IFS(B378&lt;=25,"Youth",B378&lt;=35,"Young Adult",B378&lt;=50,"Adult",B378&lt;=70,"Senior")</f>
        <v>Adult</v>
      </c>
      <c r="Q378" t="str" cm="1">
        <f t="array" ref="Q378">_xlfn.IFS(G378&lt;10000,"Low Value",G378&lt;=50000,"Mid Value",G378&lt;=150000,"High Value",G378&gt;150000,"Premium")</f>
        <v>Premium</v>
      </c>
      <c r="R378" t="str" cm="1">
        <f t="array" ref="R378">_xlfn.IFS(I378&lt;500,"High Risk",I378&lt;650,"Medium Risk",I378&lt;750,"Low Risk",I378&gt;=750,"Very Low Risk")</f>
        <v>High Risk</v>
      </c>
    </row>
    <row r="379" spans="1:18">
      <c r="A379" t="s">
        <v>411</v>
      </c>
      <c r="B379">
        <v>46</v>
      </c>
      <c r="C379" t="s">
        <v>22</v>
      </c>
      <c r="D379" t="s">
        <v>29</v>
      </c>
      <c r="E379" t="s">
        <v>47</v>
      </c>
      <c r="F379" t="s">
        <v>45</v>
      </c>
      <c r="G379">
        <v>493730.37</v>
      </c>
      <c r="H379">
        <v>29748.37</v>
      </c>
      <c r="I379">
        <v>742</v>
      </c>
      <c r="J379">
        <v>432966.62</v>
      </c>
      <c r="K379" t="s">
        <v>25</v>
      </c>
      <c r="L379">
        <v>58</v>
      </c>
      <c r="M379" s="1">
        <v>44991</v>
      </c>
      <c r="N379" t="s">
        <v>20</v>
      </c>
      <c r="O379" t="str" cm="1">
        <f t="array" ref="O379">_xlfn.IFS(L379&lt;=15, "Low Engagement", L379&lt;=35, "Active", L379&lt;=60, "Highly Active", L379&gt;60, "Power User")</f>
        <v>Highly Active</v>
      </c>
      <c r="P379" t="str" cm="1">
        <f t="array" ref="P379">_xlfn.IFS(B379&lt;=25,"Youth",B379&lt;=35,"Young Adult",B379&lt;=50,"Adult",B379&lt;=70,"Senior")</f>
        <v>Adult</v>
      </c>
      <c r="Q379" t="str" cm="1">
        <f t="array" ref="Q379">_xlfn.IFS(G379&lt;10000,"Low Value",G379&lt;=50000,"Mid Value",G379&lt;=150000,"High Value",G379&gt;150000,"Premium")</f>
        <v>Premium</v>
      </c>
      <c r="R379" t="str" cm="1">
        <f t="array" ref="R379">_xlfn.IFS(I379&lt;500,"High Risk",I379&lt;650,"Medium Risk",I379&lt;750,"Low Risk",I379&gt;=750,"Very Low Risk")</f>
        <v>Low Risk</v>
      </c>
    </row>
    <row r="380" spans="1:18">
      <c r="A380" t="s">
        <v>412</v>
      </c>
      <c r="B380">
        <v>63</v>
      </c>
      <c r="C380" t="s">
        <v>15</v>
      </c>
      <c r="D380" t="s">
        <v>23</v>
      </c>
      <c r="E380" t="s">
        <v>27</v>
      </c>
      <c r="F380" t="s">
        <v>45</v>
      </c>
      <c r="G380">
        <v>336392.93</v>
      </c>
      <c r="H380">
        <v>128818.06</v>
      </c>
      <c r="I380">
        <v>585</v>
      </c>
      <c r="J380">
        <v>194789.9</v>
      </c>
      <c r="K380" t="s">
        <v>25</v>
      </c>
      <c r="L380">
        <v>37</v>
      </c>
      <c r="M380" s="1">
        <v>43255</v>
      </c>
      <c r="N380" t="s">
        <v>20</v>
      </c>
      <c r="O380" t="str" cm="1">
        <f t="array" ref="O380">_xlfn.IFS(L380&lt;=15, "Low Engagement", L380&lt;=35, "Active", L380&lt;=60, "Highly Active", L380&gt;60, "Power User")</f>
        <v>Highly Active</v>
      </c>
      <c r="P380" t="str" cm="1">
        <f t="array" ref="P380">_xlfn.IFS(B380&lt;=25,"Youth",B380&lt;=35,"Young Adult",B380&lt;=50,"Adult",B380&lt;=70,"Senior")</f>
        <v>Senior</v>
      </c>
      <c r="Q380" t="str" cm="1">
        <f t="array" ref="Q380">_xlfn.IFS(G380&lt;10000,"Low Value",G380&lt;=50000,"Mid Value",G380&lt;=150000,"High Value",G380&gt;150000,"Premium")</f>
        <v>Premium</v>
      </c>
      <c r="R380" t="str" cm="1">
        <f t="array" ref="R380">_xlfn.IFS(I380&lt;500,"High Risk",I380&lt;650,"Medium Risk",I380&lt;750,"Low Risk",I380&gt;=750,"Very Low Risk")</f>
        <v>Medium Risk</v>
      </c>
    </row>
    <row r="381" spans="1:18">
      <c r="A381" t="s">
        <v>413</v>
      </c>
      <c r="B381">
        <v>23</v>
      </c>
      <c r="C381" t="s">
        <v>22</v>
      </c>
      <c r="D381" t="s">
        <v>41</v>
      </c>
      <c r="E381" t="s">
        <v>24</v>
      </c>
      <c r="F381" t="s">
        <v>33</v>
      </c>
      <c r="G381">
        <v>126775.62</v>
      </c>
      <c r="H381">
        <v>2177.63</v>
      </c>
      <c r="I381">
        <v>557</v>
      </c>
      <c r="J381">
        <v>36543.46</v>
      </c>
      <c r="K381" t="s">
        <v>19</v>
      </c>
      <c r="L381">
        <v>57</v>
      </c>
      <c r="M381" s="1">
        <v>44008</v>
      </c>
      <c r="N381" t="s">
        <v>20</v>
      </c>
      <c r="O381" t="str" cm="1">
        <f t="array" ref="O381">_xlfn.IFS(L381&lt;=15, "Low Engagement", L381&lt;=35, "Active", L381&lt;=60, "Highly Active", L381&gt;60, "Power User")</f>
        <v>Highly Active</v>
      </c>
      <c r="P381" t="str" cm="1">
        <f t="array" ref="P381">_xlfn.IFS(B381&lt;=25,"Youth",B381&lt;=35,"Young Adult",B381&lt;=50,"Adult",B381&lt;=70,"Senior")</f>
        <v>Youth</v>
      </c>
      <c r="Q381" t="str" cm="1">
        <f t="array" ref="Q381">_xlfn.IFS(G381&lt;10000,"Low Value",G381&lt;=50000,"Mid Value",G381&lt;=150000,"High Value",G381&gt;150000,"Premium")</f>
        <v>High Value</v>
      </c>
      <c r="R381" t="str" cm="1">
        <f t="array" ref="R381">_xlfn.IFS(I381&lt;500,"High Risk",I381&lt;650,"Medium Risk",I381&lt;750,"Low Risk",I381&gt;=750,"Very Low Risk")</f>
        <v>Medium Risk</v>
      </c>
    </row>
    <row r="382" spans="1:18">
      <c r="A382" t="s">
        <v>414</v>
      </c>
      <c r="B382">
        <v>52</v>
      </c>
      <c r="C382" t="s">
        <v>22</v>
      </c>
      <c r="D382" t="s">
        <v>16</v>
      </c>
      <c r="E382" t="s">
        <v>27</v>
      </c>
      <c r="F382" t="s">
        <v>18</v>
      </c>
      <c r="G382">
        <v>80176.509999999995</v>
      </c>
      <c r="H382">
        <v>108052.08</v>
      </c>
      <c r="I382">
        <v>847</v>
      </c>
      <c r="J382">
        <v>229982.03</v>
      </c>
      <c r="K382" t="s">
        <v>25</v>
      </c>
      <c r="L382">
        <v>23</v>
      </c>
      <c r="M382" s="1">
        <v>44755</v>
      </c>
      <c r="N382" t="s">
        <v>20</v>
      </c>
      <c r="O382" t="str" cm="1">
        <f t="array" ref="O382">_xlfn.IFS(L382&lt;=15, "Low Engagement", L382&lt;=35, "Active", L382&lt;=60, "Highly Active", L382&gt;60, "Power User")</f>
        <v>Active</v>
      </c>
      <c r="P382" t="str" cm="1">
        <f t="array" ref="P382">_xlfn.IFS(B382&lt;=25,"Youth",B382&lt;=35,"Young Adult",B382&lt;=50,"Adult",B382&lt;=70,"Senior")</f>
        <v>Senior</v>
      </c>
      <c r="Q382" t="str" cm="1">
        <f t="array" ref="Q382">_xlfn.IFS(G382&lt;10000,"Low Value",G382&lt;=50000,"Mid Value",G382&lt;=150000,"High Value",G382&gt;150000,"Premium")</f>
        <v>High Value</v>
      </c>
      <c r="R382" t="str" cm="1">
        <f t="array" ref="R382">_xlfn.IFS(I382&lt;500,"High Risk",I382&lt;650,"Medium Risk",I382&lt;750,"Low Risk",I382&gt;=750,"Very Low Risk")</f>
        <v>Very Low Risk</v>
      </c>
    </row>
    <row r="383" spans="1:18">
      <c r="A383" t="s">
        <v>415</v>
      </c>
      <c r="B383">
        <v>58</v>
      </c>
      <c r="C383" t="s">
        <v>15</v>
      </c>
      <c r="D383" t="s">
        <v>23</v>
      </c>
      <c r="E383" t="s">
        <v>27</v>
      </c>
      <c r="F383" t="s">
        <v>18</v>
      </c>
      <c r="G383">
        <v>35200.65</v>
      </c>
      <c r="H383">
        <v>163892.19</v>
      </c>
      <c r="I383">
        <v>789</v>
      </c>
      <c r="J383">
        <v>289070.59999999998</v>
      </c>
      <c r="K383" t="s">
        <v>25</v>
      </c>
      <c r="L383">
        <v>39</v>
      </c>
      <c r="M383" s="1">
        <v>44865</v>
      </c>
      <c r="N383" t="s">
        <v>20</v>
      </c>
      <c r="O383" t="str" cm="1">
        <f t="array" ref="O383">_xlfn.IFS(L383&lt;=15, "Low Engagement", L383&lt;=35, "Active", L383&lt;=60, "Highly Active", L383&gt;60, "Power User")</f>
        <v>Highly Active</v>
      </c>
      <c r="P383" t="str" cm="1">
        <f t="array" ref="P383">_xlfn.IFS(B383&lt;=25,"Youth",B383&lt;=35,"Young Adult",B383&lt;=50,"Adult",B383&lt;=70,"Senior")</f>
        <v>Senior</v>
      </c>
      <c r="Q383" t="str" cm="1">
        <f t="array" ref="Q383">_xlfn.IFS(G383&lt;10000,"Low Value",G383&lt;=50000,"Mid Value",G383&lt;=150000,"High Value",G383&gt;150000,"Premium")</f>
        <v>Mid Value</v>
      </c>
      <c r="R383" t="str" cm="1">
        <f t="array" ref="R383">_xlfn.IFS(I383&lt;500,"High Risk",I383&lt;650,"Medium Risk",I383&lt;750,"Low Risk",I383&gt;=750,"Very Low Risk")</f>
        <v>Very Low Risk</v>
      </c>
    </row>
    <row r="384" spans="1:18">
      <c r="A384" t="s">
        <v>416</v>
      </c>
      <c r="B384">
        <v>54</v>
      </c>
      <c r="C384" t="s">
        <v>22</v>
      </c>
      <c r="D384" t="s">
        <v>23</v>
      </c>
      <c r="E384" t="s">
        <v>17</v>
      </c>
      <c r="F384" t="s">
        <v>18</v>
      </c>
      <c r="G384">
        <v>26701.45</v>
      </c>
      <c r="H384">
        <v>27763.09</v>
      </c>
      <c r="I384">
        <v>797</v>
      </c>
      <c r="J384">
        <v>241477.58</v>
      </c>
      <c r="K384" t="s">
        <v>38</v>
      </c>
      <c r="L384">
        <v>28</v>
      </c>
      <c r="M384" s="1">
        <v>44854</v>
      </c>
      <c r="N384" t="s">
        <v>20</v>
      </c>
      <c r="O384" t="str" cm="1">
        <f t="array" ref="O384">_xlfn.IFS(L384&lt;=15, "Low Engagement", L384&lt;=35, "Active", L384&lt;=60, "Highly Active", L384&gt;60, "Power User")</f>
        <v>Active</v>
      </c>
      <c r="P384" t="str" cm="1">
        <f t="array" ref="P384">_xlfn.IFS(B384&lt;=25,"Youth",B384&lt;=35,"Young Adult",B384&lt;=50,"Adult",B384&lt;=70,"Senior")</f>
        <v>Senior</v>
      </c>
      <c r="Q384" t="str" cm="1">
        <f t="array" ref="Q384">_xlfn.IFS(G384&lt;10000,"Low Value",G384&lt;=50000,"Mid Value",G384&lt;=150000,"High Value",G384&gt;150000,"Premium")</f>
        <v>Mid Value</v>
      </c>
      <c r="R384" t="str" cm="1">
        <f t="array" ref="R384">_xlfn.IFS(I384&lt;500,"High Risk",I384&lt;650,"Medium Risk",I384&lt;750,"Low Risk",I384&gt;=750,"Very Low Risk")</f>
        <v>Very Low Risk</v>
      </c>
    </row>
    <row r="385" spans="1:18">
      <c r="A385" t="s">
        <v>417</v>
      </c>
      <c r="B385">
        <v>41</v>
      </c>
      <c r="C385" t="s">
        <v>22</v>
      </c>
      <c r="D385" t="s">
        <v>29</v>
      </c>
      <c r="E385" t="s">
        <v>27</v>
      </c>
      <c r="F385" t="s">
        <v>45</v>
      </c>
      <c r="G385">
        <v>243722.11</v>
      </c>
      <c r="H385">
        <v>39670.86</v>
      </c>
      <c r="I385">
        <v>632</v>
      </c>
      <c r="J385">
        <v>115796.51</v>
      </c>
      <c r="K385" t="s">
        <v>38</v>
      </c>
      <c r="L385">
        <v>19</v>
      </c>
      <c r="M385" s="1">
        <v>44228</v>
      </c>
      <c r="N385" t="s">
        <v>35</v>
      </c>
      <c r="O385" t="str" cm="1">
        <f t="array" ref="O385">_xlfn.IFS(L385&lt;=15, "Low Engagement", L385&lt;=35, "Active", L385&lt;=60, "Highly Active", L385&gt;60, "Power User")</f>
        <v>Active</v>
      </c>
      <c r="P385" t="str" cm="1">
        <f t="array" ref="P385">_xlfn.IFS(B385&lt;=25,"Youth",B385&lt;=35,"Young Adult",B385&lt;=50,"Adult",B385&lt;=70,"Senior")</f>
        <v>Adult</v>
      </c>
      <c r="Q385" t="str" cm="1">
        <f t="array" ref="Q385">_xlfn.IFS(G385&lt;10000,"Low Value",G385&lt;=50000,"Mid Value",G385&lt;=150000,"High Value",G385&gt;150000,"Premium")</f>
        <v>Premium</v>
      </c>
      <c r="R385" t="str" cm="1">
        <f t="array" ref="R385">_xlfn.IFS(I385&lt;500,"High Risk",I385&lt;650,"Medium Risk",I385&lt;750,"Low Risk",I385&gt;=750,"Very Low Risk")</f>
        <v>Medium Risk</v>
      </c>
    </row>
    <row r="386" spans="1:18">
      <c r="A386" t="s">
        <v>418</v>
      </c>
      <c r="B386">
        <v>46</v>
      </c>
      <c r="C386" t="s">
        <v>22</v>
      </c>
      <c r="D386" t="s">
        <v>41</v>
      </c>
      <c r="E386" t="s">
        <v>27</v>
      </c>
      <c r="F386" t="s">
        <v>31</v>
      </c>
      <c r="G386">
        <v>96112.06</v>
      </c>
      <c r="H386">
        <v>41416.82</v>
      </c>
      <c r="I386">
        <v>331</v>
      </c>
      <c r="J386">
        <v>48448.29</v>
      </c>
      <c r="K386" t="s">
        <v>19</v>
      </c>
      <c r="L386">
        <v>49</v>
      </c>
      <c r="M386" s="1">
        <v>43301</v>
      </c>
      <c r="N386" t="s">
        <v>35</v>
      </c>
      <c r="O386" t="str" cm="1">
        <f t="array" ref="O386">_xlfn.IFS(L386&lt;=15, "Low Engagement", L386&lt;=35, "Active", L386&lt;=60, "Highly Active", L386&gt;60, "Power User")</f>
        <v>Highly Active</v>
      </c>
      <c r="P386" t="str" cm="1">
        <f t="array" ref="P386">_xlfn.IFS(B386&lt;=25,"Youth",B386&lt;=35,"Young Adult",B386&lt;=50,"Adult",B386&lt;=70,"Senior")</f>
        <v>Adult</v>
      </c>
      <c r="Q386" t="str" cm="1">
        <f t="array" ref="Q386">_xlfn.IFS(G386&lt;10000,"Low Value",G386&lt;=50000,"Mid Value",G386&lt;=150000,"High Value",G386&gt;150000,"Premium")</f>
        <v>High Value</v>
      </c>
      <c r="R386" t="str" cm="1">
        <f t="array" ref="R386">_xlfn.IFS(I386&lt;500,"High Risk",I386&lt;650,"Medium Risk",I386&lt;750,"Low Risk",I386&gt;=750,"Very Low Risk")</f>
        <v>High Risk</v>
      </c>
    </row>
    <row r="387" spans="1:18">
      <c r="A387" t="s">
        <v>419</v>
      </c>
      <c r="B387">
        <v>66</v>
      </c>
      <c r="C387" t="s">
        <v>22</v>
      </c>
      <c r="D387" t="s">
        <v>37</v>
      </c>
      <c r="E387" t="s">
        <v>27</v>
      </c>
      <c r="F387" t="s">
        <v>33</v>
      </c>
      <c r="G387">
        <v>43611.86</v>
      </c>
      <c r="H387">
        <v>154276.07999999999</v>
      </c>
      <c r="I387">
        <v>342</v>
      </c>
      <c r="J387">
        <v>29910.15</v>
      </c>
      <c r="K387" t="s">
        <v>19</v>
      </c>
      <c r="L387">
        <v>48</v>
      </c>
      <c r="M387" s="1">
        <v>43204</v>
      </c>
      <c r="N387" t="s">
        <v>35</v>
      </c>
      <c r="O387" t="str" cm="1">
        <f t="array" ref="O387">_xlfn.IFS(L387&lt;=15, "Low Engagement", L387&lt;=35, "Active", L387&lt;=60, "Highly Active", L387&gt;60, "Power User")</f>
        <v>Highly Active</v>
      </c>
      <c r="P387" t="str" cm="1">
        <f t="array" ref="P387">_xlfn.IFS(B387&lt;=25,"Youth",B387&lt;=35,"Young Adult",B387&lt;=50,"Adult",B387&lt;=70,"Senior")</f>
        <v>Senior</v>
      </c>
      <c r="Q387" t="str" cm="1">
        <f t="array" ref="Q387">_xlfn.IFS(G387&lt;10000,"Low Value",G387&lt;=50000,"Mid Value",G387&lt;=150000,"High Value",G387&gt;150000,"Premium")</f>
        <v>Mid Value</v>
      </c>
      <c r="R387" t="str" cm="1">
        <f t="array" ref="R387">_xlfn.IFS(I387&lt;500,"High Risk",I387&lt;650,"Medium Risk",I387&lt;750,"Low Risk",I387&gt;=750,"Very Low Risk")</f>
        <v>High Risk</v>
      </c>
    </row>
    <row r="388" spans="1:18">
      <c r="A388" t="s">
        <v>420</v>
      </c>
      <c r="B388">
        <v>63</v>
      </c>
      <c r="C388" t="s">
        <v>22</v>
      </c>
      <c r="D388" t="s">
        <v>16</v>
      </c>
      <c r="E388" t="s">
        <v>27</v>
      </c>
      <c r="F388" t="s">
        <v>31</v>
      </c>
      <c r="G388">
        <v>179446.59</v>
      </c>
      <c r="H388">
        <v>115198.33</v>
      </c>
      <c r="I388">
        <v>650</v>
      </c>
      <c r="J388">
        <v>128671.2</v>
      </c>
      <c r="K388" t="s">
        <v>38</v>
      </c>
      <c r="L388">
        <v>30</v>
      </c>
      <c r="M388" s="1">
        <v>44436</v>
      </c>
      <c r="N388" t="s">
        <v>20</v>
      </c>
      <c r="O388" t="str" cm="1">
        <f t="array" ref="O388">_xlfn.IFS(L388&lt;=15, "Low Engagement", L388&lt;=35, "Active", L388&lt;=60, "Highly Active", L388&gt;60, "Power User")</f>
        <v>Active</v>
      </c>
      <c r="P388" t="str" cm="1">
        <f t="array" ref="P388">_xlfn.IFS(B388&lt;=25,"Youth",B388&lt;=35,"Young Adult",B388&lt;=50,"Adult",B388&lt;=70,"Senior")</f>
        <v>Senior</v>
      </c>
      <c r="Q388" t="str" cm="1">
        <f t="array" ref="Q388">_xlfn.IFS(G388&lt;10000,"Low Value",G388&lt;=50000,"Mid Value",G388&lt;=150000,"High Value",G388&gt;150000,"Premium")</f>
        <v>Premium</v>
      </c>
      <c r="R388" t="str" cm="1">
        <f t="array" ref="R388">_xlfn.IFS(I388&lt;500,"High Risk",I388&lt;650,"Medium Risk",I388&lt;750,"Low Risk",I388&gt;=750,"Very Low Risk")</f>
        <v>Low Risk</v>
      </c>
    </row>
    <row r="389" spans="1:18">
      <c r="A389" t="s">
        <v>421</v>
      </c>
      <c r="B389">
        <v>48</v>
      </c>
      <c r="C389" t="s">
        <v>15</v>
      </c>
      <c r="D389" t="s">
        <v>23</v>
      </c>
      <c r="E389" t="s">
        <v>27</v>
      </c>
      <c r="F389" t="s">
        <v>33</v>
      </c>
      <c r="G389">
        <v>85956.7</v>
      </c>
      <c r="H389">
        <v>92712.65</v>
      </c>
      <c r="I389">
        <v>633</v>
      </c>
      <c r="J389">
        <v>66257.98</v>
      </c>
      <c r="K389" t="s">
        <v>25</v>
      </c>
      <c r="L389">
        <v>21</v>
      </c>
      <c r="M389" s="1">
        <v>44208</v>
      </c>
      <c r="N389" t="s">
        <v>20</v>
      </c>
      <c r="O389" t="str" cm="1">
        <f t="array" ref="O389">_xlfn.IFS(L389&lt;=15, "Low Engagement", L389&lt;=35, "Active", L389&lt;=60, "Highly Active", L389&gt;60, "Power User")</f>
        <v>Active</v>
      </c>
      <c r="P389" t="str" cm="1">
        <f t="array" ref="P389">_xlfn.IFS(B389&lt;=25,"Youth",B389&lt;=35,"Young Adult",B389&lt;=50,"Adult",B389&lt;=70,"Senior")</f>
        <v>Adult</v>
      </c>
      <c r="Q389" t="str" cm="1">
        <f t="array" ref="Q389">_xlfn.IFS(G389&lt;10000,"Low Value",G389&lt;=50000,"Mid Value",G389&lt;=150000,"High Value",G389&gt;150000,"Premium")</f>
        <v>High Value</v>
      </c>
      <c r="R389" t="str" cm="1">
        <f t="array" ref="R389">_xlfn.IFS(I389&lt;500,"High Risk",I389&lt;650,"Medium Risk",I389&lt;750,"Low Risk",I389&gt;=750,"Very Low Risk")</f>
        <v>Medium Risk</v>
      </c>
    </row>
    <row r="390" spans="1:18">
      <c r="A390" t="s">
        <v>422</v>
      </c>
      <c r="B390">
        <v>52</v>
      </c>
      <c r="C390" t="s">
        <v>22</v>
      </c>
      <c r="D390" t="s">
        <v>23</v>
      </c>
      <c r="E390" t="s">
        <v>27</v>
      </c>
      <c r="F390" t="s">
        <v>33</v>
      </c>
      <c r="G390">
        <v>146982.21</v>
      </c>
      <c r="H390">
        <v>47954.9</v>
      </c>
      <c r="I390">
        <v>569</v>
      </c>
      <c r="J390">
        <v>174655.56</v>
      </c>
      <c r="K390" t="s">
        <v>25</v>
      </c>
      <c r="L390">
        <v>24</v>
      </c>
      <c r="M390" s="1">
        <v>44813</v>
      </c>
      <c r="N390" t="s">
        <v>20</v>
      </c>
      <c r="O390" t="str" cm="1">
        <f t="array" ref="O390">_xlfn.IFS(L390&lt;=15, "Low Engagement", L390&lt;=35, "Active", L390&lt;=60, "Highly Active", L390&gt;60, "Power User")</f>
        <v>Active</v>
      </c>
      <c r="P390" t="str" cm="1">
        <f t="array" ref="P390">_xlfn.IFS(B390&lt;=25,"Youth",B390&lt;=35,"Young Adult",B390&lt;=50,"Adult",B390&lt;=70,"Senior")</f>
        <v>Senior</v>
      </c>
      <c r="Q390" t="str" cm="1">
        <f t="array" ref="Q390">_xlfn.IFS(G390&lt;10000,"Low Value",G390&lt;=50000,"Mid Value",G390&lt;=150000,"High Value",G390&gt;150000,"Premium")</f>
        <v>High Value</v>
      </c>
      <c r="R390" t="str" cm="1">
        <f t="array" ref="R390">_xlfn.IFS(I390&lt;500,"High Risk",I390&lt;650,"Medium Risk",I390&lt;750,"Low Risk",I390&gt;=750,"Very Low Risk")</f>
        <v>Medium Risk</v>
      </c>
    </row>
    <row r="391" spans="1:18">
      <c r="A391" t="s">
        <v>423</v>
      </c>
      <c r="B391">
        <v>50</v>
      </c>
      <c r="C391" t="s">
        <v>22</v>
      </c>
      <c r="D391" t="s">
        <v>37</v>
      </c>
      <c r="E391" t="s">
        <v>27</v>
      </c>
      <c r="F391" t="s">
        <v>18</v>
      </c>
      <c r="G391">
        <v>81191.759999999995</v>
      </c>
      <c r="H391">
        <v>154480.84</v>
      </c>
      <c r="I391">
        <v>712</v>
      </c>
      <c r="J391">
        <v>483233.26</v>
      </c>
      <c r="K391" t="s">
        <v>38</v>
      </c>
      <c r="L391">
        <v>21</v>
      </c>
      <c r="M391" s="1">
        <v>43131</v>
      </c>
      <c r="N391" t="s">
        <v>20</v>
      </c>
      <c r="O391" t="str" cm="1">
        <f t="array" ref="O391">_xlfn.IFS(L391&lt;=15, "Low Engagement", L391&lt;=35, "Active", L391&lt;=60, "Highly Active", L391&gt;60, "Power User")</f>
        <v>Active</v>
      </c>
      <c r="P391" t="str" cm="1">
        <f t="array" ref="P391">_xlfn.IFS(B391&lt;=25,"Youth",B391&lt;=35,"Young Adult",B391&lt;=50,"Adult",B391&lt;=70,"Senior")</f>
        <v>Adult</v>
      </c>
      <c r="Q391" t="str" cm="1">
        <f t="array" ref="Q391">_xlfn.IFS(G391&lt;10000,"Low Value",G391&lt;=50000,"Mid Value",G391&lt;=150000,"High Value",G391&gt;150000,"Premium")</f>
        <v>High Value</v>
      </c>
      <c r="R391" t="str" cm="1">
        <f t="array" ref="R391">_xlfn.IFS(I391&lt;500,"High Risk",I391&lt;650,"Medium Risk",I391&lt;750,"Low Risk",I391&gt;=750,"Very Low Risk")</f>
        <v>Low Risk</v>
      </c>
    </row>
    <row r="392" spans="1:18">
      <c r="A392" t="s">
        <v>424</v>
      </c>
      <c r="B392">
        <v>69</v>
      </c>
      <c r="C392" t="s">
        <v>15</v>
      </c>
      <c r="D392" t="s">
        <v>23</v>
      </c>
      <c r="E392" t="s">
        <v>27</v>
      </c>
      <c r="F392" t="s">
        <v>31</v>
      </c>
      <c r="G392">
        <v>113362.45</v>
      </c>
      <c r="H392">
        <v>84573.37</v>
      </c>
      <c r="I392">
        <v>318</v>
      </c>
      <c r="J392">
        <v>17074.669999999998</v>
      </c>
      <c r="K392" t="s">
        <v>25</v>
      </c>
      <c r="L392">
        <v>26</v>
      </c>
      <c r="M392" s="1">
        <v>45085</v>
      </c>
      <c r="N392" t="s">
        <v>35</v>
      </c>
      <c r="O392" t="str" cm="1">
        <f t="array" ref="O392">_xlfn.IFS(L392&lt;=15, "Low Engagement", L392&lt;=35, "Active", L392&lt;=60, "Highly Active", L392&gt;60, "Power User")</f>
        <v>Active</v>
      </c>
      <c r="P392" t="str" cm="1">
        <f t="array" ref="P392">_xlfn.IFS(B392&lt;=25,"Youth",B392&lt;=35,"Young Adult",B392&lt;=50,"Adult",B392&lt;=70,"Senior")</f>
        <v>Senior</v>
      </c>
      <c r="Q392" t="str" cm="1">
        <f t="array" ref="Q392">_xlfn.IFS(G392&lt;10000,"Low Value",G392&lt;=50000,"Mid Value",G392&lt;=150000,"High Value",G392&gt;150000,"Premium")</f>
        <v>High Value</v>
      </c>
      <c r="R392" t="str" cm="1">
        <f t="array" ref="R392">_xlfn.IFS(I392&lt;500,"High Risk",I392&lt;650,"Medium Risk",I392&lt;750,"Low Risk",I392&gt;=750,"Very Low Risk")</f>
        <v>High Risk</v>
      </c>
    </row>
    <row r="393" spans="1:18">
      <c r="A393" t="s">
        <v>425</v>
      </c>
      <c r="B393">
        <v>38</v>
      </c>
      <c r="C393" t="s">
        <v>15</v>
      </c>
      <c r="D393" t="s">
        <v>23</v>
      </c>
      <c r="E393" t="s">
        <v>17</v>
      </c>
      <c r="F393" t="s">
        <v>31</v>
      </c>
      <c r="G393">
        <v>189672.85</v>
      </c>
      <c r="H393">
        <v>94290.74</v>
      </c>
      <c r="I393">
        <v>646</v>
      </c>
      <c r="J393">
        <v>152705.04999999999</v>
      </c>
      <c r="K393" t="s">
        <v>38</v>
      </c>
      <c r="L393">
        <v>51</v>
      </c>
      <c r="M393" s="1">
        <v>43292</v>
      </c>
      <c r="N393" t="s">
        <v>20</v>
      </c>
      <c r="O393" t="str" cm="1">
        <f t="array" ref="O393">_xlfn.IFS(L393&lt;=15, "Low Engagement", L393&lt;=35, "Active", L393&lt;=60, "Highly Active", L393&gt;60, "Power User")</f>
        <v>Highly Active</v>
      </c>
      <c r="P393" t="str" cm="1">
        <f t="array" ref="P393">_xlfn.IFS(B393&lt;=25,"Youth",B393&lt;=35,"Young Adult",B393&lt;=50,"Adult",B393&lt;=70,"Senior")</f>
        <v>Adult</v>
      </c>
      <c r="Q393" t="str" cm="1">
        <f t="array" ref="Q393">_xlfn.IFS(G393&lt;10000,"Low Value",G393&lt;=50000,"Mid Value",G393&lt;=150000,"High Value",G393&gt;150000,"Premium")</f>
        <v>Premium</v>
      </c>
      <c r="R393" t="str" cm="1">
        <f t="array" ref="R393">_xlfn.IFS(I393&lt;500,"High Risk",I393&lt;650,"Medium Risk",I393&lt;750,"Low Risk",I393&gt;=750,"Very Low Risk")</f>
        <v>Medium Risk</v>
      </c>
    </row>
    <row r="394" spans="1:18">
      <c r="A394" t="s">
        <v>426</v>
      </c>
      <c r="B394">
        <v>49</v>
      </c>
      <c r="C394" t="s">
        <v>15</v>
      </c>
      <c r="D394" t="s">
        <v>23</v>
      </c>
      <c r="E394" t="s">
        <v>27</v>
      </c>
      <c r="F394" t="s">
        <v>18</v>
      </c>
      <c r="G394">
        <v>50982.61</v>
      </c>
      <c r="H394">
        <v>140894.26</v>
      </c>
      <c r="I394">
        <v>336</v>
      </c>
      <c r="J394">
        <v>9494.8799999999992</v>
      </c>
      <c r="K394" t="s">
        <v>19</v>
      </c>
      <c r="L394">
        <v>57</v>
      </c>
      <c r="M394" s="1">
        <v>44998</v>
      </c>
      <c r="N394" t="s">
        <v>20</v>
      </c>
      <c r="O394" t="str" cm="1">
        <f t="array" ref="O394">_xlfn.IFS(L394&lt;=15, "Low Engagement", L394&lt;=35, "Active", L394&lt;=60, "Highly Active", L394&gt;60, "Power User")</f>
        <v>Highly Active</v>
      </c>
      <c r="P394" t="str" cm="1">
        <f t="array" ref="P394">_xlfn.IFS(B394&lt;=25,"Youth",B394&lt;=35,"Young Adult",B394&lt;=50,"Adult",B394&lt;=70,"Senior")</f>
        <v>Adult</v>
      </c>
      <c r="Q394" t="str" cm="1">
        <f t="array" ref="Q394">_xlfn.IFS(G394&lt;10000,"Low Value",G394&lt;=50000,"Mid Value",G394&lt;=150000,"High Value",G394&gt;150000,"Premium")</f>
        <v>High Value</v>
      </c>
      <c r="R394" t="str" cm="1">
        <f t="array" ref="R394">_xlfn.IFS(I394&lt;500,"High Risk",I394&lt;650,"Medium Risk",I394&lt;750,"Low Risk",I394&gt;=750,"Very Low Risk")</f>
        <v>High Risk</v>
      </c>
    </row>
    <row r="395" spans="1:18">
      <c r="A395" t="s">
        <v>427</v>
      </c>
      <c r="B395">
        <v>40</v>
      </c>
      <c r="C395" t="s">
        <v>22</v>
      </c>
      <c r="D395" t="s">
        <v>16</v>
      </c>
      <c r="E395" t="s">
        <v>47</v>
      </c>
      <c r="F395" t="s">
        <v>31</v>
      </c>
      <c r="G395">
        <v>177985.77</v>
      </c>
      <c r="H395">
        <v>18975.27</v>
      </c>
      <c r="I395">
        <v>391</v>
      </c>
      <c r="J395">
        <v>23516.81</v>
      </c>
      <c r="K395" t="s">
        <v>19</v>
      </c>
      <c r="L395">
        <v>50</v>
      </c>
      <c r="M395" s="1">
        <v>44644</v>
      </c>
      <c r="N395" t="s">
        <v>20</v>
      </c>
      <c r="O395" t="str" cm="1">
        <f t="array" ref="O395">_xlfn.IFS(L395&lt;=15, "Low Engagement", L395&lt;=35, "Active", L395&lt;=60, "Highly Active", L395&gt;60, "Power User")</f>
        <v>Highly Active</v>
      </c>
      <c r="P395" t="str" cm="1">
        <f t="array" ref="P395">_xlfn.IFS(B395&lt;=25,"Youth",B395&lt;=35,"Young Adult",B395&lt;=50,"Adult",B395&lt;=70,"Senior")</f>
        <v>Adult</v>
      </c>
      <c r="Q395" t="str" cm="1">
        <f t="array" ref="Q395">_xlfn.IFS(G395&lt;10000,"Low Value",G395&lt;=50000,"Mid Value",G395&lt;=150000,"High Value",G395&gt;150000,"Premium")</f>
        <v>Premium</v>
      </c>
      <c r="R395" t="str" cm="1">
        <f t="array" ref="R395">_xlfn.IFS(I395&lt;500,"High Risk",I395&lt;650,"Medium Risk",I395&lt;750,"Low Risk",I395&gt;=750,"Very Low Risk")</f>
        <v>High Risk</v>
      </c>
    </row>
    <row r="396" spans="1:18">
      <c r="A396" t="s">
        <v>428</v>
      </c>
      <c r="B396">
        <v>50</v>
      </c>
      <c r="C396" t="s">
        <v>15</v>
      </c>
      <c r="D396" t="s">
        <v>41</v>
      </c>
      <c r="E396" t="s">
        <v>24</v>
      </c>
      <c r="F396" t="s">
        <v>45</v>
      </c>
      <c r="G396">
        <v>211165.15</v>
      </c>
      <c r="H396">
        <v>7248.21</v>
      </c>
      <c r="I396">
        <v>484</v>
      </c>
      <c r="J396">
        <v>26915.69</v>
      </c>
      <c r="K396" t="s">
        <v>19</v>
      </c>
      <c r="L396">
        <v>51</v>
      </c>
      <c r="M396" s="1">
        <v>44839</v>
      </c>
      <c r="N396" t="s">
        <v>20</v>
      </c>
      <c r="O396" t="str" cm="1">
        <f t="array" ref="O396">_xlfn.IFS(L396&lt;=15, "Low Engagement", L396&lt;=35, "Active", L396&lt;=60, "Highly Active", L396&gt;60, "Power User")</f>
        <v>Highly Active</v>
      </c>
      <c r="P396" t="str" cm="1">
        <f t="array" ref="P396">_xlfn.IFS(B396&lt;=25,"Youth",B396&lt;=35,"Young Adult",B396&lt;=50,"Adult",B396&lt;=70,"Senior")</f>
        <v>Adult</v>
      </c>
      <c r="Q396" t="str" cm="1">
        <f t="array" ref="Q396">_xlfn.IFS(G396&lt;10000,"Low Value",G396&lt;=50000,"Mid Value",G396&lt;=150000,"High Value",G396&gt;150000,"Premium")</f>
        <v>Premium</v>
      </c>
      <c r="R396" t="str" cm="1">
        <f t="array" ref="R396">_xlfn.IFS(I396&lt;500,"High Risk",I396&lt;650,"Medium Risk",I396&lt;750,"Low Risk",I396&gt;=750,"Very Low Risk")</f>
        <v>High Risk</v>
      </c>
    </row>
    <row r="397" spans="1:18">
      <c r="A397" t="s">
        <v>429</v>
      </c>
      <c r="B397">
        <v>20</v>
      </c>
      <c r="C397" t="s">
        <v>22</v>
      </c>
      <c r="D397" t="s">
        <v>23</v>
      </c>
      <c r="E397" t="s">
        <v>27</v>
      </c>
      <c r="F397" t="s">
        <v>18</v>
      </c>
      <c r="G397">
        <v>38485.599999999999</v>
      </c>
      <c r="H397">
        <v>139052.87</v>
      </c>
      <c r="I397">
        <v>327</v>
      </c>
      <c r="J397">
        <v>24147.52</v>
      </c>
      <c r="K397" t="s">
        <v>19</v>
      </c>
      <c r="L397">
        <v>36</v>
      </c>
      <c r="M397" s="1">
        <v>43585</v>
      </c>
      <c r="N397" t="s">
        <v>20</v>
      </c>
      <c r="O397" t="str" cm="1">
        <f t="array" ref="O397">_xlfn.IFS(L397&lt;=15, "Low Engagement", L397&lt;=35, "Active", L397&lt;=60, "Highly Active", L397&gt;60, "Power User")</f>
        <v>Highly Active</v>
      </c>
      <c r="P397" t="str" cm="1">
        <f t="array" ref="P397">_xlfn.IFS(B397&lt;=25,"Youth",B397&lt;=35,"Young Adult",B397&lt;=50,"Adult",B397&lt;=70,"Senior")</f>
        <v>Youth</v>
      </c>
      <c r="Q397" t="str" cm="1">
        <f t="array" ref="Q397">_xlfn.IFS(G397&lt;10000,"Low Value",G397&lt;=50000,"Mid Value",G397&lt;=150000,"High Value",G397&gt;150000,"Premium")</f>
        <v>Mid Value</v>
      </c>
      <c r="R397" t="str" cm="1">
        <f t="array" ref="R397">_xlfn.IFS(I397&lt;500,"High Risk",I397&lt;650,"Medium Risk",I397&lt;750,"Low Risk",I397&gt;=750,"Very Low Risk")</f>
        <v>High Risk</v>
      </c>
    </row>
    <row r="398" spans="1:18">
      <c r="A398" t="s">
        <v>430</v>
      </c>
      <c r="B398">
        <v>35</v>
      </c>
      <c r="C398" t="s">
        <v>22</v>
      </c>
      <c r="D398" t="s">
        <v>29</v>
      </c>
      <c r="E398" t="s">
        <v>24</v>
      </c>
      <c r="F398" t="s">
        <v>31</v>
      </c>
      <c r="G398">
        <v>86535.48</v>
      </c>
      <c r="H398">
        <v>5424.43</v>
      </c>
      <c r="I398">
        <v>847</v>
      </c>
      <c r="J398">
        <v>227851.54</v>
      </c>
      <c r="K398" t="s">
        <v>38</v>
      </c>
      <c r="L398">
        <v>26</v>
      </c>
      <c r="M398" s="1">
        <v>43441</v>
      </c>
      <c r="N398" t="s">
        <v>20</v>
      </c>
      <c r="O398" t="str" cm="1">
        <f t="array" ref="O398">_xlfn.IFS(L398&lt;=15, "Low Engagement", L398&lt;=35, "Active", L398&lt;=60, "Highly Active", L398&gt;60, "Power User")</f>
        <v>Active</v>
      </c>
      <c r="P398" t="str" cm="1">
        <f t="array" ref="P398">_xlfn.IFS(B398&lt;=25,"Youth",B398&lt;=35,"Young Adult",B398&lt;=50,"Adult",B398&lt;=70,"Senior")</f>
        <v>Young Adult</v>
      </c>
      <c r="Q398" t="str" cm="1">
        <f t="array" ref="Q398">_xlfn.IFS(G398&lt;10000,"Low Value",G398&lt;=50000,"Mid Value",G398&lt;=150000,"High Value",G398&gt;150000,"Premium")</f>
        <v>High Value</v>
      </c>
      <c r="R398" t="str" cm="1">
        <f t="array" ref="R398">_xlfn.IFS(I398&lt;500,"High Risk",I398&lt;650,"Medium Risk",I398&lt;750,"Low Risk",I398&gt;=750,"Very Low Risk")</f>
        <v>Very Low Risk</v>
      </c>
    </row>
    <row r="399" spans="1:18">
      <c r="A399" t="s">
        <v>431</v>
      </c>
      <c r="B399">
        <v>42</v>
      </c>
      <c r="C399" t="s">
        <v>15</v>
      </c>
      <c r="D399" t="s">
        <v>16</v>
      </c>
      <c r="E399" t="s">
        <v>24</v>
      </c>
      <c r="F399" t="s">
        <v>45</v>
      </c>
      <c r="G399">
        <v>295981.53999999998</v>
      </c>
      <c r="H399">
        <v>15896.61</v>
      </c>
      <c r="I399">
        <v>671</v>
      </c>
      <c r="J399">
        <v>74321.66</v>
      </c>
      <c r="K399" t="s">
        <v>38</v>
      </c>
      <c r="L399">
        <v>33</v>
      </c>
      <c r="M399" s="1">
        <v>43933</v>
      </c>
      <c r="N399" t="s">
        <v>20</v>
      </c>
      <c r="O399" t="str" cm="1">
        <f t="array" ref="O399">_xlfn.IFS(L399&lt;=15, "Low Engagement", L399&lt;=35, "Active", L399&lt;=60, "Highly Active", L399&gt;60, "Power User")</f>
        <v>Active</v>
      </c>
      <c r="P399" t="str" cm="1">
        <f t="array" ref="P399">_xlfn.IFS(B399&lt;=25,"Youth",B399&lt;=35,"Young Adult",B399&lt;=50,"Adult",B399&lt;=70,"Senior")</f>
        <v>Adult</v>
      </c>
      <c r="Q399" t="str" cm="1">
        <f t="array" ref="Q399">_xlfn.IFS(G399&lt;10000,"Low Value",G399&lt;=50000,"Mid Value",G399&lt;=150000,"High Value",G399&gt;150000,"Premium")</f>
        <v>Premium</v>
      </c>
      <c r="R399" t="str" cm="1">
        <f t="array" ref="R399">_xlfn.IFS(I399&lt;500,"High Risk",I399&lt;650,"Medium Risk",I399&lt;750,"Low Risk",I399&gt;=750,"Very Low Risk")</f>
        <v>Low Risk</v>
      </c>
    </row>
    <row r="400" spans="1:18">
      <c r="A400" t="s">
        <v>432</v>
      </c>
      <c r="B400">
        <v>59</v>
      </c>
      <c r="C400" t="s">
        <v>15</v>
      </c>
      <c r="D400" t="s">
        <v>41</v>
      </c>
      <c r="E400" t="s">
        <v>47</v>
      </c>
      <c r="F400" t="s">
        <v>18</v>
      </c>
      <c r="G400">
        <v>55795.54</v>
      </c>
      <c r="H400">
        <v>10732.97</v>
      </c>
      <c r="I400">
        <v>829</v>
      </c>
      <c r="J400">
        <v>437309.98</v>
      </c>
      <c r="K400" t="s">
        <v>38</v>
      </c>
      <c r="L400">
        <v>59</v>
      </c>
      <c r="M400" s="1">
        <v>44095</v>
      </c>
      <c r="N400" t="s">
        <v>20</v>
      </c>
      <c r="O400" t="str" cm="1">
        <f t="array" ref="O400">_xlfn.IFS(L400&lt;=15, "Low Engagement", L400&lt;=35, "Active", L400&lt;=60, "Highly Active", L400&gt;60, "Power User")</f>
        <v>Highly Active</v>
      </c>
      <c r="P400" t="str" cm="1">
        <f t="array" ref="P400">_xlfn.IFS(B400&lt;=25,"Youth",B400&lt;=35,"Young Adult",B400&lt;=50,"Adult",B400&lt;=70,"Senior")</f>
        <v>Senior</v>
      </c>
      <c r="Q400" t="str" cm="1">
        <f t="array" ref="Q400">_xlfn.IFS(G400&lt;10000,"Low Value",G400&lt;=50000,"Mid Value",G400&lt;=150000,"High Value",G400&gt;150000,"Premium")</f>
        <v>High Value</v>
      </c>
      <c r="R400" t="str" cm="1">
        <f t="array" ref="R400">_xlfn.IFS(I400&lt;500,"High Risk",I400&lt;650,"Medium Risk",I400&lt;750,"Low Risk",I400&gt;=750,"Very Low Risk")</f>
        <v>Very Low Risk</v>
      </c>
    </row>
    <row r="401" spans="1:18">
      <c r="A401" t="s">
        <v>433</v>
      </c>
      <c r="B401">
        <v>48</v>
      </c>
      <c r="C401" t="s">
        <v>22</v>
      </c>
      <c r="D401" t="s">
        <v>23</v>
      </c>
      <c r="E401" t="s">
        <v>17</v>
      </c>
      <c r="F401" t="s">
        <v>31</v>
      </c>
      <c r="G401">
        <v>101797.79</v>
      </c>
      <c r="H401">
        <v>64474.55</v>
      </c>
      <c r="I401">
        <v>644</v>
      </c>
      <c r="J401">
        <v>182636.04</v>
      </c>
      <c r="K401" t="s">
        <v>38</v>
      </c>
      <c r="L401">
        <v>36</v>
      </c>
      <c r="M401" s="1">
        <v>44086</v>
      </c>
      <c r="N401" t="s">
        <v>35</v>
      </c>
      <c r="O401" t="str" cm="1">
        <f t="array" ref="O401">_xlfn.IFS(L401&lt;=15, "Low Engagement", L401&lt;=35, "Active", L401&lt;=60, "Highly Active", L401&gt;60, "Power User")</f>
        <v>Highly Active</v>
      </c>
      <c r="P401" t="str" cm="1">
        <f t="array" ref="P401">_xlfn.IFS(B401&lt;=25,"Youth",B401&lt;=35,"Young Adult",B401&lt;=50,"Adult",B401&lt;=70,"Senior")</f>
        <v>Adult</v>
      </c>
      <c r="Q401" t="str" cm="1">
        <f t="array" ref="Q401">_xlfn.IFS(G401&lt;10000,"Low Value",G401&lt;=50000,"Mid Value",G401&lt;=150000,"High Value",G401&gt;150000,"Premium")</f>
        <v>High Value</v>
      </c>
      <c r="R401" t="str" cm="1">
        <f t="array" ref="R401">_xlfn.IFS(I401&lt;500,"High Risk",I401&lt;650,"Medium Risk",I401&lt;750,"Low Risk",I401&gt;=750,"Very Low Risk")</f>
        <v>Medium Risk</v>
      </c>
    </row>
    <row r="402" spans="1:18">
      <c r="A402" t="s">
        <v>434</v>
      </c>
      <c r="B402">
        <v>20</v>
      </c>
      <c r="C402" t="s">
        <v>15</v>
      </c>
      <c r="D402" t="s">
        <v>29</v>
      </c>
      <c r="E402" t="s">
        <v>27</v>
      </c>
      <c r="F402" t="s">
        <v>18</v>
      </c>
      <c r="G402">
        <v>31294.1</v>
      </c>
      <c r="H402">
        <v>163014.70000000001</v>
      </c>
      <c r="I402">
        <v>718</v>
      </c>
      <c r="J402">
        <v>454742.07</v>
      </c>
      <c r="K402" t="s">
        <v>25</v>
      </c>
      <c r="L402">
        <v>4</v>
      </c>
      <c r="M402" s="1">
        <v>43538</v>
      </c>
      <c r="N402" t="s">
        <v>20</v>
      </c>
      <c r="O402" t="str" cm="1">
        <f t="array" ref="O402">_xlfn.IFS(L402&lt;=15, "Low Engagement", L402&lt;=35, "Active", L402&lt;=60, "Highly Active", L402&gt;60, "Power User")</f>
        <v>Low Engagement</v>
      </c>
      <c r="P402" t="str" cm="1">
        <f t="array" ref="P402">_xlfn.IFS(B402&lt;=25,"Youth",B402&lt;=35,"Young Adult",B402&lt;=50,"Adult",B402&lt;=70,"Senior")</f>
        <v>Youth</v>
      </c>
      <c r="Q402" t="str" cm="1">
        <f t="array" ref="Q402">_xlfn.IFS(G402&lt;10000,"Low Value",G402&lt;=50000,"Mid Value",G402&lt;=150000,"High Value",G402&gt;150000,"Premium")</f>
        <v>Mid Value</v>
      </c>
      <c r="R402" t="str" cm="1">
        <f t="array" ref="R402">_xlfn.IFS(I402&lt;500,"High Risk",I402&lt;650,"Medium Risk",I402&lt;750,"Low Risk",I402&gt;=750,"Very Low Risk")</f>
        <v>Low Risk</v>
      </c>
    </row>
    <row r="403" spans="1:18">
      <c r="A403" t="s">
        <v>435</v>
      </c>
      <c r="B403">
        <v>57</v>
      </c>
      <c r="C403" t="s">
        <v>22</v>
      </c>
      <c r="D403" t="s">
        <v>23</v>
      </c>
      <c r="E403" t="s">
        <v>17</v>
      </c>
      <c r="F403" t="s">
        <v>45</v>
      </c>
      <c r="G403">
        <v>467242.91</v>
      </c>
      <c r="H403">
        <v>218209.77</v>
      </c>
      <c r="I403">
        <v>495</v>
      </c>
      <c r="J403">
        <v>31189.439999999999</v>
      </c>
      <c r="K403" t="s">
        <v>19</v>
      </c>
      <c r="L403">
        <v>9</v>
      </c>
      <c r="M403" s="1">
        <v>44871</v>
      </c>
      <c r="N403" t="s">
        <v>20</v>
      </c>
      <c r="O403" t="str" cm="1">
        <f t="array" ref="O403">_xlfn.IFS(L403&lt;=15, "Low Engagement", L403&lt;=35, "Active", L403&lt;=60, "Highly Active", L403&gt;60, "Power User")</f>
        <v>Low Engagement</v>
      </c>
      <c r="P403" t="str" cm="1">
        <f t="array" ref="P403">_xlfn.IFS(B403&lt;=25,"Youth",B403&lt;=35,"Young Adult",B403&lt;=50,"Adult",B403&lt;=70,"Senior")</f>
        <v>Senior</v>
      </c>
      <c r="Q403" t="str" cm="1">
        <f t="array" ref="Q403">_xlfn.IFS(G403&lt;10000,"Low Value",G403&lt;=50000,"Mid Value",G403&lt;=150000,"High Value",G403&gt;150000,"Premium")</f>
        <v>Premium</v>
      </c>
      <c r="R403" t="str" cm="1">
        <f t="array" ref="R403">_xlfn.IFS(I403&lt;500,"High Risk",I403&lt;650,"Medium Risk",I403&lt;750,"Low Risk",I403&gt;=750,"Very Low Risk")</f>
        <v>High Risk</v>
      </c>
    </row>
    <row r="404" spans="1:18">
      <c r="A404" t="s">
        <v>436</v>
      </c>
      <c r="B404">
        <v>63</v>
      </c>
      <c r="C404" t="s">
        <v>15</v>
      </c>
      <c r="D404" t="s">
        <v>37</v>
      </c>
      <c r="E404" t="s">
        <v>17</v>
      </c>
      <c r="F404" t="s">
        <v>18</v>
      </c>
      <c r="G404">
        <v>59270.02</v>
      </c>
      <c r="H404">
        <v>71138.91</v>
      </c>
      <c r="I404">
        <v>377</v>
      </c>
      <c r="J404">
        <v>19662.98</v>
      </c>
      <c r="K404" t="s">
        <v>19</v>
      </c>
      <c r="L404">
        <v>8</v>
      </c>
      <c r="M404" s="1">
        <v>43922</v>
      </c>
      <c r="N404" t="s">
        <v>20</v>
      </c>
      <c r="O404" t="str" cm="1">
        <f t="array" ref="O404">_xlfn.IFS(L404&lt;=15, "Low Engagement", L404&lt;=35, "Active", L404&lt;=60, "Highly Active", L404&gt;60, "Power User")</f>
        <v>Low Engagement</v>
      </c>
      <c r="P404" t="str" cm="1">
        <f t="array" ref="P404">_xlfn.IFS(B404&lt;=25,"Youth",B404&lt;=35,"Young Adult",B404&lt;=50,"Adult",B404&lt;=70,"Senior")</f>
        <v>Senior</v>
      </c>
      <c r="Q404" t="str" cm="1">
        <f t="array" ref="Q404">_xlfn.IFS(G404&lt;10000,"Low Value",G404&lt;=50000,"Mid Value",G404&lt;=150000,"High Value",G404&gt;150000,"Premium")</f>
        <v>High Value</v>
      </c>
      <c r="R404" t="str" cm="1">
        <f t="array" ref="R404">_xlfn.IFS(I404&lt;500,"High Risk",I404&lt;650,"Medium Risk",I404&lt;750,"Low Risk",I404&gt;=750,"Very Low Risk")</f>
        <v>High Risk</v>
      </c>
    </row>
    <row r="405" spans="1:18">
      <c r="A405" t="s">
        <v>437</v>
      </c>
      <c r="B405">
        <v>41</v>
      </c>
      <c r="C405" t="s">
        <v>15</v>
      </c>
      <c r="D405" t="s">
        <v>29</v>
      </c>
      <c r="E405" t="s">
        <v>17</v>
      </c>
      <c r="F405" t="s">
        <v>33</v>
      </c>
      <c r="G405">
        <v>67083.490000000005</v>
      </c>
      <c r="H405">
        <v>52548.81</v>
      </c>
      <c r="I405">
        <v>466</v>
      </c>
      <c r="J405">
        <v>18158.13</v>
      </c>
      <c r="K405" t="s">
        <v>19</v>
      </c>
      <c r="L405">
        <v>2</v>
      </c>
      <c r="M405" s="1">
        <v>44949</v>
      </c>
      <c r="N405" t="s">
        <v>20</v>
      </c>
      <c r="O405" t="str" cm="1">
        <f t="array" ref="O405">_xlfn.IFS(L405&lt;=15, "Low Engagement", L405&lt;=35, "Active", L405&lt;=60, "Highly Active", L405&gt;60, "Power User")</f>
        <v>Low Engagement</v>
      </c>
      <c r="P405" t="str" cm="1">
        <f t="array" ref="P405">_xlfn.IFS(B405&lt;=25,"Youth",B405&lt;=35,"Young Adult",B405&lt;=50,"Adult",B405&lt;=70,"Senior")</f>
        <v>Adult</v>
      </c>
      <c r="Q405" t="str" cm="1">
        <f t="array" ref="Q405">_xlfn.IFS(G405&lt;10000,"Low Value",G405&lt;=50000,"Mid Value",G405&lt;=150000,"High Value",G405&gt;150000,"Premium")</f>
        <v>High Value</v>
      </c>
      <c r="R405" t="str" cm="1">
        <f t="array" ref="R405">_xlfn.IFS(I405&lt;500,"High Risk",I405&lt;650,"Medium Risk",I405&lt;750,"Low Risk",I405&gt;=750,"Very Low Risk")</f>
        <v>High Risk</v>
      </c>
    </row>
    <row r="406" spans="1:18">
      <c r="A406" t="s">
        <v>438</v>
      </c>
      <c r="B406">
        <v>67</v>
      </c>
      <c r="C406" t="s">
        <v>15</v>
      </c>
      <c r="D406" t="s">
        <v>23</v>
      </c>
      <c r="E406" t="s">
        <v>27</v>
      </c>
      <c r="F406" t="s">
        <v>31</v>
      </c>
      <c r="G406">
        <v>131979.51</v>
      </c>
      <c r="H406">
        <v>172527.85</v>
      </c>
      <c r="I406">
        <v>389</v>
      </c>
      <c r="J406">
        <v>39409.81</v>
      </c>
      <c r="K406" t="s">
        <v>25</v>
      </c>
      <c r="L406">
        <v>29</v>
      </c>
      <c r="M406" s="1">
        <v>43221</v>
      </c>
      <c r="N406" t="s">
        <v>20</v>
      </c>
      <c r="O406" t="str" cm="1">
        <f t="array" ref="O406">_xlfn.IFS(L406&lt;=15, "Low Engagement", L406&lt;=35, "Active", L406&lt;=60, "Highly Active", L406&gt;60, "Power User")</f>
        <v>Active</v>
      </c>
      <c r="P406" t="str" cm="1">
        <f t="array" ref="P406">_xlfn.IFS(B406&lt;=25,"Youth",B406&lt;=35,"Young Adult",B406&lt;=50,"Adult",B406&lt;=70,"Senior")</f>
        <v>Senior</v>
      </c>
      <c r="Q406" t="str" cm="1">
        <f t="array" ref="Q406">_xlfn.IFS(G406&lt;10000,"Low Value",G406&lt;=50000,"Mid Value",G406&lt;=150000,"High Value",G406&gt;150000,"Premium")</f>
        <v>High Value</v>
      </c>
      <c r="R406" t="str" cm="1">
        <f t="array" ref="R406">_xlfn.IFS(I406&lt;500,"High Risk",I406&lt;650,"Medium Risk",I406&lt;750,"Low Risk",I406&gt;=750,"Very Low Risk")</f>
        <v>High Risk</v>
      </c>
    </row>
    <row r="407" spans="1:18">
      <c r="A407" t="s">
        <v>439</v>
      </c>
      <c r="B407">
        <v>49</v>
      </c>
      <c r="C407" t="s">
        <v>22</v>
      </c>
      <c r="D407" t="s">
        <v>16</v>
      </c>
      <c r="E407" t="s">
        <v>24</v>
      </c>
      <c r="F407" t="s">
        <v>18</v>
      </c>
      <c r="G407">
        <v>77028.710000000006</v>
      </c>
      <c r="H407">
        <v>15531.97</v>
      </c>
      <c r="I407">
        <v>563</v>
      </c>
      <c r="J407">
        <v>169380.74</v>
      </c>
      <c r="K407" t="s">
        <v>38</v>
      </c>
      <c r="L407">
        <v>23</v>
      </c>
      <c r="M407" s="1">
        <v>43438</v>
      </c>
      <c r="N407" t="s">
        <v>20</v>
      </c>
      <c r="O407" t="str" cm="1">
        <f t="array" ref="O407">_xlfn.IFS(L407&lt;=15, "Low Engagement", L407&lt;=35, "Active", L407&lt;=60, "Highly Active", L407&gt;60, "Power User")</f>
        <v>Active</v>
      </c>
      <c r="P407" t="str" cm="1">
        <f t="array" ref="P407">_xlfn.IFS(B407&lt;=25,"Youth",B407&lt;=35,"Young Adult",B407&lt;=50,"Adult",B407&lt;=70,"Senior")</f>
        <v>Adult</v>
      </c>
      <c r="Q407" t="str" cm="1">
        <f t="array" ref="Q407">_xlfn.IFS(G407&lt;10000,"Low Value",G407&lt;=50000,"Mid Value",G407&lt;=150000,"High Value",G407&gt;150000,"Premium")</f>
        <v>High Value</v>
      </c>
      <c r="R407" t="str" cm="1">
        <f t="array" ref="R407">_xlfn.IFS(I407&lt;500,"High Risk",I407&lt;650,"Medium Risk",I407&lt;750,"Low Risk",I407&gt;=750,"Very Low Risk")</f>
        <v>Medium Risk</v>
      </c>
    </row>
    <row r="408" spans="1:18">
      <c r="A408" t="s">
        <v>440</v>
      </c>
      <c r="B408">
        <v>64</v>
      </c>
      <c r="C408" t="s">
        <v>15</v>
      </c>
      <c r="D408" t="s">
        <v>37</v>
      </c>
      <c r="E408" t="s">
        <v>47</v>
      </c>
      <c r="F408" t="s">
        <v>31</v>
      </c>
      <c r="G408">
        <v>192341.98</v>
      </c>
      <c r="H408">
        <v>13181.43</v>
      </c>
      <c r="I408">
        <v>771</v>
      </c>
      <c r="J408">
        <v>289476.47999999998</v>
      </c>
      <c r="K408" t="s">
        <v>25</v>
      </c>
      <c r="L408">
        <v>6</v>
      </c>
      <c r="M408" s="1">
        <v>43877</v>
      </c>
      <c r="N408" t="s">
        <v>20</v>
      </c>
      <c r="O408" t="str" cm="1">
        <f t="array" ref="O408">_xlfn.IFS(L408&lt;=15, "Low Engagement", L408&lt;=35, "Active", L408&lt;=60, "Highly Active", L408&gt;60, "Power User")</f>
        <v>Low Engagement</v>
      </c>
      <c r="P408" t="str" cm="1">
        <f t="array" ref="P408">_xlfn.IFS(B408&lt;=25,"Youth",B408&lt;=35,"Young Adult",B408&lt;=50,"Adult",B408&lt;=70,"Senior")</f>
        <v>Senior</v>
      </c>
      <c r="Q408" t="str" cm="1">
        <f t="array" ref="Q408">_xlfn.IFS(G408&lt;10000,"Low Value",G408&lt;=50000,"Mid Value",G408&lt;=150000,"High Value",G408&gt;150000,"Premium")</f>
        <v>Premium</v>
      </c>
      <c r="R408" t="str" cm="1">
        <f t="array" ref="R408">_xlfn.IFS(I408&lt;500,"High Risk",I408&lt;650,"Medium Risk",I408&lt;750,"Low Risk",I408&gt;=750,"Very Low Risk")</f>
        <v>Very Low Risk</v>
      </c>
    </row>
    <row r="409" spans="1:18">
      <c r="A409" t="s">
        <v>441</v>
      </c>
      <c r="B409">
        <v>39</v>
      </c>
      <c r="C409" t="s">
        <v>22</v>
      </c>
      <c r="D409" t="s">
        <v>23</v>
      </c>
      <c r="E409" t="s">
        <v>27</v>
      </c>
      <c r="F409" t="s">
        <v>31</v>
      </c>
      <c r="G409">
        <v>102412.09</v>
      </c>
      <c r="H409">
        <v>141893.56</v>
      </c>
      <c r="I409">
        <v>507</v>
      </c>
      <c r="J409">
        <v>139438.57</v>
      </c>
      <c r="K409" t="s">
        <v>25</v>
      </c>
      <c r="L409">
        <v>55</v>
      </c>
      <c r="M409" s="1">
        <v>43105</v>
      </c>
      <c r="N409" t="s">
        <v>35</v>
      </c>
      <c r="O409" t="str" cm="1">
        <f t="array" ref="O409">_xlfn.IFS(L409&lt;=15, "Low Engagement", L409&lt;=35, "Active", L409&lt;=60, "Highly Active", L409&gt;60, "Power User")</f>
        <v>Highly Active</v>
      </c>
      <c r="P409" t="str" cm="1">
        <f t="array" ref="P409">_xlfn.IFS(B409&lt;=25,"Youth",B409&lt;=35,"Young Adult",B409&lt;=50,"Adult",B409&lt;=70,"Senior")</f>
        <v>Adult</v>
      </c>
      <c r="Q409" t="str" cm="1">
        <f t="array" ref="Q409">_xlfn.IFS(G409&lt;10000,"Low Value",G409&lt;=50000,"Mid Value",G409&lt;=150000,"High Value",G409&gt;150000,"Premium")</f>
        <v>High Value</v>
      </c>
      <c r="R409" t="str" cm="1">
        <f t="array" ref="R409">_xlfn.IFS(I409&lt;500,"High Risk",I409&lt;650,"Medium Risk",I409&lt;750,"Low Risk",I409&gt;=750,"Very Low Risk")</f>
        <v>Medium Risk</v>
      </c>
    </row>
    <row r="410" spans="1:18">
      <c r="A410" t="s">
        <v>442</v>
      </c>
      <c r="B410">
        <v>40</v>
      </c>
      <c r="C410" t="s">
        <v>22</v>
      </c>
      <c r="D410" t="s">
        <v>37</v>
      </c>
      <c r="E410" t="s">
        <v>27</v>
      </c>
      <c r="F410" t="s">
        <v>31</v>
      </c>
      <c r="G410">
        <v>26859.21</v>
      </c>
      <c r="H410">
        <v>51107.23</v>
      </c>
      <c r="I410">
        <v>570</v>
      </c>
      <c r="J410">
        <v>145205.47</v>
      </c>
      <c r="K410" t="s">
        <v>19</v>
      </c>
      <c r="L410">
        <v>43</v>
      </c>
      <c r="M410" s="1">
        <v>43900</v>
      </c>
      <c r="N410" t="s">
        <v>20</v>
      </c>
      <c r="O410" t="str" cm="1">
        <f t="array" ref="O410">_xlfn.IFS(L410&lt;=15, "Low Engagement", L410&lt;=35, "Active", L410&lt;=60, "Highly Active", L410&gt;60, "Power User")</f>
        <v>Highly Active</v>
      </c>
      <c r="P410" t="str" cm="1">
        <f t="array" ref="P410">_xlfn.IFS(B410&lt;=25,"Youth",B410&lt;=35,"Young Adult",B410&lt;=50,"Adult",B410&lt;=70,"Senior")</f>
        <v>Adult</v>
      </c>
      <c r="Q410" t="str" cm="1">
        <f t="array" ref="Q410">_xlfn.IFS(G410&lt;10000,"Low Value",G410&lt;=50000,"Mid Value",G410&lt;=150000,"High Value",G410&gt;150000,"Premium")</f>
        <v>Mid Value</v>
      </c>
      <c r="R410" t="str" cm="1">
        <f t="array" ref="R410">_xlfn.IFS(I410&lt;500,"High Risk",I410&lt;650,"Medium Risk",I410&lt;750,"Low Risk",I410&gt;=750,"Very Low Risk")</f>
        <v>Medium Risk</v>
      </c>
    </row>
    <row r="411" spans="1:18">
      <c r="A411" t="s">
        <v>443</v>
      </c>
      <c r="B411">
        <v>19</v>
      </c>
      <c r="C411" t="s">
        <v>22</v>
      </c>
      <c r="D411" t="s">
        <v>23</v>
      </c>
      <c r="E411" t="s">
        <v>27</v>
      </c>
      <c r="F411" t="s">
        <v>31</v>
      </c>
      <c r="G411">
        <v>90949.33</v>
      </c>
      <c r="H411">
        <v>116198.1</v>
      </c>
      <c r="I411">
        <v>562</v>
      </c>
      <c r="J411">
        <v>57217.599999999999</v>
      </c>
      <c r="K411" t="s">
        <v>25</v>
      </c>
      <c r="L411">
        <v>36</v>
      </c>
      <c r="M411" s="1">
        <v>43644</v>
      </c>
      <c r="N411" t="s">
        <v>20</v>
      </c>
      <c r="O411" t="str" cm="1">
        <f t="array" ref="O411">_xlfn.IFS(L411&lt;=15, "Low Engagement", L411&lt;=35, "Active", L411&lt;=60, "Highly Active", L411&gt;60, "Power User")</f>
        <v>Highly Active</v>
      </c>
      <c r="P411" t="str" cm="1">
        <f t="array" ref="P411">_xlfn.IFS(B411&lt;=25,"Youth",B411&lt;=35,"Young Adult",B411&lt;=50,"Adult",B411&lt;=70,"Senior")</f>
        <v>Youth</v>
      </c>
      <c r="Q411" t="str" cm="1">
        <f t="array" ref="Q411">_xlfn.IFS(G411&lt;10000,"Low Value",G411&lt;=50000,"Mid Value",G411&lt;=150000,"High Value",G411&gt;150000,"Premium")</f>
        <v>High Value</v>
      </c>
      <c r="R411" t="str" cm="1">
        <f t="array" ref="R411">_xlfn.IFS(I411&lt;500,"High Risk",I411&lt;650,"Medium Risk",I411&lt;750,"Low Risk",I411&gt;=750,"Very Low Risk")</f>
        <v>Medium Risk</v>
      </c>
    </row>
    <row r="412" spans="1:18">
      <c r="A412" t="s">
        <v>444</v>
      </c>
      <c r="B412">
        <v>44</v>
      </c>
      <c r="C412" t="s">
        <v>22</v>
      </c>
      <c r="D412" t="s">
        <v>29</v>
      </c>
      <c r="E412" t="s">
        <v>24</v>
      </c>
      <c r="F412" t="s">
        <v>31</v>
      </c>
      <c r="G412">
        <v>98399.26</v>
      </c>
      <c r="H412">
        <v>374.61</v>
      </c>
      <c r="I412">
        <v>805</v>
      </c>
      <c r="J412">
        <v>230177.23</v>
      </c>
      <c r="K412" t="s">
        <v>38</v>
      </c>
      <c r="L412">
        <v>46</v>
      </c>
      <c r="M412" s="1">
        <v>44998</v>
      </c>
      <c r="N412" t="s">
        <v>20</v>
      </c>
      <c r="O412" t="str" cm="1">
        <f t="array" ref="O412">_xlfn.IFS(L412&lt;=15, "Low Engagement", L412&lt;=35, "Active", L412&lt;=60, "Highly Active", L412&gt;60, "Power User")</f>
        <v>Highly Active</v>
      </c>
      <c r="P412" t="str" cm="1">
        <f t="array" ref="P412">_xlfn.IFS(B412&lt;=25,"Youth",B412&lt;=35,"Young Adult",B412&lt;=50,"Adult",B412&lt;=70,"Senior")</f>
        <v>Adult</v>
      </c>
      <c r="Q412" t="str" cm="1">
        <f t="array" ref="Q412">_xlfn.IFS(G412&lt;10000,"Low Value",G412&lt;=50000,"Mid Value",G412&lt;=150000,"High Value",G412&gt;150000,"Premium")</f>
        <v>High Value</v>
      </c>
      <c r="R412" t="str" cm="1">
        <f t="array" ref="R412">_xlfn.IFS(I412&lt;500,"High Risk",I412&lt;650,"Medium Risk",I412&lt;750,"Low Risk",I412&gt;=750,"Very Low Risk")</f>
        <v>Very Low Risk</v>
      </c>
    </row>
    <row r="413" spans="1:18">
      <c r="A413" t="s">
        <v>445</v>
      </c>
      <c r="B413">
        <v>59</v>
      </c>
      <c r="C413" t="s">
        <v>15</v>
      </c>
      <c r="D413" t="s">
        <v>29</v>
      </c>
      <c r="E413" t="s">
        <v>17</v>
      </c>
      <c r="F413" t="s">
        <v>18</v>
      </c>
      <c r="G413">
        <v>89802.41</v>
      </c>
      <c r="H413">
        <v>129648.53</v>
      </c>
      <c r="I413">
        <v>811</v>
      </c>
      <c r="J413">
        <v>106385.4</v>
      </c>
      <c r="K413" t="s">
        <v>38</v>
      </c>
      <c r="L413">
        <v>21</v>
      </c>
      <c r="M413" s="1">
        <v>44706</v>
      </c>
      <c r="N413" t="s">
        <v>20</v>
      </c>
      <c r="O413" t="str" cm="1">
        <f t="array" ref="O413">_xlfn.IFS(L413&lt;=15, "Low Engagement", L413&lt;=35, "Active", L413&lt;=60, "Highly Active", L413&gt;60, "Power User")</f>
        <v>Active</v>
      </c>
      <c r="P413" t="str" cm="1">
        <f t="array" ref="P413">_xlfn.IFS(B413&lt;=25,"Youth",B413&lt;=35,"Young Adult",B413&lt;=50,"Adult",B413&lt;=70,"Senior")</f>
        <v>Senior</v>
      </c>
      <c r="Q413" t="str" cm="1">
        <f t="array" ref="Q413">_xlfn.IFS(G413&lt;10000,"Low Value",G413&lt;=50000,"Mid Value",G413&lt;=150000,"High Value",G413&gt;150000,"Premium")</f>
        <v>High Value</v>
      </c>
      <c r="R413" t="str" cm="1">
        <f t="array" ref="R413">_xlfn.IFS(I413&lt;500,"High Risk",I413&lt;650,"Medium Risk",I413&lt;750,"Low Risk",I413&gt;=750,"Very Low Risk")</f>
        <v>Very Low Risk</v>
      </c>
    </row>
    <row r="414" spans="1:18">
      <c r="A414" t="s">
        <v>446</v>
      </c>
      <c r="B414">
        <v>19</v>
      </c>
      <c r="C414" t="s">
        <v>22</v>
      </c>
      <c r="D414" t="s">
        <v>16</v>
      </c>
      <c r="E414" t="s">
        <v>17</v>
      </c>
      <c r="F414" t="s">
        <v>18</v>
      </c>
      <c r="G414">
        <v>40085.279999999999</v>
      </c>
      <c r="H414">
        <v>40955.99</v>
      </c>
      <c r="I414">
        <v>823</v>
      </c>
      <c r="J414">
        <v>304249.99</v>
      </c>
      <c r="K414" t="s">
        <v>25</v>
      </c>
      <c r="L414">
        <v>22</v>
      </c>
      <c r="M414" s="1">
        <v>44708</v>
      </c>
      <c r="N414" t="s">
        <v>20</v>
      </c>
      <c r="O414" t="str" cm="1">
        <f t="array" ref="O414">_xlfn.IFS(L414&lt;=15, "Low Engagement", L414&lt;=35, "Active", L414&lt;=60, "Highly Active", L414&gt;60, "Power User")</f>
        <v>Active</v>
      </c>
      <c r="P414" t="str" cm="1">
        <f t="array" ref="P414">_xlfn.IFS(B414&lt;=25,"Youth",B414&lt;=35,"Young Adult",B414&lt;=50,"Adult",B414&lt;=70,"Senior")</f>
        <v>Youth</v>
      </c>
      <c r="Q414" t="str" cm="1">
        <f t="array" ref="Q414">_xlfn.IFS(G414&lt;10000,"Low Value",G414&lt;=50000,"Mid Value",G414&lt;=150000,"High Value",G414&gt;150000,"Premium")</f>
        <v>Mid Value</v>
      </c>
      <c r="R414" t="str" cm="1">
        <f t="array" ref="R414">_xlfn.IFS(I414&lt;500,"High Risk",I414&lt;650,"Medium Risk",I414&lt;750,"Low Risk",I414&gt;=750,"Very Low Risk")</f>
        <v>Very Low Risk</v>
      </c>
    </row>
    <row r="415" spans="1:18">
      <c r="A415" t="s">
        <v>447</v>
      </c>
      <c r="B415">
        <v>43</v>
      </c>
      <c r="C415" t="s">
        <v>22</v>
      </c>
      <c r="D415" t="s">
        <v>23</v>
      </c>
      <c r="E415" t="s">
        <v>27</v>
      </c>
      <c r="F415" t="s">
        <v>45</v>
      </c>
      <c r="G415">
        <v>478995.92</v>
      </c>
      <c r="H415">
        <v>110775.02</v>
      </c>
      <c r="I415">
        <v>611</v>
      </c>
      <c r="J415">
        <v>160311.67999999999</v>
      </c>
      <c r="K415" t="s">
        <v>25</v>
      </c>
      <c r="L415">
        <v>9</v>
      </c>
      <c r="M415" s="1">
        <v>44032</v>
      </c>
      <c r="N415" t="s">
        <v>20</v>
      </c>
      <c r="O415" t="str" cm="1">
        <f t="array" ref="O415">_xlfn.IFS(L415&lt;=15, "Low Engagement", L415&lt;=35, "Active", L415&lt;=60, "Highly Active", L415&gt;60, "Power User")</f>
        <v>Low Engagement</v>
      </c>
      <c r="P415" t="str" cm="1">
        <f t="array" ref="P415">_xlfn.IFS(B415&lt;=25,"Youth",B415&lt;=35,"Young Adult",B415&lt;=50,"Adult",B415&lt;=70,"Senior")</f>
        <v>Adult</v>
      </c>
      <c r="Q415" t="str" cm="1">
        <f t="array" ref="Q415">_xlfn.IFS(G415&lt;10000,"Low Value",G415&lt;=50000,"Mid Value",G415&lt;=150000,"High Value",G415&gt;150000,"Premium")</f>
        <v>Premium</v>
      </c>
      <c r="R415" t="str" cm="1">
        <f t="array" ref="R415">_xlfn.IFS(I415&lt;500,"High Risk",I415&lt;650,"Medium Risk",I415&lt;750,"Low Risk",I415&gt;=750,"Very Low Risk")</f>
        <v>Medium Risk</v>
      </c>
    </row>
    <row r="416" spans="1:18">
      <c r="A416" t="s">
        <v>448</v>
      </c>
      <c r="B416">
        <v>34</v>
      </c>
      <c r="C416" t="s">
        <v>15</v>
      </c>
      <c r="D416" t="s">
        <v>37</v>
      </c>
      <c r="E416" t="s">
        <v>17</v>
      </c>
      <c r="F416" t="s">
        <v>31</v>
      </c>
      <c r="G416">
        <v>99600.72</v>
      </c>
      <c r="H416">
        <v>138070.85999999999</v>
      </c>
      <c r="I416">
        <v>473</v>
      </c>
      <c r="J416">
        <v>8324.17</v>
      </c>
      <c r="K416" t="s">
        <v>25</v>
      </c>
      <c r="L416">
        <v>34</v>
      </c>
      <c r="M416" s="1">
        <v>43685</v>
      </c>
      <c r="N416" t="s">
        <v>20</v>
      </c>
      <c r="O416" t="str" cm="1">
        <f t="array" ref="O416">_xlfn.IFS(L416&lt;=15, "Low Engagement", L416&lt;=35, "Active", L416&lt;=60, "Highly Active", L416&gt;60, "Power User")</f>
        <v>Active</v>
      </c>
      <c r="P416" t="str" cm="1">
        <f t="array" ref="P416">_xlfn.IFS(B416&lt;=25,"Youth",B416&lt;=35,"Young Adult",B416&lt;=50,"Adult",B416&lt;=70,"Senior")</f>
        <v>Young Adult</v>
      </c>
      <c r="Q416" t="str" cm="1">
        <f t="array" ref="Q416">_xlfn.IFS(G416&lt;10000,"Low Value",G416&lt;=50000,"Mid Value",G416&lt;=150000,"High Value",G416&gt;150000,"Premium")</f>
        <v>High Value</v>
      </c>
      <c r="R416" t="str" cm="1">
        <f t="array" ref="R416">_xlfn.IFS(I416&lt;500,"High Risk",I416&lt;650,"Medium Risk",I416&lt;750,"Low Risk",I416&gt;=750,"Very Low Risk")</f>
        <v>High Risk</v>
      </c>
    </row>
    <row r="417" spans="1:18">
      <c r="A417" t="s">
        <v>449</v>
      </c>
      <c r="B417">
        <v>57</v>
      </c>
      <c r="C417" t="s">
        <v>22</v>
      </c>
      <c r="D417" t="s">
        <v>16</v>
      </c>
      <c r="E417" t="s">
        <v>27</v>
      </c>
      <c r="F417" t="s">
        <v>31</v>
      </c>
      <c r="G417">
        <v>194887.2</v>
      </c>
      <c r="H417">
        <v>105545.45</v>
      </c>
      <c r="I417">
        <v>730</v>
      </c>
      <c r="J417">
        <v>215018.89</v>
      </c>
      <c r="K417" t="s">
        <v>25</v>
      </c>
      <c r="L417">
        <v>59</v>
      </c>
      <c r="M417" s="1">
        <v>43967</v>
      </c>
      <c r="N417" t="s">
        <v>20</v>
      </c>
      <c r="O417" t="str" cm="1">
        <f t="array" ref="O417">_xlfn.IFS(L417&lt;=15, "Low Engagement", L417&lt;=35, "Active", L417&lt;=60, "Highly Active", L417&gt;60, "Power User")</f>
        <v>Highly Active</v>
      </c>
      <c r="P417" t="str" cm="1">
        <f t="array" ref="P417">_xlfn.IFS(B417&lt;=25,"Youth",B417&lt;=35,"Young Adult",B417&lt;=50,"Adult",B417&lt;=70,"Senior")</f>
        <v>Senior</v>
      </c>
      <c r="Q417" t="str" cm="1">
        <f t="array" ref="Q417">_xlfn.IFS(G417&lt;10000,"Low Value",G417&lt;=50000,"Mid Value",G417&lt;=150000,"High Value",G417&gt;150000,"Premium")</f>
        <v>Premium</v>
      </c>
      <c r="R417" t="str" cm="1">
        <f t="array" ref="R417">_xlfn.IFS(I417&lt;500,"High Risk",I417&lt;650,"Medium Risk",I417&lt;750,"Low Risk",I417&gt;=750,"Very Low Risk")</f>
        <v>Low Risk</v>
      </c>
    </row>
    <row r="418" spans="1:18">
      <c r="A418" t="s">
        <v>450</v>
      </c>
      <c r="B418">
        <v>50</v>
      </c>
      <c r="C418" t="s">
        <v>15</v>
      </c>
      <c r="D418" t="s">
        <v>16</v>
      </c>
      <c r="E418" t="s">
        <v>17</v>
      </c>
      <c r="F418" t="s">
        <v>33</v>
      </c>
      <c r="G418">
        <v>11147.76</v>
      </c>
      <c r="H418">
        <v>32692.76</v>
      </c>
      <c r="I418">
        <v>762</v>
      </c>
      <c r="J418">
        <v>79215.63</v>
      </c>
      <c r="K418" t="s">
        <v>38</v>
      </c>
      <c r="L418">
        <v>57</v>
      </c>
      <c r="M418" s="1">
        <v>44527</v>
      </c>
      <c r="N418" t="s">
        <v>35</v>
      </c>
      <c r="O418" t="str" cm="1">
        <f t="array" ref="O418">_xlfn.IFS(L418&lt;=15, "Low Engagement", L418&lt;=35, "Active", L418&lt;=60, "Highly Active", L418&gt;60, "Power User")</f>
        <v>Highly Active</v>
      </c>
      <c r="P418" t="str" cm="1">
        <f t="array" ref="P418">_xlfn.IFS(B418&lt;=25,"Youth",B418&lt;=35,"Young Adult",B418&lt;=50,"Adult",B418&lt;=70,"Senior")</f>
        <v>Adult</v>
      </c>
      <c r="Q418" t="str" cm="1">
        <f t="array" ref="Q418">_xlfn.IFS(G418&lt;10000,"Low Value",G418&lt;=50000,"Mid Value",G418&lt;=150000,"High Value",G418&gt;150000,"Premium")</f>
        <v>Mid Value</v>
      </c>
      <c r="R418" t="str" cm="1">
        <f t="array" ref="R418">_xlfn.IFS(I418&lt;500,"High Risk",I418&lt;650,"Medium Risk",I418&lt;750,"Low Risk",I418&gt;=750,"Very Low Risk")</f>
        <v>Very Low Risk</v>
      </c>
    </row>
    <row r="419" spans="1:18">
      <c r="A419" t="s">
        <v>451</v>
      </c>
      <c r="B419">
        <v>26</v>
      </c>
      <c r="C419" t="s">
        <v>22</v>
      </c>
      <c r="D419" t="s">
        <v>37</v>
      </c>
      <c r="E419" t="s">
        <v>24</v>
      </c>
      <c r="F419" t="s">
        <v>31</v>
      </c>
      <c r="G419">
        <v>180269</v>
      </c>
      <c r="H419">
        <v>7232.33</v>
      </c>
      <c r="I419">
        <v>400</v>
      </c>
      <c r="J419">
        <v>45565.91</v>
      </c>
      <c r="K419" t="s">
        <v>19</v>
      </c>
      <c r="L419">
        <v>26</v>
      </c>
      <c r="M419" s="1">
        <v>45061</v>
      </c>
      <c r="N419" t="s">
        <v>35</v>
      </c>
      <c r="O419" t="str" cm="1">
        <f t="array" ref="O419">_xlfn.IFS(L419&lt;=15, "Low Engagement", L419&lt;=35, "Active", L419&lt;=60, "Highly Active", L419&gt;60, "Power User")</f>
        <v>Active</v>
      </c>
      <c r="P419" t="str" cm="1">
        <f t="array" ref="P419">_xlfn.IFS(B419&lt;=25,"Youth",B419&lt;=35,"Young Adult",B419&lt;=50,"Adult",B419&lt;=70,"Senior")</f>
        <v>Young Adult</v>
      </c>
      <c r="Q419" t="str" cm="1">
        <f t="array" ref="Q419">_xlfn.IFS(G419&lt;10000,"Low Value",G419&lt;=50000,"Mid Value",G419&lt;=150000,"High Value",G419&gt;150000,"Premium")</f>
        <v>Premium</v>
      </c>
      <c r="R419" t="str" cm="1">
        <f t="array" ref="R419">_xlfn.IFS(I419&lt;500,"High Risk",I419&lt;650,"Medium Risk",I419&lt;750,"Low Risk",I419&gt;=750,"Very Low Risk")</f>
        <v>High Risk</v>
      </c>
    </row>
    <row r="420" spans="1:18">
      <c r="A420" t="s">
        <v>452</v>
      </c>
      <c r="B420">
        <v>60</v>
      </c>
      <c r="C420" t="s">
        <v>15</v>
      </c>
      <c r="D420" t="s">
        <v>37</v>
      </c>
      <c r="E420" t="s">
        <v>47</v>
      </c>
      <c r="F420" t="s">
        <v>45</v>
      </c>
      <c r="G420">
        <v>469004.2</v>
      </c>
      <c r="H420">
        <v>23912.1</v>
      </c>
      <c r="I420">
        <v>315</v>
      </c>
      <c r="J420">
        <v>40868.46</v>
      </c>
      <c r="K420" t="s">
        <v>19</v>
      </c>
      <c r="L420">
        <v>1</v>
      </c>
      <c r="M420" s="1">
        <v>44597</v>
      </c>
      <c r="N420" t="s">
        <v>35</v>
      </c>
      <c r="O420" t="str" cm="1">
        <f t="array" ref="O420">_xlfn.IFS(L420&lt;=15, "Low Engagement", L420&lt;=35, "Active", L420&lt;=60, "Highly Active", L420&gt;60, "Power User")</f>
        <v>Low Engagement</v>
      </c>
      <c r="P420" t="str" cm="1">
        <f t="array" ref="P420">_xlfn.IFS(B420&lt;=25,"Youth",B420&lt;=35,"Young Adult",B420&lt;=50,"Adult",B420&lt;=70,"Senior")</f>
        <v>Senior</v>
      </c>
      <c r="Q420" t="str" cm="1">
        <f t="array" ref="Q420">_xlfn.IFS(G420&lt;10000,"Low Value",G420&lt;=50000,"Mid Value",G420&lt;=150000,"High Value",G420&gt;150000,"Premium")</f>
        <v>Premium</v>
      </c>
      <c r="R420" t="str" cm="1">
        <f t="array" ref="R420">_xlfn.IFS(I420&lt;500,"High Risk",I420&lt;650,"Medium Risk",I420&lt;750,"Low Risk",I420&gt;=750,"Very Low Risk")</f>
        <v>High Risk</v>
      </c>
    </row>
    <row r="421" spans="1:18">
      <c r="A421" t="s">
        <v>453</v>
      </c>
      <c r="B421">
        <v>65</v>
      </c>
      <c r="C421" t="s">
        <v>22</v>
      </c>
      <c r="D421" t="s">
        <v>23</v>
      </c>
      <c r="E421" t="s">
        <v>47</v>
      </c>
      <c r="F421" t="s">
        <v>18</v>
      </c>
      <c r="G421">
        <v>96141.07</v>
      </c>
      <c r="H421">
        <v>14222.86</v>
      </c>
      <c r="I421">
        <v>557</v>
      </c>
      <c r="J421">
        <v>49251.93</v>
      </c>
      <c r="K421" t="s">
        <v>38</v>
      </c>
      <c r="L421">
        <v>36</v>
      </c>
      <c r="M421" s="1">
        <v>44705</v>
      </c>
      <c r="N421" t="s">
        <v>20</v>
      </c>
      <c r="O421" t="str" cm="1">
        <f t="array" ref="O421">_xlfn.IFS(L421&lt;=15, "Low Engagement", L421&lt;=35, "Active", L421&lt;=60, "Highly Active", L421&gt;60, "Power User")</f>
        <v>Highly Active</v>
      </c>
      <c r="P421" t="str" cm="1">
        <f t="array" ref="P421">_xlfn.IFS(B421&lt;=25,"Youth",B421&lt;=35,"Young Adult",B421&lt;=50,"Adult",B421&lt;=70,"Senior")</f>
        <v>Senior</v>
      </c>
      <c r="Q421" t="str" cm="1">
        <f t="array" ref="Q421">_xlfn.IFS(G421&lt;10000,"Low Value",G421&lt;=50000,"Mid Value",G421&lt;=150000,"High Value",G421&gt;150000,"Premium")</f>
        <v>High Value</v>
      </c>
      <c r="R421" t="str" cm="1">
        <f t="array" ref="R421">_xlfn.IFS(I421&lt;500,"High Risk",I421&lt;650,"Medium Risk",I421&lt;750,"Low Risk",I421&gt;=750,"Very Low Risk")</f>
        <v>Medium Risk</v>
      </c>
    </row>
    <row r="422" spans="1:18">
      <c r="A422" t="s">
        <v>454</v>
      </c>
      <c r="B422">
        <v>56</v>
      </c>
      <c r="C422" t="s">
        <v>15</v>
      </c>
      <c r="D422" t="s">
        <v>23</v>
      </c>
      <c r="E422" t="s">
        <v>47</v>
      </c>
      <c r="F422" t="s">
        <v>18</v>
      </c>
      <c r="G422">
        <v>2294.58</v>
      </c>
      <c r="H422">
        <v>22879.3</v>
      </c>
      <c r="I422">
        <v>543</v>
      </c>
      <c r="J422">
        <v>167603.23000000001</v>
      </c>
      <c r="K422" t="s">
        <v>25</v>
      </c>
      <c r="L422">
        <v>44</v>
      </c>
      <c r="M422" s="1">
        <v>44239</v>
      </c>
      <c r="N422" t="s">
        <v>20</v>
      </c>
      <c r="O422" t="str" cm="1">
        <f t="array" ref="O422">_xlfn.IFS(L422&lt;=15, "Low Engagement", L422&lt;=35, "Active", L422&lt;=60, "Highly Active", L422&gt;60, "Power User")</f>
        <v>Highly Active</v>
      </c>
      <c r="P422" t="str" cm="1">
        <f t="array" ref="P422">_xlfn.IFS(B422&lt;=25,"Youth",B422&lt;=35,"Young Adult",B422&lt;=50,"Adult",B422&lt;=70,"Senior")</f>
        <v>Senior</v>
      </c>
      <c r="Q422" t="str" cm="1">
        <f t="array" ref="Q422">_xlfn.IFS(G422&lt;10000,"Low Value",G422&lt;=50000,"Mid Value",G422&lt;=150000,"High Value",G422&gt;150000,"Premium")</f>
        <v>Low Value</v>
      </c>
      <c r="R422" t="str" cm="1">
        <f t="array" ref="R422">_xlfn.IFS(I422&lt;500,"High Risk",I422&lt;650,"Medium Risk",I422&lt;750,"Low Risk",I422&gt;=750,"Very Low Risk")</f>
        <v>Medium Risk</v>
      </c>
    </row>
    <row r="423" spans="1:18">
      <c r="A423" t="s">
        <v>455</v>
      </c>
      <c r="B423">
        <v>46</v>
      </c>
      <c r="C423" t="s">
        <v>22</v>
      </c>
      <c r="D423" t="s">
        <v>41</v>
      </c>
      <c r="E423" t="s">
        <v>27</v>
      </c>
      <c r="F423" t="s">
        <v>33</v>
      </c>
      <c r="G423">
        <v>34038.120000000003</v>
      </c>
      <c r="H423">
        <v>92811.38</v>
      </c>
      <c r="I423">
        <v>647</v>
      </c>
      <c r="J423">
        <v>119261.7</v>
      </c>
      <c r="K423" t="s">
        <v>38</v>
      </c>
      <c r="L423">
        <v>5</v>
      </c>
      <c r="M423" s="1">
        <v>44456</v>
      </c>
      <c r="N423" t="s">
        <v>20</v>
      </c>
      <c r="O423" t="str" cm="1">
        <f t="array" ref="O423">_xlfn.IFS(L423&lt;=15, "Low Engagement", L423&lt;=35, "Active", L423&lt;=60, "Highly Active", L423&gt;60, "Power User")</f>
        <v>Low Engagement</v>
      </c>
      <c r="P423" t="str" cm="1">
        <f t="array" ref="P423">_xlfn.IFS(B423&lt;=25,"Youth",B423&lt;=35,"Young Adult",B423&lt;=50,"Adult",B423&lt;=70,"Senior")</f>
        <v>Adult</v>
      </c>
      <c r="Q423" t="str" cm="1">
        <f t="array" ref="Q423">_xlfn.IFS(G423&lt;10000,"Low Value",G423&lt;=50000,"Mid Value",G423&lt;=150000,"High Value",G423&gt;150000,"Premium")</f>
        <v>Mid Value</v>
      </c>
      <c r="R423" t="str" cm="1">
        <f t="array" ref="R423">_xlfn.IFS(I423&lt;500,"High Risk",I423&lt;650,"Medium Risk",I423&lt;750,"Low Risk",I423&gt;=750,"Very Low Risk")</f>
        <v>Medium Risk</v>
      </c>
    </row>
    <row r="424" spans="1:18">
      <c r="A424" t="s">
        <v>456</v>
      </c>
      <c r="B424">
        <v>59</v>
      </c>
      <c r="C424" t="s">
        <v>22</v>
      </c>
      <c r="D424" t="s">
        <v>23</v>
      </c>
      <c r="E424" t="s">
        <v>17</v>
      </c>
      <c r="F424" t="s">
        <v>31</v>
      </c>
      <c r="G424">
        <v>132484.07999999999</v>
      </c>
      <c r="H424">
        <v>138507.04</v>
      </c>
      <c r="I424">
        <v>548</v>
      </c>
      <c r="J424">
        <v>124635.54</v>
      </c>
      <c r="K424" t="s">
        <v>38</v>
      </c>
      <c r="L424">
        <v>41</v>
      </c>
      <c r="M424" s="1">
        <v>44572</v>
      </c>
      <c r="N424" t="s">
        <v>20</v>
      </c>
      <c r="O424" t="str" cm="1">
        <f t="array" ref="O424">_xlfn.IFS(L424&lt;=15, "Low Engagement", L424&lt;=35, "Active", L424&lt;=60, "Highly Active", L424&gt;60, "Power User")</f>
        <v>Highly Active</v>
      </c>
      <c r="P424" t="str" cm="1">
        <f t="array" ref="P424">_xlfn.IFS(B424&lt;=25,"Youth",B424&lt;=35,"Young Adult",B424&lt;=50,"Adult",B424&lt;=70,"Senior")</f>
        <v>Senior</v>
      </c>
      <c r="Q424" t="str" cm="1">
        <f t="array" ref="Q424">_xlfn.IFS(G424&lt;10000,"Low Value",G424&lt;=50000,"Mid Value",G424&lt;=150000,"High Value",G424&gt;150000,"Premium")</f>
        <v>High Value</v>
      </c>
      <c r="R424" t="str" cm="1">
        <f t="array" ref="R424">_xlfn.IFS(I424&lt;500,"High Risk",I424&lt;650,"Medium Risk",I424&lt;750,"Low Risk",I424&gt;=750,"Very Low Risk")</f>
        <v>Medium Risk</v>
      </c>
    </row>
    <row r="425" spans="1:18">
      <c r="A425" t="s">
        <v>457</v>
      </c>
      <c r="B425">
        <v>43</v>
      </c>
      <c r="C425" t="s">
        <v>15</v>
      </c>
      <c r="D425" t="s">
        <v>16</v>
      </c>
      <c r="E425" t="s">
        <v>17</v>
      </c>
      <c r="F425" t="s">
        <v>45</v>
      </c>
      <c r="G425">
        <v>61462.71</v>
      </c>
      <c r="H425">
        <v>177889.79</v>
      </c>
      <c r="I425">
        <v>404</v>
      </c>
      <c r="J425">
        <v>10347.76</v>
      </c>
      <c r="K425" t="s">
        <v>19</v>
      </c>
      <c r="L425">
        <v>22</v>
      </c>
      <c r="M425" s="1">
        <v>44097</v>
      </c>
      <c r="N425" t="s">
        <v>20</v>
      </c>
      <c r="O425" t="str" cm="1">
        <f t="array" ref="O425">_xlfn.IFS(L425&lt;=15, "Low Engagement", L425&lt;=35, "Active", L425&lt;=60, "Highly Active", L425&gt;60, "Power User")</f>
        <v>Active</v>
      </c>
      <c r="P425" t="str" cm="1">
        <f t="array" ref="P425">_xlfn.IFS(B425&lt;=25,"Youth",B425&lt;=35,"Young Adult",B425&lt;=50,"Adult",B425&lt;=70,"Senior")</f>
        <v>Adult</v>
      </c>
      <c r="Q425" t="str" cm="1">
        <f t="array" ref="Q425">_xlfn.IFS(G425&lt;10000,"Low Value",G425&lt;=50000,"Mid Value",G425&lt;=150000,"High Value",G425&gt;150000,"Premium")</f>
        <v>High Value</v>
      </c>
      <c r="R425" t="str" cm="1">
        <f t="array" ref="R425">_xlfn.IFS(I425&lt;500,"High Risk",I425&lt;650,"Medium Risk",I425&lt;750,"Low Risk",I425&gt;=750,"Very Low Risk")</f>
        <v>High Risk</v>
      </c>
    </row>
    <row r="426" spans="1:18">
      <c r="A426" t="s">
        <v>458</v>
      </c>
      <c r="B426">
        <v>52</v>
      </c>
      <c r="C426" t="s">
        <v>15</v>
      </c>
      <c r="D426" t="s">
        <v>41</v>
      </c>
      <c r="E426" t="s">
        <v>47</v>
      </c>
      <c r="F426" t="s">
        <v>18</v>
      </c>
      <c r="G426">
        <v>7297.29</v>
      </c>
      <c r="H426">
        <v>28767.05</v>
      </c>
      <c r="I426">
        <v>586</v>
      </c>
      <c r="J426">
        <v>94310.27</v>
      </c>
      <c r="K426" t="s">
        <v>38</v>
      </c>
      <c r="L426">
        <v>4</v>
      </c>
      <c r="M426" s="1">
        <v>43418</v>
      </c>
      <c r="N426" t="s">
        <v>20</v>
      </c>
      <c r="O426" t="str" cm="1">
        <f t="array" ref="O426">_xlfn.IFS(L426&lt;=15, "Low Engagement", L426&lt;=35, "Active", L426&lt;=60, "Highly Active", L426&gt;60, "Power User")</f>
        <v>Low Engagement</v>
      </c>
      <c r="P426" t="str" cm="1">
        <f t="array" ref="P426">_xlfn.IFS(B426&lt;=25,"Youth",B426&lt;=35,"Young Adult",B426&lt;=50,"Adult",B426&lt;=70,"Senior")</f>
        <v>Senior</v>
      </c>
      <c r="Q426" t="str" cm="1">
        <f t="array" ref="Q426">_xlfn.IFS(G426&lt;10000,"Low Value",G426&lt;=50000,"Mid Value",G426&lt;=150000,"High Value",G426&gt;150000,"Premium")</f>
        <v>Low Value</v>
      </c>
      <c r="R426" t="str" cm="1">
        <f t="array" ref="R426">_xlfn.IFS(I426&lt;500,"High Risk",I426&lt;650,"Medium Risk",I426&lt;750,"Low Risk",I426&gt;=750,"Very Low Risk")</f>
        <v>Medium Risk</v>
      </c>
    </row>
    <row r="427" spans="1:18">
      <c r="A427" t="s">
        <v>459</v>
      </c>
      <c r="B427">
        <v>67</v>
      </c>
      <c r="C427" t="s">
        <v>15</v>
      </c>
      <c r="D427" t="s">
        <v>23</v>
      </c>
      <c r="E427" t="s">
        <v>27</v>
      </c>
      <c r="F427" t="s">
        <v>31</v>
      </c>
      <c r="G427">
        <v>48110.38</v>
      </c>
      <c r="H427">
        <v>48506.28</v>
      </c>
      <c r="I427">
        <v>468</v>
      </c>
      <c r="J427">
        <v>10397.31</v>
      </c>
      <c r="K427" t="s">
        <v>19</v>
      </c>
      <c r="L427">
        <v>48</v>
      </c>
      <c r="M427" s="1">
        <v>43489</v>
      </c>
      <c r="N427" t="s">
        <v>20</v>
      </c>
      <c r="O427" t="str" cm="1">
        <f t="array" ref="O427">_xlfn.IFS(L427&lt;=15, "Low Engagement", L427&lt;=35, "Active", L427&lt;=60, "Highly Active", L427&gt;60, "Power User")</f>
        <v>Highly Active</v>
      </c>
      <c r="P427" t="str" cm="1">
        <f t="array" ref="P427">_xlfn.IFS(B427&lt;=25,"Youth",B427&lt;=35,"Young Adult",B427&lt;=50,"Adult",B427&lt;=70,"Senior")</f>
        <v>Senior</v>
      </c>
      <c r="Q427" t="str" cm="1">
        <f t="array" ref="Q427">_xlfn.IFS(G427&lt;10000,"Low Value",G427&lt;=50000,"Mid Value",G427&lt;=150000,"High Value",G427&gt;150000,"Premium")</f>
        <v>Mid Value</v>
      </c>
      <c r="R427" t="str" cm="1">
        <f t="array" ref="R427">_xlfn.IFS(I427&lt;500,"High Risk",I427&lt;650,"Medium Risk",I427&lt;750,"Low Risk",I427&gt;=750,"Very Low Risk")</f>
        <v>High Risk</v>
      </c>
    </row>
    <row r="428" spans="1:18">
      <c r="A428" t="s">
        <v>460</v>
      </c>
      <c r="B428">
        <v>42</v>
      </c>
      <c r="C428" t="s">
        <v>15</v>
      </c>
      <c r="D428" t="s">
        <v>16</v>
      </c>
      <c r="E428" t="s">
        <v>27</v>
      </c>
      <c r="F428" t="s">
        <v>33</v>
      </c>
      <c r="G428">
        <v>81741.570000000007</v>
      </c>
      <c r="H428">
        <v>35595.339999999997</v>
      </c>
      <c r="I428">
        <v>719</v>
      </c>
      <c r="J428">
        <v>306373.73</v>
      </c>
      <c r="K428" t="s">
        <v>38</v>
      </c>
      <c r="L428">
        <v>2</v>
      </c>
      <c r="M428" s="1">
        <v>43708</v>
      </c>
      <c r="N428" t="s">
        <v>20</v>
      </c>
      <c r="O428" t="str" cm="1">
        <f t="array" ref="O428">_xlfn.IFS(L428&lt;=15, "Low Engagement", L428&lt;=35, "Active", L428&lt;=60, "Highly Active", L428&gt;60, "Power User")</f>
        <v>Low Engagement</v>
      </c>
      <c r="P428" t="str" cm="1">
        <f t="array" ref="P428">_xlfn.IFS(B428&lt;=25,"Youth",B428&lt;=35,"Young Adult",B428&lt;=50,"Adult",B428&lt;=70,"Senior")</f>
        <v>Adult</v>
      </c>
      <c r="Q428" t="str" cm="1">
        <f t="array" ref="Q428">_xlfn.IFS(G428&lt;10000,"Low Value",G428&lt;=50000,"Mid Value",G428&lt;=150000,"High Value",G428&gt;150000,"Premium")</f>
        <v>High Value</v>
      </c>
      <c r="R428" t="str" cm="1">
        <f t="array" ref="R428">_xlfn.IFS(I428&lt;500,"High Risk",I428&lt;650,"Medium Risk",I428&lt;750,"Low Risk",I428&gt;=750,"Very Low Risk")</f>
        <v>Low Risk</v>
      </c>
    </row>
    <row r="429" spans="1:18">
      <c r="A429" t="s">
        <v>461</v>
      </c>
      <c r="B429">
        <v>41</v>
      </c>
      <c r="C429" t="s">
        <v>22</v>
      </c>
      <c r="D429" t="s">
        <v>29</v>
      </c>
      <c r="E429" t="s">
        <v>27</v>
      </c>
      <c r="F429" t="s">
        <v>18</v>
      </c>
      <c r="G429">
        <v>55044.35</v>
      </c>
      <c r="H429">
        <v>133352.72</v>
      </c>
      <c r="I429">
        <v>346</v>
      </c>
      <c r="J429">
        <v>25359.55</v>
      </c>
      <c r="K429" t="s">
        <v>19</v>
      </c>
      <c r="L429">
        <v>16</v>
      </c>
      <c r="M429" s="1">
        <v>43546</v>
      </c>
      <c r="N429" t="s">
        <v>20</v>
      </c>
      <c r="O429" t="str" cm="1">
        <f t="array" ref="O429">_xlfn.IFS(L429&lt;=15, "Low Engagement", L429&lt;=35, "Active", L429&lt;=60, "Highly Active", L429&gt;60, "Power User")</f>
        <v>Active</v>
      </c>
      <c r="P429" t="str" cm="1">
        <f t="array" ref="P429">_xlfn.IFS(B429&lt;=25,"Youth",B429&lt;=35,"Young Adult",B429&lt;=50,"Adult",B429&lt;=70,"Senior")</f>
        <v>Adult</v>
      </c>
      <c r="Q429" t="str" cm="1">
        <f t="array" ref="Q429">_xlfn.IFS(G429&lt;10000,"Low Value",G429&lt;=50000,"Mid Value",G429&lt;=150000,"High Value",G429&gt;150000,"Premium")</f>
        <v>High Value</v>
      </c>
      <c r="R429" t="str" cm="1">
        <f t="array" ref="R429">_xlfn.IFS(I429&lt;500,"High Risk",I429&lt;650,"Medium Risk",I429&lt;750,"Low Risk",I429&gt;=750,"Very Low Risk")</f>
        <v>High Risk</v>
      </c>
    </row>
    <row r="430" spans="1:18">
      <c r="A430" t="s">
        <v>462</v>
      </c>
      <c r="B430">
        <v>30</v>
      </c>
      <c r="C430" t="s">
        <v>22</v>
      </c>
      <c r="D430" t="s">
        <v>29</v>
      </c>
      <c r="E430" t="s">
        <v>17</v>
      </c>
      <c r="F430" t="s">
        <v>33</v>
      </c>
      <c r="G430">
        <v>14796.56</v>
      </c>
      <c r="H430">
        <v>285747.18</v>
      </c>
      <c r="I430">
        <v>342</v>
      </c>
      <c r="J430">
        <v>7241.01</v>
      </c>
      <c r="K430" t="s">
        <v>25</v>
      </c>
      <c r="L430">
        <v>16</v>
      </c>
      <c r="M430" s="1">
        <v>45084</v>
      </c>
      <c r="N430" t="s">
        <v>35</v>
      </c>
      <c r="O430" t="str" cm="1">
        <f t="array" ref="O430">_xlfn.IFS(L430&lt;=15, "Low Engagement", L430&lt;=35, "Active", L430&lt;=60, "Highly Active", L430&gt;60, "Power User")</f>
        <v>Active</v>
      </c>
      <c r="P430" t="str" cm="1">
        <f t="array" ref="P430">_xlfn.IFS(B430&lt;=25,"Youth",B430&lt;=35,"Young Adult",B430&lt;=50,"Adult",B430&lt;=70,"Senior")</f>
        <v>Young Adult</v>
      </c>
      <c r="Q430" t="str" cm="1">
        <f t="array" ref="Q430">_xlfn.IFS(G430&lt;10000,"Low Value",G430&lt;=50000,"Mid Value",G430&lt;=150000,"High Value",G430&gt;150000,"Premium")</f>
        <v>Mid Value</v>
      </c>
      <c r="R430" t="str" cm="1">
        <f t="array" ref="R430">_xlfn.IFS(I430&lt;500,"High Risk",I430&lt;650,"Medium Risk",I430&lt;750,"Low Risk",I430&gt;=750,"Very Low Risk")</f>
        <v>High Risk</v>
      </c>
    </row>
    <row r="431" spans="1:18">
      <c r="A431" t="s">
        <v>463</v>
      </c>
      <c r="B431">
        <v>24</v>
      </c>
      <c r="C431" t="s">
        <v>15</v>
      </c>
      <c r="D431" t="s">
        <v>23</v>
      </c>
      <c r="E431" t="s">
        <v>27</v>
      </c>
      <c r="F431" t="s">
        <v>31</v>
      </c>
      <c r="G431">
        <v>38221.61</v>
      </c>
      <c r="H431">
        <v>198252.93</v>
      </c>
      <c r="I431">
        <v>620</v>
      </c>
      <c r="J431">
        <v>133026.47</v>
      </c>
      <c r="K431" t="s">
        <v>38</v>
      </c>
      <c r="L431">
        <v>53</v>
      </c>
      <c r="M431" s="1">
        <v>43220</v>
      </c>
      <c r="N431" t="s">
        <v>20</v>
      </c>
      <c r="O431" t="str" cm="1">
        <f t="array" ref="O431">_xlfn.IFS(L431&lt;=15, "Low Engagement", L431&lt;=35, "Active", L431&lt;=60, "Highly Active", L431&gt;60, "Power User")</f>
        <v>Highly Active</v>
      </c>
      <c r="P431" t="str" cm="1">
        <f t="array" ref="P431">_xlfn.IFS(B431&lt;=25,"Youth",B431&lt;=35,"Young Adult",B431&lt;=50,"Adult",B431&lt;=70,"Senior")</f>
        <v>Youth</v>
      </c>
      <c r="Q431" t="str" cm="1">
        <f t="array" ref="Q431">_xlfn.IFS(G431&lt;10000,"Low Value",G431&lt;=50000,"Mid Value",G431&lt;=150000,"High Value",G431&gt;150000,"Premium")</f>
        <v>Mid Value</v>
      </c>
      <c r="R431" t="str" cm="1">
        <f t="array" ref="R431">_xlfn.IFS(I431&lt;500,"High Risk",I431&lt;650,"Medium Risk",I431&lt;750,"Low Risk",I431&gt;=750,"Very Low Risk")</f>
        <v>Medium Risk</v>
      </c>
    </row>
    <row r="432" spans="1:18">
      <c r="A432" t="s">
        <v>464</v>
      </c>
      <c r="B432">
        <v>53</v>
      </c>
      <c r="C432" t="s">
        <v>22</v>
      </c>
      <c r="D432" t="s">
        <v>23</v>
      </c>
      <c r="E432" t="s">
        <v>27</v>
      </c>
      <c r="F432" t="s">
        <v>31</v>
      </c>
      <c r="G432">
        <v>102442.61</v>
      </c>
      <c r="H432">
        <v>112307.92</v>
      </c>
      <c r="I432">
        <v>520</v>
      </c>
      <c r="J432">
        <v>121982.38</v>
      </c>
      <c r="K432" t="s">
        <v>25</v>
      </c>
      <c r="L432">
        <v>56</v>
      </c>
      <c r="M432" s="1">
        <v>44287</v>
      </c>
      <c r="N432" t="s">
        <v>20</v>
      </c>
      <c r="O432" t="str" cm="1">
        <f t="array" ref="O432">_xlfn.IFS(L432&lt;=15, "Low Engagement", L432&lt;=35, "Active", L432&lt;=60, "Highly Active", L432&gt;60, "Power User")</f>
        <v>Highly Active</v>
      </c>
      <c r="P432" t="str" cm="1">
        <f t="array" ref="P432">_xlfn.IFS(B432&lt;=25,"Youth",B432&lt;=35,"Young Adult",B432&lt;=50,"Adult",B432&lt;=70,"Senior")</f>
        <v>Senior</v>
      </c>
      <c r="Q432" t="str" cm="1">
        <f t="array" ref="Q432">_xlfn.IFS(G432&lt;10000,"Low Value",G432&lt;=50000,"Mid Value",G432&lt;=150000,"High Value",G432&gt;150000,"Premium")</f>
        <v>High Value</v>
      </c>
      <c r="R432" t="str" cm="1">
        <f t="array" ref="R432">_xlfn.IFS(I432&lt;500,"High Risk",I432&lt;650,"Medium Risk",I432&lt;750,"Low Risk",I432&gt;=750,"Very Low Risk")</f>
        <v>Medium Risk</v>
      </c>
    </row>
    <row r="433" spans="1:18">
      <c r="A433" t="s">
        <v>465</v>
      </c>
      <c r="B433">
        <v>62</v>
      </c>
      <c r="C433" t="s">
        <v>15</v>
      </c>
      <c r="D433" t="s">
        <v>16</v>
      </c>
      <c r="E433" t="s">
        <v>27</v>
      </c>
      <c r="F433" t="s">
        <v>31</v>
      </c>
      <c r="G433">
        <v>120818.42</v>
      </c>
      <c r="H433">
        <v>109573.88</v>
      </c>
      <c r="I433">
        <v>812</v>
      </c>
      <c r="J433">
        <v>486952.33</v>
      </c>
      <c r="K433" t="s">
        <v>25</v>
      </c>
      <c r="L433">
        <v>56</v>
      </c>
      <c r="M433" s="1">
        <v>44607</v>
      </c>
      <c r="N433" t="s">
        <v>20</v>
      </c>
      <c r="O433" t="str" cm="1">
        <f t="array" ref="O433">_xlfn.IFS(L433&lt;=15, "Low Engagement", L433&lt;=35, "Active", L433&lt;=60, "Highly Active", L433&gt;60, "Power User")</f>
        <v>Highly Active</v>
      </c>
      <c r="P433" t="str" cm="1">
        <f t="array" ref="P433">_xlfn.IFS(B433&lt;=25,"Youth",B433&lt;=35,"Young Adult",B433&lt;=50,"Adult",B433&lt;=70,"Senior")</f>
        <v>Senior</v>
      </c>
      <c r="Q433" t="str" cm="1">
        <f t="array" ref="Q433">_xlfn.IFS(G433&lt;10000,"Low Value",G433&lt;=50000,"Mid Value",G433&lt;=150000,"High Value",G433&gt;150000,"Premium")</f>
        <v>High Value</v>
      </c>
      <c r="R433" t="str" cm="1">
        <f t="array" ref="R433">_xlfn.IFS(I433&lt;500,"High Risk",I433&lt;650,"Medium Risk",I433&lt;750,"Low Risk",I433&gt;=750,"Very Low Risk")</f>
        <v>Very Low Risk</v>
      </c>
    </row>
    <row r="434" spans="1:18">
      <c r="A434" t="s">
        <v>466</v>
      </c>
      <c r="B434">
        <v>37</v>
      </c>
      <c r="C434" t="s">
        <v>15</v>
      </c>
      <c r="D434" t="s">
        <v>37</v>
      </c>
      <c r="E434" t="s">
        <v>27</v>
      </c>
      <c r="F434" t="s">
        <v>33</v>
      </c>
      <c r="G434">
        <v>30776.240000000002</v>
      </c>
      <c r="H434">
        <v>139643.84</v>
      </c>
      <c r="I434">
        <v>740</v>
      </c>
      <c r="J434">
        <v>475499</v>
      </c>
      <c r="K434" t="s">
        <v>38</v>
      </c>
      <c r="L434">
        <v>22</v>
      </c>
      <c r="M434" s="1">
        <v>44211</v>
      </c>
      <c r="N434" t="s">
        <v>20</v>
      </c>
      <c r="O434" t="str" cm="1">
        <f t="array" ref="O434">_xlfn.IFS(L434&lt;=15, "Low Engagement", L434&lt;=35, "Active", L434&lt;=60, "Highly Active", L434&gt;60, "Power User")</f>
        <v>Active</v>
      </c>
      <c r="P434" t="str" cm="1">
        <f t="array" ref="P434">_xlfn.IFS(B434&lt;=25,"Youth",B434&lt;=35,"Young Adult",B434&lt;=50,"Adult",B434&lt;=70,"Senior")</f>
        <v>Adult</v>
      </c>
      <c r="Q434" t="str" cm="1">
        <f t="array" ref="Q434">_xlfn.IFS(G434&lt;10000,"Low Value",G434&lt;=50000,"Mid Value",G434&lt;=150000,"High Value",G434&gt;150000,"Premium")</f>
        <v>Mid Value</v>
      </c>
      <c r="R434" t="str" cm="1">
        <f t="array" ref="R434">_xlfn.IFS(I434&lt;500,"High Risk",I434&lt;650,"Medium Risk",I434&lt;750,"Low Risk",I434&gt;=750,"Very Low Risk")</f>
        <v>Low Risk</v>
      </c>
    </row>
    <row r="435" spans="1:18">
      <c r="A435" t="s">
        <v>467</v>
      </c>
      <c r="B435">
        <v>18</v>
      </c>
      <c r="C435" t="s">
        <v>22</v>
      </c>
      <c r="D435" t="s">
        <v>37</v>
      </c>
      <c r="E435" t="s">
        <v>24</v>
      </c>
      <c r="F435" t="s">
        <v>18</v>
      </c>
      <c r="G435">
        <v>40485.300000000003</v>
      </c>
      <c r="H435">
        <v>11112.7</v>
      </c>
      <c r="I435">
        <v>443</v>
      </c>
      <c r="J435">
        <v>44066.68</v>
      </c>
      <c r="K435" t="s">
        <v>25</v>
      </c>
      <c r="L435">
        <v>43</v>
      </c>
      <c r="M435" s="1">
        <v>43225</v>
      </c>
      <c r="N435" t="s">
        <v>20</v>
      </c>
      <c r="O435" t="str" cm="1">
        <f t="array" ref="O435">_xlfn.IFS(L435&lt;=15, "Low Engagement", L435&lt;=35, "Active", L435&lt;=60, "Highly Active", L435&gt;60, "Power User")</f>
        <v>Highly Active</v>
      </c>
      <c r="P435" t="str" cm="1">
        <f t="array" ref="P435">_xlfn.IFS(B435&lt;=25,"Youth",B435&lt;=35,"Young Adult",B435&lt;=50,"Adult",B435&lt;=70,"Senior")</f>
        <v>Youth</v>
      </c>
      <c r="Q435" t="str" cm="1">
        <f t="array" ref="Q435">_xlfn.IFS(G435&lt;10000,"Low Value",G435&lt;=50000,"Mid Value",G435&lt;=150000,"High Value",G435&gt;150000,"Premium")</f>
        <v>Mid Value</v>
      </c>
      <c r="R435" t="str" cm="1">
        <f t="array" ref="R435">_xlfn.IFS(I435&lt;500,"High Risk",I435&lt;650,"Medium Risk",I435&lt;750,"Low Risk",I435&gt;=750,"Very Low Risk")</f>
        <v>High Risk</v>
      </c>
    </row>
    <row r="436" spans="1:18">
      <c r="A436" t="s">
        <v>468</v>
      </c>
      <c r="B436">
        <v>25</v>
      </c>
      <c r="C436" t="s">
        <v>22</v>
      </c>
      <c r="D436" t="s">
        <v>29</v>
      </c>
      <c r="E436" t="s">
        <v>27</v>
      </c>
      <c r="F436" t="s">
        <v>18</v>
      </c>
      <c r="G436">
        <v>90535.74</v>
      </c>
      <c r="H436">
        <v>137794.97</v>
      </c>
      <c r="I436">
        <v>327</v>
      </c>
      <c r="J436">
        <v>33481.949999999997</v>
      </c>
      <c r="K436" t="s">
        <v>19</v>
      </c>
      <c r="L436">
        <v>1</v>
      </c>
      <c r="M436" s="1">
        <v>44632</v>
      </c>
      <c r="N436" t="s">
        <v>20</v>
      </c>
      <c r="O436" t="str" cm="1">
        <f t="array" ref="O436">_xlfn.IFS(L436&lt;=15, "Low Engagement", L436&lt;=35, "Active", L436&lt;=60, "Highly Active", L436&gt;60, "Power User")</f>
        <v>Low Engagement</v>
      </c>
      <c r="P436" t="str" cm="1">
        <f t="array" ref="P436">_xlfn.IFS(B436&lt;=25,"Youth",B436&lt;=35,"Young Adult",B436&lt;=50,"Adult",B436&lt;=70,"Senior")</f>
        <v>Youth</v>
      </c>
      <c r="Q436" t="str" cm="1">
        <f t="array" ref="Q436">_xlfn.IFS(G436&lt;10000,"Low Value",G436&lt;=50000,"Mid Value",G436&lt;=150000,"High Value",G436&gt;150000,"Premium")</f>
        <v>High Value</v>
      </c>
      <c r="R436" t="str" cm="1">
        <f t="array" ref="R436">_xlfn.IFS(I436&lt;500,"High Risk",I436&lt;650,"Medium Risk",I436&lt;750,"Low Risk",I436&gt;=750,"Very Low Risk")</f>
        <v>High Risk</v>
      </c>
    </row>
    <row r="437" spans="1:18">
      <c r="A437" t="s">
        <v>469</v>
      </c>
      <c r="B437">
        <v>63</v>
      </c>
      <c r="C437" t="s">
        <v>22</v>
      </c>
      <c r="D437" t="s">
        <v>23</v>
      </c>
      <c r="E437" t="s">
        <v>17</v>
      </c>
      <c r="F437" t="s">
        <v>33</v>
      </c>
      <c r="G437">
        <v>149845.9</v>
      </c>
      <c r="H437">
        <v>264719.84000000003</v>
      </c>
      <c r="I437">
        <v>466</v>
      </c>
      <c r="J437">
        <v>12238.41</v>
      </c>
      <c r="K437" t="s">
        <v>19</v>
      </c>
      <c r="L437">
        <v>15</v>
      </c>
      <c r="M437" s="1">
        <v>43743</v>
      </c>
      <c r="N437" t="s">
        <v>20</v>
      </c>
      <c r="O437" t="str" cm="1">
        <f t="array" ref="O437">_xlfn.IFS(L437&lt;=15, "Low Engagement", L437&lt;=35, "Active", L437&lt;=60, "Highly Active", L437&gt;60, "Power User")</f>
        <v>Low Engagement</v>
      </c>
      <c r="P437" t="str" cm="1">
        <f t="array" ref="P437">_xlfn.IFS(B437&lt;=25,"Youth",B437&lt;=35,"Young Adult",B437&lt;=50,"Adult",B437&lt;=70,"Senior")</f>
        <v>Senior</v>
      </c>
      <c r="Q437" t="str" cm="1">
        <f t="array" ref="Q437">_xlfn.IFS(G437&lt;10000,"Low Value",G437&lt;=50000,"Mid Value",G437&lt;=150000,"High Value",G437&gt;150000,"Premium")</f>
        <v>High Value</v>
      </c>
      <c r="R437" t="str" cm="1">
        <f t="array" ref="R437">_xlfn.IFS(I437&lt;500,"High Risk",I437&lt;650,"Medium Risk",I437&lt;750,"Low Risk",I437&gt;=750,"Very Low Risk")</f>
        <v>High Risk</v>
      </c>
    </row>
    <row r="438" spans="1:18">
      <c r="A438" t="s">
        <v>470</v>
      </c>
      <c r="B438">
        <v>33</v>
      </c>
      <c r="C438" t="s">
        <v>22</v>
      </c>
      <c r="D438" t="s">
        <v>16</v>
      </c>
      <c r="E438" t="s">
        <v>17</v>
      </c>
      <c r="F438" t="s">
        <v>45</v>
      </c>
      <c r="G438">
        <v>494246.5</v>
      </c>
      <c r="H438">
        <v>228965.73</v>
      </c>
      <c r="I438">
        <v>548</v>
      </c>
      <c r="J438">
        <v>19967.490000000002</v>
      </c>
      <c r="K438" t="s">
        <v>38</v>
      </c>
      <c r="L438">
        <v>24</v>
      </c>
      <c r="M438" s="1">
        <v>43218</v>
      </c>
      <c r="N438" t="s">
        <v>20</v>
      </c>
      <c r="O438" t="str" cm="1">
        <f t="array" ref="O438">_xlfn.IFS(L438&lt;=15, "Low Engagement", L438&lt;=35, "Active", L438&lt;=60, "Highly Active", L438&gt;60, "Power User")</f>
        <v>Active</v>
      </c>
      <c r="P438" t="str" cm="1">
        <f t="array" ref="P438">_xlfn.IFS(B438&lt;=25,"Youth",B438&lt;=35,"Young Adult",B438&lt;=50,"Adult",B438&lt;=70,"Senior")</f>
        <v>Young Adult</v>
      </c>
      <c r="Q438" t="str" cm="1">
        <f t="array" ref="Q438">_xlfn.IFS(G438&lt;10000,"Low Value",G438&lt;=50000,"Mid Value",G438&lt;=150000,"High Value",G438&gt;150000,"Premium")</f>
        <v>Premium</v>
      </c>
      <c r="R438" t="str" cm="1">
        <f t="array" ref="R438">_xlfn.IFS(I438&lt;500,"High Risk",I438&lt;650,"Medium Risk",I438&lt;750,"Low Risk",I438&gt;=750,"Very Low Risk")</f>
        <v>Medium Risk</v>
      </c>
    </row>
    <row r="439" spans="1:18">
      <c r="A439" t="s">
        <v>471</v>
      </c>
      <c r="B439">
        <v>31</v>
      </c>
      <c r="C439" t="s">
        <v>22</v>
      </c>
      <c r="D439" t="s">
        <v>23</v>
      </c>
      <c r="E439" t="s">
        <v>24</v>
      </c>
      <c r="F439" t="s">
        <v>18</v>
      </c>
      <c r="G439">
        <v>88285.78</v>
      </c>
      <c r="H439">
        <v>9937.5499999999993</v>
      </c>
      <c r="I439">
        <v>656</v>
      </c>
      <c r="J439">
        <v>185020.11</v>
      </c>
      <c r="K439" t="s">
        <v>38</v>
      </c>
      <c r="L439">
        <v>4</v>
      </c>
      <c r="M439" s="1">
        <v>43203</v>
      </c>
      <c r="N439" t="s">
        <v>20</v>
      </c>
      <c r="O439" t="str" cm="1">
        <f t="array" ref="O439">_xlfn.IFS(L439&lt;=15, "Low Engagement", L439&lt;=35, "Active", L439&lt;=60, "Highly Active", L439&gt;60, "Power User")</f>
        <v>Low Engagement</v>
      </c>
      <c r="P439" t="str" cm="1">
        <f t="array" ref="P439">_xlfn.IFS(B439&lt;=25,"Youth",B439&lt;=35,"Young Adult",B439&lt;=50,"Adult",B439&lt;=70,"Senior")</f>
        <v>Young Adult</v>
      </c>
      <c r="Q439" t="str" cm="1">
        <f t="array" ref="Q439">_xlfn.IFS(G439&lt;10000,"Low Value",G439&lt;=50000,"Mid Value",G439&lt;=150000,"High Value",G439&gt;150000,"Premium")</f>
        <v>High Value</v>
      </c>
      <c r="R439" t="str" cm="1">
        <f t="array" ref="R439">_xlfn.IFS(I439&lt;500,"High Risk",I439&lt;650,"Medium Risk",I439&lt;750,"Low Risk",I439&gt;=750,"Very Low Risk")</f>
        <v>Low Risk</v>
      </c>
    </row>
    <row r="440" spans="1:18">
      <c r="A440" t="s">
        <v>472</v>
      </c>
      <c r="B440">
        <v>29</v>
      </c>
      <c r="C440" t="s">
        <v>22</v>
      </c>
      <c r="D440" t="s">
        <v>41</v>
      </c>
      <c r="E440" t="s">
        <v>27</v>
      </c>
      <c r="F440" t="s">
        <v>31</v>
      </c>
      <c r="G440">
        <v>81958.720000000001</v>
      </c>
      <c r="H440">
        <v>108516.96</v>
      </c>
      <c r="I440">
        <v>410</v>
      </c>
      <c r="J440">
        <v>7937.15</v>
      </c>
      <c r="K440" t="s">
        <v>19</v>
      </c>
      <c r="L440">
        <v>18</v>
      </c>
      <c r="M440" s="1">
        <v>44297</v>
      </c>
      <c r="N440" t="s">
        <v>20</v>
      </c>
      <c r="O440" t="str" cm="1">
        <f t="array" ref="O440">_xlfn.IFS(L440&lt;=15, "Low Engagement", L440&lt;=35, "Active", L440&lt;=60, "Highly Active", L440&gt;60, "Power User")</f>
        <v>Active</v>
      </c>
      <c r="P440" t="str" cm="1">
        <f t="array" ref="P440">_xlfn.IFS(B440&lt;=25,"Youth",B440&lt;=35,"Young Adult",B440&lt;=50,"Adult",B440&lt;=70,"Senior")</f>
        <v>Young Adult</v>
      </c>
      <c r="Q440" t="str" cm="1">
        <f t="array" ref="Q440">_xlfn.IFS(G440&lt;10000,"Low Value",G440&lt;=50000,"Mid Value",G440&lt;=150000,"High Value",G440&gt;150000,"Premium")</f>
        <v>High Value</v>
      </c>
      <c r="R440" t="str" cm="1">
        <f t="array" ref="R440">_xlfn.IFS(I440&lt;500,"High Risk",I440&lt;650,"Medium Risk",I440&lt;750,"Low Risk",I440&gt;=750,"Very Low Risk")</f>
        <v>High Risk</v>
      </c>
    </row>
    <row r="441" spans="1:18">
      <c r="A441" t="s">
        <v>473</v>
      </c>
      <c r="B441">
        <v>68</v>
      </c>
      <c r="C441" t="s">
        <v>22</v>
      </c>
      <c r="D441" t="s">
        <v>37</v>
      </c>
      <c r="E441" t="s">
        <v>47</v>
      </c>
      <c r="F441" t="s">
        <v>31</v>
      </c>
      <c r="G441">
        <v>138881.99</v>
      </c>
      <c r="H441">
        <v>20990.04</v>
      </c>
      <c r="I441">
        <v>533</v>
      </c>
      <c r="J441">
        <v>171617.46</v>
      </c>
      <c r="K441" t="s">
        <v>38</v>
      </c>
      <c r="L441">
        <v>17</v>
      </c>
      <c r="M441" s="1">
        <v>44077</v>
      </c>
      <c r="N441" t="s">
        <v>20</v>
      </c>
      <c r="O441" t="str" cm="1">
        <f t="array" ref="O441">_xlfn.IFS(L441&lt;=15, "Low Engagement", L441&lt;=35, "Active", L441&lt;=60, "Highly Active", L441&gt;60, "Power User")</f>
        <v>Active</v>
      </c>
      <c r="P441" t="str" cm="1">
        <f t="array" ref="P441">_xlfn.IFS(B441&lt;=25,"Youth",B441&lt;=35,"Young Adult",B441&lt;=50,"Adult",B441&lt;=70,"Senior")</f>
        <v>Senior</v>
      </c>
      <c r="Q441" t="str" cm="1">
        <f t="array" ref="Q441">_xlfn.IFS(G441&lt;10000,"Low Value",G441&lt;=50000,"Mid Value",G441&lt;=150000,"High Value",G441&gt;150000,"Premium")</f>
        <v>High Value</v>
      </c>
      <c r="R441" t="str" cm="1">
        <f t="array" ref="R441">_xlfn.IFS(I441&lt;500,"High Risk",I441&lt;650,"Medium Risk",I441&lt;750,"Low Risk",I441&gt;=750,"Very Low Risk")</f>
        <v>Medium Risk</v>
      </c>
    </row>
    <row r="442" spans="1:18">
      <c r="A442" t="s">
        <v>474</v>
      </c>
      <c r="B442">
        <v>40</v>
      </c>
      <c r="C442" t="s">
        <v>15</v>
      </c>
      <c r="D442" t="s">
        <v>16</v>
      </c>
      <c r="E442" t="s">
        <v>17</v>
      </c>
      <c r="F442" t="s">
        <v>31</v>
      </c>
      <c r="G442">
        <v>86235.48</v>
      </c>
      <c r="H442">
        <v>147597.76000000001</v>
      </c>
      <c r="I442">
        <v>323</v>
      </c>
      <c r="J442">
        <v>20999.09</v>
      </c>
      <c r="K442" t="s">
        <v>19</v>
      </c>
      <c r="L442">
        <v>7</v>
      </c>
      <c r="M442" s="1">
        <v>44130</v>
      </c>
      <c r="N442" t="s">
        <v>20</v>
      </c>
      <c r="O442" t="str" cm="1">
        <f t="array" ref="O442">_xlfn.IFS(L442&lt;=15, "Low Engagement", L442&lt;=35, "Active", L442&lt;=60, "Highly Active", L442&gt;60, "Power User")</f>
        <v>Low Engagement</v>
      </c>
      <c r="P442" t="str" cm="1">
        <f t="array" ref="P442">_xlfn.IFS(B442&lt;=25,"Youth",B442&lt;=35,"Young Adult",B442&lt;=50,"Adult",B442&lt;=70,"Senior")</f>
        <v>Adult</v>
      </c>
      <c r="Q442" t="str" cm="1">
        <f t="array" ref="Q442">_xlfn.IFS(G442&lt;10000,"Low Value",G442&lt;=50000,"Mid Value",G442&lt;=150000,"High Value",G442&gt;150000,"Premium")</f>
        <v>High Value</v>
      </c>
      <c r="R442" t="str" cm="1">
        <f t="array" ref="R442">_xlfn.IFS(I442&lt;500,"High Risk",I442&lt;650,"Medium Risk",I442&lt;750,"Low Risk",I442&gt;=750,"Very Low Risk")</f>
        <v>High Risk</v>
      </c>
    </row>
    <row r="443" spans="1:18">
      <c r="A443" t="s">
        <v>475</v>
      </c>
      <c r="B443">
        <v>32</v>
      </c>
      <c r="C443" t="s">
        <v>15</v>
      </c>
      <c r="D443" t="s">
        <v>41</v>
      </c>
      <c r="E443" t="s">
        <v>47</v>
      </c>
      <c r="F443" t="s">
        <v>18</v>
      </c>
      <c r="G443">
        <v>65204.18</v>
      </c>
      <c r="H443">
        <v>16444.48</v>
      </c>
      <c r="I443">
        <v>325</v>
      </c>
      <c r="J443">
        <v>10317</v>
      </c>
      <c r="K443" t="s">
        <v>19</v>
      </c>
      <c r="L443">
        <v>50</v>
      </c>
      <c r="M443" s="1">
        <v>44983</v>
      </c>
      <c r="N443" t="s">
        <v>20</v>
      </c>
      <c r="O443" t="str" cm="1">
        <f t="array" ref="O443">_xlfn.IFS(L443&lt;=15, "Low Engagement", L443&lt;=35, "Active", L443&lt;=60, "Highly Active", L443&gt;60, "Power User")</f>
        <v>Highly Active</v>
      </c>
      <c r="P443" t="str" cm="1">
        <f t="array" ref="P443">_xlfn.IFS(B443&lt;=25,"Youth",B443&lt;=35,"Young Adult",B443&lt;=50,"Adult",B443&lt;=70,"Senior")</f>
        <v>Young Adult</v>
      </c>
      <c r="Q443" t="str" cm="1">
        <f t="array" ref="Q443">_xlfn.IFS(G443&lt;10000,"Low Value",G443&lt;=50000,"Mid Value",G443&lt;=150000,"High Value",G443&gt;150000,"Premium")</f>
        <v>High Value</v>
      </c>
      <c r="R443" t="str" cm="1">
        <f t="array" ref="R443">_xlfn.IFS(I443&lt;500,"High Risk",I443&lt;650,"Medium Risk",I443&lt;750,"Low Risk",I443&gt;=750,"Very Low Risk")</f>
        <v>High Risk</v>
      </c>
    </row>
    <row r="444" spans="1:18">
      <c r="A444" t="s">
        <v>476</v>
      </c>
      <c r="B444">
        <v>45</v>
      </c>
      <c r="C444" t="s">
        <v>15</v>
      </c>
      <c r="D444" t="s">
        <v>23</v>
      </c>
      <c r="E444" t="s">
        <v>47</v>
      </c>
      <c r="F444" t="s">
        <v>45</v>
      </c>
      <c r="G444">
        <v>189244.61</v>
      </c>
      <c r="H444">
        <v>5407.65</v>
      </c>
      <c r="I444">
        <v>680</v>
      </c>
      <c r="J444">
        <v>157899.92000000001</v>
      </c>
      <c r="K444" t="s">
        <v>25</v>
      </c>
      <c r="L444">
        <v>45</v>
      </c>
      <c r="M444" s="1">
        <v>44847</v>
      </c>
      <c r="N444" t="s">
        <v>20</v>
      </c>
      <c r="O444" t="str" cm="1">
        <f t="array" ref="O444">_xlfn.IFS(L444&lt;=15, "Low Engagement", L444&lt;=35, "Active", L444&lt;=60, "Highly Active", L444&gt;60, "Power User")</f>
        <v>Highly Active</v>
      </c>
      <c r="P444" t="str" cm="1">
        <f t="array" ref="P444">_xlfn.IFS(B444&lt;=25,"Youth",B444&lt;=35,"Young Adult",B444&lt;=50,"Adult",B444&lt;=70,"Senior")</f>
        <v>Adult</v>
      </c>
      <c r="Q444" t="str" cm="1">
        <f t="array" ref="Q444">_xlfn.IFS(G444&lt;10000,"Low Value",G444&lt;=50000,"Mid Value",G444&lt;=150000,"High Value",G444&gt;150000,"Premium")</f>
        <v>Premium</v>
      </c>
      <c r="R444" t="str" cm="1">
        <f t="array" ref="R444">_xlfn.IFS(I444&lt;500,"High Risk",I444&lt;650,"Medium Risk",I444&lt;750,"Low Risk",I444&gt;=750,"Very Low Risk")</f>
        <v>Low Risk</v>
      </c>
    </row>
    <row r="445" spans="1:18">
      <c r="A445" t="s">
        <v>477</v>
      </c>
      <c r="B445">
        <v>51</v>
      </c>
      <c r="C445" t="s">
        <v>15</v>
      </c>
      <c r="D445" t="s">
        <v>16</v>
      </c>
      <c r="E445" t="s">
        <v>27</v>
      </c>
      <c r="F445" t="s">
        <v>18</v>
      </c>
      <c r="G445">
        <v>61014.02</v>
      </c>
      <c r="H445">
        <v>59590.9</v>
      </c>
      <c r="I445">
        <v>645</v>
      </c>
      <c r="J445">
        <v>168143.3</v>
      </c>
      <c r="K445" t="s">
        <v>38</v>
      </c>
      <c r="L445">
        <v>52</v>
      </c>
      <c r="M445" s="1">
        <v>44188</v>
      </c>
      <c r="N445" t="s">
        <v>20</v>
      </c>
      <c r="O445" t="str" cm="1">
        <f t="array" ref="O445">_xlfn.IFS(L445&lt;=15, "Low Engagement", L445&lt;=35, "Active", L445&lt;=60, "Highly Active", L445&gt;60, "Power User")</f>
        <v>Highly Active</v>
      </c>
      <c r="P445" t="str" cm="1">
        <f t="array" ref="P445">_xlfn.IFS(B445&lt;=25,"Youth",B445&lt;=35,"Young Adult",B445&lt;=50,"Adult",B445&lt;=70,"Senior")</f>
        <v>Senior</v>
      </c>
      <c r="Q445" t="str" cm="1">
        <f t="array" ref="Q445">_xlfn.IFS(G445&lt;10000,"Low Value",G445&lt;=50000,"Mid Value",G445&lt;=150000,"High Value",G445&gt;150000,"Premium")</f>
        <v>High Value</v>
      </c>
      <c r="R445" t="str" cm="1">
        <f t="array" ref="R445">_xlfn.IFS(I445&lt;500,"High Risk",I445&lt;650,"Medium Risk",I445&lt;750,"Low Risk",I445&gt;=750,"Very Low Risk")</f>
        <v>Medium Risk</v>
      </c>
    </row>
    <row r="446" spans="1:18">
      <c r="A446" t="s">
        <v>478</v>
      </c>
      <c r="B446">
        <v>19</v>
      </c>
      <c r="C446" t="s">
        <v>15</v>
      </c>
      <c r="D446" t="s">
        <v>23</v>
      </c>
      <c r="E446" t="s">
        <v>27</v>
      </c>
      <c r="F446" t="s">
        <v>45</v>
      </c>
      <c r="G446">
        <v>285691.32</v>
      </c>
      <c r="H446">
        <v>113047.32</v>
      </c>
      <c r="I446">
        <v>677</v>
      </c>
      <c r="J446">
        <v>184905.29</v>
      </c>
      <c r="K446" t="s">
        <v>19</v>
      </c>
      <c r="L446">
        <v>52</v>
      </c>
      <c r="M446" s="1">
        <v>43423</v>
      </c>
      <c r="N446" t="s">
        <v>20</v>
      </c>
      <c r="O446" t="str" cm="1">
        <f t="array" ref="O446">_xlfn.IFS(L446&lt;=15, "Low Engagement", L446&lt;=35, "Active", L446&lt;=60, "Highly Active", L446&gt;60, "Power User")</f>
        <v>Highly Active</v>
      </c>
      <c r="P446" t="str" cm="1">
        <f t="array" ref="P446">_xlfn.IFS(B446&lt;=25,"Youth",B446&lt;=35,"Young Adult",B446&lt;=50,"Adult",B446&lt;=70,"Senior")</f>
        <v>Youth</v>
      </c>
      <c r="Q446" t="str" cm="1">
        <f t="array" ref="Q446">_xlfn.IFS(G446&lt;10000,"Low Value",G446&lt;=50000,"Mid Value",G446&lt;=150000,"High Value",G446&gt;150000,"Premium")</f>
        <v>Premium</v>
      </c>
      <c r="R446" t="str" cm="1">
        <f t="array" ref="R446">_xlfn.IFS(I446&lt;500,"High Risk",I446&lt;650,"Medium Risk",I446&lt;750,"Low Risk",I446&gt;=750,"Very Low Risk")</f>
        <v>Low Risk</v>
      </c>
    </row>
    <row r="447" spans="1:18">
      <c r="A447" t="s">
        <v>479</v>
      </c>
      <c r="B447">
        <v>49</v>
      </c>
      <c r="C447" t="s">
        <v>22</v>
      </c>
      <c r="D447" t="s">
        <v>41</v>
      </c>
      <c r="E447" t="s">
        <v>27</v>
      </c>
      <c r="F447" t="s">
        <v>33</v>
      </c>
      <c r="G447">
        <v>13427.24</v>
      </c>
      <c r="H447">
        <v>169851.09</v>
      </c>
      <c r="I447">
        <v>821</v>
      </c>
      <c r="J447">
        <v>119890.86</v>
      </c>
      <c r="K447" t="s">
        <v>38</v>
      </c>
      <c r="L447">
        <v>10</v>
      </c>
      <c r="M447" s="1">
        <v>43217</v>
      </c>
      <c r="N447" t="s">
        <v>20</v>
      </c>
      <c r="O447" t="str" cm="1">
        <f t="array" ref="O447">_xlfn.IFS(L447&lt;=15, "Low Engagement", L447&lt;=35, "Active", L447&lt;=60, "Highly Active", L447&gt;60, "Power User")</f>
        <v>Low Engagement</v>
      </c>
      <c r="P447" t="str" cm="1">
        <f t="array" ref="P447">_xlfn.IFS(B447&lt;=25,"Youth",B447&lt;=35,"Young Adult",B447&lt;=50,"Adult",B447&lt;=70,"Senior")</f>
        <v>Adult</v>
      </c>
      <c r="Q447" t="str" cm="1">
        <f t="array" ref="Q447">_xlfn.IFS(G447&lt;10000,"Low Value",G447&lt;=50000,"Mid Value",G447&lt;=150000,"High Value",G447&gt;150000,"Premium")</f>
        <v>Mid Value</v>
      </c>
      <c r="R447" t="str" cm="1">
        <f t="array" ref="R447">_xlfn.IFS(I447&lt;500,"High Risk",I447&lt;650,"Medium Risk",I447&lt;750,"Low Risk",I447&gt;=750,"Very Low Risk")</f>
        <v>Very Low Risk</v>
      </c>
    </row>
    <row r="448" spans="1:18">
      <c r="A448" t="s">
        <v>480</v>
      </c>
      <c r="B448">
        <v>40</v>
      </c>
      <c r="C448" t="s">
        <v>15</v>
      </c>
      <c r="D448" t="s">
        <v>23</v>
      </c>
      <c r="E448" t="s">
        <v>17</v>
      </c>
      <c r="F448" t="s">
        <v>31</v>
      </c>
      <c r="G448">
        <v>159187.07</v>
      </c>
      <c r="H448">
        <v>98043.56</v>
      </c>
      <c r="I448">
        <v>316</v>
      </c>
      <c r="J448">
        <v>49542.86</v>
      </c>
      <c r="K448" t="s">
        <v>19</v>
      </c>
      <c r="L448">
        <v>1</v>
      </c>
      <c r="M448" s="1">
        <v>45068</v>
      </c>
      <c r="N448" t="s">
        <v>35</v>
      </c>
      <c r="O448" t="str" cm="1">
        <f t="array" ref="O448">_xlfn.IFS(L448&lt;=15, "Low Engagement", L448&lt;=35, "Active", L448&lt;=60, "Highly Active", L448&gt;60, "Power User")</f>
        <v>Low Engagement</v>
      </c>
      <c r="P448" t="str" cm="1">
        <f t="array" ref="P448">_xlfn.IFS(B448&lt;=25,"Youth",B448&lt;=35,"Young Adult",B448&lt;=50,"Adult",B448&lt;=70,"Senior")</f>
        <v>Adult</v>
      </c>
      <c r="Q448" t="str" cm="1">
        <f t="array" ref="Q448">_xlfn.IFS(G448&lt;10000,"Low Value",G448&lt;=50000,"Mid Value",G448&lt;=150000,"High Value",G448&gt;150000,"Premium")</f>
        <v>Premium</v>
      </c>
      <c r="R448" t="str" cm="1">
        <f t="array" ref="R448">_xlfn.IFS(I448&lt;500,"High Risk",I448&lt;650,"Medium Risk",I448&lt;750,"Low Risk",I448&gt;=750,"Very Low Risk")</f>
        <v>High Risk</v>
      </c>
    </row>
    <row r="449" spans="1:18">
      <c r="A449" t="s">
        <v>481</v>
      </c>
      <c r="B449">
        <v>39</v>
      </c>
      <c r="C449" t="s">
        <v>15</v>
      </c>
      <c r="D449" t="s">
        <v>16</v>
      </c>
      <c r="E449" t="s">
        <v>27</v>
      </c>
      <c r="F449" t="s">
        <v>18</v>
      </c>
      <c r="G449">
        <v>2177.89</v>
      </c>
      <c r="H449">
        <v>118849.38</v>
      </c>
      <c r="I449">
        <v>544</v>
      </c>
      <c r="J449">
        <v>118694.33</v>
      </c>
      <c r="K449" t="s">
        <v>25</v>
      </c>
      <c r="L449">
        <v>2</v>
      </c>
      <c r="M449" s="1">
        <v>44141</v>
      </c>
      <c r="N449" t="s">
        <v>20</v>
      </c>
      <c r="O449" t="str" cm="1">
        <f t="array" ref="O449">_xlfn.IFS(L449&lt;=15, "Low Engagement", L449&lt;=35, "Active", L449&lt;=60, "Highly Active", L449&gt;60, "Power User")</f>
        <v>Low Engagement</v>
      </c>
      <c r="P449" t="str" cm="1">
        <f t="array" ref="P449">_xlfn.IFS(B449&lt;=25,"Youth",B449&lt;=35,"Young Adult",B449&lt;=50,"Adult",B449&lt;=70,"Senior")</f>
        <v>Adult</v>
      </c>
      <c r="Q449" t="str" cm="1">
        <f t="array" ref="Q449">_xlfn.IFS(G449&lt;10000,"Low Value",G449&lt;=50000,"Mid Value",G449&lt;=150000,"High Value",G449&gt;150000,"Premium")</f>
        <v>Low Value</v>
      </c>
      <c r="R449" t="str" cm="1">
        <f t="array" ref="R449">_xlfn.IFS(I449&lt;500,"High Risk",I449&lt;650,"Medium Risk",I449&lt;750,"Low Risk",I449&gt;=750,"Very Low Risk")</f>
        <v>Medium Risk</v>
      </c>
    </row>
    <row r="450" spans="1:18">
      <c r="A450" t="s">
        <v>482</v>
      </c>
      <c r="B450">
        <v>68</v>
      </c>
      <c r="C450" t="s">
        <v>15</v>
      </c>
      <c r="D450" t="s">
        <v>37</v>
      </c>
      <c r="E450" t="s">
        <v>27</v>
      </c>
      <c r="F450" t="s">
        <v>18</v>
      </c>
      <c r="G450">
        <v>30022.44</v>
      </c>
      <c r="H450">
        <v>88643.55</v>
      </c>
      <c r="I450">
        <v>838</v>
      </c>
      <c r="J450">
        <v>405350.81</v>
      </c>
      <c r="K450" t="s">
        <v>25</v>
      </c>
      <c r="L450">
        <v>49</v>
      </c>
      <c r="M450" s="1">
        <v>43265</v>
      </c>
      <c r="N450" t="s">
        <v>20</v>
      </c>
      <c r="O450" t="str" cm="1">
        <f t="array" ref="O450">_xlfn.IFS(L450&lt;=15, "Low Engagement", L450&lt;=35, "Active", L450&lt;=60, "Highly Active", L450&gt;60, "Power User")</f>
        <v>Highly Active</v>
      </c>
      <c r="P450" t="str" cm="1">
        <f t="array" ref="P450">_xlfn.IFS(B450&lt;=25,"Youth",B450&lt;=35,"Young Adult",B450&lt;=50,"Adult",B450&lt;=70,"Senior")</f>
        <v>Senior</v>
      </c>
      <c r="Q450" t="str" cm="1">
        <f t="array" ref="Q450">_xlfn.IFS(G450&lt;10000,"Low Value",G450&lt;=50000,"Mid Value",G450&lt;=150000,"High Value",G450&gt;150000,"Premium")</f>
        <v>Mid Value</v>
      </c>
      <c r="R450" t="str" cm="1">
        <f t="array" ref="R450">_xlfn.IFS(I450&lt;500,"High Risk",I450&lt;650,"Medium Risk",I450&lt;750,"Low Risk",I450&gt;=750,"Very Low Risk")</f>
        <v>Very Low Risk</v>
      </c>
    </row>
    <row r="451" spans="1:18">
      <c r="A451" t="s">
        <v>483</v>
      </c>
      <c r="B451">
        <v>42</v>
      </c>
      <c r="C451" t="s">
        <v>15</v>
      </c>
      <c r="D451" t="s">
        <v>23</v>
      </c>
      <c r="E451" t="s">
        <v>17</v>
      </c>
      <c r="F451" t="s">
        <v>31</v>
      </c>
      <c r="G451">
        <v>6155.19</v>
      </c>
      <c r="H451">
        <v>49345.120000000003</v>
      </c>
      <c r="I451">
        <v>501</v>
      </c>
      <c r="J451">
        <v>46845.79</v>
      </c>
      <c r="K451" t="s">
        <v>38</v>
      </c>
      <c r="L451">
        <v>22</v>
      </c>
      <c r="M451" s="1">
        <v>44844</v>
      </c>
      <c r="N451" t="s">
        <v>20</v>
      </c>
      <c r="O451" t="str" cm="1">
        <f t="array" ref="O451">_xlfn.IFS(L451&lt;=15, "Low Engagement", L451&lt;=35, "Active", L451&lt;=60, "Highly Active", L451&gt;60, "Power User")</f>
        <v>Active</v>
      </c>
      <c r="P451" t="str" cm="1">
        <f t="array" ref="P451">_xlfn.IFS(B451&lt;=25,"Youth",B451&lt;=35,"Young Adult",B451&lt;=50,"Adult",B451&lt;=70,"Senior")</f>
        <v>Adult</v>
      </c>
      <c r="Q451" t="str" cm="1">
        <f t="array" ref="Q451">_xlfn.IFS(G451&lt;10000,"Low Value",G451&lt;=50000,"Mid Value",G451&lt;=150000,"High Value",G451&gt;150000,"Premium")</f>
        <v>Low Value</v>
      </c>
      <c r="R451" t="str" cm="1">
        <f t="array" ref="R451">_xlfn.IFS(I451&lt;500,"High Risk",I451&lt;650,"Medium Risk",I451&lt;750,"Low Risk",I451&gt;=750,"Very Low Risk")</f>
        <v>Medium Risk</v>
      </c>
    </row>
    <row r="452" spans="1:18">
      <c r="A452" t="s">
        <v>484</v>
      </c>
      <c r="B452">
        <v>39</v>
      </c>
      <c r="C452" t="s">
        <v>15</v>
      </c>
      <c r="D452" t="s">
        <v>23</v>
      </c>
      <c r="E452" t="s">
        <v>27</v>
      </c>
      <c r="F452" t="s">
        <v>45</v>
      </c>
      <c r="G452">
        <v>219290.64</v>
      </c>
      <c r="H452">
        <v>192910.74</v>
      </c>
      <c r="I452">
        <v>547</v>
      </c>
      <c r="J452">
        <v>176598.28</v>
      </c>
      <c r="K452" t="s">
        <v>19</v>
      </c>
      <c r="L452">
        <v>32</v>
      </c>
      <c r="M452" s="1">
        <v>43481</v>
      </c>
      <c r="N452" t="s">
        <v>20</v>
      </c>
      <c r="O452" t="str" cm="1">
        <f t="array" ref="O452">_xlfn.IFS(L452&lt;=15, "Low Engagement", L452&lt;=35, "Active", L452&lt;=60, "Highly Active", L452&gt;60, "Power User")</f>
        <v>Active</v>
      </c>
      <c r="P452" t="str" cm="1">
        <f t="array" ref="P452">_xlfn.IFS(B452&lt;=25,"Youth",B452&lt;=35,"Young Adult",B452&lt;=50,"Adult",B452&lt;=70,"Senior")</f>
        <v>Adult</v>
      </c>
      <c r="Q452" t="str" cm="1">
        <f t="array" ref="Q452">_xlfn.IFS(G452&lt;10000,"Low Value",G452&lt;=50000,"Mid Value",G452&lt;=150000,"High Value",G452&gt;150000,"Premium")</f>
        <v>Premium</v>
      </c>
      <c r="R452" t="str" cm="1">
        <f t="array" ref="R452">_xlfn.IFS(I452&lt;500,"High Risk",I452&lt;650,"Medium Risk",I452&lt;750,"Low Risk",I452&gt;=750,"Very Low Risk")</f>
        <v>Medium Risk</v>
      </c>
    </row>
    <row r="453" spans="1:18">
      <c r="A453" t="s">
        <v>485</v>
      </c>
      <c r="B453">
        <v>39</v>
      </c>
      <c r="C453" t="s">
        <v>15</v>
      </c>
      <c r="D453" t="s">
        <v>37</v>
      </c>
      <c r="E453" t="s">
        <v>27</v>
      </c>
      <c r="F453" t="s">
        <v>31</v>
      </c>
      <c r="G453">
        <v>17316.3</v>
      </c>
      <c r="H453">
        <v>175294.56</v>
      </c>
      <c r="I453">
        <v>417</v>
      </c>
      <c r="J453">
        <v>32792.870000000003</v>
      </c>
      <c r="K453" t="s">
        <v>19</v>
      </c>
      <c r="L453">
        <v>29</v>
      </c>
      <c r="M453" s="1">
        <v>43241</v>
      </c>
      <c r="N453" t="s">
        <v>20</v>
      </c>
      <c r="O453" t="str" cm="1">
        <f t="array" ref="O453">_xlfn.IFS(L453&lt;=15, "Low Engagement", L453&lt;=35, "Active", L453&lt;=60, "Highly Active", L453&gt;60, "Power User")</f>
        <v>Active</v>
      </c>
      <c r="P453" t="str" cm="1">
        <f t="array" ref="P453">_xlfn.IFS(B453&lt;=25,"Youth",B453&lt;=35,"Young Adult",B453&lt;=50,"Adult",B453&lt;=70,"Senior")</f>
        <v>Adult</v>
      </c>
      <c r="Q453" t="str" cm="1">
        <f t="array" ref="Q453">_xlfn.IFS(G453&lt;10000,"Low Value",G453&lt;=50000,"Mid Value",G453&lt;=150000,"High Value",G453&gt;150000,"Premium")</f>
        <v>Mid Value</v>
      </c>
      <c r="R453" t="str" cm="1">
        <f t="array" ref="R453">_xlfn.IFS(I453&lt;500,"High Risk",I453&lt;650,"Medium Risk",I453&lt;750,"Low Risk",I453&gt;=750,"Very Low Risk")</f>
        <v>High Risk</v>
      </c>
    </row>
    <row r="454" spans="1:18">
      <c r="A454" t="s">
        <v>486</v>
      </c>
      <c r="B454">
        <v>66</v>
      </c>
      <c r="C454" t="s">
        <v>15</v>
      </c>
      <c r="D454" t="s">
        <v>29</v>
      </c>
      <c r="E454" t="s">
        <v>27</v>
      </c>
      <c r="F454" t="s">
        <v>31</v>
      </c>
      <c r="G454">
        <v>183134.64</v>
      </c>
      <c r="H454">
        <v>43343.71</v>
      </c>
      <c r="I454">
        <v>308</v>
      </c>
      <c r="J454">
        <v>38083.279999999999</v>
      </c>
      <c r="K454" t="s">
        <v>25</v>
      </c>
      <c r="L454">
        <v>35</v>
      </c>
      <c r="M454" s="1">
        <v>44319</v>
      </c>
      <c r="N454" t="s">
        <v>35</v>
      </c>
      <c r="O454" t="str" cm="1">
        <f t="array" ref="O454">_xlfn.IFS(L454&lt;=15, "Low Engagement", L454&lt;=35, "Active", L454&lt;=60, "Highly Active", L454&gt;60, "Power User")</f>
        <v>Active</v>
      </c>
      <c r="P454" t="str" cm="1">
        <f t="array" ref="P454">_xlfn.IFS(B454&lt;=25,"Youth",B454&lt;=35,"Young Adult",B454&lt;=50,"Adult",B454&lt;=70,"Senior")</f>
        <v>Senior</v>
      </c>
      <c r="Q454" t="str" cm="1">
        <f t="array" ref="Q454">_xlfn.IFS(G454&lt;10000,"Low Value",G454&lt;=50000,"Mid Value",G454&lt;=150000,"High Value",G454&gt;150000,"Premium")</f>
        <v>Premium</v>
      </c>
      <c r="R454" t="str" cm="1">
        <f t="array" ref="R454">_xlfn.IFS(I454&lt;500,"High Risk",I454&lt;650,"Medium Risk",I454&lt;750,"Low Risk",I454&gt;=750,"Very Low Risk")</f>
        <v>High Risk</v>
      </c>
    </row>
    <row r="455" spans="1:18">
      <c r="A455" t="s">
        <v>487</v>
      </c>
      <c r="B455">
        <v>69</v>
      </c>
      <c r="C455" t="s">
        <v>22</v>
      </c>
      <c r="D455" t="s">
        <v>23</v>
      </c>
      <c r="E455" t="s">
        <v>27</v>
      </c>
      <c r="F455" t="s">
        <v>31</v>
      </c>
      <c r="G455">
        <v>86057.46</v>
      </c>
      <c r="H455">
        <v>152363.82999999999</v>
      </c>
      <c r="I455">
        <v>322</v>
      </c>
      <c r="J455">
        <v>43098.98</v>
      </c>
      <c r="K455" t="s">
        <v>19</v>
      </c>
      <c r="L455">
        <v>17</v>
      </c>
      <c r="M455" s="1">
        <v>43240</v>
      </c>
      <c r="N455" t="s">
        <v>20</v>
      </c>
      <c r="O455" t="str" cm="1">
        <f t="array" ref="O455">_xlfn.IFS(L455&lt;=15, "Low Engagement", L455&lt;=35, "Active", L455&lt;=60, "Highly Active", L455&gt;60, "Power User")</f>
        <v>Active</v>
      </c>
      <c r="P455" t="str" cm="1">
        <f t="array" ref="P455">_xlfn.IFS(B455&lt;=25,"Youth",B455&lt;=35,"Young Adult",B455&lt;=50,"Adult",B455&lt;=70,"Senior")</f>
        <v>Senior</v>
      </c>
      <c r="Q455" t="str" cm="1">
        <f t="array" ref="Q455">_xlfn.IFS(G455&lt;10000,"Low Value",G455&lt;=50000,"Mid Value",G455&lt;=150000,"High Value",G455&gt;150000,"Premium")</f>
        <v>High Value</v>
      </c>
      <c r="R455" t="str" cm="1">
        <f t="array" ref="R455">_xlfn.IFS(I455&lt;500,"High Risk",I455&lt;650,"Medium Risk",I455&lt;750,"Low Risk",I455&gt;=750,"Very Low Risk")</f>
        <v>High Risk</v>
      </c>
    </row>
    <row r="456" spans="1:18">
      <c r="A456" t="s">
        <v>488</v>
      </c>
      <c r="B456">
        <v>59</v>
      </c>
      <c r="C456" t="s">
        <v>22</v>
      </c>
      <c r="D456" t="s">
        <v>23</v>
      </c>
      <c r="E456" t="s">
        <v>27</v>
      </c>
      <c r="F456" t="s">
        <v>18</v>
      </c>
      <c r="G456">
        <v>46490.080000000002</v>
      </c>
      <c r="H456">
        <v>89088.58</v>
      </c>
      <c r="I456">
        <v>539</v>
      </c>
      <c r="J456">
        <v>16869.009999999998</v>
      </c>
      <c r="K456" t="s">
        <v>38</v>
      </c>
      <c r="L456">
        <v>12</v>
      </c>
      <c r="M456" s="1">
        <v>44483</v>
      </c>
      <c r="N456" t="s">
        <v>20</v>
      </c>
      <c r="O456" t="str" cm="1">
        <f t="array" ref="O456">_xlfn.IFS(L456&lt;=15, "Low Engagement", L456&lt;=35, "Active", L456&lt;=60, "Highly Active", L456&gt;60, "Power User")</f>
        <v>Low Engagement</v>
      </c>
      <c r="P456" t="str" cm="1">
        <f t="array" ref="P456">_xlfn.IFS(B456&lt;=25,"Youth",B456&lt;=35,"Young Adult",B456&lt;=50,"Adult",B456&lt;=70,"Senior")</f>
        <v>Senior</v>
      </c>
      <c r="Q456" t="str" cm="1">
        <f t="array" ref="Q456">_xlfn.IFS(G456&lt;10000,"Low Value",G456&lt;=50000,"Mid Value",G456&lt;=150000,"High Value",G456&gt;150000,"Premium")</f>
        <v>Mid Value</v>
      </c>
      <c r="R456" t="str" cm="1">
        <f t="array" ref="R456">_xlfn.IFS(I456&lt;500,"High Risk",I456&lt;650,"Medium Risk",I456&lt;750,"Low Risk",I456&gt;=750,"Very Low Risk")</f>
        <v>Medium Risk</v>
      </c>
    </row>
    <row r="457" spans="1:18">
      <c r="A457" t="s">
        <v>489</v>
      </c>
      <c r="B457">
        <v>23</v>
      </c>
      <c r="C457" t="s">
        <v>15</v>
      </c>
      <c r="D457" t="s">
        <v>23</v>
      </c>
      <c r="E457" t="s">
        <v>17</v>
      </c>
      <c r="F457" t="s">
        <v>18</v>
      </c>
      <c r="G457">
        <v>35635.17</v>
      </c>
      <c r="H457">
        <v>298557.95</v>
      </c>
      <c r="I457">
        <v>326</v>
      </c>
      <c r="J457">
        <v>39359.81</v>
      </c>
      <c r="K457" t="s">
        <v>19</v>
      </c>
      <c r="L457">
        <v>24</v>
      </c>
      <c r="M457" s="1">
        <v>44866</v>
      </c>
      <c r="N457" t="s">
        <v>35</v>
      </c>
      <c r="O457" t="str" cm="1">
        <f t="array" ref="O457">_xlfn.IFS(L457&lt;=15, "Low Engagement", L457&lt;=35, "Active", L457&lt;=60, "Highly Active", L457&gt;60, "Power User")</f>
        <v>Active</v>
      </c>
      <c r="P457" t="str" cm="1">
        <f t="array" ref="P457">_xlfn.IFS(B457&lt;=25,"Youth",B457&lt;=35,"Young Adult",B457&lt;=50,"Adult",B457&lt;=70,"Senior")</f>
        <v>Youth</v>
      </c>
      <c r="Q457" t="str" cm="1">
        <f t="array" ref="Q457">_xlfn.IFS(G457&lt;10000,"Low Value",G457&lt;=50000,"Mid Value",G457&lt;=150000,"High Value",G457&gt;150000,"Premium")</f>
        <v>Mid Value</v>
      </c>
      <c r="R457" t="str" cm="1">
        <f t="array" ref="R457">_xlfn.IFS(I457&lt;500,"High Risk",I457&lt;650,"Medium Risk",I457&lt;750,"Low Risk",I457&gt;=750,"Very Low Risk")</f>
        <v>High Risk</v>
      </c>
    </row>
    <row r="458" spans="1:18">
      <c r="A458" t="s">
        <v>490</v>
      </c>
      <c r="B458">
        <v>32</v>
      </c>
      <c r="C458" t="s">
        <v>22</v>
      </c>
      <c r="D458" t="s">
        <v>37</v>
      </c>
      <c r="E458" t="s">
        <v>17</v>
      </c>
      <c r="F458" t="s">
        <v>18</v>
      </c>
      <c r="G458">
        <v>63123.11</v>
      </c>
      <c r="H458">
        <v>104671.59</v>
      </c>
      <c r="I458">
        <v>380</v>
      </c>
      <c r="J458">
        <v>17426.14</v>
      </c>
      <c r="K458" t="s">
        <v>25</v>
      </c>
      <c r="L458">
        <v>30</v>
      </c>
      <c r="M458" s="1">
        <v>43582</v>
      </c>
      <c r="N458" t="s">
        <v>35</v>
      </c>
      <c r="O458" t="str" cm="1">
        <f t="array" ref="O458">_xlfn.IFS(L458&lt;=15, "Low Engagement", L458&lt;=35, "Active", L458&lt;=60, "Highly Active", L458&gt;60, "Power User")</f>
        <v>Active</v>
      </c>
      <c r="P458" t="str" cm="1">
        <f t="array" ref="P458">_xlfn.IFS(B458&lt;=25,"Youth",B458&lt;=35,"Young Adult",B458&lt;=50,"Adult",B458&lt;=70,"Senior")</f>
        <v>Young Adult</v>
      </c>
      <c r="Q458" t="str" cm="1">
        <f t="array" ref="Q458">_xlfn.IFS(G458&lt;10000,"Low Value",G458&lt;=50000,"Mid Value",G458&lt;=150000,"High Value",G458&gt;150000,"Premium")</f>
        <v>High Value</v>
      </c>
      <c r="R458" t="str" cm="1">
        <f t="array" ref="R458">_xlfn.IFS(I458&lt;500,"High Risk",I458&lt;650,"Medium Risk",I458&lt;750,"Low Risk",I458&gt;=750,"Very Low Risk")</f>
        <v>High Risk</v>
      </c>
    </row>
    <row r="459" spans="1:18">
      <c r="A459" t="s">
        <v>491</v>
      </c>
      <c r="B459">
        <v>60</v>
      </c>
      <c r="C459" t="s">
        <v>22</v>
      </c>
      <c r="D459" t="s">
        <v>29</v>
      </c>
      <c r="E459" t="s">
        <v>24</v>
      </c>
      <c r="F459" t="s">
        <v>18</v>
      </c>
      <c r="G459">
        <v>78656.399999999994</v>
      </c>
      <c r="H459">
        <v>4774.7700000000004</v>
      </c>
      <c r="I459">
        <v>498</v>
      </c>
      <c r="J459">
        <v>30362.75</v>
      </c>
      <c r="K459" t="s">
        <v>19</v>
      </c>
      <c r="L459">
        <v>44</v>
      </c>
      <c r="M459" s="1">
        <v>43927</v>
      </c>
      <c r="N459" t="s">
        <v>20</v>
      </c>
      <c r="O459" t="str" cm="1">
        <f t="array" ref="O459">_xlfn.IFS(L459&lt;=15, "Low Engagement", L459&lt;=35, "Active", L459&lt;=60, "Highly Active", L459&gt;60, "Power User")</f>
        <v>Highly Active</v>
      </c>
      <c r="P459" t="str" cm="1">
        <f t="array" ref="P459">_xlfn.IFS(B459&lt;=25,"Youth",B459&lt;=35,"Young Adult",B459&lt;=50,"Adult",B459&lt;=70,"Senior")</f>
        <v>Senior</v>
      </c>
      <c r="Q459" t="str" cm="1">
        <f t="array" ref="Q459">_xlfn.IFS(G459&lt;10000,"Low Value",G459&lt;=50000,"Mid Value",G459&lt;=150000,"High Value",G459&gt;150000,"Premium")</f>
        <v>High Value</v>
      </c>
      <c r="R459" t="str" cm="1">
        <f t="array" ref="R459">_xlfn.IFS(I459&lt;500,"High Risk",I459&lt;650,"Medium Risk",I459&lt;750,"Low Risk",I459&gt;=750,"Very Low Risk")</f>
        <v>High Risk</v>
      </c>
    </row>
    <row r="460" spans="1:18">
      <c r="A460" t="s">
        <v>492</v>
      </c>
      <c r="B460">
        <v>54</v>
      </c>
      <c r="C460" t="s">
        <v>22</v>
      </c>
      <c r="D460" t="s">
        <v>23</v>
      </c>
      <c r="E460" t="s">
        <v>17</v>
      </c>
      <c r="F460" t="s">
        <v>31</v>
      </c>
      <c r="G460">
        <v>131388.60999999999</v>
      </c>
      <c r="H460">
        <v>179009.35</v>
      </c>
      <c r="I460">
        <v>391</v>
      </c>
      <c r="J460">
        <v>38593.660000000003</v>
      </c>
      <c r="K460" t="s">
        <v>19</v>
      </c>
      <c r="L460">
        <v>30</v>
      </c>
      <c r="M460" s="1">
        <v>43346</v>
      </c>
      <c r="N460" t="s">
        <v>20</v>
      </c>
      <c r="O460" t="str" cm="1">
        <f t="array" ref="O460">_xlfn.IFS(L460&lt;=15, "Low Engagement", L460&lt;=35, "Active", L460&lt;=60, "Highly Active", L460&gt;60, "Power User")</f>
        <v>Active</v>
      </c>
      <c r="P460" t="str" cm="1">
        <f t="array" ref="P460">_xlfn.IFS(B460&lt;=25,"Youth",B460&lt;=35,"Young Adult",B460&lt;=50,"Adult",B460&lt;=70,"Senior")</f>
        <v>Senior</v>
      </c>
      <c r="Q460" t="str" cm="1">
        <f t="array" ref="Q460">_xlfn.IFS(G460&lt;10000,"Low Value",G460&lt;=50000,"Mid Value",G460&lt;=150000,"High Value",G460&gt;150000,"Premium")</f>
        <v>High Value</v>
      </c>
      <c r="R460" t="str" cm="1">
        <f t="array" ref="R460">_xlfn.IFS(I460&lt;500,"High Risk",I460&lt;650,"Medium Risk",I460&lt;750,"Low Risk",I460&gt;=750,"Very Low Risk")</f>
        <v>High Risk</v>
      </c>
    </row>
    <row r="461" spans="1:18">
      <c r="A461" t="s">
        <v>493</v>
      </c>
      <c r="B461">
        <v>50</v>
      </c>
      <c r="C461" t="s">
        <v>22</v>
      </c>
      <c r="D461" t="s">
        <v>23</v>
      </c>
      <c r="E461" t="s">
        <v>17</v>
      </c>
      <c r="F461" t="s">
        <v>33</v>
      </c>
      <c r="G461">
        <v>114749</v>
      </c>
      <c r="H461">
        <v>253835.33</v>
      </c>
      <c r="I461">
        <v>383</v>
      </c>
      <c r="J461">
        <v>33412.54</v>
      </c>
      <c r="K461" t="s">
        <v>25</v>
      </c>
      <c r="L461">
        <v>20</v>
      </c>
      <c r="M461" s="1">
        <v>45029</v>
      </c>
      <c r="N461" t="s">
        <v>35</v>
      </c>
      <c r="O461" t="str" cm="1">
        <f t="array" ref="O461">_xlfn.IFS(L461&lt;=15, "Low Engagement", L461&lt;=35, "Active", L461&lt;=60, "Highly Active", L461&gt;60, "Power User")</f>
        <v>Active</v>
      </c>
      <c r="P461" t="str" cm="1">
        <f t="array" ref="P461">_xlfn.IFS(B461&lt;=25,"Youth",B461&lt;=35,"Young Adult",B461&lt;=50,"Adult",B461&lt;=70,"Senior")</f>
        <v>Adult</v>
      </c>
      <c r="Q461" t="str" cm="1">
        <f t="array" ref="Q461">_xlfn.IFS(G461&lt;10000,"Low Value",G461&lt;=50000,"Mid Value",G461&lt;=150000,"High Value",G461&gt;150000,"Premium")</f>
        <v>High Value</v>
      </c>
      <c r="R461" t="str" cm="1">
        <f t="array" ref="R461">_xlfn.IFS(I461&lt;500,"High Risk",I461&lt;650,"Medium Risk",I461&lt;750,"Low Risk",I461&gt;=750,"Very Low Risk")</f>
        <v>High Risk</v>
      </c>
    </row>
    <row r="462" spans="1:18">
      <c r="A462" t="s">
        <v>494</v>
      </c>
      <c r="B462">
        <v>25</v>
      </c>
      <c r="C462" t="s">
        <v>15</v>
      </c>
      <c r="D462" t="s">
        <v>23</v>
      </c>
      <c r="E462" t="s">
        <v>27</v>
      </c>
      <c r="F462" t="s">
        <v>45</v>
      </c>
      <c r="G462">
        <v>457688.15</v>
      </c>
      <c r="H462">
        <v>62728.21</v>
      </c>
      <c r="I462">
        <v>599</v>
      </c>
      <c r="J462">
        <v>92189.11</v>
      </c>
      <c r="K462" t="s">
        <v>38</v>
      </c>
      <c r="L462">
        <v>42</v>
      </c>
      <c r="M462" s="1">
        <v>44924</v>
      </c>
      <c r="N462" t="s">
        <v>20</v>
      </c>
      <c r="O462" t="str" cm="1">
        <f t="array" ref="O462">_xlfn.IFS(L462&lt;=15, "Low Engagement", L462&lt;=35, "Active", L462&lt;=60, "Highly Active", L462&gt;60, "Power User")</f>
        <v>Highly Active</v>
      </c>
      <c r="P462" t="str" cm="1">
        <f t="array" ref="P462">_xlfn.IFS(B462&lt;=25,"Youth",B462&lt;=35,"Young Adult",B462&lt;=50,"Adult",B462&lt;=70,"Senior")</f>
        <v>Youth</v>
      </c>
      <c r="Q462" t="str" cm="1">
        <f t="array" ref="Q462">_xlfn.IFS(G462&lt;10000,"Low Value",G462&lt;=50000,"Mid Value",G462&lt;=150000,"High Value",G462&gt;150000,"Premium")</f>
        <v>Premium</v>
      </c>
      <c r="R462" t="str" cm="1">
        <f t="array" ref="R462">_xlfn.IFS(I462&lt;500,"High Risk",I462&lt;650,"Medium Risk",I462&lt;750,"Low Risk",I462&gt;=750,"Very Low Risk")</f>
        <v>Medium Risk</v>
      </c>
    </row>
    <row r="463" spans="1:18">
      <c r="A463" t="s">
        <v>495</v>
      </c>
      <c r="B463">
        <v>61</v>
      </c>
      <c r="C463" t="s">
        <v>22</v>
      </c>
      <c r="D463" t="s">
        <v>23</v>
      </c>
      <c r="E463" t="s">
        <v>24</v>
      </c>
      <c r="F463" t="s">
        <v>18</v>
      </c>
      <c r="G463">
        <v>86491.11</v>
      </c>
      <c r="H463">
        <v>14188.06</v>
      </c>
      <c r="I463">
        <v>595</v>
      </c>
      <c r="J463">
        <v>178039.42</v>
      </c>
      <c r="K463" t="s">
        <v>38</v>
      </c>
      <c r="L463">
        <v>7</v>
      </c>
      <c r="M463" s="1">
        <v>44267</v>
      </c>
      <c r="N463" t="s">
        <v>20</v>
      </c>
      <c r="O463" t="str" cm="1">
        <f t="array" ref="O463">_xlfn.IFS(L463&lt;=15, "Low Engagement", L463&lt;=35, "Active", L463&lt;=60, "Highly Active", L463&gt;60, "Power User")</f>
        <v>Low Engagement</v>
      </c>
      <c r="P463" t="str" cm="1">
        <f t="array" ref="P463">_xlfn.IFS(B463&lt;=25,"Youth",B463&lt;=35,"Young Adult",B463&lt;=50,"Adult",B463&lt;=70,"Senior")</f>
        <v>Senior</v>
      </c>
      <c r="Q463" t="str" cm="1">
        <f t="array" ref="Q463">_xlfn.IFS(G463&lt;10000,"Low Value",G463&lt;=50000,"Mid Value",G463&lt;=150000,"High Value",G463&gt;150000,"Premium")</f>
        <v>High Value</v>
      </c>
      <c r="R463" t="str" cm="1">
        <f t="array" ref="R463">_xlfn.IFS(I463&lt;500,"High Risk",I463&lt;650,"Medium Risk",I463&lt;750,"Low Risk",I463&gt;=750,"Very Low Risk")</f>
        <v>Medium Risk</v>
      </c>
    </row>
    <row r="464" spans="1:18">
      <c r="A464" t="s">
        <v>496</v>
      </c>
      <c r="B464">
        <v>61</v>
      </c>
      <c r="C464" t="s">
        <v>22</v>
      </c>
      <c r="D464" t="s">
        <v>29</v>
      </c>
      <c r="E464" t="s">
        <v>24</v>
      </c>
      <c r="F464" t="s">
        <v>18</v>
      </c>
      <c r="G464">
        <v>67731.789999999994</v>
      </c>
      <c r="H464">
        <v>1228.1300000000001</v>
      </c>
      <c r="I464">
        <v>753</v>
      </c>
      <c r="J464">
        <v>355883.25</v>
      </c>
      <c r="K464" t="s">
        <v>38</v>
      </c>
      <c r="L464">
        <v>42</v>
      </c>
      <c r="M464" s="1">
        <v>43605</v>
      </c>
      <c r="N464" t="s">
        <v>20</v>
      </c>
      <c r="O464" t="str" cm="1">
        <f t="array" ref="O464">_xlfn.IFS(L464&lt;=15, "Low Engagement", L464&lt;=35, "Active", L464&lt;=60, "Highly Active", L464&gt;60, "Power User")</f>
        <v>Highly Active</v>
      </c>
      <c r="P464" t="str" cm="1">
        <f t="array" ref="P464">_xlfn.IFS(B464&lt;=25,"Youth",B464&lt;=35,"Young Adult",B464&lt;=50,"Adult",B464&lt;=70,"Senior")</f>
        <v>Senior</v>
      </c>
      <c r="Q464" t="str" cm="1">
        <f t="array" ref="Q464">_xlfn.IFS(G464&lt;10000,"Low Value",G464&lt;=50000,"Mid Value",G464&lt;=150000,"High Value",G464&gt;150000,"Premium")</f>
        <v>High Value</v>
      </c>
      <c r="R464" t="str" cm="1">
        <f t="array" ref="R464">_xlfn.IFS(I464&lt;500,"High Risk",I464&lt;650,"Medium Risk",I464&lt;750,"Low Risk",I464&gt;=750,"Very Low Risk")</f>
        <v>Very Low Risk</v>
      </c>
    </row>
    <row r="465" spans="1:18">
      <c r="A465" t="s">
        <v>497</v>
      </c>
      <c r="B465">
        <v>22</v>
      </c>
      <c r="C465" t="s">
        <v>22</v>
      </c>
      <c r="D465" t="s">
        <v>23</v>
      </c>
      <c r="E465" t="s">
        <v>24</v>
      </c>
      <c r="F465" t="s">
        <v>18</v>
      </c>
      <c r="G465">
        <v>22249.16</v>
      </c>
      <c r="H465">
        <v>18378.689999999999</v>
      </c>
      <c r="I465">
        <v>580</v>
      </c>
      <c r="J465">
        <v>100359.71</v>
      </c>
      <c r="K465" t="s">
        <v>38</v>
      </c>
      <c r="L465">
        <v>50</v>
      </c>
      <c r="M465" s="1">
        <v>44286</v>
      </c>
      <c r="N465" t="s">
        <v>20</v>
      </c>
      <c r="O465" t="str" cm="1">
        <f t="array" ref="O465">_xlfn.IFS(L465&lt;=15, "Low Engagement", L465&lt;=35, "Active", L465&lt;=60, "Highly Active", L465&gt;60, "Power User")</f>
        <v>Highly Active</v>
      </c>
      <c r="P465" t="str" cm="1">
        <f t="array" ref="P465">_xlfn.IFS(B465&lt;=25,"Youth",B465&lt;=35,"Young Adult",B465&lt;=50,"Adult",B465&lt;=70,"Senior")</f>
        <v>Youth</v>
      </c>
      <c r="Q465" t="str" cm="1">
        <f t="array" ref="Q465">_xlfn.IFS(G465&lt;10000,"Low Value",G465&lt;=50000,"Mid Value",G465&lt;=150000,"High Value",G465&gt;150000,"Premium")</f>
        <v>Mid Value</v>
      </c>
      <c r="R465" t="str" cm="1">
        <f t="array" ref="R465">_xlfn.IFS(I465&lt;500,"High Risk",I465&lt;650,"Medium Risk",I465&lt;750,"Low Risk",I465&gt;=750,"Very Low Risk")</f>
        <v>Medium Risk</v>
      </c>
    </row>
    <row r="466" spans="1:18">
      <c r="A466" t="s">
        <v>498</v>
      </c>
      <c r="B466">
        <v>56</v>
      </c>
      <c r="C466" t="s">
        <v>15</v>
      </c>
      <c r="D466" t="s">
        <v>23</v>
      </c>
      <c r="E466" t="s">
        <v>17</v>
      </c>
      <c r="F466" t="s">
        <v>18</v>
      </c>
      <c r="G466">
        <v>64132.58</v>
      </c>
      <c r="H466">
        <v>42700.98</v>
      </c>
      <c r="I466">
        <v>358</v>
      </c>
      <c r="J466">
        <v>19546.04</v>
      </c>
      <c r="K466" t="s">
        <v>25</v>
      </c>
      <c r="L466">
        <v>54</v>
      </c>
      <c r="M466" s="1">
        <v>44318</v>
      </c>
      <c r="N466" t="s">
        <v>20</v>
      </c>
      <c r="O466" t="str" cm="1">
        <f t="array" ref="O466">_xlfn.IFS(L466&lt;=15, "Low Engagement", L466&lt;=35, "Active", L466&lt;=60, "Highly Active", L466&gt;60, "Power User")</f>
        <v>Highly Active</v>
      </c>
      <c r="P466" t="str" cm="1">
        <f t="array" ref="P466">_xlfn.IFS(B466&lt;=25,"Youth",B466&lt;=35,"Young Adult",B466&lt;=50,"Adult",B466&lt;=70,"Senior")</f>
        <v>Senior</v>
      </c>
      <c r="Q466" t="str" cm="1">
        <f t="array" ref="Q466">_xlfn.IFS(G466&lt;10000,"Low Value",G466&lt;=50000,"Mid Value",G466&lt;=150000,"High Value",G466&gt;150000,"Premium")</f>
        <v>High Value</v>
      </c>
      <c r="R466" t="str" cm="1">
        <f t="array" ref="R466">_xlfn.IFS(I466&lt;500,"High Risk",I466&lt;650,"Medium Risk",I466&lt;750,"Low Risk",I466&gt;=750,"Very Low Risk")</f>
        <v>High Risk</v>
      </c>
    </row>
    <row r="467" spans="1:18">
      <c r="A467" t="s">
        <v>499</v>
      </c>
      <c r="B467">
        <v>21</v>
      </c>
      <c r="C467" t="s">
        <v>15</v>
      </c>
      <c r="D467" t="s">
        <v>16</v>
      </c>
      <c r="E467" t="s">
        <v>27</v>
      </c>
      <c r="F467" t="s">
        <v>31</v>
      </c>
      <c r="G467">
        <v>103686.2</v>
      </c>
      <c r="H467">
        <v>185419.33</v>
      </c>
      <c r="I467">
        <v>641</v>
      </c>
      <c r="J467">
        <v>153030.66</v>
      </c>
      <c r="K467" t="s">
        <v>38</v>
      </c>
      <c r="L467">
        <v>38</v>
      </c>
      <c r="M467" s="1">
        <v>43182</v>
      </c>
      <c r="N467" t="s">
        <v>20</v>
      </c>
      <c r="O467" t="str" cm="1">
        <f t="array" ref="O467">_xlfn.IFS(L467&lt;=15, "Low Engagement", L467&lt;=35, "Active", L467&lt;=60, "Highly Active", L467&gt;60, "Power User")</f>
        <v>Highly Active</v>
      </c>
      <c r="P467" t="str" cm="1">
        <f t="array" ref="P467">_xlfn.IFS(B467&lt;=25,"Youth",B467&lt;=35,"Young Adult",B467&lt;=50,"Adult",B467&lt;=70,"Senior")</f>
        <v>Youth</v>
      </c>
      <c r="Q467" t="str" cm="1">
        <f t="array" ref="Q467">_xlfn.IFS(G467&lt;10000,"Low Value",G467&lt;=50000,"Mid Value",G467&lt;=150000,"High Value",G467&gt;150000,"Premium")</f>
        <v>High Value</v>
      </c>
      <c r="R467" t="str" cm="1">
        <f t="array" ref="R467">_xlfn.IFS(I467&lt;500,"High Risk",I467&lt;650,"Medium Risk",I467&lt;750,"Low Risk",I467&gt;=750,"Very Low Risk")</f>
        <v>Medium Risk</v>
      </c>
    </row>
    <row r="468" spans="1:18">
      <c r="A468" t="s">
        <v>500</v>
      </c>
      <c r="B468">
        <v>23</v>
      </c>
      <c r="C468" t="s">
        <v>15</v>
      </c>
      <c r="D468" t="s">
        <v>23</v>
      </c>
      <c r="E468" t="s">
        <v>27</v>
      </c>
      <c r="F468" t="s">
        <v>31</v>
      </c>
      <c r="G468">
        <v>144857.75</v>
      </c>
      <c r="H468">
        <v>113437.23</v>
      </c>
      <c r="I468">
        <v>764</v>
      </c>
      <c r="J468">
        <v>376860.66</v>
      </c>
      <c r="K468" t="s">
        <v>38</v>
      </c>
      <c r="L468">
        <v>7</v>
      </c>
      <c r="M468" s="1">
        <v>44369</v>
      </c>
      <c r="N468" t="s">
        <v>20</v>
      </c>
      <c r="O468" t="str" cm="1">
        <f t="array" ref="O468">_xlfn.IFS(L468&lt;=15, "Low Engagement", L468&lt;=35, "Active", L468&lt;=60, "Highly Active", L468&gt;60, "Power User")</f>
        <v>Low Engagement</v>
      </c>
      <c r="P468" t="str" cm="1">
        <f t="array" ref="P468">_xlfn.IFS(B468&lt;=25,"Youth",B468&lt;=35,"Young Adult",B468&lt;=50,"Adult",B468&lt;=70,"Senior")</f>
        <v>Youth</v>
      </c>
      <c r="Q468" t="str" cm="1">
        <f t="array" ref="Q468">_xlfn.IFS(G468&lt;10000,"Low Value",G468&lt;=50000,"Mid Value",G468&lt;=150000,"High Value",G468&gt;150000,"Premium")</f>
        <v>High Value</v>
      </c>
      <c r="R468" t="str" cm="1">
        <f t="array" ref="R468">_xlfn.IFS(I468&lt;500,"High Risk",I468&lt;650,"Medium Risk",I468&lt;750,"Low Risk",I468&gt;=750,"Very Low Risk")</f>
        <v>Very Low Risk</v>
      </c>
    </row>
    <row r="469" spans="1:18">
      <c r="A469" t="s">
        <v>501</v>
      </c>
      <c r="B469">
        <v>62</v>
      </c>
      <c r="C469" t="s">
        <v>15</v>
      </c>
      <c r="D469" t="s">
        <v>16</v>
      </c>
      <c r="E469" t="s">
        <v>27</v>
      </c>
      <c r="F469" t="s">
        <v>18</v>
      </c>
      <c r="G469">
        <v>83460.23</v>
      </c>
      <c r="H469">
        <v>106175.49</v>
      </c>
      <c r="I469">
        <v>641</v>
      </c>
      <c r="J469">
        <v>113976.75</v>
      </c>
      <c r="K469" t="s">
        <v>25</v>
      </c>
      <c r="L469">
        <v>49</v>
      </c>
      <c r="M469" s="1">
        <v>43268</v>
      </c>
      <c r="N469" t="s">
        <v>35</v>
      </c>
      <c r="O469" t="str" cm="1">
        <f t="array" ref="O469">_xlfn.IFS(L469&lt;=15, "Low Engagement", L469&lt;=35, "Active", L469&lt;=60, "Highly Active", L469&gt;60, "Power User")</f>
        <v>Highly Active</v>
      </c>
      <c r="P469" t="str" cm="1">
        <f t="array" ref="P469">_xlfn.IFS(B469&lt;=25,"Youth",B469&lt;=35,"Young Adult",B469&lt;=50,"Adult",B469&lt;=70,"Senior")</f>
        <v>Senior</v>
      </c>
      <c r="Q469" t="str" cm="1">
        <f t="array" ref="Q469">_xlfn.IFS(G469&lt;10000,"Low Value",G469&lt;=50000,"Mid Value",G469&lt;=150000,"High Value",G469&gt;150000,"Premium")</f>
        <v>High Value</v>
      </c>
      <c r="R469" t="str" cm="1">
        <f t="array" ref="R469">_xlfn.IFS(I469&lt;500,"High Risk",I469&lt;650,"Medium Risk",I469&lt;750,"Low Risk",I469&gt;=750,"Very Low Risk")</f>
        <v>Medium Risk</v>
      </c>
    </row>
    <row r="470" spans="1:18">
      <c r="A470" t="s">
        <v>502</v>
      </c>
      <c r="B470">
        <v>49</v>
      </c>
      <c r="C470" t="s">
        <v>15</v>
      </c>
      <c r="D470" t="s">
        <v>29</v>
      </c>
      <c r="E470" t="s">
        <v>47</v>
      </c>
      <c r="F470" t="s">
        <v>18</v>
      </c>
      <c r="G470">
        <v>74529.429999999993</v>
      </c>
      <c r="H470">
        <v>29332.68</v>
      </c>
      <c r="I470">
        <v>361</v>
      </c>
      <c r="J470">
        <v>48913.34</v>
      </c>
      <c r="K470" t="s">
        <v>19</v>
      </c>
      <c r="L470">
        <v>30</v>
      </c>
      <c r="M470" s="1">
        <v>43959</v>
      </c>
      <c r="N470" t="s">
        <v>35</v>
      </c>
      <c r="O470" t="str" cm="1">
        <f t="array" ref="O470">_xlfn.IFS(L470&lt;=15, "Low Engagement", L470&lt;=35, "Active", L470&lt;=60, "Highly Active", L470&gt;60, "Power User")</f>
        <v>Active</v>
      </c>
      <c r="P470" t="str" cm="1">
        <f t="array" ref="P470">_xlfn.IFS(B470&lt;=25,"Youth",B470&lt;=35,"Young Adult",B470&lt;=50,"Adult",B470&lt;=70,"Senior")</f>
        <v>Adult</v>
      </c>
      <c r="Q470" t="str" cm="1">
        <f t="array" ref="Q470">_xlfn.IFS(G470&lt;10000,"Low Value",G470&lt;=50000,"Mid Value",G470&lt;=150000,"High Value",G470&gt;150000,"Premium")</f>
        <v>High Value</v>
      </c>
      <c r="R470" t="str" cm="1">
        <f t="array" ref="R470">_xlfn.IFS(I470&lt;500,"High Risk",I470&lt;650,"Medium Risk",I470&lt;750,"Low Risk",I470&gt;=750,"Very Low Risk")</f>
        <v>High Risk</v>
      </c>
    </row>
    <row r="471" spans="1:18">
      <c r="A471" t="s">
        <v>503</v>
      </c>
      <c r="B471">
        <v>69</v>
      </c>
      <c r="C471" t="s">
        <v>15</v>
      </c>
      <c r="D471" t="s">
        <v>29</v>
      </c>
      <c r="E471" t="s">
        <v>17</v>
      </c>
      <c r="F471" t="s">
        <v>18</v>
      </c>
      <c r="G471">
        <v>84809.56</v>
      </c>
      <c r="H471">
        <v>297307.57</v>
      </c>
      <c r="I471">
        <v>728</v>
      </c>
      <c r="J471">
        <v>143457.84</v>
      </c>
      <c r="K471" t="s">
        <v>25</v>
      </c>
      <c r="L471">
        <v>12</v>
      </c>
      <c r="M471" s="1">
        <v>44447</v>
      </c>
      <c r="N471" t="s">
        <v>20</v>
      </c>
      <c r="O471" t="str" cm="1">
        <f t="array" ref="O471">_xlfn.IFS(L471&lt;=15, "Low Engagement", L471&lt;=35, "Active", L471&lt;=60, "Highly Active", L471&gt;60, "Power User")</f>
        <v>Low Engagement</v>
      </c>
      <c r="P471" t="str" cm="1">
        <f t="array" ref="P471">_xlfn.IFS(B471&lt;=25,"Youth",B471&lt;=35,"Young Adult",B471&lt;=50,"Adult",B471&lt;=70,"Senior")</f>
        <v>Senior</v>
      </c>
      <c r="Q471" t="str" cm="1">
        <f t="array" ref="Q471">_xlfn.IFS(G471&lt;10000,"Low Value",G471&lt;=50000,"Mid Value",G471&lt;=150000,"High Value",G471&gt;150000,"Premium")</f>
        <v>High Value</v>
      </c>
      <c r="R471" t="str" cm="1">
        <f t="array" ref="R471">_xlfn.IFS(I471&lt;500,"High Risk",I471&lt;650,"Medium Risk",I471&lt;750,"Low Risk",I471&gt;=750,"Very Low Risk")</f>
        <v>Low Risk</v>
      </c>
    </row>
    <row r="472" spans="1:18">
      <c r="A472" t="s">
        <v>504</v>
      </c>
      <c r="B472">
        <v>47</v>
      </c>
      <c r="C472" t="s">
        <v>15</v>
      </c>
      <c r="D472" t="s">
        <v>16</v>
      </c>
      <c r="E472" t="s">
        <v>17</v>
      </c>
      <c r="F472" t="s">
        <v>18</v>
      </c>
      <c r="G472">
        <v>7322.77</v>
      </c>
      <c r="H472">
        <v>202049.88</v>
      </c>
      <c r="I472">
        <v>555</v>
      </c>
      <c r="J472">
        <v>43219.46</v>
      </c>
      <c r="K472" t="s">
        <v>19</v>
      </c>
      <c r="L472">
        <v>49</v>
      </c>
      <c r="M472" s="1">
        <v>44296</v>
      </c>
      <c r="N472" t="s">
        <v>20</v>
      </c>
      <c r="O472" t="str" cm="1">
        <f t="array" ref="O472">_xlfn.IFS(L472&lt;=15, "Low Engagement", L472&lt;=35, "Active", L472&lt;=60, "Highly Active", L472&gt;60, "Power User")</f>
        <v>Highly Active</v>
      </c>
      <c r="P472" t="str" cm="1">
        <f t="array" ref="P472">_xlfn.IFS(B472&lt;=25,"Youth",B472&lt;=35,"Young Adult",B472&lt;=50,"Adult",B472&lt;=70,"Senior")</f>
        <v>Adult</v>
      </c>
      <c r="Q472" t="str" cm="1">
        <f t="array" ref="Q472">_xlfn.IFS(G472&lt;10000,"Low Value",G472&lt;=50000,"Mid Value",G472&lt;=150000,"High Value",G472&gt;150000,"Premium")</f>
        <v>Low Value</v>
      </c>
      <c r="R472" t="str" cm="1">
        <f t="array" ref="R472">_xlfn.IFS(I472&lt;500,"High Risk",I472&lt;650,"Medium Risk",I472&lt;750,"Low Risk",I472&gt;=750,"Very Low Risk")</f>
        <v>Medium Risk</v>
      </c>
    </row>
    <row r="473" spans="1:18">
      <c r="A473" t="s">
        <v>505</v>
      </c>
      <c r="B473">
        <v>64</v>
      </c>
      <c r="C473" t="s">
        <v>22</v>
      </c>
      <c r="D473" t="s">
        <v>29</v>
      </c>
      <c r="E473" t="s">
        <v>27</v>
      </c>
      <c r="F473" t="s">
        <v>45</v>
      </c>
      <c r="G473">
        <v>64229.02</v>
      </c>
      <c r="H473">
        <v>51610.28</v>
      </c>
      <c r="I473">
        <v>646</v>
      </c>
      <c r="J473">
        <v>38540.83</v>
      </c>
      <c r="K473" t="s">
        <v>25</v>
      </c>
      <c r="L473">
        <v>31</v>
      </c>
      <c r="M473" s="1">
        <v>44258</v>
      </c>
      <c r="N473" t="s">
        <v>20</v>
      </c>
      <c r="O473" t="str" cm="1">
        <f t="array" ref="O473">_xlfn.IFS(L473&lt;=15, "Low Engagement", L473&lt;=35, "Active", L473&lt;=60, "Highly Active", L473&gt;60, "Power User")</f>
        <v>Active</v>
      </c>
      <c r="P473" t="str" cm="1">
        <f t="array" ref="P473">_xlfn.IFS(B473&lt;=25,"Youth",B473&lt;=35,"Young Adult",B473&lt;=50,"Adult",B473&lt;=70,"Senior")</f>
        <v>Senior</v>
      </c>
      <c r="Q473" t="str" cm="1">
        <f t="array" ref="Q473">_xlfn.IFS(G473&lt;10000,"Low Value",G473&lt;=50000,"Mid Value",G473&lt;=150000,"High Value",G473&gt;150000,"Premium")</f>
        <v>High Value</v>
      </c>
      <c r="R473" t="str" cm="1">
        <f t="array" ref="R473">_xlfn.IFS(I473&lt;500,"High Risk",I473&lt;650,"Medium Risk",I473&lt;750,"Low Risk",I473&gt;=750,"Very Low Risk")</f>
        <v>Medium Risk</v>
      </c>
    </row>
    <row r="474" spans="1:18">
      <c r="A474" t="s">
        <v>506</v>
      </c>
      <c r="B474">
        <v>52</v>
      </c>
      <c r="C474" t="s">
        <v>22</v>
      </c>
      <c r="D474" t="s">
        <v>37</v>
      </c>
      <c r="E474" t="s">
        <v>24</v>
      </c>
      <c r="F474" t="s">
        <v>18</v>
      </c>
      <c r="G474">
        <v>26591.56</v>
      </c>
      <c r="H474">
        <v>10123.4</v>
      </c>
      <c r="I474">
        <v>825</v>
      </c>
      <c r="J474">
        <v>117743.37</v>
      </c>
      <c r="K474" t="s">
        <v>25</v>
      </c>
      <c r="L474">
        <v>18</v>
      </c>
      <c r="M474" s="1">
        <v>44171</v>
      </c>
      <c r="N474" t="s">
        <v>20</v>
      </c>
      <c r="O474" t="str" cm="1">
        <f t="array" ref="O474">_xlfn.IFS(L474&lt;=15, "Low Engagement", L474&lt;=35, "Active", L474&lt;=60, "Highly Active", L474&gt;60, "Power User")</f>
        <v>Active</v>
      </c>
      <c r="P474" t="str" cm="1">
        <f t="array" ref="P474">_xlfn.IFS(B474&lt;=25,"Youth",B474&lt;=35,"Young Adult",B474&lt;=50,"Adult",B474&lt;=70,"Senior")</f>
        <v>Senior</v>
      </c>
      <c r="Q474" t="str" cm="1">
        <f t="array" ref="Q474">_xlfn.IFS(G474&lt;10000,"Low Value",G474&lt;=50000,"Mid Value",G474&lt;=150000,"High Value",G474&gt;150000,"Premium")</f>
        <v>Mid Value</v>
      </c>
      <c r="R474" t="str" cm="1">
        <f t="array" ref="R474">_xlfn.IFS(I474&lt;500,"High Risk",I474&lt;650,"Medium Risk",I474&lt;750,"Low Risk",I474&gt;=750,"Very Low Risk")</f>
        <v>Very Low Risk</v>
      </c>
    </row>
    <row r="475" spans="1:18">
      <c r="A475" t="s">
        <v>507</v>
      </c>
      <c r="B475">
        <v>57</v>
      </c>
      <c r="C475" t="s">
        <v>22</v>
      </c>
      <c r="D475" t="s">
        <v>16</v>
      </c>
      <c r="E475" t="s">
        <v>27</v>
      </c>
      <c r="F475" t="s">
        <v>31</v>
      </c>
      <c r="G475">
        <v>180629.89</v>
      </c>
      <c r="H475">
        <v>119957.73</v>
      </c>
      <c r="I475">
        <v>603</v>
      </c>
      <c r="J475">
        <v>117351.57</v>
      </c>
      <c r="K475" t="s">
        <v>38</v>
      </c>
      <c r="L475">
        <v>46</v>
      </c>
      <c r="M475" s="1">
        <v>43748</v>
      </c>
      <c r="N475" t="s">
        <v>20</v>
      </c>
      <c r="O475" t="str" cm="1">
        <f t="array" ref="O475">_xlfn.IFS(L475&lt;=15, "Low Engagement", L475&lt;=35, "Active", L475&lt;=60, "Highly Active", L475&gt;60, "Power User")</f>
        <v>Highly Active</v>
      </c>
      <c r="P475" t="str" cm="1">
        <f t="array" ref="P475">_xlfn.IFS(B475&lt;=25,"Youth",B475&lt;=35,"Young Adult",B475&lt;=50,"Adult",B475&lt;=70,"Senior")</f>
        <v>Senior</v>
      </c>
      <c r="Q475" t="str" cm="1">
        <f t="array" ref="Q475">_xlfn.IFS(G475&lt;10000,"Low Value",G475&lt;=50000,"Mid Value",G475&lt;=150000,"High Value",G475&gt;150000,"Premium")</f>
        <v>Premium</v>
      </c>
      <c r="R475" t="str" cm="1">
        <f t="array" ref="R475">_xlfn.IFS(I475&lt;500,"High Risk",I475&lt;650,"Medium Risk",I475&lt;750,"Low Risk",I475&gt;=750,"Very Low Risk")</f>
        <v>Medium Risk</v>
      </c>
    </row>
    <row r="476" spans="1:18">
      <c r="A476" t="s">
        <v>508</v>
      </c>
      <c r="B476">
        <v>69</v>
      </c>
      <c r="C476" t="s">
        <v>15</v>
      </c>
      <c r="D476" t="s">
        <v>29</v>
      </c>
      <c r="E476" t="s">
        <v>27</v>
      </c>
      <c r="F476" t="s">
        <v>31</v>
      </c>
      <c r="G476">
        <v>165613.54999999999</v>
      </c>
      <c r="H476">
        <v>117455.89</v>
      </c>
      <c r="I476">
        <v>544</v>
      </c>
      <c r="J476">
        <v>36661.33</v>
      </c>
      <c r="K476" t="s">
        <v>38</v>
      </c>
      <c r="L476">
        <v>43</v>
      </c>
      <c r="M476" s="1">
        <v>45015</v>
      </c>
      <c r="N476" t="s">
        <v>20</v>
      </c>
      <c r="O476" t="str" cm="1">
        <f t="array" ref="O476">_xlfn.IFS(L476&lt;=15, "Low Engagement", L476&lt;=35, "Active", L476&lt;=60, "Highly Active", L476&gt;60, "Power User")</f>
        <v>Highly Active</v>
      </c>
      <c r="P476" t="str" cm="1">
        <f t="array" ref="P476">_xlfn.IFS(B476&lt;=25,"Youth",B476&lt;=35,"Young Adult",B476&lt;=50,"Adult",B476&lt;=70,"Senior")</f>
        <v>Senior</v>
      </c>
      <c r="Q476" t="str" cm="1">
        <f t="array" ref="Q476">_xlfn.IFS(G476&lt;10000,"Low Value",G476&lt;=50000,"Mid Value",G476&lt;=150000,"High Value",G476&gt;150000,"Premium")</f>
        <v>Premium</v>
      </c>
      <c r="R476" t="str" cm="1">
        <f t="array" ref="R476">_xlfn.IFS(I476&lt;500,"High Risk",I476&lt;650,"Medium Risk",I476&lt;750,"Low Risk",I476&gt;=750,"Very Low Risk")</f>
        <v>Medium Risk</v>
      </c>
    </row>
    <row r="477" spans="1:18">
      <c r="A477" t="s">
        <v>509</v>
      </c>
      <c r="B477">
        <v>33</v>
      </c>
      <c r="C477" t="s">
        <v>15</v>
      </c>
      <c r="D477" t="s">
        <v>37</v>
      </c>
      <c r="E477" t="s">
        <v>27</v>
      </c>
      <c r="F477" t="s">
        <v>33</v>
      </c>
      <c r="G477">
        <v>105581.82</v>
      </c>
      <c r="H477">
        <v>126813.61</v>
      </c>
      <c r="I477">
        <v>711</v>
      </c>
      <c r="J477">
        <v>367259.02</v>
      </c>
      <c r="K477" t="s">
        <v>38</v>
      </c>
      <c r="L477">
        <v>2</v>
      </c>
      <c r="M477" s="1">
        <v>43635</v>
      </c>
      <c r="N477" t="s">
        <v>20</v>
      </c>
      <c r="O477" t="str" cm="1">
        <f t="array" ref="O477">_xlfn.IFS(L477&lt;=15, "Low Engagement", L477&lt;=35, "Active", L477&lt;=60, "Highly Active", L477&gt;60, "Power User")</f>
        <v>Low Engagement</v>
      </c>
      <c r="P477" t="str" cm="1">
        <f t="array" ref="P477">_xlfn.IFS(B477&lt;=25,"Youth",B477&lt;=35,"Young Adult",B477&lt;=50,"Adult",B477&lt;=70,"Senior")</f>
        <v>Young Adult</v>
      </c>
      <c r="Q477" t="str" cm="1">
        <f t="array" ref="Q477">_xlfn.IFS(G477&lt;10000,"Low Value",G477&lt;=50000,"Mid Value",G477&lt;=150000,"High Value",G477&gt;150000,"Premium")</f>
        <v>High Value</v>
      </c>
      <c r="R477" t="str" cm="1">
        <f t="array" ref="R477">_xlfn.IFS(I477&lt;500,"High Risk",I477&lt;650,"Medium Risk",I477&lt;750,"Low Risk",I477&gt;=750,"Very Low Risk")</f>
        <v>Low Risk</v>
      </c>
    </row>
    <row r="478" spans="1:18">
      <c r="A478" t="s">
        <v>510</v>
      </c>
      <c r="B478">
        <v>30</v>
      </c>
      <c r="C478" t="s">
        <v>15</v>
      </c>
      <c r="D478" t="s">
        <v>16</v>
      </c>
      <c r="E478" t="s">
        <v>17</v>
      </c>
      <c r="F478" t="s">
        <v>33</v>
      </c>
      <c r="G478">
        <v>108106.21</v>
      </c>
      <c r="H478">
        <v>25242.92</v>
      </c>
      <c r="I478">
        <v>516</v>
      </c>
      <c r="J478">
        <v>56757.89</v>
      </c>
      <c r="K478" t="s">
        <v>25</v>
      </c>
      <c r="L478">
        <v>53</v>
      </c>
      <c r="M478" s="1">
        <v>43519</v>
      </c>
      <c r="N478" t="s">
        <v>20</v>
      </c>
      <c r="O478" t="str" cm="1">
        <f t="array" ref="O478">_xlfn.IFS(L478&lt;=15, "Low Engagement", L478&lt;=35, "Active", L478&lt;=60, "Highly Active", L478&gt;60, "Power User")</f>
        <v>Highly Active</v>
      </c>
      <c r="P478" t="str" cm="1">
        <f t="array" ref="P478">_xlfn.IFS(B478&lt;=25,"Youth",B478&lt;=35,"Young Adult",B478&lt;=50,"Adult",B478&lt;=70,"Senior")</f>
        <v>Young Adult</v>
      </c>
      <c r="Q478" t="str" cm="1">
        <f t="array" ref="Q478">_xlfn.IFS(G478&lt;10000,"Low Value",G478&lt;=50000,"Mid Value",G478&lt;=150000,"High Value",G478&gt;150000,"Premium")</f>
        <v>High Value</v>
      </c>
      <c r="R478" t="str" cm="1">
        <f t="array" ref="R478">_xlfn.IFS(I478&lt;500,"High Risk",I478&lt;650,"Medium Risk",I478&lt;750,"Low Risk",I478&gt;=750,"Very Low Risk")</f>
        <v>Medium Risk</v>
      </c>
    </row>
    <row r="479" spans="1:18">
      <c r="A479" t="s">
        <v>511</v>
      </c>
      <c r="B479">
        <v>67</v>
      </c>
      <c r="C479" t="s">
        <v>15</v>
      </c>
      <c r="D479" t="s">
        <v>23</v>
      </c>
      <c r="E479" t="s">
        <v>17</v>
      </c>
      <c r="F479" t="s">
        <v>45</v>
      </c>
      <c r="G479">
        <v>377001.71</v>
      </c>
      <c r="H479">
        <v>219143.64</v>
      </c>
      <c r="I479">
        <v>815</v>
      </c>
      <c r="J479">
        <v>238019.83</v>
      </c>
      <c r="K479" t="s">
        <v>38</v>
      </c>
      <c r="L479">
        <v>33</v>
      </c>
      <c r="M479" s="1">
        <v>44472</v>
      </c>
      <c r="N479" t="s">
        <v>20</v>
      </c>
      <c r="O479" t="str" cm="1">
        <f t="array" ref="O479">_xlfn.IFS(L479&lt;=15, "Low Engagement", L479&lt;=35, "Active", L479&lt;=60, "Highly Active", L479&gt;60, "Power User")</f>
        <v>Active</v>
      </c>
      <c r="P479" t="str" cm="1">
        <f t="array" ref="P479">_xlfn.IFS(B479&lt;=25,"Youth",B479&lt;=35,"Young Adult",B479&lt;=50,"Adult",B479&lt;=70,"Senior")</f>
        <v>Senior</v>
      </c>
      <c r="Q479" t="str" cm="1">
        <f t="array" ref="Q479">_xlfn.IFS(G479&lt;10000,"Low Value",G479&lt;=50000,"Mid Value",G479&lt;=150000,"High Value",G479&gt;150000,"Premium")</f>
        <v>Premium</v>
      </c>
      <c r="R479" t="str" cm="1">
        <f t="array" ref="R479">_xlfn.IFS(I479&lt;500,"High Risk",I479&lt;650,"Medium Risk",I479&lt;750,"Low Risk",I479&gt;=750,"Very Low Risk")</f>
        <v>Very Low Risk</v>
      </c>
    </row>
    <row r="480" spans="1:18">
      <c r="A480" t="s">
        <v>512</v>
      </c>
      <c r="B480">
        <v>59</v>
      </c>
      <c r="C480" t="s">
        <v>15</v>
      </c>
      <c r="D480" t="s">
        <v>23</v>
      </c>
      <c r="E480" t="s">
        <v>24</v>
      </c>
      <c r="F480" t="s">
        <v>18</v>
      </c>
      <c r="G480">
        <v>94317.67</v>
      </c>
      <c r="H480">
        <v>14247.89</v>
      </c>
      <c r="I480">
        <v>773</v>
      </c>
      <c r="J480">
        <v>119294.6</v>
      </c>
      <c r="K480" t="s">
        <v>25</v>
      </c>
      <c r="L480">
        <v>11</v>
      </c>
      <c r="M480" s="1">
        <v>44567</v>
      </c>
      <c r="N480" t="s">
        <v>20</v>
      </c>
      <c r="O480" t="str" cm="1">
        <f t="array" ref="O480">_xlfn.IFS(L480&lt;=15, "Low Engagement", L480&lt;=35, "Active", L480&lt;=60, "Highly Active", L480&gt;60, "Power User")</f>
        <v>Low Engagement</v>
      </c>
      <c r="P480" t="str" cm="1">
        <f t="array" ref="P480">_xlfn.IFS(B480&lt;=25,"Youth",B480&lt;=35,"Young Adult",B480&lt;=50,"Adult",B480&lt;=70,"Senior")</f>
        <v>Senior</v>
      </c>
      <c r="Q480" t="str" cm="1">
        <f t="array" ref="Q480">_xlfn.IFS(G480&lt;10000,"Low Value",G480&lt;=50000,"Mid Value",G480&lt;=150000,"High Value",G480&gt;150000,"Premium")</f>
        <v>High Value</v>
      </c>
      <c r="R480" t="str" cm="1">
        <f t="array" ref="R480">_xlfn.IFS(I480&lt;500,"High Risk",I480&lt;650,"Medium Risk",I480&lt;750,"Low Risk",I480&gt;=750,"Very Low Risk")</f>
        <v>Very Low Risk</v>
      </c>
    </row>
    <row r="481" spans="1:18">
      <c r="A481" t="s">
        <v>513</v>
      </c>
      <c r="B481">
        <v>47</v>
      </c>
      <c r="C481" t="s">
        <v>22</v>
      </c>
      <c r="D481" t="s">
        <v>23</v>
      </c>
      <c r="E481" t="s">
        <v>27</v>
      </c>
      <c r="F481" t="s">
        <v>31</v>
      </c>
      <c r="G481">
        <v>167277.26999999999</v>
      </c>
      <c r="H481">
        <v>49629.86</v>
      </c>
      <c r="I481">
        <v>335</v>
      </c>
      <c r="J481">
        <v>48860.24</v>
      </c>
      <c r="K481" t="s">
        <v>25</v>
      </c>
      <c r="L481">
        <v>34</v>
      </c>
      <c r="M481" s="1">
        <v>43744</v>
      </c>
      <c r="N481" t="s">
        <v>20</v>
      </c>
      <c r="O481" t="str" cm="1">
        <f t="array" ref="O481">_xlfn.IFS(L481&lt;=15, "Low Engagement", L481&lt;=35, "Active", L481&lt;=60, "Highly Active", L481&gt;60, "Power User")</f>
        <v>Active</v>
      </c>
      <c r="P481" t="str" cm="1">
        <f t="array" ref="P481">_xlfn.IFS(B481&lt;=25,"Youth",B481&lt;=35,"Young Adult",B481&lt;=50,"Adult",B481&lt;=70,"Senior")</f>
        <v>Adult</v>
      </c>
      <c r="Q481" t="str" cm="1">
        <f t="array" ref="Q481">_xlfn.IFS(G481&lt;10000,"Low Value",G481&lt;=50000,"Mid Value",G481&lt;=150000,"High Value",G481&gt;150000,"Premium")</f>
        <v>Premium</v>
      </c>
      <c r="R481" t="str" cm="1">
        <f t="array" ref="R481">_xlfn.IFS(I481&lt;500,"High Risk",I481&lt;650,"Medium Risk",I481&lt;750,"Low Risk",I481&gt;=750,"Very Low Risk")</f>
        <v>High Risk</v>
      </c>
    </row>
    <row r="482" spans="1:18">
      <c r="A482" t="s">
        <v>514</v>
      </c>
      <c r="B482">
        <v>36</v>
      </c>
      <c r="C482" t="s">
        <v>22</v>
      </c>
      <c r="D482" t="s">
        <v>37</v>
      </c>
      <c r="E482" t="s">
        <v>17</v>
      </c>
      <c r="F482" t="s">
        <v>45</v>
      </c>
      <c r="G482">
        <v>330525.67</v>
      </c>
      <c r="H482">
        <v>179667.04</v>
      </c>
      <c r="I482">
        <v>477</v>
      </c>
      <c r="J482">
        <v>39791.69</v>
      </c>
      <c r="K482" t="s">
        <v>25</v>
      </c>
      <c r="L482">
        <v>16</v>
      </c>
      <c r="M482" s="1">
        <v>43589</v>
      </c>
      <c r="N482" t="s">
        <v>20</v>
      </c>
      <c r="O482" t="str" cm="1">
        <f t="array" ref="O482">_xlfn.IFS(L482&lt;=15, "Low Engagement", L482&lt;=35, "Active", L482&lt;=60, "Highly Active", L482&gt;60, "Power User")</f>
        <v>Active</v>
      </c>
      <c r="P482" t="str" cm="1">
        <f t="array" ref="P482">_xlfn.IFS(B482&lt;=25,"Youth",B482&lt;=35,"Young Adult",B482&lt;=50,"Adult",B482&lt;=70,"Senior")</f>
        <v>Adult</v>
      </c>
      <c r="Q482" t="str" cm="1">
        <f t="array" ref="Q482">_xlfn.IFS(G482&lt;10000,"Low Value",G482&lt;=50000,"Mid Value",G482&lt;=150000,"High Value",G482&gt;150000,"Premium")</f>
        <v>Premium</v>
      </c>
      <c r="R482" t="str" cm="1">
        <f t="array" ref="R482">_xlfn.IFS(I482&lt;500,"High Risk",I482&lt;650,"Medium Risk",I482&lt;750,"Low Risk",I482&gt;=750,"Very Low Risk")</f>
        <v>High Risk</v>
      </c>
    </row>
    <row r="483" spans="1:18">
      <c r="A483" t="s">
        <v>515</v>
      </c>
      <c r="B483">
        <v>34</v>
      </c>
      <c r="C483" t="s">
        <v>15</v>
      </c>
      <c r="D483" t="s">
        <v>16</v>
      </c>
      <c r="E483" t="s">
        <v>17</v>
      </c>
      <c r="F483" t="s">
        <v>18</v>
      </c>
      <c r="G483">
        <v>66905.83</v>
      </c>
      <c r="H483">
        <v>179141.13</v>
      </c>
      <c r="I483">
        <v>686</v>
      </c>
      <c r="J483">
        <v>82499.42</v>
      </c>
      <c r="K483" t="s">
        <v>25</v>
      </c>
      <c r="L483">
        <v>54</v>
      </c>
      <c r="M483" s="1">
        <v>43644</v>
      </c>
      <c r="N483" t="s">
        <v>20</v>
      </c>
      <c r="O483" t="str" cm="1">
        <f t="array" ref="O483">_xlfn.IFS(L483&lt;=15, "Low Engagement", L483&lt;=35, "Active", L483&lt;=60, "Highly Active", L483&gt;60, "Power User")</f>
        <v>Highly Active</v>
      </c>
      <c r="P483" t="str" cm="1">
        <f t="array" ref="P483">_xlfn.IFS(B483&lt;=25,"Youth",B483&lt;=35,"Young Adult",B483&lt;=50,"Adult",B483&lt;=70,"Senior")</f>
        <v>Young Adult</v>
      </c>
      <c r="Q483" t="str" cm="1">
        <f t="array" ref="Q483">_xlfn.IFS(G483&lt;10000,"Low Value",G483&lt;=50000,"Mid Value",G483&lt;=150000,"High Value",G483&gt;150000,"Premium")</f>
        <v>High Value</v>
      </c>
      <c r="R483" t="str" cm="1">
        <f t="array" ref="R483">_xlfn.IFS(I483&lt;500,"High Risk",I483&lt;650,"Medium Risk",I483&lt;750,"Low Risk",I483&gt;=750,"Very Low Risk")</f>
        <v>Low Risk</v>
      </c>
    </row>
    <row r="484" spans="1:18">
      <c r="A484" t="s">
        <v>516</v>
      </c>
      <c r="B484">
        <v>36</v>
      </c>
      <c r="C484" t="s">
        <v>15</v>
      </c>
      <c r="D484" t="s">
        <v>41</v>
      </c>
      <c r="E484" t="s">
        <v>27</v>
      </c>
      <c r="F484" t="s">
        <v>31</v>
      </c>
      <c r="G484">
        <v>46679.35</v>
      </c>
      <c r="H484">
        <v>146016.57</v>
      </c>
      <c r="I484">
        <v>316</v>
      </c>
      <c r="J484">
        <v>17093.61</v>
      </c>
      <c r="K484" t="s">
        <v>19</v>
      </c>
      <c r="L484">
        <v>35</v>
      </c>
      <c r="M484" s="1">
        <v>43911</v>
      </c>
      <c r="N484" t="s">
        <v>20</v>
      </c>
      <c r="O484" t="str" cm="1">
        <f t="array" ref="O484">_xlfn.IFS(L484&lt;=15, "Low Engagement", L484&lt;=35, "Active", L484&lt;=60, "Highly Active", L484&gt;60, "Power User")</f>
        <v>Active</v>
      </c>
      <c r="P484" t="str" cm="1">
        <f t="array" ref="P484">_xlfn.IFS(B484&lt;=25,"Youth",B484&lt;=35,"Young Adult",B484&lt;=50,"Adult",B484&lt;=70,"Senior")</f>
        <v>Adult</v>
      </c>
      <c r="Q484" t="str" cm="1">
        <f t="array" ref="Q484">_xlfn.IFS(G484&lt;10000,"Low Value",G484&lt;=50000,"Mid Value",G484&lt;=150000,"High Value",G484&gt;150000,"Premium")</f>
        <v>Mid Value</v>
      </c>
      <c r="R484" t="str" cm="1">
        <f t="array" ref="R484">_xlfn.IFS(I484&lt;500,"High Risk",I484&lt;650,"Medium Risk",I484&lt;750,"Low Risk",I484&gt;=750,"Very Low Risk")</f>
        <v>High Risk</v>
      </c>
    </row>
    <row r="485" spans="1:18">
      <c r="A485" t="s">
        <v>517</v>
      </c>
      <c r="B485">
        <v>45</v>
      </c>
      <c r="C485" t="s">
        <v>15</v>
      </c>
      <c r="D485" t="s">
        <v>16</v>
      </c>
      <c r="E485" t="s">
        <v>24</v>
      </c>
      <c r="F485" t="s">
        <v>33</v>
      </c>
      <c r="G485">
        <v>102024.64</v>
      </c>
      <c r="H485">
        <v>1707.95</v>
      </c>
      <c r="I485">
        <v>347</v>
      </c>
      <c r="J485">
        <v>44717.65</v>
      </c>
      <c r="K485" t="s">
        <v>19</v>
      </c>
      <c r="L485">
        <v>52</v>
      </c>
      <c r="M485" s="1">
        <v>43369</v>
      </c>
      <c r="N485" t="s">
        <v>20</v>
      </c>
      <c r="O485" t="str" cm="1">
        <f t="array" ref="O485">_xlfn.IFS(L485&lt;=15, "Low Engagement", L485&lt;=35, "Active", L485&lt;=60, "Highly Active", L485&gt;60, "Power User")</f>
        <v>Highly Active</v>
      </c>
      <c r="P485" t="str" cm="1">
        <f t="array" ref="P485">_xlfn.IFS(B485&lt;=25,"Youth",B485&lt;=35,"Young Adult",B485&lt;=50,"Adult",B485&lt;=70,"Senior")</f>
        <v>Adult</v>
      </c>
      <c r="Q485" t="str" cm="1">
        <f t="array" ref="Q485">_xlfn.IFS(G485&lt;10000,"Low Value",G485&lt;=50000,"Mid Value",G485&lt;=150000,"High Value",G485&gt;150000,"Premium")</f>
        <v>High Value</v>
      </c>
      <c r="R485" t="str" cm="1">
        <f t="array" ref="R485">_xlfn.IFS(I485&lt;500,"High Risk",I485&lt;650,"Medium Risk",I485&lt;750,"Low Risk",I485&gt;=750,"Very Low Risk")</f>
        <v>High Risk</v>
      </c>
    </row>
    <row r="486" spans="1:18">
      <c r="A486" t="s">
        <v>518</v>
      </c>
      <c r="B486">
        <v>43</v>
      </c>
      <c r="C486" t="s">
        <v>15</v>
      </c>
      <c r="D486" t="s">
        <v>29</v>
      </c>
      <c r="E486" t="s">
        <v>24</v>
      </c>
      <c r="F486" t="s">
        <v>31</v>
      </c>
      <c r="G486">
        <v>87812.41</v>
      </c>
      <c r="H486">
        <v>12530.07</v>
      </c>
      <c r="I486">
        <v>361</v>
      </c>
      <c r="J486">
        <v>9525.06</v>
      </c>
      <c r="K486" t="s">
        <v>25</v>
      </c>
      <c r="L486">
        <v>33</v>
      </c>
      <c r="M486" s="1">
        <v>44476</v>
      </c>
      <c r="N486" t="s">
        <v>35</v>
      </c>
      <c r="O486" t="str" cm="1">
        <f t="array" ref="O486">_xlfn.IFS(L486&lt;=15, "Low Engagement", L486&lt;=35, "Active", L486&lt;=60, "Highly Active", L486&gt;60, "Power User")</f>
        <v>Active</v>
      </c>
      <c r="P486" t="str" cm="1">
        <f t="array" ref="P486">_xlfn.IFS(B486&lt;=25,"Youth",B486&lt;=35,"Young Adult",B486&lt;=50,"Adult",B486&lt;=70,"Senior")</f>
        <v>Adult</v>
      </c>
      <c r="Q486" t="str" cm="1">
        <f t="array" ref="Q486">_xlfn.IFS(G486&lt;10000,"Low Value",G486&lt;=50000,"Mid Value",G486&lt;=150000,"High Value",G486&gt;150000,"Premium")</f>
        <v>High Value</v>
      </c>
      <c r="R486" t="str" cm="1">
        <f t="array" ref="R486">_xlfn.IFS(I486&lt;500,"High Risk",I486&lt;650,"Medium Risk",I486&lt;750,"Low Risk",I486&gt;=750,"Very Low Risk")</f>
        <v>High Risk</v>
      </c>
    </row>
    <row r="487" spans="1:18">
      <c r="A487" t="s">
        <v>519</v>
      </c>
      <c r="B487">
        <v>54</v>
      </c>
      <c r="C487" t="s">
        <v>22</v>
      </c>
      <c r="D487" t="s">
        <v>23</v>
      </c>
      <c r="E487" t="s">
        <v>17</v>
      </c>
      <c r="F487" t="s">
        <v>18</v>
      </c>
      <c r="G487">
        <v>16143.23</v>
      </c>
      <c r="H487">
        <v>98610.55</v>
      </c>
      <c r="I487">
        <v>368</v>
      </c>
      <c r="J487">
        <v>49061.03</v>
      </c>
      <c r="K487" t="s">
        <v>25</v>
      </c>
      <c r="L487">
        <v>21</v>
      </c>
      <c r="M487" s="1">
        <v>44422</v>
      </c>
      <c r="N487" t="s">
        <v>20</v>
      </c>
      <c r="O487" t="str" cm="1">
        <f t="array" ref="O487">_xlfn.IFS(L487&lt;=15, "Low Engagement", L487&lt;=35, "Active", L487&lt;=60, "Highly Active", L487&gt;60, "Power User")</f>
        <v>Active</v>
      </c>
      <c r="P487" t="str" cm="1">
        <f t="array" ref="P487">_xlfn.IFS(B487&lt;=25,"Youth",B487&lt;=35,"Young Adult",B487&lt;=50,"Adult",B487&lt;=70,"Senior")</f>
        <v>Senior</v>
      </c>
      <c r="Q487" t="str" cm="1">
        <f t="array" ref="Q487">_xlfn.IFS(G487&lt;10000,"Low Value",G487&lt;=50000,"Mid Value",G487&lt;=150000,"High Value",G487&gt;150000,"Premium")</f>
        <v>Mid Value</v>
      </c>
      <c r="R487" t="str" cm="1">
        <f t="array" ref="R487">_xlfn.IFS(I487&lt;500,"High Risk",I487&lt;650,"Medium Risk",I487&lt;750,"Low Risk",I487&gt;=750,"Very Low Risk")</f>
        <v>High Risk</v>
      </c>
    </row>
    <row r="488" spans="1:18">
      <c r="A488" t="s">
        <v>520</v>
      </c>
      <c r="B488">
        <v>43</v>
      </c>
      <c r="C488" t="s">
        <v>15</v>
      </c>
      <c r="D488" t="s">
        <v>16</v>
      </c>
      <c r="E488" t="s">
        <v>24</v>
      </c>
      <c r="F488" t="s">
        <v>18</v>
      </c>
      <c r="G488">
        <v>80833.88</v>
      </c>
      <c r="H488">
        <v>10140.06</v>
      </c>
      <c r="I488">
        <v>665</v>
      </c>
      <c r="J488">
        <v>141614.39999999999</v>
      </c>
      <c r="K488" t="s">
        <v>38</v>
      </c>
      <c r="L488">
        <v>20</v>
      </c>
      <c r="M488" s="1">
        <v>43715</v>
      </c>
      <c r="N488" t="s">
        <v>20</v>
      </c>
      <c r="O488" t="str" cm="1">
        <f t="array" ref="O488">_xlfn.IFS(L488&lt;=15, "Low Engagement", L488&lt;=35, "Active", L488&lt;=60, "Highly Active", L488&gt;60, "Power User")</f>
        <v>Active</v>
      </c>
      <c r="P488" t="str" cm="1">
        <f t="array" ref="P488">_xlfn.IFS(B488&lt;=25,"Youth",B488&lt;=35,"Young Adult",B488&lt;=50,"Adult",B488&lt;=70,"Senior")</f>
        <v>Adult</v>
      </c>
      <c r="Q488" t="str" cm="1">
        <f t="array" ref="Q488">_xlfn.IFS(G488&lt;10000,"Low Value",G488&lt;=50000,"Mid Value",G488&lt;=150000,"High Value",G488&gt;150000,"Premium")</f>
        <v>High Value</v>
      </c>
      <c r="R488" t="str" cm="1">
        <f t="array" ref="R488">_xlfn.IFS(I488&lt;500,"High Risk",I488&lt;650,"Medium Risk",I488&lt;750,"Low Risk",I488&gt;=750,"Very Low Risk")</f>
        <v>Low Risk</v>
      </c>
    </row>
    <row r="489" spans="1:18">
      <c r="A489" t="s">
        <v>521</v>
      </c>
      <c r="B489">
        <v>40</v>
      </c>
      <c r="C489" t="s">
        <v>15</v>
      </c>
      <c r="D489" t="s">
        <v>29</v>
      </c>
      <c r="E489" t="s">
        <v>17</v>
      </c>
      <c r="F489" t="s">
        <v>31</v>
      </c>
      <c r="G489">
        <v>104498.18</v>
      </c>
      <c r="H489">
        <v>236530.59</v>
      </c>
      <c r="I489">
        <v>461</v>
      </c>
      <c r="J489">
        <v>21036.45</v>
      </c>
      <c r="K489" t="s">
        <v>25</v>
      </c>
      <c r="L489">
        <v>8</v>
      </c>
      <c r="M489" s="1">
        <v>44037</v>
      </c>
      <c r="N489" t="s">
        <v>20</v>
      </c>
      <c r="O489" t="str" cm="1">
        <f t="array" ref="O489">_xlfn.IFS(L489&lt;=15, "Low Engagement", L489&lt;=35, "Active", L489&lt;=60, "Highly Active", L489&gt;60, "Power User")</f>
        <v>Low Engagement</v>
      </c>
      <c r="P489" t="str" cm="1">
        <f t="array" ref="P489">_xlfn.IFS(B489&lt;=25,"Youth",B489&lt;=35,"Young Adult",B489&lt;=50,"Adult",B489&lt;=70,"Senior")</f>
        <v>Adult</v>
      </c>
      <c r="Q489" t="str" cm="1">
        <f t="array" ref="Q489">_xlfn.IFS(G489&lt;10000,"Low Value",G489&lt;=50000,"Mid Value",G489&lt;=150000,"High Value",G489&gt;150000,"Premium")</f>
        <v>High Value</v>
      </c>
      <c r="R489" t="str" cm="1">
        <f t="array" ref="R489">_xlfn.IFS(I489&lt;500,"High Risk",I489&lt;650,"Medium Risk",I489&lt;750,"Low Risk",I489&gt;=750,"Very Low Risk")</f>
        <v>High Risk</v>
      </c>
    </row>
    <row r="490" spans="1:18">
      <c r="A490" t="s">
        <v>522</v>
      </c>
      <c r="B490">
        <v>26</v>
      </c>
      <c r="C490" t="s">
        <v>15</v>
      </c>
      <c r="D490" t="s">
        <v>41</v>
      </c>
      <c r="E490" t="s">
        <v>27</v>
      </c>
      <c r="F490" t="s">
        <v>18</v>
      </c>
      <c r="G490">
        <v>97765.08</v>
      </c>
      <c r="H490">
        <v>149959.81</v>
      </c>
      <c r="I490">
        <v>787</v>
      </c>
      <c r="J490">
        <v>435335.09</v>
      </c>
      <c r="K490" t="s">
        <v>25</v>
      </c>
      <c r="L490">
        <v>51</v>
      </c>
      <c r="M490" s="1">
        <v>43748</v>
      </c>
      <c r="N490" t="s">
        <v>20</v>
      </c>
      <c r="O490" t="str" cm="1">
        <f t="array" ref="O490">_xlfn.IFS(L490&lt;=15, "Low Engagement", L490&lt;=35, "Active", L490&lt;=60, "Highly Active", L490&gt;60, "Power User")</f>
        <v>Highly Active</v>
      </c>
      <c r="P490" t="str" cm="1">
        <f t="array" ref="P490">_xlfn.IFS(B490&lt;=25,"Youth",B490&lt;=35,"Young Adult",B490&lt;=50,"Adult",B490&lt;=70,"Senior")</f>
        <v>Young Adult</v>
      </c>
      <c r="Q490" t="str" cm="1">
        <f t="array" ref="Q490">_xlfn.IFS(G490&lt;10000,"Low Value",G490&lt;=50000,"Mid Value",G490&lt;=150000,"High Value",G490&gt;150000,"Premium")</f>
        <v>High Value</v>
      </c>
      <c r="R490" t="str" cm="1">
        <f t="array" ref="R490">_xlfn.IFS(I490&lt;500,"High Risk",I490&lt;650,"Medium Risk",I490&lt;750,"Low Risk",I490&gt;=750,"Very Low Risk")</f>
        <v>Very Low Risk</v>
      </c>
    </row>
    <row r="491" spans="1:18">
      <c r="A491" t="s">
        <v>523</v>
      </c>
      <c r="B491">
        <v>29</v>
      </c>
      <c r="C491" t="s">
        <v>15</v>
      </c>
      <c r="D491" t="s">
        <v>23</v>
      </c>
      <c r="E491" t="s">
        <v>17</v>
      </c>
      <c r="F491" t="s">
        <v>45</v>
      </c>
      <c r="G491">
        <v>176755.71</v>
      </c>
      <c r="H491">
        <v>53292.84</v>
      </c>
      <c r="I491">
        <v>730</v>
      </c>
      <c r="J491">
        <v>183610.63</v>
      </c>
      <c r="K491" t="s">
        <v>25</v>
      </c>
      <c r="L491">
        <v>26</v>
      </c>
      <c r="M491" s="1">
        <v>45003</v>
      </c>
      <c r="N491" t="s">
        <v>20</v>
      </c>
      <c r="O491" t="str" cm="1">
        <f t="array" ref="O491">_xlfn.IFS(L491&lt;=15, "Low Engagement", L491&lt;=35, "Active", L491&lt;=60, "Highly Active", L491&gt;60, "Power User")</f>
        <v>Active</v>
      </c>
      <c r="P491" t="str" cm="1">
        <f t="array" ref="P491">_xlfn.IFS(B491&lt;=25,"Youth",B491&lt;=35,"Young Adult",B491&lt;=50,"Adult",B491&lt;=70,"Senior")</f>
        <v>Young Adult</v>
      </c>
      <c r="Q491" t="str" cm="1">
        <f t="array" ref="Q491">_xlfn.IFS(G491&lt;10000,"Low Value",G491&lt;=50000,"Mid Value",G491&lt;=150000,"High Value",G491&gt;150000,"Premium")</f>
        <v>Premium</v>
      </c>
      <c r="R491" t="str" cm="1">
        <f t="array" ref="R491">_xlfn.IFS(I491&lt;500,"High Risk",I491&lt;650,"Medium Risk",I491&lt;750,"Low Risk",I491&gt;=750,"Very Low Risk")</f>
        <v>Low Risk</v>
      </c>
    </row>
    <row r="492" spans="1:18">
      <c r="A492" t="s">
        <v>524</v>
      </c>
      <c r="B492">
        <v>18</v>
      </c>
      <c r="C492" t="s">
        <v>22</v>
      </c>
      <c r="D492" t="s">
        <v>29</v>
      </c>
      <c r="E492" t="s">
        <v>27</v>
      </c>
      <c r="F492" t="s">
        <v>45</v>
      </c>
      <c r="G492">
        <v>266301.55</v>
      </c>
      <c r="H492">
        <v>130501.41</v>
      </c>
      <c r="I492">
        <v>788</v>
      </c>
      <c r="J492">
        <v>211208.74</v>
      </c>
      <c r="K492" t="s">
        <v>38</v>
      </c>
      <c r="L492">
        <v>33</v>
      </c>
      <c r="M492" s="1">
        <v>44640</v>
      </c>
      <c r="N492" t="s">
        <v>35</v>
      </c>
      <c r="O492" t="str" cm="1">
        <f t="array" ref="O492">_xlfn.IFS(L492&lt;=15, "Low Engagement", L492&lt;=35, "Active", L492&lt;=60, "Highly Active", L492&gt;60, "Power User")</f>
        <v>Active</v>
      </c>
      <c r="P492" t="str" cm="1">
        <f t="array" ref="P492">_xlfn.IFS(B492&lt;=25,"Youth",B492&lt;=35,"Young Adult",B492&lt;=50,"Adult",B492&lt;=70,"Senior")</f>
        <v>Youth</v>
      </c>
      <c r="Q492" t="str" cm="1">
        <f t="array" ref="Q492">_xlfn.IFS(G492&lt;10000,"Low Value",G492&lt;=50000,"Mid Value",G492&lt;=150000,"High Value",G492&gt;150000,"Premium")</f>
        <v>Premium</v>
      </c>
      <c r="R492" t="str" cm="1">
        <f t="array" ref="R492">_xlfn.IFS(I492&lt;500,"High Risk",I492&lt;650,"Medium Risk",I492&lt;750,"Low Risk",I492&gt;=750,"Very Low Risk")</f>
        <v>Very Low Risk</v>
      </c>
    </row>
    <row r="493" spans="1:18">
      <c r="A493" t="s">
        <v>525</v>
      </c>
      <c r="B493">
        <v>18</v>
      </c>
      <c r="C493" t="s">
        <v>15</v>
      </c>
      <c r="D493" t="s">
        <v>16</v>
      </c>
      <c r="E493" t="s">
        <v>27</v>
      </c>
      <c r="F493" t="s">
        <v>18</v>
      </c>
      <c r="G493">
        <v>45351.55</v>
      </c>
      <c r="H493">
        <v>194749.81</v>
      </c>
      <c r="I493">
        <v>529</v>
      </c>
      <c r="J493">
        <v>154034.51999999999</v>
      </c>
      <c r="K493" t="s">
        <v>25</v>
      </c>
      <c r="L493">
        <v>26</v>
      </c>
      <c r="M493" s="1">
        <v>45017</v>
      </c>
      <c r="N493" t="s">
        <v>20</v>
      </c>
      <c r="O493" t="str" cm="1">
        <f t="array" ref="O493">_xlfn.IFS(L493&lt;=15, "Low Engagement", L493&lt;=35, "Active", L493&lt;=60, "Highly Active", L493&gt;60, "Power User")</f>
        <v>Active</v>
      </c>
      <c r="P493" t="str" cm="1">
        <f t="array" ref="P493">_xlfn.IFS(B493&lt;=25,"Youth",B493&lt;=35,"Young Adult",B493&lt;=50,"Adult",B493&lt;=70,"Senior")</f>
        <v>Youth</v>
      </c>
      <c r="Q493" t="str" cm="1">
        <f t="array" ref="Q493">_xlfn.IFS(G493&lt;10000,"Low Value",G493&lt;=50000,"Mid Value",G493&lt;=150000,"High Value",G493&gt;150000,"Premium")</f>
        <v>Mid Value</v>
      </c>
      <c r="R493" t="str" cm="1">
        <f t="array" ref="R493">_xlfn.IFS(I493&lt;500,"High Risk",I493&lt;650,"Medium Risk",I493&lt;750,"Low Risk",I493&gt;=750,"Very Low Risk")</f>
        <v>Medium Risk</v>
      </c>
    </row>
    <row r="494" spans="1:18">
      <c r="A494" t="s">
        <v>526</v>
      </c>
      <c r="B494">
        <v>64</v>
      </c>
      <c r="C494" t="s">
        <v>15</v>
      </c>
      <c r="D494" t="s">
        <v>16</v>
      </c>
      <c r="E494" t="s">
        <v>27</v>
      </c>
      <c r="F494" t="s">
        <v>33</v>
      </c>
      <c r="G494">
        <v>26909.13</v>
      </c>
      <c r="H494">
        <v>56650.8</v>
      </c>
      <c r="I494">
        <v>669</v>
      </c>
      <c r="J494">
        <v>62132.66</v>
      </c>
      <c r="K494" t="s">
        <v>38</v>
      </c>
      <c r="L494">
        <v>37</v>
      </c>
      <c r="M494" s="1">
        <v>43249</v>
      </c>
      <c r="N494" t="s">
        <v>20</v>
      </c>
      <c r="O494" t="str" cm="1">
        <f t="array" ref="O494">_xlfn.IFS(L494&lt;=15, "Low Engagement", L494&lt;=35, "Active", L494&lt;=60, "Highly Active", L494&gt;60, "Power User")</f>
        <v>Highly Active</v>
      </c>
      <c r="P494" t="str" cm="1">
        <f t="array" ref="P494">_xlfn.IFS(B494&lt;=25,"Youth",B494&lt;=35,"Young Adult",B494&lt;=50,"Adult",B494&lt;=70,"Senior")</f>
        <v>Senior</v>
      </c>
      <c r="Q494" t="str" cm="1">
        <f t="array" ref="Q494">_xlfn.IFS(G494&lt;10000,"Low Value",G494&lt;=50000,"Mid Value",G494&lt;=150000,"High Value",G494&gt;150000,"Premium")</f>
        <v>Mid Value</v>
      </c>
      <c r="R494" t="str" cm="1">
        <f t="array" ref="R494">_xlfn.IFS(I494&lt;500,"High Risk",I494&lt;650,"Medium Risk",I494&lt;750,"Low Risk",I494&gt;=750,"Very Low Risk")</f>
        <v>Low Risk</v>
      </c>
    </row>
    <row r="495" spans="1:18">
      <c r="A495" t="s">
        <v>527</v>
      </c>
      <c r="B495">
        <v>51</v>
      </c>
      <c r="C495" t="s">
        <v>22</v>
      </c>
      <c r="D495" t="s">
        <v>29</v>
      </c>
      <c r="E495" t="s">
        <v>17</v>
      </c>
      <c r="F495" t="s">
        <v>31</v>
      </c>
      <c r="G495">
        <v>88092.479999999996</v>
      </c>
      <c r="H495">
        <v>258813.98</v>
      </c>
      <c r="I495">
        <v>477</v>
      </c>
      <c r="J495">
        <v>48903.05</v>
      </c>
      <c r="K495" t="s">
        <v>19</v>
      </c>
      <c r="L495">
        <v>30</v>
      </c>
      <c r="M495" s="1">
        <v>43120</v>
      </c>
      <c r="N495" t="s">
        <v>20</v>
      </c>
      <c r="O495" t="str" cm="1">
        <f t="array" ref="O495">_xlfn.IFS(L495&lt;=15, "Low Engagement", L495&lt;=35, "Active", L495&lt;=60, "Highly Active", L495&gt;60, "Power User")</f>
        <v>Active</v>
      </c>
      <c r="P495" t="str" cm="1">
        <f t="array" ref="P495">_xlfn.IFS(B495&lt;=25,"Youth",B495&lt;=35,"Young Adult",B495&lt;=50,"Adult",B495&lt;=70,"Senior")</f>
        <v>Senior</v>
      </c>
      <c r="Q495" t="str" cm="1">
        <f t="array" ref="Q495">_xlfn.IFS(G495&lt;10000,"Low Value",G495&lt;=50000,"Mid Value",G495&lt;=150000,"High Value",G495&gt;150000,"Premium")</f>
        <v>High Value</v>
      </c>
      <c r="R495" t="str" cm="1">
        <f t="array" ref="R495">_xlfn.IFS(I495&lt;500,"High Risk",I495&lt;650,"Medium Risk",I495&lt;750,"Low Risk",I495&gt;=750,"Very Low Risk")</f>
        <v>High Risk</v>
      </c>
    </row>
    <row r="496" spans="1:18">
      <c r="A496" t="s">
        <v>528</v>
      </c>
      <c r="B496">
        <v>49</v>
      </c>
      <c r="C496" t="s">
        <v>22</v>
      </c>
      <c r="D496" t="s">
        <v>37</v>
      </c>
      <c r="E496" t="s">
        <v>17</v>
      </c>
      <c r="F496" t="s">
        <v>18</v>
      </c>
      <c r="G496">
        <v>29467.79</v>
      </c>
      <c r="H496">
        <v>216713.46</v>
      </c>
      <c r="I496">
        <v>709</v>
      </c>
      <c r="J496">
        <v>414409.25</v>
      </c>
      <c r="K496" t="s">
        <v>38</v>
      </c>
      <c r="L496">
        <v>31</v>
      </c>
      <c r="M496" s="1">
        <v>44039</v>
      </c>
      <c r="N496" t="s">
        <v>20</v>
      </c>
      <c r="O496" t="str" cm="1">
        <f t="array" ref="O496">_xlfn.IFS(L496&lt;=15, "Low Engagement", L496&lt;=35, "Active", L496&lt;=60, "Highly Active", L496&gt;60, "Power User")</f>
        <v>Active</v>
      </c>
      <c r="P496" t="str" cm="1">
        <f t="array" ref="P496">_xlfn.IFS(B496&lt;=25,"Youth",B496&lt;=35,"Young Adult",B496&lt;=50,"Adult",B496&lt;=70,"Senior")</f>
        <v>Adult</v>
      </c>
      <c r="Q496" t="str" cm="1">
        <f t="array" ref="Q496">_xlfn.IFS(G496&lt;10000,"Low Value",G496&lt;=50000,"Mid Value",G496&lt;=150000,"High Value",G496&gt;150000,"Premium")</f>
        <v>Mid Value</v>
      </c>
      <c r="R496" t="str" cm="1">
        <f t="array" ref="R496">_xlfn.IFS(I496&lt;500,"High Risk",I496&lt;650,"Medium Risk",I496&lt;750,"Low Risk",I496&gt;=750,"Very Low Risk")</f>
        <v>Low Risk</v>
      </c>
    </row>
    <row r="497" spans="1:18">
      <c r="A497" t="s">
        <v>529</v>
      </c>
      <c r="B497">
        <v>65</v>
      </c>
      <c r="C497" t="s">
        <v>22</v>
      </c>
      <c r="D497" t="s">
        <v>23</v>
      </c>
      <c r="E497" t="s">
        <v>27</v>
      </c>
      <c r="F497" t="s">
        <v>45</v>
      </c>
      <c r="G497">
        <v>122144.21</v>
      </c>
      <c r="H497">
        <v>161580.56</v>
      </c>
      <c r="I497">
        <v>569</v>
      </c>
      <c r="J497">
        <v>153485.57999999999</v>
      </c>
      <c r="K497" t="s">
        <v>38</v>
      </c>
      <c r="L497">
        <v>33</v>
      </c>
      <c r="M497" s="1">
        <v>44373</v>
      </c>
      <c r="N497" t="s">
        <v>20</v>
      </c>
      <c r="O497" t="str" cm="1">
        <f t="array" ref="O497">_xlfn.IFS(L497&lt;=15, "Low Engagement", L497&lt;=35, "Active", L497&lt;=60, "Highly Active", L497&gt;60, "Power User")</f>
        <v>Active</v>
      </c>
      <c r="P497" t="str" cm="1">
        <f t="array" ref="P497">_xlfn.IFS(B497&lt;=25,"Youth",B497&lt;=35,"Young Adult",B497&lt;=50,"Adult",B497&lt;=70,"Senior")</f>
        <v>Senior</v>
      </c>
      <c r="Q497" t="str" cm="1">
        <f t="array" ref="Q497">_xlfn.IFS(G497&lt;10000,"Low Value",G497&lt;=50000,"Mid Value",G497&lt;=150000,"High Value",G497&gt;150000,"Premium")</f>
        <v>High Value</v>
      </c>
      <c r="R497" t="str" cm="1">
        <f t="array" ref="R497">_xlfn.IFS(I497&lt;500,"High Risk",I497&lt;650,"Medium Risk",I497&lt;750,"Low Risk",I497&gt;=750,"Very Low Risk")</f>
        <v>Medium Risk</v>
      </c>
    </row>
    <row r="498" spans="1:18">
      <c r="A498" t="s">
        <v>530</v>
      </c>
      <c r="B498">
        <v>42</v>
      </c>
      <c r="C498" t="s">
        <v>15</v>
      </c>
      <c r="D498" t="s">
        <v>16</v>
      </c>
      <c r="E498" t="s">
        <v>17</v>
      </c>
      <c r="F498" t="s">
        <v>45</v>
      </c>
      <c r="G498">
        <v>176970.01</v>
      </c>
      <c r="H498">
        <v>98948.33</v>
      </c>
      <c r="I498">
        <v>505</v>
      </c>
      <c r="J498">
        <v>195703.9</v>
      </c>
      <c r="K498" t="s">
        <v>38</v>
      </c>
      <c r="L498">
        <v>11</v>
      </c>
      <c r="M498" s="1">
        <v>44254</v>
      </c>
      <c r="N498" t="s">
        <v>35</v>
      </c>
      <c r="O498" t="str" cm="1">
        <f t="array" ref="O498">_xlfn.IFS(L498&lt;=15, "Low Engagement", L498&lt;=35, "Active", L498&lt;=60, "Highly Active", L498&gt;60, "Power User")</f>
        <v>Low Engagement</v>
      </c>
      <c r="P498" t="str" cm="1">
        <f t="array" ref="P498">_xlfn.IFS(B498&lt;=25,"Youth",B498&lt;=35,"Young Adult",B498&lt;=50,"Adult",B498&lt;=70,"Senior")</f>
        <v>Adult</v>
      </c>
      <c r="Q498" t="str" cm="1">
        <f t="array" ref="Q498">_xlfn.IFS(G498&lt;10000,"Low Value",G498&lt;=50000,"Mid Value",G498&lt;=150000,"High Value",G498&gt;150000,"Premium")</f>
        <v>Premium</v>
      </c>
      <c r="R498" t="str" cm="1">
        <f t="array" ref="R498">_xlfn.IFS(I498&lt;500,"High Risk",I498&lt;650,"Medium Risk",I498&lt;750,"Low Risk",I498&gt;=750,"Very Low Risk")</f>
        <v>Medium Risk</v>
      </c>
    </row>
    <row r="499" spans="1:18">
      <c r="A499" t="s">
        <v>531</v>
      </c>
      <c r="B499">
        <v>57</v>
      </c>
      <c r="C499" t="s">
        <v>15</v>
      </c>
      <c r="D499" t="s">
        <v>16</v>
      </c>
      <c r="E499" t="s">
        <v>47</v>
      </c>
      <c r="F499" t="s">
        <v>31</v>
      </c>
      <c r="G499">
        <v>50484.08</v>
      </c>
      <c r="H499">
        <v>12197.22</v>
      </c>
      <c r="I499">
        <v>381</v>
      </c>
      <c r="J499">
        <v>20846.23</v>
      </c>
      <c r="K499" t="s">
        <v>19</v>
      </c>
      <c r="L499">
        <v>53</v>
      </c>
      <c r="M499" s="1">
        <v>43305</v>
      </c>
      <c r="N499" t="s">
        <v>35</v>
      </c>
      <c r="O499" t="str" cm="1">
        <f t="array" ref="O499">_xlfn.IFS(L499&lt;=15, "Low Engagement", L499&lt;=35, "Active", L499&lt;=60, "Highly Active", L499&gt;60, "Power User")</f>
        <v>Highly Active</v>
      </c>
      <c r="P499" t="str" cm="1">
        <f t="array" ref="P499">_xlfn.IFS(B499&lt;=25,"Youth",B499&lt;=35,"Young Adult",B499&lt;=50,"Adult",B499&lt;=70,"Senior")</f>
        <v>Senior</v>
      </c>
      <c r="Q499" t="str" cm="1">
        <f t="array" ref="Q499">_xlfn.IFS(G499&lt;10000,"Low Value",G499&lt;=50000,"Mid Value",G499&lt;=150000,"High Value",G499&gt;150000,"Premium")</f>
        <v>High Value</v>
      </c>
      <c r="R499" t="str" cm="1">
        <f t="array" ref="R499">_xlfn.IFS(I499&lt;500,"High Risk",I499&lt;650,"Medium Risk",I499&lt;750,"Low Risk",I499&gt;=750,"Very Low Risk")</f>
        <v>High Risk</v>
      </c>
    </row>
    <row r="500" spans="1:18">
      <c r="A500" t="s">
        <v>532</v>
      </c>
      <c r="B500">
        <v>62</v>
      </c>
      <c r="C500" t="s">
        <v>22</v>
      </c>
      <c r="D500" t="s">
        <v>37</v>
      </c>
      <c r="E500" t="s">
        <v>27</v>
      </c>
      <c r="F500" t="s">
        <v>33</v>
      </c>
      <c r="G500">
        <v>112770.29</v>
      </c>
      <c r="H500">
        <v>184023.31</v>
      </c>
      <c r="I500">
        <v>492</v>
      </c>
      <c r="J500">
        <v>42089.13</v>
      </c>
      <c r="K500" t="s">
        <v>19</v>
      </c>
      <c r="L500">
        <v>41</v>
      </c>
      <c r="M500" s="1">
        <v>43251</v>
      </c>
      <c r="N500" t="s">
        <v>35</v>
      </c>
      <c r="O500" t="str" cm="1">
        <f t="array" ref="O500">_xlfn.IFS(L500&lt;=15, "Low Engagement", L500&lt;=35, "Active", L500&lt;=60, "Highly Active", L500&gt;60, "Power User")</f>
        <v>Highly Active</v>
      </c>
      <c r="P500" t="str" cm="1">
        <f t="array" ref="P500">_xlfn.IFS(B500&lt;=25,"Youth",B500&lt;=35,"Young Adult",B500&lt;=50,"Adult",B500&lt;=70,"Senior")</f>
        <v>Senior</v>
      </c>
      <c r="Q500" t="str" cm="1">
        <f t="array" ref="Q500">_xlfn.IFS(G500&lt;10000,"Low Value",G500&lt;=50000,"Mid Value",G500&lt;=150000,"High Value",G500&gt;150000,"Premium")</f>
        <v>High Value</v>
      </c>
      <c r="R500" t="str" cm="1">
        <f t="array" ref="R500">_xlfn.IFS(I500&lt;500,"High Risk",I500&lt;650,"Medium Risk",I500&lt;750,"Low Risk",I500&gt;=750,"Very Low Risk")</f>
        <v>High Risk</v>
      </c>
    </row>
    <row r="501" spans="1:18">
      <c r="A501" t="s">
        <v>533</v>
      </c>
      <c r="B501">
        <v>18</v>
      </c>
      <c r="C501" t="s">
        <v>22</v>
      </c>
      <c r="D501" t="s">
        <v>37</v>
      </c>
      <c r="E501" t="s">
        <v>27</v>
      </c>
      <c r="F501" t="s">
        <v>45</v>
      </c>
      <c r="G501">
        <v>63848.83</v>
      </c>
      <c r="H501">
        <v>91171.45</v>
      </c>
      <c r="I501">
        <v>488</v>
      </c>
      <c r="J501">
        <v>21874.65</v>
      </c>
      <c r="K501" t="s">
        <v>19</v>
      </c>
      <c r="L501">
        <v>5</v>
      </c>
      <c r="M501" s="1">
        <v>44202</v>
      </c>
      <c r="N501" t="s">
        <v>20</v>
      </c>
      <c r="O501" t="str" cm="1">
        <f t="array" ref="O501">_xlfn.IFS(L501&lt;=15, "Low Engagement", L501&lt;=35, "Active", L501&lt;=60, "Highly Active", L501&gt;60, "Power User")</f>
        <v>Low Engagement</v>
      </c>
      <c r="P501" t="str" cm="1">
        <f t="array" ref="P501">_xlfn.IFS(B501&lt;=25,"Youth",B501&lt;=35,"Young Adult",B501&lt;=50,"Adult",B501&lt;=70,"Senior")</f>
        <v>Youth</v>
      </c>
      <c r="Q501" t="str" cm="1">
        <f t="array" ref="Q501">_xlfn.IFS(G501&lt;10000,"Low Value",G501&lt;=50000,"Mid Value",G501&lt;=150000,"High Value",G501&gt;150000,"Premium")</f>
        <v>High Value</v>
      </c>
      <c r="R501" t="str" cm="1">
        <f t="array" ref="R501">_xlfn.IFS(I501&lt;500,"High Risk",I501&lt;650,"Medium Risk",I501&lt;750,"Low Risk",I501&gt;=750,"Very Low Risk")</f>
        <v>High Risk</v>
      </c>
    </row>
    <row r="502" spans="1:18">
      <c r="A502" t="s">
        <v>534</v>
      </c>
      <c r="B502">
        <v>33</v>
      </c>
      <c r="C502" t="s">
        <v>22</v>
      </c>
      <c r="D502" t="s">
        <v>23</v>
      </c>
      <c r="E502" t="s">
        <v>24</v>
      </c>
      <c r="F502" t="s">
        <v>33</v>
      </c>
      <c r="G502">
        <v>96444.78</v>
      </c>
      <c r="H502">
        <v>1260.31</v>
      </c>
      <c r="I502">
        <v>575</v>
      </c>
      <c r="J502">
        <v>168763.08</v>
      </c>
      <c r="K502" t="s">
        <v>38</v>
      </c>
      <c r="L502">
        <v>2</v>
      </c>
      <c r="M502" s="1">
        <v>43537</v>
      </c>
      <c r="N502" t="s">
        <v>20</v>
      </c>
      <c r="O502" t="str" cm="1">
        <f t="array" ref="O502">_xlfn.IFS(L502&lt;=15, "Low Engagement", L502&lt;=35, "Active", L502&lt;=60, "Highly Active", L502&gt;60, "Power User")</f>
        <v>Low Engagement</v>
      </c>
      <c r="P502" t="str" cm="1">
        <f t="array" ref="P502">_xlfn.IFS(B502&lt;=25,"Youth",B502&lt;=35,"Young Adult",B502&lt;=50,"Adult",B502&lt;=70,"Senior")</f>
        <v>Young Adult</v>
      </c>
      <c r="Q502" t="str" cm="1">
        <f t="array" ref="Q502">_xlfn.IFS(G502&lt;10000,"Low Value",G502&lt;=50000,"Mid Value",G502&lt;=150000,"High Value",G502&gt;150000,"Premium")</f>
        <v>High Value</v>
      </c>
      <c r="R502" t="str" cm="1">
        <f t="array" ref="R502">_xlfn.IFS(I502&lt;500,"High Risk",I502&lt;650,"Medium Risk",I502&lt;750,"Low Risk",I502&gt;=750,"Very Low Risk")</f>
        <v>Medium Risk</v>
      </c>
    </row>
    <row r="503" spans="1:18">
      <c r="A503" t="s">
        <v>535</v>
      </c>
      <c r="B503">
        <v>56</v>
      </c>
      <c r="C503" t="s">
        <v>22</v>
      </c>
      <c r="D503" t="s">
        <v>23</v>
      </c>
      <c r="E503" t="s">
        <v>27</v>
      </c>
      <c r="F503" t="s">
        <v>31</v>
      </c>
      <c r="G503">
        <v>153328.95999999999</v>
      </c>
      <c r="H503">
        <v>132101.44</v>
      </c>
      <c r="I503">
        <v>373</v>
      </c>
      <c r="J503">
        <v>41098.01</v>
      </c>
      <c r="K503" t="s">
        <v>19</v>
      </c>
      <c r="L503">
        <v>13</v>
      </c>
      <c r="M503" s="1">
        <v>44137</v>
      </c>
      <c r="N503" t="s">
        <v>35</v>
      </c>
      <c r="O503" t="str" cm="1">
        <f t="array" ref="O503">_xlfn.IFS(L503&lt;=15, "Low Engagement", L503&lt;=35, "Active", L503&lt;=60, "Highly Active", L503&gt;60, "Power User")</f>
        <v>Low Engagement</v>
      </c>
      <c r="P503" t="str" cm="1">
        <f t="array" ref="P503">_xlfn.IFS(B503&lt;=25,"Youth",B503&lt;=35,"Young Adult",B503&lt;=50,"Adult",B503&lt;=70,"Senior")</f>
        <v>Senior</v>
      </c>
      <c r="Q503" t="str" cm="1">
        <f t="array" ref="Q503">_xlfn.IFS(G503&lt;10000,"Low Value",G503&lt;=50000,"Mid Value",G503&lt;=150000,"High Value",G503&gt;150000,"Premium")</f>
        <v>Premium</v>
      </c>
      <c r="R503" t="str" cm="1">
        <f t="array" ref="R503">_xlfn.IFS(I503&lt;500,"High Risk",I503&lt;650,"Medium Risk",I503&lt;750,"Low Risk",I503&gt;=750,"Very Low Risk")</f>
        <v>High Risk</v>
      </c>
    </row>
    <row r="504" spans="1:18">
      <c r="A504" t="s">
        <v>536</v>
      </c>
      <c r="B504">
        <v>22</v>
      </c>
      <c r="C504" t="s">
        <v>22</v>
      </c>
      <c r="D504" t="s">
        <v>41</v>
      </c>
      <c r="E504" t="s">
        <v>17</v>
      </c>
      <c r="F504" t="s">
        <v>45</v>
      </c>
      <c r="G504">
        <v>266325.56</v>
      </c>
      <c r="H504">
        <v>54948.95</v>
      </c>
      <c r="I504">
        <v>309</v>
      </c>
      <c r="J504">
        <v>6442.9</v>
      </c>
      <c r="K504" t="s">
        <v>25</v>
      </c>
      <c r="L504">
        <v>18</v>
      </c>
      <c r="M504" s="1">
        <v>43644</v>
      </c>
      <c r="N504" t="s">
        <v>20</v>
      </c>
      <c r="O504" t="str" cm="1">
        <f t="array" ref="O504">_xlfn.IFS(L504&lt;=15, "Low Engagement", L504&lt;=35, "Active", L504&lt;=60, "Highly Active", L504&gt;60, "Power User")</f>
        <v>Active</v>
      </c>
      <c r="P504" t="str" cm="1">
        <f t="array" ref="P504">_xlfn.IFS(B504&lt;=25,"Youth",B504&lt;=35,"Young Adult",B504&lt;=50,"Adult",B504&lt;=70,"Senior")</f>
        <v>Youth</v>
      </c>
      <c r="Q504" t="str" cm="1">
        <f t="array" ref="Q504">_xlfn.IFS(G504&lt;10000,"Low Value",G504&lt;=50000,"Mid Value",G504&lt;=150000,"High Value",G504&gt;150000,"Premium")</f>
        <v>Premium</v>
      </c>
      <c r="R504" t="str" cm="1">
        <f t="array" ref="R504">_xlfn.IFS(I504&lt;500,"High Risk",I504&lt;650,"Medium Risk",I504&lt;750,"Low Risk",I504&gt;=750,"Very Low Risk")</f>
        <v>High Risk</v>
      </c>
    </row>
    <row r="505" spans="1:18">
      <c r="A505" t="s">
        <v>537</v>
      </c>
      <c r="B505">
        <v>39</v>
      </c>
      <c r="C505" t="s">
        <v>22</v>
      </c>
      <c r="D505" t="s">
        <v>29</v>
      </c>
      <c r="E505" t="s">
        <v>27</v>
      </c>
      <c r="F505" t="s">
        <v>33</v>
      </c>
      <c r="G505">
        <v>140419.1</v>
      </c>
      <c r="H505">
        <v>165421.35999999999</v>
      </c>
      <c r="I505">
        <v>515</v>
      </c>
      <c r="J505">
        <v>75457.66</v>
      </c>
      <c r="K505" t="s">
        <v>38</v>
      </c>
      <c r="L505">
        <v>26</v>
      </c>
      <c r="M505" s="1">
        <v>43372</v>
      </c>
      <c r="N505" t="s">
        <v>20</v>
      </c>
      <c r="O505" t="str" cm="1">
        <f t="array" ref="O505">_xlfn.IFS(L505&lt;=15, "Low Engagement", L505&lt;=35, "Active", L505&lt;=60, "Highly Active", L505&gt;60, "Power User")</f>
        <v>Active</v>
      </c>
      <c r="P505" t="str" cm="1">
        <f t="array" ref="P505">_xlfn.IFS(B505&lt;=25,"Youth",B505&lt;=35,"Young Adult",B505&lt;=50,"Adult",B505&lt;=70,"Senior")</f>
        <v>Adult</v>
      </c>
      <c r="Q505" t="str" cm="1">
        <f t="array" ref="Q505">_xlfn.IFS(G505&lt;10000,"Low Value",G505&lt;=50000,"Mid Value",G505&lt;=150000,"High Value",G505&gt;150000,"Premium")</f>
        <v>High Value</v>
      </c>
      <c r="R505" t="str" cm="1">
        <f t="array" ref="R505">_xlfn.IFS(I505&lt;500,"High Risk",I505&lt;650,"Medium Risk",I505&lt;750,"Low Risk",I505&gt;=750,"Very Low Risk")</f>
        <v>Medium Risk</v>
      </c>
    </row>
    <row r="506" spans="1:18">
      <c r="A506" t="s">
        <v>538</v>
      </c>
      <c r="B506">
        <v>46</v>
      </c>
      <c r="C506" t="s">
        <v>15</v>
      </c>
      <c r="D506" t="s">
        <v>41</v>
      </c>
      <c r="E506" t="s">
        <v>17</v>
      </c>
      <c r="F506" t="s">
        <v>45</v>
      </c>
      <c r="G506">
        <v>368546.31</v>
      </c>
      <c r="H506">
        <v>199689</v>
      </c>
      <c r="I506">
        <v>589</v>
      </c>
      <c r="J506">
        <v>101062.46</v>
      </c>
      <c r="K506" t="s">
        <v>25</v>
      </c>
      <c r="L506">
        <v>25</v>
      </c>
      <c r="M506" s="1">
        <v>45012</v>
      </c>
      <c r="N506" t="s">
        <v>20</v>
      </c>
      <c r="O506" t="str" cm="1">
        <f t="array" ref="O506">_xlfn.IFS(L506&lt;=15, "Low Engagement", L506&lt;=35, "Active", L506&lt;=60, "Highly Active", L506&gt;60, "Power User")</f>
        <v>Active</v>
      </c>
      <c r="P506" t="str" cm="1">
        <f t="array" ref="P506">_xlfn.IFS(B506&lt;=25,"Youth",B506&lt;=35,"Young Adult",B506&lt;=50,"Adult",B506&lt;=70,"Senior")</f>
        <v>Adult</v>
      </c>
      <c r="Q506" t="str" cm="1">
        <f t="array" ref="Q506">_xlfn.IFS(G506&lt;10000,"Low Value",G506&lt;=50000,"Mid Value",G506&lt;=150000,"High Value",G506&gt;150000,"Premium")</f>
        <v>Premium</v>
      </c>
      <c r="R506" t="str" cm="1">
        <f t="array" ref="R506">_xlfn.IFS(I506&lt;500,"High Risk",I506&lt;650,"Medium Risk",I506&lt;750,"Low Risk",I506&gt;=750,"Very Low Risk")</f>
        <v>Medium Risk</v>
      </c>
    </row>
    <row r="507" spans="1:18">
      <c r="A507" t="s">
        <v>539</v>
      </c>
      <c r="B507">
        <v>20</v>
      </c>
      <c r="C507" t="s">
        <v>15</v>
      </c>
      <c r="D507" t="s">
        <v>23</v>
      </c>
      <c r="E507" t="s">
        <v>17</v>
      </c>
      <c r="F507" t="s">
        <v>18</v>
      </c>
      <c r="G507">
        <v>75044.44</v>
      </c>
      <c r="H507">
        <v>264923.42</v>
      </c>
      <c r="I507">
        <v>744</v>
      </c>
      <c r="J507">
        <v>305104.65999999997</v>
      </c>
      <c r="K507" t="s">
        <v>38</v>
      </c>
      <c r="L507">
        <v>44</v>
      </c>
      <c r="M507" s="1">
        <v>43815</v>
      </c>
      <c r="N507" t="s">
        <v>20</v>
      </c>
      <c r="O507" t="str" cm="1">
        <f t="array" ref="O507">_xlfn.IFS(L507&lt;=15, "Low Engagement", L507&lt;=35, "Active", L507&lt;=60, "Highly Active", L507&gt;60, "Power User")</f>
        <v>Highly Active</v>
      </c>
      <c r="P507" t="str" cm="1">
        <f t="array" ref="P507">_xlfn.IFS(B507&lt;=25,"Youth",B507&lt;=35,"Young Adult",B507&lt;=50,"Adult",B507&lt;=70,"Senior")</f>
        <v>Youth</v>
      </c>
      <c r="Q507" t="str" cm="1">
        <f t="array" ref="Q507">_xlfn.IFS(G507&lt;10000,"Low Value",G507&lt;=50000,"Mid Value",G507&lt;=150000,"High Value",G507&gt;150000,"Premium")</f>
        <v>High Value</v>
      </c>
      <c r="R507" t="str" cm="1">
        <f t="array" ref="R507">_xlfn.IFS(I507&lt;500,"High Risk",I507&lt;650,"Medium Risk",I507&lt;750,"Low Risk",I507&gt;=750,"Very Low Risk")</f>
        <v>Low Risk</v>
      </c>
    </row>
    <row r="508" spans="1:18">
      <c r="A508" t="s">
        <v>540</v>
      </c>
      <c r="B508">
        <v>29</v>
      </c>
      <c r="C508" t="s">
        <v>15</v>
      </c>
      <c r="D508" t="s">
        <v>16</v>
      </c>
      <c r="E508" t="s">
        <v>17</v>
      </c>
      <c r="F508" t="s">
        <v>31</v>
      </c>
      <c r="G508">
        <v>43402.03</v>
      </c>
      <c r="H508">
        <v>239754.43</v>
      </c>
      <c r="I508">
        <v>492</v>
      </c>
      <c r="J508">
        <v>34466.51</v>
      </c>
      <c r="K508" t="s">
        <v>19</v>
      </c>
      <c r="L508">
        <v>14</v>
      </c>
      <c r="M508" s="1">
        <v>44905</v>
      </c>
      <c r="N508" t="s">
        <v>20</v>
      </c>
      <c r="O508" t="str" cm="1">
        <f t="array" ref="O508">_xlfn.IFS(L508&lt;=15, "Low Engagement", L508&lt;=35, "Active", L508&lt;=60, "Highly Active", L508&gt;60, "Power User")</f>
        <v>Low Engagement</v>
      </c>
      <c r="P508" t="str" cm="1">
        <f t="array" ref="P508">_xlfn.IFS(B508&lt;=25,"Youth",B508&lt;=35,"Young Adult",B508&lt;=50,"Adult",B508&lt;=70,"Senior")</f>
        <v>Young Adult</v>
      </c>
      <c r="Q508" t="str" cm="1">
        <f t="array" ref="Q508">_xlfn.IFS(G508&lt;10000,"Low Value",G508&lt;=50000,"Mid Value",G508&lt;=150000,"High Value",G508&gt;150000,"Premium")</f>
        <v>Mid Value</v>
      </c>
      <c r="R508" t="str" cm="1">
        <f t="array" ref="R508">_xlfn.IFS(I508&lt;500,"High Risk",I508&lt;650,"Medium Risk",I508&lt;750,"Low Risk",I508&gt;=750,"Very Low Risk")</f>
        <v>High Risk</v>
      </c>
    </row>
    <row r="509" spans="1:18">
      <c r="A509" t="s">
        <v>541</v>
      </c>
      <c r="B509">
        <v>43</v>
      </c>
      <c r="C509" t="s">
        <v>22</v>
      </c>
      <c r="D509" t="s">
        <v>37</v>
      </c>
      <c r="E509" t="s">
        <v>24</v>
      </c>
      <c r="F509" t="s">
        <v>31</v>
      </c>
      <c r="G509">
        <v>156572.64000000001</v>
      </c>
      <c r="H509">
        <v>2242.27</v>
      </c>
      <c r="I509">
        <v>588</v>
      </c>
      <c r="J509">
        <v>187164.73</v>
      </c>
      <c r="K509" t="s">
        <v>38</v>
      </c>
      <c r="L509">
        <v>5</v>
      </c>
      <c r="M509" s="1">
        <v>43241</v>
      </c>
      <c r="N509" t="s">
        <v>20</v>
      </c>
      <c r="O509" t="str" cm="1">
        <f t="array" ref="O509">_xlfn.IFS(L509&lt;=15, "Low Engagement", L509&lt;=35, "Active", L509&lt;=60, "Highly Active", L509&gt;60, "Power User")</f>
        <v>Low Engagement</v>
      </c>
      <c r="P509" t="str" cm="1">
        <f t="array" ref="P509">_xlfn.IFS(B509&lt;=25,"Youth",B509&lt;=35,"Young Adult",B509&lt;=50,"Adult",B509&lt;=70,"Senior")</f>
        <v>Adult</v>
      </c>
      <c r="Q509" t="str" cm="1">
        <f t="array" ref="Q509">_xlfn.IFS(G509&lt;10000,"Low Value",G509&lt;=50000,"Mid Value",G509&lt;=150000,"High Value",G509&gt;150000,"Premium")</f>
        <v>Premium</v>
      </c>
      <c r="R509" t="str" cm="1">
        <f t="array" ref="R509">_xlfn.IFS(I509&lt;500,"High Risk",I509&lt;650,"Medium Risk",I509&lt;750,"Low Risk",I509&gt;=750,"Very Low Risk")</f>
        <v>Medium Risk</v>
      </c>
    </row>
    <row r="510" spans="1:18">
      <c r="A510" t="s">
        <v>542</v>
      </c>
      <c r="B510">
        <v>33</v>
      </c>
      <c r="C510" t="s">
        <v>22</v>
      </c>
      <c r="D510" t="s">
        <v>41</v>
      </c>
      <c r="E510" t="s">
        <v>24</v>
      </c>
      <c r="F510" t="s">
        <v>18</v>
      </c>
      <c r="G510">
        <v>83377.38</v>
      </c>
      <c r="H510">
        <v>7621.41</v>
      </c>
      <c r="I510">
        <v>443</v>
      </c>
      <c r="J510">
        <v>36155.129999999997</v>
      </c>
      <c r="K510" t="s">
        <v>19</v>
      </c>
      <c r="L510">
        <v>59</v>
      </c>
      <c r="M510" s="1">
        <v>44901</v>
      </c>
      <c r="N510" t="s">
        <v>20</v>
      </c>
      <c r="O510" t="str" cm="1">
        <f t="array" ref="O510">_xlfn.IFS(L510&lt;=15, "Low Engagement", L510&lt;=35, "Active", L510&lt;=60, "Highly Active", L510&gt;60, "Power User")</f>
        <v>Highly Active</v>
      </c>
      <c r="P510" t="str" cm="1">
        <f t="array" ref="P510">_xlfn.IFS(B510&lt;=25,"Youth",B510&lt;=35,"Young Adult",B510&lt;=50,"Adult",B510&lt;=70,"Senior")</f>
        <v>Young Adult</v>
      </c>
      <c r="Q510" t="str" cm="1">
        <f t="array" ref="Q510">_xlfn.IFS(G510&lt;10000,"Low Value",G510&lt;=50000,"Mid Value",G510&lt;=150000,"High Value",G510&gt;150000,"Premium")</f>
        <v>High Value</v>
      </c>
      <c r="R510" t="str" cm="1">
        <f t="array" ref="R510">_xlfn.IFS(I510&lt;500,"High Risk",I510&lt;650,"Medium Risk",I510&lt;750,"Low Risk",I510&gt;=750,"Very Low Risk")</f>
        <v>High Risk</v>
      </c>
    </row>
    <row r="511" spans="1:18">
      <c r="A511" t="s">
        <v>543</v>
      </c>
      <c r="B511">
        <v>68</v>
      </c>
      <c r="C511" t="s">
        <v>22</v>
      </c>
      <c r="D511" t="s">
        <v>23</v>
      </c>
      <c r="E511" t="s">
        <v>24</v>
      </c>
      <c r="F511" t="s">
        <v>33</v>
      </c>
      <c r="G511">
        <v>60577.29</v>
      </c>
      <c r="H511">
        <v>15491.2</v>
      </c>
      <c r="I511">
        <v>688</v>
      </c>
      <c r="J511">
        <v>105297.19</v>
      </c>
      <c r="K511" t="s">
        <v>38</v>
      </c>
      <c r="L511">
        <v>56</v>
      </c>
      <c r="M511" s="1">
        <v>43601</v>
      </c>
      <c r="N511" t="s">
        <v>20</v>
      </c>
      <c r="O511" t="str" cm="1">
        <f t="array" ref="O511">_xlfn.IFS(L511&lt;=15, "Low Engagement", L511&lt;=35, "Active", L511&lt;=60, "Highly Active", L511&gt;60, "Power User")</f>
        <v>Highly Active</v>
      </c>
      <c r="P511" t="str" cm="1">
        <f t="array" ref="P511">_xlfn.IFS(B511&lt;=25,"Youth",B511&lt;=35,"Young Adult",B511&lt;=50,"Adult",B511&lt;=70,"Senior")</f>
        <v>Senior</v>
      </c>
      <c r="Q511" t="str" cm="1">
        <f t="array" ref="Q511">_xlfn.IFS(G511&lt;10000,"Low Value",G511&lt;=50000,"Mid Value",G511&lt;=150000,"High Value",G511&gt;150000,"Premium")</f>
        <v>High Value</v>
      </c>
      <c r="R511" t="str" cm="1">
        <f t="array" ref="R511">_xlfn.IFS(I511&lt;500,"High Risk",I511&lt;650,"Medium Risk",I511&lt;750,"Low Risk",I511&gt;=750,"Very Low Risk")</f>
        <v>Low Risk</v>
      </c>
    </row>
    <row r="512" spans="1:18">
      <c r="A512" t="s">
        <v>544</v>
      </c>
      <c r="B512">
        <v>54</v>
      </c>
      <c r="C512" t="s">
        <v>22</v>
      </c>
      <c r="D512" t="s">
        <v>16</v>
      </c>
      <c r="E512" t="s">
        <v>17</v>
      </c>
      <c r="F512" t="s">
        <v>18</v>
      </c>
      <c r="G512">
        <v>22122.94</v>
      </c>
      <c r="H512">
        <v>136855.60999999999</v>
      </c>
      <c r="I512">
        <v>706</v>
      </c>
      <c r="J512">
        <v>126837.27</v>
      </c>
      <c r="K512" t="s">
        <v>25</v>
      </c>
      <c r="L512">
        <v>42</v>
      </c>
      <c r="M512" s="1">
        <v>43857</v>
      </c>
      <c r="N512" t="s">
        <v>20</v>
      </c>
      <c r="O512" t="str" cm="1">
        <f t="array" ref="O512">_xlfn.IFS(L512&lt;=15, "Low Engagement", L512&lt;=35, "Active", L512&lt;=60, "Highly Active", L512&gt;60, "Power User")</f>
        <v>Highly Active</v>
      </c>
      <c r="P512" t="str" cm="1">
        <f t="array" ref="P512">_xlfn.IFS(B512&lt;=25,"Youth",B512&lt;=35,"Young Adult",B512&lt;=50,"Adult",B512&lt;=70,"Senior")</f>
        <v>Senior</v>
      </c>
      <c r="Q512" t="str" cm="1">
        <f t="array" ref="Q512">_xlfn.IFS(G512&lt;10000,"Low Value",G512&lt;=50000,"Mid Value",G512&lt;=150000,"High Value",G512&gt;150000,"Premium")</f>
        <v>Mid Value</v>
      </c>
      <c r="R512" t="str" cm="1">
        <f t="array" ref="R512">_xlfn.IFS(I512&lt;500,"High Risk",I512&lt;650,"Medium Risk",I512&lt;750,"Low Risk",I512&gt;=750,"Very Low Risk")</f>
        <v>Low Risk</v>
      </c>
    </row>
    <row r="513" spans="1:18">
      <c r="A513" t="s">
        <v>545</v>
      </c>
      <c r="B513">
        <v>39</v>
      </c>
      <c r="C513" t="s">
        <v>22</v>
      </c>
      <c r="D513" t="s">
        <v>29</v>
      </c>
      <c r="E513" t="s">
        <v>27</v>
      </c>
      <c r="F513" t="s">
        <v>18</v>
      </c>
      <c r="G513">
        <v>39120.019999999997</v>
      </c>
      <c r="H513">
        <v>195302.13</v>
      </c>
      <c r="I513">
        <v>669</v>
      </c>
      <c r="J513">
        <v>84906.81</v>
      </c>
      <c r="K513" t="s">
        <v>19</v>
      </c>
      <c r="L513">
        <v>52</v>
      </c>
      <c r="M513" s="1">
        <v>43684</v>
      </c>
      <c r="N513" t="s">
        <v>20</v>
      </c>
      <c r="O513" t="str" cm="1">
        <f t="array" ref="O513">_xlfn.IFS(L513&lt;=15, "Low Engagement", L513&lt;=35, "Active", L513&lt;=60, "Highly Active", L513&gt;60, "Power User")</f>
        <v>Highly Active</v>
      </c>
      <c r="P513" t="str" cm="1">
        <f t="array" ref="P513">_xlfn.IFS(B513&lt;=25,"Youth",B513&lt;=35,"Young Adult",B513&lt;=50,"Adult",B513&lt;=70,"Senior")</f>
        <v>Adult</v>
      </c>
      <c r="Q513" t="str" cm="1">
        <f t="array" ref="Q513">_xlfn.IFS(G513&lt;10000,"Low Value",G513&lt;=50000,"Mid Value",G513&lt;=150000,"High Value",G513&gt;150000,"Premium")</f>
        <v>Mid Value</v>
      </c>
      <c r="R513" t="str" cm="1">
        <f t="array" ref="R513">_xlfn.IFS(I513&lt;500,"High Risk",I513&lt;650,"Medium Risk",I513&lt;750,"Low Risk",I513&gt;=750,"Very Low Risk")</f>
        <v>Low Risk</v>
      </c>
    </row>
    <row r="514" spans="1:18">
      <c r="A514" t="s">
        <v>546</v>
      </c>
      <c r="B514">
        <v>46</v>
      </c>
      <c r="C514" t="s">
        <v>22</v>
      </c>
      <c r="D514" t="s">
        <v>23</v>
      </c>
      <c r="E514" t="s">
        <v>17</v>
      </c>
      <c r="F514" t="s">
        <v>33</v>
      </c>
      <c r="G514">
        <v>113545.12</v>
      </c>
      <c r="H514">
        <v>226007.33</v>
      </c>
      <c r="I514">
        <v>740</v>
      </c>
      <c r="J514">
        <v>431491.23</v>
      </c>
      <c r="K514" t="s">
        <v>38</v>
      </c>
      <c r="L514">
        <v>2</v>
      </c>
      <c r="M514" s="1">
        <v>43424</v>
      </c>
      <c r="N514" t="s">
        <v>20</v>
      </c>
      <c r="O514" t="str" cm="1">
        <f t="array" ref="O514">_xlfn.IFS(L514&lt;=15, "Low Engagement", L514&lt;=35, "Active", L514&lt;=60, "Highly Active", L514&gt;60, "Power User")</f>
        <v>Low Engagement</v>
      </c>
      <c r="P514" t="str" cm="1">
        <f t="array" ref="P514">_xlfn.IFS(B514&lt;=25,"Youth",B514&lt;=35,"Young Adult",B514&lt;=50,"Adult",B514&lt;=70,"Senior")</f>
        <v>Adult</v>
      </c>
      <c r="Q514" t="str" cm="1">
        <f t="array" ref="Q514">_xlfn.IFS(G514&lt;10000,"Low Value",G514&lt;=50000,"Mid Value",G514&lt;=150000,"High Value",G514&gt;150000,"Premium")</f>
        <v>High Value</v>
      </c>
      <c r="R514" t="str" cm="1">
        <f t="array" ref="R514">_xlfn.IFS(I514&lt;500,"High Risk",I514&lt;650,"Medium Risk",I514&lt;750,"Low Risk",I514&gt;=750,"Very Low Risk")</f>
        <v>Low Risk</v>
      </c>
    </row>
    <row r="515" spans="1:18">
      <c r="A515" t="s">
        <v>547</v>
      </c>
      <c r="B515">
        <v>31</v>
      </c>
      <c r="C515" t="s">
        <v>15</v>
      </c>
      <c r="D515" t="s">
        <v>16</v>
      </c>
      <c r="E515" t="s">
        <v>27</v>
      </c>
      <c r="F515" t="s">
        <v>31</v>
      </c>
      <c r="G515">
        <v>86439.61</v>
      </c>
      <c r="H515">
        <v>32634.99</v>
      </c>
      <c r="I515">
        <v>828</v>
      </c>
      <c r="J515">
        <v>308261.44</v>
      </c>
      <c r="K515" t="s">
        <v>38</v>
      </c>
      <c r="L515">
        <v>4</v>
      </c>
      <c r="M515" s="1">
        <v>43998</v>
      </c>
      <c r="N515" t="s">
        <v>20</v>
      </c>
      <c r="O515" t="str" cm="1">
        <f t="array" ref="O515">_xlfn.IFS(L515&lt;=15, "Low Engagement", L515&lt;=35, "Active", L515&lt;=60, "Highly Active", L515&gt;60, "Power User")</f>
        <v>Low Engagement</v>
      </c>
      <c r="P515" t="str" cm="1">
        <f t="array" ref="P515">_xlfn.IFS(B515&lt;=25,"Youth",B515&lt;=35,"Young Adult",B515&lt;=50,"Adult",B515&lt;=70,"Senior")</f>
        <v>Young Adult</v>
      </c>
      <c r="Q515" t="str" cm="1">
        <f t="array" ref="Q515">_xlfn.IFS(G515&lt;10000,"Low Value",G515&lt;=50000,"Mid Value",G515&lt;=150000,"High Value",G515&gt;150000,"Premium")</f>
        <v>High Value</v>
      </c>
      <c r="R515" t="str" cm="1">
        <f t="array" ref="R515">_xlfn.IFS(I515&lt;500,"High Risk",I515&lt;650,"Medium Risk",I515&lt;750,"Low Risk",I515&gt;=750,"Very Low Risk")</f>
        <v>Very Low Risk</v>
      </c>
    </row>
    <row r="516" spans="1:18">
      <c r="A516" t="s">
        <v>548</v>
      </c>
      <c r="B516">
        <v>45</v>
      </c>
      <c r="C516" t="s">
        <v>15</v>
      </c>
      <c r="D516" t="s">
        <v>16</v>
      </c>
      <c r="E516" t="s">
        <v>24</v>
      </c>
      <c r="F516" t="s">
        <v>18</v>
      </c>
      <c r="G516">
        <v>73928.539999999994</v>
      </c>
      <c r="H516">
        <v>17599.71</v>
      </c>
      <c r="I516">
        <v>312</v>
      </c>
      <c r="J516">
        <v>16844.96</v>
      </c>
      <c r="K516" t="s">
        <v>19</v>
      </c>
      <c r="L516">
        <v>12</v>
      </c>
      <c r="M516" s="1">
        <v>44808</v>
      </c>
      <c r="N516" t="s">
        <v>35</v>
      </c>
      <c r="O516" t="str" cm="1">
        <f t="array" ref="O516">_xlfn.IFS(L516&lt;=15, "Low Engagement", L516&lt;=35, "Active", L516&lt;=60, "Highly Active", L516&gt;60, "Power User")</f>
        <v>Low Engagement</v>
      </c>
      <c r="P516" t="str" cm="1">
        <f t="array" ref="P516">_xlfn.IFS(B516&lt;=25,"Youth",B516&lt;=35,"Young Adult",B516&lt;=50,"Adult",B516&lt;=70,"Senior")</f>
        <v>Adult</v>
      </c>
      <c r="Q516" t="str" cm="1">
        <f t="array" ref="Q516">_xlfn.IFS(G516&lt;10000,"Low Value",G516&lt;=50000,"Mid Value",G516&lt;=150000,"High Value",G516&gt;150000,"Premium")</f>
        <v>High Value</v>
      </c>
      <c r="R516" t="str" cm="1">
        <f t="array" ref="R516">_xlfn.IFS(I516&lt;500,"High Risk",I516&lt;650,"Medium Risk",I516&lt;750,"Low Risk",I516&gt;=750,"Very Low Risk")</f>
        <v>High Risk</v>
      </c>
    </row>
    <row r="517" spans="1:18">
      <c r="A517" t="s">
        <v>549</v>
      </c>
      <c r="B517">
        <v>22</v>
      </c>
      <c r="C517" t="s">
        <v>22</v>
      </c>
      <c r="D517" t="s">
        <v>41</v>
      </c>
      <c r="E517" t="s">
        <v>27</v>
      </c>
      <c r="F517" t="s">
        <v>31</v>
      </c>
      <c r="G517">
        <v>27145.09</v>
      </c>
      <c r="H517">
        <v>47136.81</v>
      </c>
      <c r="I517">
        <v>639</v>
      </c>
      <c r="J517">
        <v>138803.07999999999</v>
      </c>
      <c r="K517" t="s">
        <v>38</v>
      </c>
      <c r="L517">
        <v>11</v>
      </c>
      <c r="M517" s="1">
        <v>44213</v>
      </c>
      <c r="N517" t="s">
        <v>20</v>
      </c>
      <c r="O517" t="str" cm="1">
        <f t="array" ref="O517">_xlfn.IFS(L517&lt;=15, "Low Engagement", L517&lt;=35, "Active", L517&lt;=60, "Highly Active", L517&gt;60, "Power User")</f>
        <v>Low Engagement</v>
      </c>
      <c r="P517" t="str" cm="1">
        <f t="array" ref="P517">_xlfn.IFS(B517&lt;=25,"Youth",B517&lt;=35,"Young Adult",B517&lt;=50,"Adult",B517&lt;=70,"Senior")</f>
        <v>Youth</v>
      </c>
      <c r="Q517" t="str" cm="1">
        <f t="array" ref="Q517">_xlfn.IFS(G517&lt;10000,"Low Value",G517&lt;=50000,"Mid Value",G517&lt;=150000,"High Value",G517&gt;150000,"Premium")</f>
        <v>Mid Value</v>
      </c>
      <c r="R517" t="str" cm="1">
        <f t="array" ref="R517">_xlfn.IFS(I517&lt;500,"High Risk",I517&lt;650,"Medium Risk",I517&lt;750,"Low Risk",I517&gt;=750,"Very Low Risk")</f>
        <v>Medium Risk</v>
      </c>
    </row>
    <row r="518" spans="1:18">
      <c r="A518" t="s">
        <v>550</v>
      </c>
      <c r="B518">
        <v>64</v>
      </c>
      <c r="C518" t="s">
        <v>15</v>
      </c>
      <c r="D518" t="s">
        <v>29</v>
      </c>
      <c r="E518" t="s">
        <v>17</v>
      </c>
      <c r="F518" t="s">
        <v>31</v>
      </c>
      <c r="G518">
        <v>162172.28</v>
      </c>
      <c r="H518">
        <v>59346.64</v>
      </c>
      <c r="I518">
        <v>611</v>
      </c>
      <c r="J518">
        <v>163635.53</v>
      </c>
      <c r="K518" t="s">
        <v>38</v>
      </c>
      <c r="L518">
        <v>4</v>
      </c>
      <c r="M518" s="1">
        <v>44541</v>
      </c>
      <c r="N518" t="s">
        <v>20</v>
      </c>
      <c r="O518" t="str" cm="1">
        <f t="array" ref="O518">_xlfn.IFS(L518&lt;=15, "Low Engagement", L518&lt;=35, "Active", L518&lt;=60, "Highly Active", L518&gt;60, "Power User")</f>
        <v>Low Engagement</v>
      </c>
      <c r="P518" t="str" cm="1">
        <f t="array" ref="P518">_xlfn.IFS(B518&lt;=25,"Youth",B518&lt;=35,"Young Adult",B518&lt;=50,"Adult",B518&lt;=70,"Senior")</f>
        <v>Senior</v>
      </c>
      <c r="Q518" t="str" cm="1">
        <f t="array" ref="Q518">_xlfn.IFS(G518&lt;10000,"Low Value",G518&lt;=50000,"Mid Value",G518&lt;=150000,"High Value",G518&gt;150000,"Premium")</f>
        <v>Premium</v>
      </c>
      <c r="R518" t="str" cm="1">
        <f t="array" ref="R518">_xlfn.IFS(I518&lt;500,"High Risk",I518&lt;650,"Medium Risk",I518&lt;750,"Low Risk",I518&gt;=750,"Very Low Risk")</f>
        <v>Medium Risk</v>
      </c>
    </row>
    <row r="519" spans="1:18">
      <c r="A519" t="s">
        <v>551</v>
      </c>
      <c r="B519">
        <v>66</v>
      </c>
      <c r="C519" t="s">
        <v>22</v>
      </c>
      <c r="D519" t="s">
        <v>23</v>
      </c>
      <c r="E519" t="s">
        <v>27</v>
      </c>
      <c r="F519" t="s">
        <v>18</v>
      </c>
      <c r="G519">
        <v>26067.54</v>
      </c>
      <c r="H519">
        <v>154863.71</v>
      </c>
      <c r="I519">
        <v>403</v>
      </c>
      <c r="J519">
        <v>25757.17</v>
      </c>
      <c r="K519" t="s">
        <v>19</v>
      </c>
      <c r="L519">
        <v>43</v>
      </c>
      <c r="M519" s="1">
        <v>43720</v>
      </c>
      <c r="N519" t="s">
        <v>20</v>
      </c>
      <c r="O519" t="str" cm="1">
        <f t="array" ref="O519">_xlfn.IFS(L519&lt;=15, "Low Engagement", L519&lt;=35, "Active", L519&lt;=60, "Highly Active", L519&gt;60, "Power User")</f>
        <v>Highly Active</v>
      </c>
      <c r="P519" t="str" cm="1">
        <f t="array" ref="P519">_xlfn.IFS(B519&lt;=25,"Youth",B519&lt;=35,"Young Adult",B519&lt;=50,"Adult",B519&lt;=70,"Senior")</f>
        <v>Senior</v>
      </c>
      <c r="Q519" t="str" cm="1">
        <f t="array" ref="Q519">_xlfn.IFS(G519&lt;10000,"Low Value",G519&lt;=50000,"Mid Value",G519&lt;=150000,"High Value",G519&gt;150000,"Premium")</f>
        <v>Mid Value</v>
      </c>
      <c r="R519" t="str" cm="1">
        <f t="array" ref="R519">_xlfn.IFS(I519&lt;500,"High Risk",I519&lt;650,"Medium Risk",I519&lt;750,"Low Risk",I519&gt;=750,"Very Low Risk")</f>
        <v>High Risk</v>
      </c>
    </row>
    <row r="520" spans="1:18">
      <c r="A520" t="s">
        <v>552</v>
      </c>
      <c r="B520">
        <v>47</v>
      </c>
      <c r="C520" t="s">
        <v>15</v>
      </c>
      <c r="D520" t="s">
        <v>23</v>
      </c>
      <c r="E520" t="s">
        <v>24</v>
      </c>
      <c r="F520" t="s">
        <v>33</v>
      </c>
      <c r="G520">
        <v>44850.06</v>
      </c>
      <c r="H520">
        <v>17299.37</v>
      </c>
      <c r="I520">
        <v>638</v>
      </c>
      <c r="J520">
        <v>74755.19</v>
      </c>
      <c r="K520" t="s">
        <v>19</v>
      </c>
      <c r="L520">
        <v>9</v>
      </c>
      <c r="M520" s="1">
        <v>44353</v>
      </c>
      <c r="N520" t="s">
        <v>20</v>
      </c>
      <c r="O520" t="str" cm="1">
        <f t="array" ref="O520">_xlfn.IFS(L520&lt;=15, "Low Engagement", L520&lt;=35, "Active", L520&lt;=60, "Highly Active", L520&gt;60, "Power User")</f>
        <v>Low Engagement</v>
      </c>
      <c r="P520" t="str" cm="1">
        <f t="array" ref="P520">_xlfn.IFS(B520&lt;=25,"Youth",B520&lt;=35,"Young Adult",B520&lt;=50,"Adult",B520&lt;=70,"Senior")</f>
        <v>Adult</v>
      </c>
      <c r="Q520" t="str" cm="1">
        <f t="array" ref="Q520">_xlfn.IFS(G520&lt;10000,"Low Value",G520&lt;=50000,"Mid Value",G520&lt;=150000,"High Value",G520&gt;150000,"Premium")</f>
        <v>Mid Value</v>
      </c>
      <c r="R520" t="str" cm="1">
        <f t="array" ref="R520">_xlfn.IFS(I520&lt;500,"High Risk",I520&lt;650,"Medium Risk",I520&lt;750,"Low Risk",I520&gt;=750,"Very Low Risk")</f>
        <v>Medium Risk</v>
      </c>
    </row>
    <row r="521" spans="1:18">
      <c r="A521" t="s">
        <v>553</v>
      </c>
      <c r="B521">
        <v>63</v>
      </c>
      <c r="C521" t="s">
        <v>22</v>
      </c>
      <c r="D521" t="s">
        <v>29</v>
      </c>
      <c r="E521" t="s">
        <v>24</v>
      </c>
      <c r="F521" t="s">
        <v>31</v>
      </c>
      <c r="G521">
        <v>120124.29</v>
      </c>
      <c r="H521">
        <v>10726.99</v>
      </c>
      <c r="I521">
        <v>497</v>
      </c>
      <c r="J521">
        <v>36350.78</v>
      </c>
      <c r="K521" t="s">
        <v>19</v>
      </c>
      <c r="L521">
        <v>10</v>
      </c>
      <c r="M521" s="1">
        <v>44753</v>
      </c>
      <c r="N521" t="s">
        <v>35</v>
      </c>
      <c r="O521" t="str" cm="1">
        <f t="array" ref="O521">_xlfn.IFS(L521&lt;=15, "Low Engagement", L521&lt;=35, "Active", L521&lt;=60, "Highly Active", L521&gt;60, "Power User")</f>
        <v>Low Engagement</v>
      </c>
      <c r="P521" t="str" cm="1">
        <f t="array" ref="P521">_xlfn.IFS(B521&lt;=25,"Youth",B521&lt;=35,"Young Adult",B521&lt;=50,"Adult",B521&lt;=70,"Senior")</f>
        <v>Senior</v>
      </c>
      <c r="Q521" t="str" cm="1">
        <f t="array" ref="Q521">_xlfn.IFS(G521&lt;10000,"Low Value",G521&lt;=50000,"Mid Value",G521&lt;=150000,"High Value",G521&gt;150000,"Premium")</f>
        <v>High Value</v>
      </c>
      <c r="R521" t="str" cm="1">
        <f t="array" ref="R521">_xlfn.IFS(I521&lt;500,"High Risk",I521&lt;650,"Medium Risk",I521&lt;750,"Low Risk",I521&gt;=750,"Very Low Risk")</f>
        <v>High Risk</v>
      </c>
    </row>
    <row r="522" spans="1:18">
      <c r="A522" t="s">
        <v>554</v>
      </c>
      <c r="B522">
        <v>69</v>
      </c>
      <c r="C522" t="s">
        <v>22</v>
      </c>
      <c r="D522" t="s">
        <v>23</v>
      </c>
      <c r="E522" t="s">
        <v>27</v>
      </c>
      <c r="F522" t="s">
        <v>31</v>
      </c>
      <c r="G522">
        <v>18673.02</v>
      </c>
      <c r="H522">
        <v>79138.45</v>
      </c>
      <c r="I522">
        <v>599</v>
      </c>
      <c r="J522">
        <v>106997.87</v>
      </c>
      <c r="K522" t="s">
        <v>38</v>
      </c>
      <c r="L522">
        <v>27</v>
      </c>
      <c r="M522" s="1">
        <v>44440</v>
      </c>
      <c r="N522" t="s">
        <v>20</v>
      </c>
      <c r="O522" t="str" cm="1">
        <f t="array" ref="O522">_xlfn.IFS(L522&lt;=15, "Low Engagement", L522&lt;=35, "Active", L522&lt;=60, "Highly Active", L522&gt;60, "Power User")</f>
        <v>Active</v>
      </c>
      <c r="P522" t="str" cm="1">
        <f t="array" ref="P522">_xlfn.IFS(B522&lt;=25,"Youth",B522&lt;=35,"Young Adult",B522&lt;=50,"Adult",B522&lt;=70,"Senior")</f>
        <v>Senior</v>
      </c>
      <c r="Q522" t="str" cm="1">
        <f t="array" ref="Q522">_xlfn.IFS(G522&lt;10000,"Low Value",G522&lt;=50000,"Mid Value",G522&lt;=150000,"High Value",G522&gt;150000,"Premium")</f>
        <v>Mid Value</v>
      </c>
      <c r="R522" t="str" cm="1">
        <f t="array" ref="R522">_xlfn.IFS(I522&lt;500,"High Risk",I522&lt;650,"Medium Risk",I522&lt;750,"Low Risk",I522&gt;=750,"Very Low Risk")</f>
        <v>Medium Risk</v>
      </c>
    </row>
    <row r="523" spans="1:18">
      <c r="A523" t="s">
        <v>555</v>
      </c>
      <c r="B523">
        <v>22</v>
      </c>
      <c r="C523" t="s">
        <v>15</v>
      </c>
      <c r="D523" t="s">
        <v>37</v>
      </c>
      <c r="E523" t="s">
        <v>24</v>
      </c>
      <c r="F523" t="s">
        <v>31</v>
      </c>
      <c r="G523">
        <v>10128.06</v>
      </c>
      <c r="H523">
        <v>7026.31</v>
      </c>
      <c r="I523">
        <v>743</v>
      </c>
      <c r="J523">
        <v>217484.1</v>
      </c>
      <c r="K523" t="s">
        <v>25</v>
      </c>
      <c r="L523">
        <v>6</v>
      </c>
      <c r="M523" s="1">
        <v>44184</v>
      </c>
      <c r="N523" t="s">
        <v>20</v>
      </c>
      <c r="O523" t="str" cm="1">
        <f t="array" ref="O523">_xlfn.IFS(L523&lt;=15, "Low Engagement", L523&lt;=35, "Active", L523&lt;=60, "Highly Active", L523&gt;60, "Power User")</f>
        <v>Low Engagement</v>
      </c>
      <c r="P523" t="str" cm="1">
        <f t="array" ref="P523">_xlfn.IFS(B523&lt;=25,"Youth",B523&lt;=35,"Young Adult",B523&lt;=50,"Adult",B523&lt;=70,"Senior")</f>
        <v>Youth</v>
      </c>
      <c r="Q523" t="str" cm="1">
        <f t="array" ref="Q523">_xlfn.IFS(G523&lt;10000,"Low Value",G523&lt;=50000,"Mid Value",G523&lt;=150000,"High Value",G523&gt;150000,"Premium")</f>
        <v>Mid Value</v>
      </c>
      <c r="R523" t="str" cm="1">
        <f t="array" ref="R523">_xlfn.IFS(I523&lt;500,"High Risk",I523&lt;650,"Medium Risk",I523&lt;750,"Low Risk",I523&gt;=750,"Very Low Risk")</f>
        <v>Low Risk</v>
      </c>
    </row>
    <row r="524" spans="1:18">
      <c r="A524" t="s">
        <v>556</v>
      </c>
      <c r="B524">
        <v>29</v>
      </c>
      <c r="C524" t="s">
        <v>15</v>
      </c>
      <c r="D524" t="s">
        <v>23</v>
      </c>
      <c r="E524" t="s">
        <v>27</v>
      </c>
      <c r="F524" t="s">
        <v>31</v>
      </c>
      <c r="G524">
        <v>55900.59</v>
      </c>
      <c r="H524">
        <v>88291.19</v>
      </c>
      <c r="I524">
        <v>658</v>
      </c>
      <c r="J524">
        <v>185668.34</v>
      </c>
      <c r="K524" t="s">
        <v>19</v>
      </c>
      <c r="L524">
        <v>15</v>
      </c>
      <c r="M524" s="1">
        <v>43117</v>
      </c>
      <c r="N524" t="s">
        <v>35</v>
      </c>
      <c r="O524" t="str" cm="1">
        <f t="array" ref="O524">_xlfn.IFS(L524&lt;=15, "Low Engagement", L524&lt;=35, "Active", L524&lt;=60, "Highly Active", L524&gt;60, "Power User")</f>
        <v>Low Engagement</v>
      </c>
      <c r="P524" t="str" cm="1">
        <f t="array" ref="P524">_xlfn.IFS(B524&lt;=25,"Youth",B524&lt;=35,"Young Adult",B524&lt;=50,"Adult",B524&lt;=70,"Senior")</f>
        <v>Young Adult</v>
      </c>
      <c r="Q524" t="str" cm="1">
        <f t="array" ref="Q524">_xlfn.IFS(G524&lt;10000,"Low Value",G524&lt;=50000,"Mid Value",G524&lt;=150000,"High Value",G524&gt;150000,"Premium")</f>
        <v>High Value</v>
      </c>
      <c r="R524" t="str" cm="1">
        <f t="array" ref="R524">_xlfn.IFS(I524&lt;500,"High Risk",I524&lt;650,"Medium Risk",I524&lt;750,"Low Risk",I524&gt;=750,"Very Low Risk")</f>
        <v>Low Risk</v>
      </c>
    </row>
    <row r="525" spans="1:18">
      <c r="A525" t="s">
        <v>557</v>
      </c>
      <c r="B525">
        <v>33</v>
      </c>
      <c r="C525" t="s">
        <v>22</v>
      </c>
      <c r="D525" t="s">
        <v>41</v>
      </c>
      <c r="E525" t="s">
        <v>17</v>
      </c>
      <c r="F525" t="s">
        <v>18</v>
      </c>
      <c r="G525">
        <v>54268.69</v>
      </c>
      <c r="H525">
        <v>111469.87</v>
      </c>
      <c r="I525">
        <v>667</v>
      </c>
      <c r="J525">
        <v>67074.06</v>
      </c>
      <c r="K525" t="s">
        <v>25</v>
      </c>
      <c r="L525">
        <v>42</v>
      </c>
      <c r="M525" s="1">
        <v>44468</v>
      </c>
      <c r="N525" t="s">
        <v>20</v>
      </c>
      <c r="O525" t="str" cm="1">
        <f t="array" ref="O525">_xlfn.IFS(L525&lt;=15, "Low Engagement", L525&lt;=35, "Active", L525&lt;=60, "Highly Active", L525&gt;60, "Power User")</f>
        <v>Highly Active</v>
      </c>
      <c r="P525" t="str" cm="1">
        <f t="array" ref="P525">_xlfn.IFS(B525&lt;=25,"Youth",B525&lt;=35,"Young Adult",B525&lt;=50,"Adult",B525&lt;=70,"Senior")</f>
        <v>Young Adult</v>
      </c>
      <c r="Q525" t="str" cm="1">
        <f t="array" ref="Q525">_xlfn.IFS(G525&lt;10000,"Low Value",G525&lt;=50000,"Mid Value",G525&lt;=150000,"High Value",G525&gt;150000,"Premium")</f>
        <v>High Value</v>
      </c>
      <c r="R525" t="str" cm="1">
        <f t="array" ref="R525">_xlfn.IFS(I525&lt;500,"High Risk",I525&lt;650,"Medium Risk",I525&lt;750,"Low Risk",I525&gt;=750,"Very Low Risk")</f>
        <v>Low Risk</v>
      </c>
    </row>
    <row r="526" spans="1:18">
      <c r="A526" t="s">
        <v>558</v>
      </c>
      <c r="B526">
        <v>43</v>
      </c>
      <c r="C526" t="s">
        <v>22</v>
      </c>
      <c r="D526" t="s">
        <v>41</v>
      </c>
      <c r="E526" t="s">
        <v>24</v>
      </c>
      <c r="F526" t="s">
        <v>18</v>
      </c>
      <c r="G526">
        <v>90854.02</v>
      </c>
      <c r="H526">
        <v>4858.1899999999996</v>
      </c>
      <c r="I526">
        <v>468</v>
      </c>
      <c r="J526">
        <v>8731.2900000000009</v>
      </c>
      <c r="K526" t="s">
        <v>25</v>
      </c>
      <c r="L526">
        <v>31</v>
      </c>
      <c r="M526" s="1">
        <v>44774</v>
      </c>
      <c r="N526" t="s">
        <v>20</v>
      </c>
      <c r="O526" t="str" cm="1">
        <f t="array" ref="O526">_xlfn.IFS(L526&lt;=15, "Low Engagement", L526&lt;=35, "Active", L526&lt;=60, "Highly Active", L526&gt;60, "Power User")</f>
        <v>Active</v>
      </c>
      <c r="P526" t="str" cm="1">
        <f t="array" ref="P526">_xlfn.IFS(B526&lt;=25,"Youth",B526&lt;=35,"Young Adult",B526&lt;=50,"Adult",B526&lt;=70,"Senior")</f>
        <v>Adult</v>
      </c>
      <c r="Q526" t="str" cm="1">
        <f t="array" ref="Q526">_xlfn.IFS(G526&lt;10000,"Low Value",G526&lt;=50000,"Mid Value",G526&lt;=150000,"High Value",G526&gt;150000,"Premium")</f>
        <v>High Value</v>
      </c>
      <c r="R526" t="str" cm="1">
        <f t="array" ref="R526">_xlfn.IFS(I526&lt;500,"High Risk",I526&lt;650,"Medium Risk",I526&lt;750,"Low Risk",I526&gt;=750,"Very Low Risk")</f>
        <v>High Risk</v>
      </c>
    </row>
    <row r="527" spans="1:18">
      <c r="A527" t="s">
        <v>559</v>
      </c>
      <c r="B527">
        <v>43</v>
      </c>
      <c r="C527" t="s">
        <v>15</v>
      </c>
      <c r="D527" t="s">
        <v>16</v>
      </c>
      <c r="E527" t="s">
        <v>27</v>
      </c>
      <c r="F527" t="s">
        <v>31</v>
      </c>
      <c r="G527">
        <v>170054.86</v>
      </c>
      <c r="H527">
        <v>133507.41</v>
      </c>
      <c r="I527">
        <v>448</v>
      </c>
      <c r="J527">
        <v>26160.37</v>
      </c>
      <c r="K527" t="s">
        <v>19</v>
      </c>
      <c r="L527">
        <v>22</v>
      </c>
      <c r="M527" s="1">
        <v>44236</v>
      </c>
      <c r="N527" t="s">
        <v>20</v>
      </c>
      <c r="O527" t="str" cm="1">
        <f t="array" ref="O527">_xlfn.IFS(L527&lt;=15, "Low Engagement", L527&lt;=35, "Active", L527&lt;=60, "Highly Active", L527&gt;60, "Power User")</f>
        <v>Active</v>
      </c>
      <c r="P527" t="str" cm="1">
        <f t="array" ref="P527">_xlfn.IFS(B527&lt;=25,"Youth",B527&lt;=35,"Young Adult",B527&lt;=50,"Adult",B527&lt;=70,"Senior")</f>
        <v>Adult</v>
      </c>
      <c r="Q527" t="str" cm="1">
        <f t="array" ref="Q527">_xlfn.IFS(G527&lt;10000,"Low Value",G527&lt;=50000,"Mid Value",G527&lt;=150000,"High Value",G527&gt;150000,"Premium")</f>
        <v>Premium</v>
      </c>
      <c r="R527" t="str" cm="1">
        <f t="array" ref="R527">_xlfn.IFS(I527&lt;500,"High Risk",I527&lt;650,"Medium Risk",I527&lt;750,"Low Risk",I527&gt;=750,"Very Low Risk")</f>
        <v>High Risk</v>
      </c>
    </row>
    <row r="528" spans="1:18">
      <c r="A528" t="s">
        <v>560</v>
      </c>
      <c r="B528">
        <v>65</v>
      </c>
      <c r="C528" t="s">
        <v>15</v>
      </c>
      <c r="D528" t="s">
        <v>41</v>
      </c>
      <c r="E528" t="s">
        <v>47</v>
      </c>
      <c r="F528" t="s">
        <v>33</v>
      </c>
      <c r="G528">
        <v>78662.5</v>
      </c>
      <c r="H528">
        <v>27510.13</v>
      </c>
      <c r="I528">
        <v>341</v>
      </c>
      <c r="J528">
        <v>16881.22</v>
      </c>
      <c r="K528" t="s">
        <v>19</v>
      </c>
      <c r="L528">
        <v>53</v>
      </c>
      <c r="M528" s="1">
        <v>43714</v>
      </c>
      <c r="N528" t="s">
        <v>20</v>
      </c>
      <c r="O528" t="str" cm="1">
        <f t="array" ref="O528">_xlfn.IFS(L528&lt;=15, "Low Engagement", L528&lt;=35, "Active", L528&lt;=60, "Highly Active", L528&gt;60, "Power User")</f>
        <v>Highly Active</v>
      </c>
      <c r="P528" t="str" cm="1">
        <f t="array" ref="P528">_xlfn.IFS(B528&lt;=25,"Youth",B528&lt;=35,"Young Adult",B528&lt;=50,"Adult",B528&lt;=70,"Senior")</f>
        <v>Senior</v>
      </c>
      <c r="Q528" t="str" cm="1">
        <f t="array" ref="Q528">_xlfn.IFS(G528&lt;10000,"Low Value",G528&lt;=50000,"Mid Value",G528&lt;=150000,"High Value",G528&gt;150000,"Premium")</f>
        <v>High Value</v>
      </c>
      <c r="R528" t="str" cm="1">
        <f t="array" ref="R528">_xlfn.IFS(I528&lt;500,"High Risk",I528&lt;650,"Medium Risk",I528&lt;750,"Low Risk",I528&gt;=750,"Very Low Risk")</f>
        <v>High Risk</v>
      </c>
    </row>
    <row r="529" spans="1:18">
      <c r="A529" t="s">
        <v>561</v>
      </c>
      <c r="B529">
        <v>38</v>
      </c>
      <c r="C529" t="s">
        <v>22</v>
      </c>
      <c r="D529" t="s">
        <v>37</v>
      </c>
      <c r="E529" t="s">
        <v>27</v>
      </c>
      <c r="F529" t="s">
        <v>18</v>
      </c>
      <c r="G529">
        <v>4668.1499999999996</v>
      </c>
      <c r="H529">
        <v>82204.009999999995</v>
      </c>
      <c r="I529">
        <v>501</v>
      </c>
      <c r="J529">
        <v>143642.32999999999</v>
      </c>
      <c r="K529" t="s">
        <v>38</v>
      </c>
      <c r="L529">
        <v>6</v>
      </c>
      <c r="M529" s="1">
        <v>45009</v>
      </c>
      <c r="N529" t="s">
        <v>20</v>
      </c>
      <c r="O529" t="str" cm="1">
        <f t="array" ref="O529">_xlfn.IFS(L529&lt;=15, "Low Engagement", L529&lt;=35, "Active", L529&lt;=60, "Highly Active", L529&gt;60, "Power User")</f>
        <v>Low Engagement</v>
      </c>
      <c r="P529" t="str" cm="1">
        <f t="array" ref="P529">_xlfn.IFS(B529&lt;=25,"Youth",B529&lt;=35,"Young Adult",B529&lt;=50,"Adult",B529&lt;=70,"Senior")</f>
        <v>Adult</v>
      </c>
      <c r="Q529" t="str" cm="1">
        <f t="array" ref="Q529">_xlfn.IFS(G529&lt;10000,"Low Value",G529&lt;=50000,"Mid Value",G529&lt;=150000,"High Value",G529&gt;150000,"Premium")</f>
        <v>Low Value</v>
      </c>
      <c r="R529" t="str" cm="1">
        <f t="array" ref="R529">_xlfn.IFS(I529&lt;500,"High Risk",I529&lt;650,"Medium Risk",I529&lt;750,"Low Risk",I529&gt;=750,"Very Low Risk")</f>
        <v>Medium Risk</v>
      </c>
    </row>
    <row r="530" spans="1:18">
      <c r="A530" t="s">
        <v>562</v>
      </c>
      <c r="B530">
        <v>56</v>
      </c>
      <c r="C530" t="s">
        <v>15</v>
      </c>
      <c r="D530" t="s">
        <v>29</v>
      </c>
      <c r="E530" t="s">
        <v>27</v>
      </c>
      <c r="F530" t="s">
        <v>31</v>
      </c>
      <c r="G530">
        <v>109374.28</v>
      </c>
      <c r="H530">
        <v>61738.03</v>
      </c>
      <c r="I530">
        <v>543</v>
      </c>
      <c r="J530">
        <v>154100.70000000001</v>
      </c>
      <c r="K530" t="s">
        <v>38</v>
      </c>
      <c r="L530">
        <v>33</v>
      </c>
      <c r="M530" s="1">
        <v>44459</v>
      </c>
      <c r="N530" t="s">
        <v>20</v>
      </c>
      <c r="O530" t="str" cm="1">
        <f t="array" ref="O530">_xlfn.IFS(L530&lt;=15, "Low Engagement", L530&lt;=35, "Active", L530&lt;=60, "Highly Active", L530&gt;60, "Power User")</f>
        <v>Active</v>
      </c>
      <c r="P530" t="str" cm="1">
        <f t="array" ref="P530">_xlfn.IFS(B530&lt;=25,"Youth",B530&lt;=35,"Young Adult",B530&lt;=50,"Adult",B530&lt;=70,"Senior")</f>
        <v>Senior</v>
      </c>
      <c r="Q530" t="str" cm="1">
        <f t="array" ref="Q530">_xlfn.IFS(G530&lt;10000,"Low Value",G530&lt;=50000,"Mid Value",G530&lt;=150000,"High Value",G530&gt;150000,"Premium")</f>
        <v>High Value</v>
      </c>
      <c r="R530" t="str" cm="1">
        <f t="array" ref="R530">_xlfn.IFS(I530&lt;500,"High Risk",I530&lt;650,"Medium Risk",I530&lt;750,"Low Risk",I530&gt;=750,"Very Low Risk")</f>
        <v>Medium Risk</v>
      </c>
    </row>
    <row r="531" spans="1:18">
      <c r="A531" t="s">
        <v>563</v>
      </c>
      <c r="B531">
        <v>53</v>
      </c>
      <c r="C531" t="s">
        <v>22</v>
      </c>
      <c r="D531" t="s">
        <v>23</v>
      </c>
      <c r="E531" t="s">
        <v>47</v>
      </c>
      <c r="F531" t="s">
        <v>33</v>
      </c>
      <c r="G531">
        <v>108671.38</v>
      </c>
      <c r="H531">
        <v>25964.44</v>
      </c>
      <c r="I531">
        <v>763</v>
      </c>
      <c r="J531">
        <v>294913.12</v>
      </c>
      <c r="K531" t="s">
        <v>25</v>
      </c>
      <c r="L531">
        <v>29</v>
      </c>
      <c r="M531" s="1">
        <v>43313</v>
      </c>
      <c r="N531" t="s">
        <v>20</v>
      </c>
      <c r="O531" t="str" cm="1">
        <f t="array" ref="O531">_xlfn.IFS(L531&lt;=15, "Low Engagement", L531&lt;=35, "Active", L531&lt;=60, "Highly Active", L531&gt;60, "Power User")</f>
        <v>Active</v>
      </c>
      <c r="P531" t="str" cm="1">
        <f t="array" ref="P531">_xlfn.IFS(B531&lt;=25,"Youth",B531&lt;=35,"Young Adult",B531&lt;=50,"Adult",B531&lt;=70,"Senior")</f>
        <v>Senior</v>
      </c>
      <c r="Q531" t="str" cm="1">
        <f t="array" ref="Q531">_xlfn.IFS(G531&lt;10000,"Low Value",G531&lt;=50000,"Mid Value",G531&lt;=150000,"High Value",G531&gt;150000,"Premium")</f>
        <v>High Value</v>
      </c>
      <c r="R531" t="str" cm="1">
        <f t="array" ref="R531">_xlfn.IFS(I531&lt;500,"High Risk",I531&lt;650,"Medium Risk",I531&lt;750,"Low Risk",I531&gt;=750,"Very Low Risk")</f>
        <v>Very Low Risk</v>
      </c>
    </row>
    <row r="532" spans="1:18">
      <c r="A532" t="s">
        <v>564</v>
      </c>
      <c r="B532">
        <v>50</v>
      </c>
      <c r="C532" t="s">
        <v>22</v>
      </c>
      <c r="D532" t="s">
        <v>29</v>
      </c>
      <c r="E532" t="s">
        <v>27</v>
      </c>
      <c r="F532" t="s">
        <v>18</v>
      </c>
      <c r="G532">
        <v>34577.29</v>
      </c>
      <c r="H532">
        <v>156103.17000000001</v>
      </c>
      <c r="I532">
        <v>748</v>
      </c>
      <c r="J532">
        <v>291654.09000000003</v>
      </c>
      <c r="K532" t="s">
        <v>25</v>
      </c>
      <c r="L532">
        <v>21</v>
      </c>
      <c r="M532" s="1">
        <v>45023</v>
      </c>
      <c r="N532" t="s">
        <v>20</v>
      </c>
      <c r="O532" t="str" cm="1">
        <f t="array" ref="O532">_xlfn.IFS(L532&lt;=15, "Low Engagement", L532&lt;=35, "Active", L532&lt;=60, "Highly Active", L532&gt;60, "Power User")</f>
        <v>Active</v>
      </c>
      <c r="P532" t="str" cm="1">
        <f t="array" ref="P532">_xlfn.IFS(B532&lt;=25,"Youth",B532&lt;=35,"Young Adult",B532&lt;=50,"Adult",B532&lt;=70,"Senior")</f>
        <v>Adult</v>
      </c>
      <c r="Q532" t="str" cm="1">
        <f t="array" ref="Q532">_xlfn.IFS(G532&lt;10000,"Low Value",G532&lt;=50000,"Mid Value",G532&lt;=150000,"High Value",G532&gt;150000,"Premium")</f>
        <v>Mid Value</v>
      </c>
      <c r="R532" t="str" cm="1">
        <f t="array" ref="R532">_xlfn.IFS(I532&lt;500,"High Risk",I532&lt;650,"Medium Risk",I532&lt;750,"Low Risk",I532&gt;=750,"Very Low Risk")</f>
        <v>Low Risk</v>
      </c>
    </row>
    <row r="533" spans="1:18">
      <c r="A533" t="s">
        <v>565</v>
      </c>
      <c r="B533">
        <v>47</v>
      </c>
      <c r="C533" t="s">
        <v>22</v>
      </c>
      <c r="D533" t="s">
        <v>29</v>
      </c>
      <c r="E533" t="s">
        <v>47</v>
      </c>
      <c r="F533" t="s">
        <v>18</v>
      </c>
      <c r="G533">
        <v>11995.27</v>
      </c>
      <c r="H533">
        <v>28270.93</v>
      </c>
      <c r="I533">
        <v>736</v>
      </c>
      <c r="J533">
        <v>76325.55</v>
      </c>
      <c r="K533" t="s">
        <v>38</v>
      </c>
      <c r="L533">
        <v>54</v>
      </c>
      <c r="M533" s="1">
        <v>44899</v>
      </c>
      <c r="N533" t="s">
        <v>20</v>
      </c>
      <c r="O533" t="str" cm="1">
        <f t="array" ref="O533">_xlfn.IFS(L533&lt;=15, "Low Engagement", L533&lt;=35, "Active", L533&lt;=60, "Highly Active", L533&gt;60, "Power User")</f>
        <v>Highly Active</v>
      </c>
      <c r="P533" t="str" cm="1">
        <f t="array" ref="P533">_xlfn.IFS(B533&lt;=25,"Youth",B533&lt;=35,"Young Adult",B533&lt;=50,"Adult",B533&lt;=70,"Senior")</f>
        <v>Adult</v>
      </c>
      <c r="Q533" t="str" cm="1">
        <f t="array" ref="Q533">_xlfn.IFS(G533&lt;10000,"Low Value",G533&lt;=50000,"Mid Value",G533&lt;=150000,"High Value",G533&gt;150000,"Premium")</f>
        <v>Mid Value</v>
      </c>
      <c r="R533" t="str" cm="1">
        <f t="array" ref="R533">_xlfn.IFS(I533&lt;500,"High Risk",I533&lt;650,"Medium Risk",I533&lt;750,"Low Risk",I533&gt;=750,"Very Low Risk")</f>
        <v>Low Risk</v>
      </c>
    </row>
    <row r="534" spans="1:18">
      <c r="A534" t="s">
        <v>566</v>
      </c>
      <c r="B534">
        <v>54</v>
      </c>
      <c r="C534" t="s">
        <v>22</v>
      </c>
      <c r="D534" t="s">
        <v>37</v>
      </c>
      <c r="E534" t="s">
        <v>47</v>
      </c>
      <c r="F534" t="s">
        <v>18</v>
      </c>
      <c r="G534">
        <v>28578.23</v>
      </c>
      <c r="H534">
        <v>9137.99</v>
      </c>
      <c r="I534">
        <v>830</v>
      </c>
      <c r="J534">
        <v>302789.95</v>
      </c>
      <c r="K534" t="s">
        <v>25</v>
      </c>
      <c r="L534">
        <v>56</v>
      </c>
      <c r="M534" s="1">
        <v>43376</v>
      </c>
      <c r="N534" t="s">
        <v>20</v>
      </c>
      <c r="O534" t="str" cm="1">
        <f t="array" ref="O534">_xlfn.IFS(L534&lt;=15, "Low Engagement", L534&lt;=35, "Active", L534&lt;=60, "Highly Active", L534&gt;60, "Power User")</f>
        <v>Highly Active</v>
      </c>
      <c r="P534" t="str" cm="1">
        <f t="array" ref="P534">_xlfn.IFS(B534&lt;=25,"Youth",B534&lt;=35,"Young Adult",B534&lt;=50,"Adult",B534&lt;=70,"Senior")</f>
        <v>Senior</v>
      </c>
      <c r="Q534" t="str" cm="1">
        <f t="array" ref="Q534">_xlfn.IFS(G534&lt;10000,"Low Value",G534&lt;=50000,"Mid Value",G534&lt;=150000,"High Value",G534&gt;150000,"Premium")</f>
        <v>Mid Value</v>
      </c>
      <c r="R534" t="str" cm="1">
        <f t="array" ref="R534">_xlfn.IFS(I534&lt;500,"High Risk",I534&lt;650,"Medium Risk",I534&lt;750,"Low Risk",I534&gt;=750,"Very Low Risk")</f>
        <v>Very Low Risk</v>
      </c>
    </row>
    <row r="535" spans="1:18">
      <c r="A535" t="s">
        <v>567</v>
      </c>
      <c r="B535">
        <v>40</v>
      </c>
      <c r="C535" t="s">
        <v>15</v>
      </c>
      <c r="D535" t="s">
        <v>29</v>
      </c>
      <c r="E535" t="s">
        <v>27</v>
      </c>
      <c r="F535" t="s">
        <v>31</v>
      </c>
      <c r="G535">
        <v>155459.82999999999</v>
      </c>
      <c r="H535">
        <v>54522.720000000001</v>
      </c>
      <c r="I535">
        <v>572</v>
      </c>
      <c r="J535">
        <v>168347.3</v>
      </c>
      <c r="K535" t="s">
        <v>25</v>
      </c>
      <c r="L535">
        <v>52</v>
      </c>
      <c r="M535" s="1">
        <v>43642</v>
      </c>
      <c r="N535" t="s">
        <v>35</v>
      </c>
      <c r="O535" t="str" cm="1">
        <f t="array" ref="O535">_xlfn.IFS(L535&lt;=15, "Low Engagement", L535&lt;=35, "Active", L535&lt;=60, "Highly Active", L535&gt;60, "Power User")</f>
        <v>Highly Active</v>
      </c>
      <c r="P535" t="str" cm="1">
        <f t="array" ref="P535">_xlfn.IFS(B535&lt;=25,"Youth",B535&lt;=35,"Young Adult",B535&lt;=50,"Adult",B535&lt;=70,"Senior")</f>
        <v>Adult</v>
      </c>
      <c r="Q535" t="str" cm="1">
        <f t="array" ref="Q535">_xlfn.IFS(G535&lt;10000,"Low Value",G535&lt;=50000,"Mid Value",G535&lt;=150000,"High Value",G535&gt;150000,"Premium")</f>
        <v>Premium</v>
      </c>
      <c r="R535" t="str" cm="1">
        <f t="array" ref="R535">_xlfn.IFS(I535&lt;500,"High Risk",I535&lt;650,"Medium Risk",I535&lt;750,"Low Risk",I535&gt;=750,"Very Low Risk")</f>
        <v>Medium Risk</v>
      </c>
    </row>
    <row r="536" spans="1:18">
      <c r="A536" t="s">
        <v>568</v>
      </c>
      <c r="B536">
        <v>27</v>
      </c>
      <c r="C536" t="s">
        <v>15</v>
      </c>
      <c r="D536" t="s">
        <v>37</v>
      </c>
      <c r="E536" t="s">
        <v>17</v>
      </c>
      <c r="F536" t="s">
        <v>18</v>
      </c>
      <c r="G536">
        <v>35773.14</v>
      </c>
      <c r="H536">
        <v>171600.23</v>
      </c>
      <c r="I536">
        <v>729</v>
      </c>
      <c r="J536">
        <v>405627.23</v>
      </c>
      <c r="K536" t="s">
        <v>38</v>
      </c>
      <c r="L536">
        <v>30</v>
      </c>
      <c r="M536" s="1">
        <v>43337</v>
      </c>
      <c r="N536" t="s">
        <v>20</v>
      </c>
      <c r="O536" t="str" cm="1">
        <f t="array" ref="O536">_xlfn.IFS(L536&lt;=15, "Low Engagement", L536&lt;=35, "Active", L536&lt;=60, "Highly Active", L536&gt;60, "Power User")</f>
        <v>Active</v>
      </c>
      <c r="P536" t="str" cm="1">
        <f t="array" ref="P536">_xlfn.IFS(B536&lt;=25,"Youth",B536&lt;=35,"Young Adult",B536&lt;=50,"Adult",B536&lt;=70,"Senior")</f>
        <v>Young Adult</v>
      </c>
      <c r="Q536" t="str" cm="1">
        <f t="array" ref="Q536">_xlfn.IFS(G536&lt;10000,"Low Value",G536&lt;=50000,"Mid Value",G536&lt;=150000,"High Value",G536&gt;150000,"Premium")</f>
        <v>Mid Value</v>
      </c>
      <c r="R536" t="str" cm="1">
        <f t="array" ref="R536">_xlfn.IFS(I536&lt;500,"High Risk",I536&lt;650,"Medium Risk",I536&lt;750,"Low Risk",I536&gt;=750,"Very Low Risk")</f>
        <v>Low Risk</v>
      </c>
    </row>
    <row r="537" spans="1:18">
      <c r="A537" t="s">
        <v>569</v>
      </c>
      <c r="B537">
        <v>22</v>
      </c>
      <c r="C537" t="s">
        <v>15</v>
      </c>
      <c r="D537" t="s">
        <v>16</v>
      </c>
      <c r="E537" t="s">
        <v>27</v>
      </c>
      <c r="F537" t="s">
        <v>31</v>
      </c>
      <c r="G537">
        <v>163336.39000000001</v>
      </c>
      <c r="H537">
        <v>134453.72</v>
      </c>
      <c r="I537">
        <v>512</v>
      </c>
      <c r="J537">
        <v>83624.5</v>
      </c>
      <c r="K537" t="s">
        <v>25</v>
      </c>
      <c r="L537">
        <v>21</v>
      </c>
      <c r="M537" s="1">
        <v>44923</v>
      </c>
      <c r="N537" t="s">
        <v>20</v>
      </c>
      <c r="O537" t="str" cm="1">
        <f t="array" ref="O537">_xlfn.IFS(L537&lt;=15, "Low Engagement", L537&lt;=35, "Active", L537&lt;=60, "Highly Active", L537&gt;60, "Power User")</f>
        <v>Active</v>
      </c>
      <c r="P537" t="str" cm="1">
        <f t="array" ref="P537">_xlfn.IFS(B537&lt;=25,"Youth",B537&lt;=35,"Young Adult",B537&lt;=50,"Adult",B537&lt;=70,"Senior")</f>
        <v>Youth</v>
      </c>
      <c r="Q537" t="str" cm="1">
        <f t="array" ref="Q537">_xlfn.IFS(G537&lt;10000,"Low Value",G537&lt;=50000,"Mid Value",G537&lt;=150000,"High Value",G537&gt;150000,"Premium")</f>
        <v>Premium</v>
      </c>
      <c r="R537" t="str" cm="1">
        <f t="array" ref="R537">_xlfn.IFS(I537&lt;500,"High Risk",I537&lt;650,"Medium Risk",I537&lt;750,"Low Risk",I537&gt;=750,"Very Low Risk")</f>
        <v>Medium Risk</v>
      </c>
    </row>
    <row r="538" spans="1:18">
      <c r="A538" t="s">
        <v>570</v>
      </c>
      <c r="B538">
        <v>53</v>
      </c>
      <c r="C538" t="s">
        <v>15</v>
      </c>
      <c r="D538" t="s">
        <v>23</v>
      </c>
      <c r="E538" t="s">
        <v>27</v>
      </c>
      <c r="F538" t="s">
        <v>31</v>
      </c>
      <c r="G538">
        <v>67306.679999999993</v>
      </c>
      <c r="H538">
        <v>111629.49</v>
      </c>
      <c r="I538">
        <v>403</v>
      </c>
      <c r="J538">
        <v>29905.77</v>
      </c>
      <c r="K538" t="s">
        <v>19</v>
      </c>
      <c r="L538">
        <v>36</v>
      </c>
      <c r="M538" s="1">
        <v>43320</v>
      </c>
      <c r="N538" t="s">
        <v>20</v>
      </c>
      <c r="O538" t="str" cm="1">
        <f t="array" ref="O538">_xlfn.IFS(L538&lt;=15, "Low Engagement", L538&lt;=35, "Active", L538&lt;=60, "Highly Active", L538&gt;60, "Power User")</f>
        <v>Highly Active</v>
      </c>
      <c r="P538" t="str" cm="1">
        <f t="array" ref="P538">_xlfn.IFS(B538&lt;=25,"Youth",B538&lt;=35,"Young Adult",B538&lt;=50,"Adult",B538&lt;=70,"Senior")</f>
        <v>Senior</v>
      </c>
      <c r="Q538" t="str" cm="1">
        <f t="array" ref="Q538">_xlfn.IFS(G538&lt;10000,"Low Value",G538&lt;=50000,"Mid Value",G538&lt;=150000,"High Value",G538&gt;150000,"Premium")</f>
        <v>High Value</v>
      </c>
      <c r="R538" t="str" cm="1">
        <f t="array" ref="R538">_xlfn.IFS(I538&lt;500,"High Risk",I538&lt;650,"Medium Risk",I538&lt;750,"Low Risk",I538&gt;=750,"Very Low Risk")</f>
        <v>High Risk</v>
      </c>
    </row>
    <row r="539" spans="1:18">
      <c r="A539" t="s">
        <v>571</v>
      </c>
      <c r="B539">
        <v>51</v>
      </c>
      <c r="C539" t="s">
        <v>15</v>
      </c>
      <c r="D539" t="s">
        <v>41</v>
      </c>
      <c r="E539" t="s">
        <v>27</v>
      </c>
      <c r="F539" t="s">
        <v>31</v>
      </c>
      <c r="G539">
        <v>36893.230000000003</v>
      </c>
      <c r="H539">
        <v>131824.32999999999</v>
      </c>
      <c r="I539">
        <v>491</v>
      </c>
      <c r="J539">
        <v>13407.55</v>
      </c>
      <c r="K539" t="s">
        <v>19</v>
      </c>
      <c r="L539">
        <v>55</v>
      </c>
      <c r="M539" s="1">
        <v>44621</v>
      </c>
      <c r="N539" t="s">
        <v>20</v>
      </c>
      <c r="O539" t="str" cm="1">
        <f t="array" ref="O539">_xlfn.IFS(L539&lt;=15, "Low Engagement", L539&lt;=35, "Active", L539&lt;=60, "Highly Active", L539&gt;60, "Power User")</f>
        <v>Highly Active</v>
      </c>
      <c r="P539" t="str" cm="1">
        <f t="array" ref="P539">_xlfn.IFS(B539&lt;=25,"Youth",B539&lt;=35,"Young Adult",B539&lt;=50,"Adult",B539&lt;=70,"Senior")</f>
        <v>Senior</v>
      </c>
      <c r="Q539" t="str" cm="1">
        <f t="array" ref="Q539">_xlfn.IFS(G539&lt;10000,"Low Value",G539&lt;=50000,"Mid Value",G539&lt;=150000,"High Value",G539&gt;150000,"Premium")</f>
        <v>Mid Value</v>
      </c>
      <c r="R539" t="str" cm="1">
        <f t="array" ref="R539">_xlfn.IFS(I539&lt;500,"High Risk",I539&lt;650,"Medium Risk",I539&lt;750,"Low Risk",I539&gt;=750,"Very Low Risk")</f>
        <v>High Risk</v>
      </c>
    </row>
    <row r="540" spans="1:18">
      <c r="A540" t="s">
        <v>572</v>
      </c>
      <c r="B540">
        <v>69</v>
      </c>
      <c r="C540" t="s">
        <v>15</v>
      </c>
      <c r="D540" t="s">
        <v>29</v>
      </c>
      <c r="E540" t="s">
        <v>27</v>
      </c>
      <c r="F540" t="s">
        <v>18</v>
      </c>
      <c r="G540">
        <v>44148.99</v>
      </c>
      <c r="H540">
        <v>60664.56</v>
      </c>
      <c r="I540">
        <v>679</v>
      </c>
      <c r="J540">
        <v>118823.49</v>
      </c>
      <c r="K540" t="s">
        <v>19</v>
      </c>
      <c r="L540">
        <v>58</v>
      </c>
      <c r="M540" s="1">
        <v>44234</v>
      </c>
      <c r="N540" t="s">
        <v>20</v>
      </c>
      <c r="O540" t="str" cm="1">
        <f t="array" ref="O540">_xlfn.IFS(L540&lt;=15, "Low Engagement", L540&lt;=35, "Active", L540&lt;=60, "Highly Active", L540&gt;60, "Power User")</f>
        <v>Highly Active</v>
      </c>
      <c r="P540" t="str" cm="1">
        <f t="array" ref="P540">_xlfn.IFS(B540&lt;=25,"Youth",B540&lt;=35,"Young Adult",B540&lt;=50,"Adult",B540&lt;=70,"Senior")</f>
        <v>Senior</v>
      </c>
      <c r="Q540" t="str" cm="1">
        <f t="array" ref="Q540">_xlfn.IFS(G540&lt;10000,"Low Value",G540&lt;=50000,"Mid Value",G540&lt;=150000,"High Value",G540&gt;150000,"Premium")</f>
        <v>Mid Value</v>
      </c>
      <c r="R540" t="str" cm="1">
        <f t="array" ref="R540">_xlfn.IFS(I540&lt;500,"High Risk",I540&lt;650,"Medium Risk",I540&lt;750,"Low Risk",I540&gt;=750,"Very Low Risk")</f>
        <v>Low Risk</v>
      </c>
    </row>
    <row r="541" spans="1:18">
      <c r="A541" t="s">
        <v>573</v>
      </c>
      <c r="B541">
        <v>48</v>
      </c>
      <c r="C541" t="s">
        <v>15</v>
      </c>
      <c r="D541" t="s">
        <v>23</v>
      </c>
      <c r="E541" t="s">
        <v>27</v>
      </c>
      <c r="F541" t="s">
        <v>31</v>
      </c>
      <c r="G541">
        <v>93193.53</v>
      </c>
      <c r="H541">
        <v>111534.34</v>
      </c>
      <c r="I541">
        <v>380</v>
      </c>
      <c r="J541">
        <v>46820.68</v>
      </c>
      <c r="K541" t="s">
        <v>19</v>
      </c>
      <c r="L541">
        <v>22</v>
      </c>
      <c r="M541" s="1">
        <v>43419</v>
      </c>
      <c r="N541" t="s">
        <v>20</v>
      </c>
      <c r="O541" t="str" cm="1">
        <f t="array" ref="O541">_xlfn.IFS(L541&lt;=15, "Low Engagement", L541&lt;=35, "Active", L541&lt;=60, "Highly Active", L541&gt;60, "Power User")</f>
        <v>Active</v>
      </c>
      <c r="P541" t="str" cm="1">
        <f t="array" ref="P541">_xlfn.IFS(B541&lt;=25,"Youth",B541&lt;=35,"Young Adult",B541&lt;=50,"Adult",B541&lt;=70,"Senior")</f>
        <v>Adult</v>
      </c>
      <c r="Q541" t="str" cm="1">
        <f t="array" ref="Q541">_xlfn.IFS(G541&lt;10000,"Low Value",G541&lt;=50000,"Mid Value",G541&lt;=150000,"High Value",G541&gt;150000,"Premium")</f>
        <v>High Value</v>
      </c>
      <c r="R541" t="str" cm="1">
        <f t="array" ref="R541">_xlfn.IFS(I541&lt;500,"High Risk",I541&lt;650,"Medium Risk",I541&lt;750,"Low Risk",I541&gt;=750,"Very Low Risk")</f>
        <v>High Risk</v>
      </c>
    </row>
    <row r="542" spans="1:18">
      <c r="A542" t="s">
        <v>574</v>
      </c>
      <c r="B542">
        <v>27</v>
      </c>
      <c r="C542" t="s">
        <v>22</v>
      </c>
      <c r="D542" t="s">
        <v>16</v>
      </c>
      <c r="E542" t="s">
        <v>27</v>
      </c>
      <c r="F542" t="s">
        <v>45</v>
      </c>
      <c r="G542">
        <v>57248.7</v>
      </c>
      <c r="H542">
        <v>141875.74</v>
      </c>
      <c r="I542">
        <v>848</v>
      </c>
      <c r="J542">
        <v>80198.81</v>
      </c>
      <c r="K542" t="s">
        <v>38</v>
      </c>
      <c r="L542">
        <v>46</v>
      </c>
      <c r="M542" s="1">
        <v>43658</v>
      </c>
      <c r="N542" t="s">
        <v>20</v>
      </c>
      <c r="O542" t="str" cm="1">
        <f t="array" ref="O542">_xlfn.IFS(L542&lt;=15, "Low Engagement", L542&lt;=35, "Active", L542&lt;=60, "Highly Active", L542&gt;60, "Power User")</f>
        <v>Highly Active</v>
      </c>
      <c r="P542" t="str" cm="1">
        <f t="array" ref="P542">_xlfn.IFS(B542&lt;=25,"Youth",B542&lt;=35,"Young Adult",B542&lt;=50,"Adult",B542&lt;=70,"Senior")</f>
        <v>Young Adult</v>
      </c>
      <c r="Q542" t="str" cm="1">
        <f t="array" ref="Q542">_xlfn.IFS(G542&lt;10000,"Low Value",G542&lt;=50000,"Mid Value",G542&lt;=150000,"High Value",G542&gt;150000,"Premium")</f>
        <v>High Value</v>
      </c>
      <c r="R542" t="str" cm="1">
        <f t="array" ref="R542">_xlfn.IFS(I542&lt;500,"High Risk",I542&lt;650,"Medium Risk",I542&lt;750,"Low Risk",I542&gt;=750,"Very Low Risk")</f>
        <v>Very Low Risk</v>
      </c>
    </row>
    <row r="543" spans="1:18">
      <c r="A543" t="s">
        <v>575</v>
      </c>
      <c r="B543">
        <v>36</v>
      </c>
      <c r="C543" t="s">
        <v>15</v>
      </c>
      <c r="D543" t="s">
        <v>23</v>
      </c>
      <c r="E543" t="s">
        <v>47</v>
      </c>
      <c r="F543" t="s">
        <v>33</v>
      </c>
      <c r="G543">
        <v>26386.31</v>
      </c>
      <c r="H543">
        <v>15817.66</v>
      </c>
      <c r="I543">
        <v>676</v>
      </c>
      <c r="J543">
        <v>84925.39</v>
      </c>
      <c r="K543" t="s">
        <v>19</v>
      </c>
      <c r="L543">
        <v>20</v>
      </c>
      <c r="M543" s="1">
        <v>43678</v>
      </c>
      <c r="N543" t="s">
        <v>20</v>
      </c>
      <c r="O543" t="str" cm="1">
        <f t="array" ref="O543">_xlfn.IFS(L543&lt;=15, "Low Engagement", L543&lt;=35, "Active", L543&lt;=60, "Highly Active", L543&gt;60, "Power User")</f>
        <v>Active</v>
      </c>
      <c r="P543" t="str" cm="1">
        <f t="array" ref="P543">_xlfn.IFS(B543&lt;=25,"Youth",B543&lt;=35,"Young Adult",B543&lt;=50,"Adult",B543&lt;=70,"Senior")</f>
        <v>Adult</v>
      </c>
      <c r="Q543" t="str" cm="1">
        <f t="array" ref="Q543">_xlfn.IFS(G543&lt;10000,"Low Value",G543&lt;=50000,"Mid Value",G543&lt;=150000,"High Value",G543&gt;150000,"Premium")</f>
        <v>Mid Value</v>
      </c>
      <c r="R543" t="str" cm="1">
        <f t="array" ref="R543">_xlfn.IFS(I543&lt;500,"High Risk",I543&lt;650,"Medium Risk",I543&lt;750,"Low Risk",I543&gt;=750,"Very Low Risk")</f>
        <v>Low Risk</v>
      </c>
    </row>
    <row r="544" spans="1:18">
      <c r="A544" t="s">
        <v>576</v>
      </c>
      <c r="B544">
        <v>49</v>
      </c>
      <c r="C544" t="s">
        <v>15</v>
      </c>
      <c r="D544" t="s">
        <v>16</v>
      </c>
      <c r="E544" t="s">
        <v>24</v>
      </c>
      <c r="F544" t="s">
        <v>33</v>
      </c>
      <c r="G544">
        <v>35889.64</v>
      </c>
      <c r="H544">
        <v>13588.95</v>
      </c>
      <c r="I544">
        <v>453</v>
      </c>
      <c r="J544">
        <v>24397.759999999998</v>
      </c>
      <c r="K544" t="s">
        <v>19</v>
      </c>
      <c r="L544">
        <v>22</v>
      </c>
      <c r="M544" s="1">
        <v>44339</v>
      </c>
      <c r="N544" t="s">
        <v>20</v>
      </c>
      <c r="O544" t="str" cm="1">
        <f t="array" ref="O544">_xlfn.IFS(L544&lt;=15, "Low Engagement", L544&lt;=35, "Active", L544&lt;=60, "Highly Active", L544&gt;60, "Power User")</f>
        <v>Active</v>
      </c>
      <c r="P544" t="str" cm="1">
        <f t="array" ref="P544">_xlfn.IFS(B544&lt;=25,"Youth",B544&lt;=35,"Young Adult",B544&lt;=50,"Adult",B544&lt;=70,"Senior")</f>
        <v>Adult</v>
      </c>
      <c r="Q544" t="str" cm="1">
        <f t="array" ref="Q544">_xlfn.IFS(G544&lt;10000,"Low Value",G544&lt;=50000,"Mid Value",G544&lt;=150000,"High Value",G544&gt;150000,"Premium")</f>
        <v>Mid Value</v>
      </c>
      <c r="R544" t="str" cm="1">
        <f t="array" ref="R544">_xlfn.IFS(I544&lt;500,"High Risk",I544&lt;650,"Medium Risk",I544&lt;750,"Low Risk",I544&gt;=750,"Very Low Risk")</f>
        <v>High Risk</v>
      </c>
    </row>
    <row r="545" spans="1:18">
      <c r="A545" t="s">
        <v>577</v>
      </c>
      <c r="B545">
        <v>18</v>
      </c>
      <c r="C545" t="s">
        <v>22</v>
      </c>
      <c r="D545" t="s">
        <v>29</v>
      </c>
      <c r="E545" t="s">
        <v>17</v>
      </c>
      <c r="F545" t="s">
        <v>31</v>
      </c>
      <c r="G545">
        <v>27149.53</v>
      </c>
      <c r="H545">
        <v>146333.56</v>
      </c>
      <c r="I545">
        <v>539</v>
      </c>
      <c r="J545">
        <v>79421.7</v>
      </c>
      <c r="K545" t="s">
        <v>38</v>
      </c>
      <c r="L545">
        <v>52</v>
      </c>
      <c r="M545" s="1">
        <v>43532</v>
      </c>
      <c r="N545" t="s">
        <v>20</v>
      </c>
      <c r="O545" t="str" cm="1">
        <f t="array" ref="O545">_xlfn.IFS(L545&lt;=15, "Low Engagement", L545&lt;=35, "Active", L545&lt;=60, "Highly Active", L545&gt;60, "Power User")</f>
        <v>Highly Active</v>
      </c>
      <c r="P545" t="str" cm="1">
        <f t="array" ref="P545">_xlfn.IFS(B545&lt;=25,"Youth",B545&lt;=35,"Young Adult",B545&lt;=50,"Adult",B545&lt;=70,"Senior")</f>
        <v>Youth</v>
      </c>
      <c r="Q545" t="str" cm="1">
        <f t="array" ref="Q545">_xlfn.IFS(G545&lt;10000,"Low Value",G545&lt;=50000,"Mid Value",G545&lt;=150000,"High Value",G545&gt;150000,"Premium")</f>
        <v>Mid Value</v>
      </c>
      <c r="R545" t="str" cm="1">
        <f t="array" ref="R545">_xlfn.IFS(I545&lt;500,"High Risk",I545&lt;650,"Medium Risk",I545&lt;750,"Low Risk",I545&gt;=750,"Very Low Risk")</f>
        <v>Medium Risk</v>
      </c>
    </row>
    <row r="546" spans="1:18">
      <c r="A546" t="s">
        <v>578</v>
      </c>
      <c r="B546">
        <v>22</v>
      </c>
      <c r="C546" t="s">
        <v>15</v>
      </c>
      <c r="D546" t="s">
        <v>29</v>
      </c>
      <c r="E546" t="s">
        <v>17</v>
      </c>
      <c r="F546" t="s">
        <v>31</v>
      </c>
      <c r="G546">
        <v>71597.58</v>
      </c>
      <c r="H546">
        <v>113407.88</v>
      </c>
      <c r="I546">
        <v>673</v>
      </c>
      <c r="J546">
        <v>166092.67000000001</v>
      </c>
      <c r="K546" t="s">
        <v>38</v>
      </c>
      <c r="L546">
        <v>40</v>
      </c>
      <c r="M546" s="1">
        <v>44570</v>
      </c>
      <c r="N546" t="s">
        <v>20</v>
      </c>
      <c r="O546" t="str" cm="1">
        <f t="array" ref="O546">_xlfn.IFS(L546&lt;=15, "Low Engagement", L546&lt;=35, "Active", L546&lt;=60, "Highly Active", L546&gt;60, "Power User")</f>
        <v>Highly Active</v>
      </c>
      <c r="P546" t="str" cm="1">
        <f t="array" ref="P546">_xlfn.IFS(B546&lt;=25,"Youth",B546&lt;=35,"Young Adult",B546&lt;=50,"Adult",B546&lt;=70,"Senior")</f>
        <v>Youth</v>
      </c>
      <c r="Q546" t="str" cm="1">
        <f t="array" ref="Q546">_xlfn.IFS(G546&lt;10000,"Low Value",G546&lt;=50000,"Mid Value",G546&lt;=150000,"High Value",G546&gt;150000,"Premium")</f>
        <v>High Value</v>
      </c>
      <c r="R546" t="str" cm="1">
        <f t="array" ref="R546">_xlfn.IFS(I546&lt;500,"High Risk",I546&lt;650,"Medium Risk",I546&lt;750,"Low Risk",I546&gt;=750,"Very Low Risk")</f>
        <v>Low Risk</v>
      </c>
    </row>
    <row r="547" spans="1:18">
      <c r="A547" t="s">
        <v>579</v>
      </c>
      <c r="B547">
        <v>62</v>
      </c>
      <c r="C547" t="s">
        <v>15</v>
      </c>
      <c r="D547" t="s">
        <v>41</v>
      </c>
      <c r="E547" t="s">
        <v>24</v>
      </c>
      <c r="F547" t="s">
        <v>18</v>
      </c>
      <c r="G547">
        <v>96497.66</v>
      </c>
      <c r="H547">
        <v>6072.1</v>
      </c>
      <c r="I547">
        <v>503</v>
      </c>
      <c r="J547">
        <v>70136.34</v>
      </c>
      <c r="K547" t="s">
        <v>19</v>
      </c>
      <c r="L547">
        <v>11</v>
      </c>
      <c r="M547" s="1">
        <v>43803</v>
      </c>
      <c r="N547" t="s">
        <v>20</v>
      </c>
      <c r="O547" t="str" cm="1">
        <f t="array" ref="O547">_xlfn.IFS(L547&lt;=15, "Low Engagement", L547&lt;=35, "Active", L547&lt;=60, "Highly Active", L547&gt;60, "Power User")</f>
        <v>Low Engagement</v>
      </c>
      <c r="P547" t="str" cm="1">
        <f t="array" ref="P547">_xlfn.IFS(B547&lt;=25,"Youth",B547&lt;=35,"Young Adult",B547&lt;=50,"Adult",B547&lt;=70,"Senior")</f>
        <v>Senior</v>
      </c>
      <c r="Q547" t="str" cm="1">
        <f t="array" ref="Q547">_xlfn.IFS(G547&lt;10000,"Low Value",G547&lt;=50000,"Mid Value",G547&lt;=150000,"High Value",G547&gt;150000,"Premium")</f>
        <v>High Value</v>
      </c>
      <c r="R547" t="str" cm="1">
        <f t="array" ref="R547">_xlfn.IFS(I547&lt;500,"High Risk",I547&lt;650,"Medium Risk",I547&lt;750,"Low Risk",I547&gt;=750,"Very Low Risk")</f>
        <v>Medium Risk</v>
      </c>
    </row>
    <row r="548" spans="1:18">
      <c r="A548" t="s">
        <v>580</v>
      </c>
      <c r="B548">
        <v>21</v>
      </c>
      <c r="C548" t="s">
        <v>22</v>
      </c>
      <c r="D548" t="s">
        <v>29</v>
      </c>
      <c r="E548" t="s">
        <v>27</v>
      </c>
      <c r="F548" t="s">
        <v>18</v>
      </c>
      <c r="G548">
        <v>51413.03</v>
      </c>
      <c r="H548">
        <v>99853.35</v>
      </c>
      <c r="I548">
        <v>649</v>
      </c>
      <c r="J548">
        <v>39089.480000000003</v>
      </c>
      <c r="K548" t="s">
        <v>25</v>
      </c>
      <c r="L548">
        <v>47</v>
      </c>
      <c r="M548" s="1">
        <v>43517</v>
      </c>
      <c r="N548" t="s">
        <v>20</v>
      </c>
      <c r="O548" t="str" cm="1">
        <f t="array" ref="O548">_xlfn.IFS(L548&lt;=15, "Low Engagement", L548&lt;=35, "Active", L548&lt;=60, "Highly Active", L548&gt;60, "Power User")</f>
        <v>Highly Active</v>
      </c>
      <c r="P548" t="str" cm="1">
        <f t="array" ref="P548">_xlfn.IFS(B548&lt;=25,"Youth",B548&lt;=35,"Young Adult",B548&lt;=50,"Adult",B548&lt;=70,"Senior")</f>
        <v>Youth</v>
      </c>
      <c r="Q548" t="str" cm="1">
        <f t="array" ref="Q548">_xlfn.IFS(G548&lt;10000,"Low Value",G548&lt;=50000,"Mid Value",G548&lt;=150000,"High Value",G548&gt;150000,"Premium")</f>
        <v>High Value</v>
      </c>
      <c r="R548" t="str" cm="1">
        <f t="array" ref="R548">_xlfn.IFS(I548&lt;500,"High Risk",I548&lt;650,"Medium Risk",I548&lt;750,"Low Risk",I548&gt;=750,"Very Low Risk")</f>
        <v>Medium Risk</v>
      </c>
    </row>
    <row r="549" spans="1:18">
      <c r="A549" t="s">
        <v>581</v>
      </c>
      <c r="B549">
        <v>33</v>
      </c>
      <c r="C549" t="s">
        <v>15</v>
      </c>
      <c r="D549" t="s">
        <v>23</v>
      </c>
      <c r="E549" t="s">
        <v>17</v>
      </c>
      <c r="F549" t="s">
        <v>18</v>
      </c>
      <c r="G549">
        <v>63128.05</v>
      </c>
      <c r="H549">
        <v>26465.09</v>
      </c>
      <c r="I549">
        <v>442</v>
      </c>
      <c r="J549">
        <v>21037.71</v>
      </c>
      <c r="K549" t="s">
        <v>19</v>
      </c>
      <c r="L549">
        <v>31</v>
      </c>
      <c r="M549" s="1">
        <v>44508</v>
      </c>
      <c r="N549" t="s">
        <v>20</v>
      </c>
      <c r="O549" t="str" cm="1">
        <f t="array" ref="O549">_xlfn.IFS(L549&lt;=15, "Low Engagement", L549&lt;=35, "Active", L549&lt;=60, "Highly Active", L549&gt;60, "Power User")</f>
        <v>Active</v>
      </c>
      <c r="P549" t="str" cm="1">
        <f t="array" ref="P549">_xlfn.IFS(B549&lt;=25,"Youth",B549&lt;=35,"Young Adult",B549&lt;=50,"Adult",B549&lt;=70,"Senior")</f>
        <v>Young Adult</v>
      </c>
      <c r="Q549" t="str" cm="1">
        <f t="array" ref="Q549">_xlfn.IFS(G549&lt;10000,"Low Value",G549&lt;=50000,"Mid Value",G549&lt;=150000,"High Value",G549&gt;150000,"Premium")</f>
        <v>High Value</v>
      </c>
      <c r="R549" t="str" cm="1">
        <f t="array" ref="R549">_xlfn.IFS(I549&lt;500,"High Risk",I549&lt;650,"Medium Risk",I549&lt;750,"Low Risk",I549&gt;=750,"Very Low Risk")</f>
        <v>High Risk</v>
      </c>
    </row>
    <row r="550" spans="1:18">
      <c r="A550" t="s">
        <v>582</v>
      </c>
      <c r="B550">
        <v>41</v>
      </c>
      <c r="C550" t="s">
        <v>15</v>
      </c>
      <c r="D550" t="s">
        <v>29</v>
      </c>
      <c r="E550" t="s">
        <v>47</v>
      </c>
      <c r="F550" t="s">
        <v>45</v>
      </c>
      <c r="G550">
        <v>210373.92</v>
      </c>
      <c r="H550">
        <v>21713.13</v>
      </c>
      <c r="I550">
        <v>488</v>
      </c>
      <c r="J550">
        <v>9479.66</v>
      </c>
      <c r="K550" t="s">
        <v>19</v>
      </c>
      <c r="L550">
        <v>51</v>
      </c>
      <c r="M550" s="1">
        <v>44399</v>
      </c>
      <c r="N550" t="s">
        <v>20</v>
      </c>
      <c r="O550" t="str" cm="1">
        <f t="array" ref="O550">_xlfn.IFS(L550&lt;=15, "Low Engagement", L550&lt;=35, "Active", L550&lt;=60, "Highly Active", L550&gt;60, "Power User")</f>
        <v>Highly Active</v>
      </c>
      <c r="P550" t="str" cm="1">
        <f t="array" ref="P550">_xlfn.IFS(B550&lt;=25,"Youth",B550&lt;=35,"Young Adult",B550&lt;=50,"Adult",B550&lt;=70,"Senior")</f>
        <v>Adult</v>
      </c>
      <c r="Q550" t="str" cm="1">
        <f t="array" ref="Q550">_xlfn.IFS(G550&lt;10000,"Low Value",G550&lt;=50000,"Mid Value",G550&lt;=150000,"High Value",G550&gt;150000,"Premium")</f>
        <v>Premium</v>
      </c>
      <c r="R550" t="str" cm="1">
        <f t="array" ref="R550">_xlfn.IFS(I550&lt;500,"High Risk",I550&lt;650,"Medium Risk",I550&lt;750,"Low Risk",I550&gt;=750,"Very Low Risk")</f>
        <v>High Risk</v>
      </c>
    </row>
    <row r="551" spans="1:18">
      <c r="A551" t="s">
        <v>583</v>
      </c>
      <c r="B551">
        <v>33</v>
      </c>
      <c r="C551" t="s">
        <v>15</v>
      </c>
      <c r="D551" t="s">
        <v>41</v>
      </c>
      <c r="E551" t="s">
        <v>27</v>
      </c>
      <c r="F551" t="s">
        <v>18</v>
      </c>
      <c r="G551">
        <v>33025.29</v>
      </c>
      <c r="H551">
        <v>173667.96</v>
      </c>
      <c r="I551">
        <v>571</v>
      </c>
      <c r="J551">
        <v>105164.34</v>
      </c>
      <c r="K551" t="s">
        <v>38</v>
      </c>
      <c r="L551">
        <v>40</v>
      </c>
      <c r="M551" s="1">
        <v>44847</v>
      </c>
      <c r="N551" t="s">
        <v>20</v>
      </c>
      <c r="O551" t="str" cm="1">
        <f t="array" ref="O551">_xlfn.IFS(L551&lt;=15, "Low Engagement", L551&lt;=35, "Active", L551&lt;=60, "Highly Active", L551&gt;60, "Power User")</f>
        <v>Highly Active</v>
      </c>
      <c r="P551" t="str" cm="1">
        <f t="array" ref="P551">_xlfn.IFS(B551&lt;=25,"Youth",B551&lt;=35,"Young Adult",B551&lt;=50,"Adult",B551&lt;=70,"Senior")</f>
        <v>Young Adult</v>
      </c>
      <c r="Q551" t="str" cm="1">
        <f t="array" ref="Q551">_xlfn.IFS(G551&lt;10000,"Low Value",G551&lt;=50000,"Mid Value",G551&lt;=150000,"High Value",G551&gt;150000,"Premium")</f>
        <v>Mid Value</v>
      </c>
      <c r="R551" t="str" cm="1">
        <f t="array" ref="R551">_xlfn.IFS(I551&lt;500,"High Risk",I551&lt;650,"Medium Risk",I551&lt;750,"Low Risk",I551&gt;=750,"Very Low Risk")</f>
        <v>Medium Risk</v>
      </c>
    </row>
    <row r="552" spans="1:18">
      <c r="A552" t="s">
        <v>584</v>
      </c>
      <c r="B552">
        <v>19</v>
      </c>
      <c r="C552" t="s">
        <v>22</v>
      </c>
      <c r="D552" t="s">
        <v>23</v>
      </c>
      <c r="E552" t="s">
        <v>17</v>
      </c>
      <c r="F552" t="s">
        <v>18</v>
      </c>
      <c r="G552">
        <v>3291.53</v>
      </c>
      <c r="H552">
        <v>119295.59</v>
      </c>
      <c r="I552">
        <v>831</v>
      </c>
      <c r="J552">
        <v>293841.46999999997</v>
      </c>
      <c r="K552" t="s">
        <v>38</v>
      </c>
      <c r="L552">
        <v>13</v>
      </c>
      <c r="M552" s="1">
        <v>43641</v>
      </c>
      <c r="N552" t="s">
        <v>20</v>
      </c>
      <c r="O552" t="str" cm="1">
        <f t="array" ref="O552">_xlfn.IFS(L552&lt;=15, "Low Engagement", L552&lt;=35, "Active", L552&lt;=60, "Highly Active", L552&gt;60, "Power User")</f>
        <v>Low Engagement</v>
      </c>
      <c r="P552" t="str" cm="1">
        <f t="array" ref="P552">_xlfn.IFS(B552&lt;=25,"Youth",B552&lt;=35,"Young Adult",B552&lt;=50,"Adult",B552&lt;=70,"Senior")</f>
        <v>Youth</v>
      </c>
      <c r="Q552" t="str" cm="1">
        <f t="array" ref="Q552">_xlfn.IFS(G552&lt;10000,"Low Value",G552&lt;=50000,"Mid Value",G552&lt;=150000,"High Value",G552&gt;150000,"Premium")</f>
        <v>Low Value</v>
      </c>
      <c r="R552" t="str" cm="1">
        <f t="array" ref="R552">_xlfn.IFS(I552&lt;500,"High Risk",I552&lt;650,"Medium Risk",I552&lt;750,"Low Risk",I552&gt;=750,"Very Low Risk")</f>
        <v>Very Low Risk</v>
      </c>
    </row>
    <row r="553" spans="1:18">
      <c r="A553" t="s">
        <v>585</v>
      </c>
      <c r="B553">
        <v>66</v>
      </c>
      <c r="C553" t="s">
        <v>15</v>
      </c>
      <c r="D553" t="s">
        <v>23</v>
      </c>
      <c r="E553" t="s">
        <v>24</v>
      </c>
      <c r="F553" t="s">
        <v>33</v>
      </c>
      <c r="G553">
        <v>80046.710000000006</v>
      </c>
      <c r="H553">
        <v>920.66</v>
      </c>
      <c r="I553">
        <v>599</v>
      </c>
      <c r="J553">
        <v>133519.10999999999</v>
      </c>
      <c r="K553" t="s">
        <v>19</v>
      </c>
      <c r="L553">
        <v>18</v>
      </c>
      <c r="M553" s="1">
        <v>44136</v>
      </c>
      <c r="N553" t="s">
        <v>20</v>
      </c>
      <c r="O553" t="str" cm="1">
        <f t="array" ref="O553">_xlfn.IFS(L553&lt;=15, "Low Engagement", L553&lt;=35, "Active", L553&lt;=60, "Highly Active", L553&gt;60, "Power User")</f>
        <v>Active</v>
      </c>
      <c r="P553" t="str" cm="1">
        <f t="array" ref="P553">_xlfn.IFS(B553&lt;=25,"Youth",B553&lt;=35,"Young Adult",B553&lt;=50,"Adult",B553&lt;=70,"Senior")</f>
        <v>Senior</v>
      </c>
      <c r="Q553" t="str" cm="1">
        <f t="array" ref="Q553">_xlfn.IFS(G553&lt;10000,"Low Value",G553&lt;=50000,"Mid Value",G553&lt;=150000,"High Value",G553&gt;150000,"Premium")</f>
        <v>High Value</v>
      </c>
      <c r="R553" t="str" cm="1">
        <f t="array" ref="R553">_xlfn.IFS(I553&lt;500,"High Risk",I553&lt;650,"Medium Risk",I553&lt;750,"Low Risk",I553&gt;=750,"Very Low Risk")</f>
        <v>Medium Risk</v>
      </c>
    </row>
    <row r="554" spans="1:18">
      <c r="A554" t="s">
        <v>586</v>
      </c>
      <c r="B554">
        <v>45</v>
      </c>
      <c r="C554" t="s">
        <v>15</v>
      </c>
      <c r="D554" t="s">
        <v>23</v>
      </c>
      <c r="E554" t="s">
        <v>47</v>
      </c>
      <c r="F554" t="s">
        <v>18</v>
      </c>
      <c r="G554">
        <v>48877.29</v>
      </c>
      <c r="H554">
        <v>29669.39</v>
      </c>
      <c r="I554">
        <v>725</v>
      </c>
      <c r="J554">
        <v>88469.89</v>
      </c>
      <c r="K554" t="s">
        <v>38</v>
      </c>
      <c r="L554">
        <v>22</v>
      </c>
      <c r="M554" s="1">
        <v>44101</v>
      </c>
      <c r="N554" t="s">
        <v>20</v>
      </c>
      <c r="O554" t="str" cm="1">
        <f t="array" ref="O554">_xlfn.IFS(L554&lt;=15, "Low Engagement", L554&lt;=35, "Active", L554&lt;=60, "Highly Active", L554&gt;60, "Power User")</f>
        <v>Active</v>
      </c>
      <c r="P554" t="str" cm="1">
        <f t="array" ref="P554">_xlfn.IFS(B554&lt;=25,"Youth",B554&lt;=35,"Young Adult",B554&lt;=50,"Adult",B554&lt;=70,"Senior")</f>
        <v>Adult</v>
      </c>
      <c r="Q554" t="str" cm="1">
        <f t="array" ref="Q554">_xlfn.IFS(G554&lt;10000,"Low Value",G554&lt;=50000,"Mid Value",G554&lt;=150000,"High Value",G554&gt;150000,"Premium")</f>
        <v>Mid Value</v>
      </c>
      <c r="R554" t="str" cm="1">
        <f t="array" ref="R554">_xlfn.IFS(I554&lt;500,"High Risk",I554&lt;650,"Medium Risk",I554&lt;750,"Low Risk",I554&gt;=750,"Very Low Risk")</f>
        <v>Low Risk</v>
      </c>
    </row>
    <row r="555" spans="1:18">
      <c r="A555" t="s">
        <v>587</v>
      </c>
      <c r="B555">
        <v>49</v>
      </c>
      <c r="C555" t="s">
        <v>22</v>
      </c>
      <c r="D555" t="s">
        <v>23</v>
      </c>
      <c r="E555" t="s">
        <v>17</v>
      </c>
      <c r="F555" t="s">
        <v>18</v>
      </c>
      <c r="G555">
        <v>16625.240000000002</v>
      </c>
      <c r="H555">
        <v>93835.51</v>
      </c>
      <c r="I555">
        <v>345</v>
      </c>
      <c r="J555">
        <v>42999.040000000001</v>
      </c>
      <c r="K555" t="s">
        <v>19</v>
      </c>
      <c r="L555">
        <v>56</v>
      </c>
      <c r="M555" s="1">
        <v>43615</v>
      </c>
      <c r="N555" t="s">
        <v>20</v>
      </c>
      <c r="O555" t="str" cm="1">
        <f t="array" ref="O555">_xlfn.IFS(L555&lt;=15, "Low Engagement", L555&lt;=35, "Active", L555&lt;=60, "Highly Active", L555&gt;60, "Power User")</f>
        <v>Highly Active</v>
      </c>
      <c r="P555" t="str" cm="1">
        <f t="array" ref="P555">_xlfn.IFS(B555&lt;=25,"Youth",B555&lt;=35,"Young Adult",B555&lt;=50,"Adult",B555&lt;=70,"Senior")</f>
        <v>Adult</v>
      </c>
      <c r="Q555" t="str" cm="1">
        <f t="array" ref="Q555">_xlfn.IFS(G555&lt;10000,"Low Value",G555&lt;=50000,"Mid Value",G555&lt;=150000,"High Value",G555&gt;150000,"Premium")</f>
        <v>Mid Value</v>
      </c>
      <c r="R555" t="str" cm="1">
        <f t="array" ref="R555">_xlfn.IFS(I555&lt;500,"High Risk",I555&lt;650,"Medium Risk",I555&lt;750,"Low Risk",I555&gt;=750,"Very Low Risk")</f>
        <v>High Risk</v>
      </c>
    </row>
    <row r="556" spans="1:18">
      <c r="A556" t="s">
        <v>588</v>
      </c>
      <c r="B556">
        <v>44</v>
      </c>
      <c r="C556" t="s">
        <v>15</v>
      </c>
      <c r="D556" t="s">
        <v>37</v>
      </c>
      <c r="E556" t="s">
        <v>27</v>
      </c>
      <c r="F556" t="s">
        <v>18</v>
      </c>
      <c r="G556">
        <v>76668.08</v>
      </c>
      <c r="H556">
        <v>51525.59</v>
      </c>
      <c r="I556">
        <v>394</v>
      </c>
      <c r="J556">
        <v>8541.9</v>
      </c>
      <c r="K556" t="s">
        <v>19</v>
      </c>
      <c r="L556">
        <v>17</v>
      </c>
      <c r="M556" s="1">
        <v>44955</v>
      </c>
      <c r="N556" t="s">
        <v>20</v>
      </c>
      <c r="O556" t="str" cm="1">
        <f t="array" ref="O556">_xlfn.IFS(L556&lt;=15, "Low Engagement", L556&lt;=35, "Active", L556&lt;=60, "Highly Active", L556&gt;60, "Power User")</f>
        <v>Active</v>
      </c>
      <c r="P556" t="str" cm="1">
        <f t="array" ref="P556">_xlfn.IFS(B556&lt;=25,"Youth",B556&lt;=35,"Young Adult",B556&lt;=50,"Adult",B556&lt;=70,"Senior")</f>
        <v>Adult</v>
      </c>
      <c r="Q556" t="str" cm="1">
        <f t="array" ref="Q556">_xlfn.IFS(G556&lt;10000,"Low Value",G556&lt;=50000,"Mid Value",G556&lt;=150000,"High Value",G556&gt;150000,"Premium")</f>
        <v>High Value</v>
      </c>
      <c r="R556" t="str" cm="1">
        <f t="array" ref="R556">_xlfn.IFS(I556&lt;500,"High Risk",I556&lt;650,"Medium Risk",I556&lt;750,"Low Risk",I556&gt;=750,"Very Low Risk")</f>
        <v>High Risk</v>
      </c>
    </row>
    <row r="557" spans="1:18">
      <c r="A557" t="s">
        <v>589</v>
      </c>
      <c r="B557">
        <v>37</v>
      </c>
      <c r="C557" t="s">
        <v>22</v>
      </c>
      <c r="D557" t="s">
        <v>16</v>
      </c>
      <c r="E557" t="s">
        <v>27</v>
      </c>
      <c r="F557" t="s">
        <v>31</v>
      </c>
      <c r="G557">
        <v>101071.49</v>
      </c>
      <c r="H557">
        <v>92857.93</v>
      </c>
      <c r="I557">
        <v>363</v>
      </c>
      <c r="J557">
        <v>14439.13</v>
      </c>
      <c r="K557" t="s">
        <v>25</v>
      </c>
      <c r="L557">
        <v>38</v>
      </c>
      <c r="M557" s="1">
        <v>44960</v>
      </c>
      <c r="N557" t="s">
        <v>20</v>
      </c>
      <c r="O557" t="str" cm="1">
        <f t="array" ref="O557">_xlfn.IFS(L557&lt;=15, "Low Engagement", L557&lt;=35, "Active", L557&lt;=60, "Highly Active", L557&gt;60, "Power User")</f>
        <v>Highly Active</v>
      </c>
      <c r="P557" t="str" cm="1">
        <f t="array" ref="P557">_xlfn.IFS(B557&lt;=25,"Youth",B557&lt;=35,"Young Adult",B557&lt;=50,"Adult",B557&lt;=70,"Senior")</f>
        <v>Adult</v>
      </c>
      <c r="Q557" t="str" cm="1">
        <f t="array" ref="Q557">_xlfn.IFS(G557&lt;10000,"Low Value",G557&lt;=50000,"Mid Value",G557&lt;=150000,"High Value",G557&gt;150000,"Premium")</f>
        <v>High Value</v>
      </c>
      <c r="R557" t="str" cm="1">
        <f t="array" ref="R557">_xlfn.IFS(I557&lt;500,"High Risk",I557&lt;650,"Medium Risk",I557&lt;750,"Low Risk",I557&gt;=750,"Very Low Risk")</f>
        <v>High Risk</v>
      </c>
    </row>
    <row r="558" spans="1:18">
      <c r="A558" t="s">
        <v>590</v>
      </c>
      <c r="B558">
        <v>41</v>
      </c>
      <c r="C558" t="s">
        <v>22</v>
      </c>
      <c r="D558" t="s">
        <v>23</v>
      </c>
      <c r="E558" t="s">
        <v>27</v>
      </c>
      <c r="F558" t="s">
        <v>31</v>
      </c>
      <c r="G558">
        <v>71103.820000000007</v>
      </c>
      <c r="H558">
        <v>155554.70000000001</v>
      </c>
      <c r="I558">
        <v>712</v>
      </c>
      <c r="J558">
        <v>473290.4</v>
      </c>
      <c r="K558" t="s">
        <v>25</v>
      </c>
      <c r="L558">
        <v>25</v>
      </c>
      <c r="M558" s="1">
        <v>44833</v>
      </c>
      <c r="N558" t="s">
        <v>20</v>
      </c>
      <c r="O558" t="str" cm="1">
        <f t="array" ref="O558">_xlfn.IFS(L558&lt;=15, "Low Engagement", L558&lt;=35, "Active", L558&lt;=60, "Highly Active", L558&gt;60, "Power User")</f>
        <v>Active</v>
      </c>
      <c r="P558" t="str" cm="1">
        <f t="array" ref="P558">_xlfn.IFS(B558&lt;=25,"Youth",B558&lt;=35,"Young Adult",B558&lt;=50,"Adult",B558&lt;=70,"Senior")</f>
        <v>Adult</v>
      </c>
      <c r="Q558" t="str" cm="1">
        <f t="array" ref="Q558">_xlfn.IFS(G558&lt;10000,"Low Value",G558&lt;=50000,"Mid Value",G558&lt;=150000,"High Value",G558&gt;150000,"Premium")</f>
        <v>High Value</v>
      </c>
      <c r="R558" t="str" cm="1">
        <f t="array" ref="R558">_xlfn.IFS(I558&lt;500,"High Risk",I558&lt;650,"Medium Risk",I558&lt;750,"Low Risk",I558&gt;=750,"Very Low Risk")</f>
        <v>Low Risk</v>
      </c>
    </row>
    <row r="559" spans="1:18">
      <c r="A559" t="s">
        <v>591</v>
      </c>
      <c r="B559">
        <v>29</v>
      </c>
      <c r="C559" t="s">
        <v>15</v>
      </c>
      <c r="D559" t="s">
        <v>16</v>
      </c>
      <c r="E559" t="s">
        <v>24</v>
      </c>
      <c r="F559" t="s">
        <v>31</v>
      </c>
      <c r="G559">
        <v>33647.24</v>
      </c>
      <c r="H559">
        <v>5878.33</v>
      </c>
      <c r="I559">
        <v>308</v>
      </c>
      <c r="J559">
        <v>36330.379999999997</v>
      </c>
      <c r="K559" t="s">
        <v>25</v>
      </c>
      <c r="L559">
        <v>32</v>
      </c>
      <c r="M559" s="1">
        <v>43205</v>
      </c>
      <c r="N559" t="s">
        <v>35</v>
      </c>
      <c r="O559" t="str" cm="1">
        <f t="array" ref="O559">_xlfn.IFS(L559&lt;=15, "Low Engagement", L559&lt;=35, "Active", L559&lt;=60, "Highly Active", L559&gt;60, "Power User")</f>
        <v>Active</v>
      </c>
      <c r="P559" t="str" cm="1">
        <f t="array" ref="P559">_xlfn.IFS(B559&lt;=25,"Youth",B559&lt;=35,"Young Adult",B559&lt;=50,"Adult",B559&lt;=70,"Senior")</f>
        <v>Young Adult</v>
      </c>
      <c r="Q559" t="str" cm="1">
        <f t="array" ref="Q559">_xlfn.IFS(G559&lt;10000,"Low Value",G559&lt;=50000,"Mid Value",G559&lt;=150000,"High Value",G559&gt;150000,"Premium")</f>
        <v>Mid Value</v>
      </c>
      <c r="R559" t="str" cm="1">
        <f t="array" ref="R559">_xlfn.IFS(I559&lt;500,"High Risk",I559&lt;650,"Medium Risk",I559&lt;750,"Low Risk",I559&gt;=750,"Very Low Risk")</f>
        <v>High Risk</v>
      </c>
    </row>
    <row r="560" spans="1:18">
      <c r="A560" t="s">
        <v>592</v>
      </c>
      <c r="B560">
        <v>67</v>
      </c>
      <c r="C560" t="s">
        <v>22</v>
      </c>
      <c r="D560" t="s">
        <v>23</v>
      </c>
      <c r="E560" t="s">
        <v>27</v>
      </c>
      <c r="F560" t="s">
        <v>31</v>
      </c>
      <c r="G560">
        <v>112671.36</v>
      </c>
      <c r="H560">
        <v>127699.54</v>
      </c>
      <c r="I560">
        <v>758</v>
      </c>
      <c r="J560">
        <v>103358.04</v>
      </c>
      <c r="K560" t="s">
        <v>25</v>
      </c>
      <c r="L560">
        <v>15</v>
      </c>
      <c r="M560" s="1">
        <v>43290</v>
      </c>
      <c r="N560" t="s">
        <v>35</v>
      </c>
      <c r="O560" t="str" cm="1">
        <f t="array" ref="O560">_xlfn.IFS(L560&lt;=15, "Low Engagement", L560&lt;=35, "Active", L560&lt;=60, "Highly Active", L560&gt;60, "Power User")</f>
        <v>Low Engagement</v>
      </c>
      <c r="P560" t="str" cm="1">
        <f t="array" ref="P560">_xlfn.IFS(B560&lt;=25,"Youth",B560&lt;=35,"Young Adult",B560&lt;=50,"Adult",B560&lt;=70,"Senior")</f>
        <v>Senior</v>
      </c>
      <c r="Q560" t="str" cm="1">
        <f t="array" ref="Q560">_xlfn.IFS(G560&lt;10000,"Low Value",G560&lt;=50000,"Mid Value",G560&lt;=150000,"High Value",G560&gt;150000,"Premium")</f>
        <v>High Value</v>
      </c>
      <c r="R560" t="str" cm="1">
        <f t="array" ref="R560">_xlfn.IFS(I560&lt;500,"High Risk",I560&lt;650,"Medium Risk",I560&lt;750,"Low Risk",I560&gt;=750,"Very Low Risk")</f>
        <v>Very Low Risk</v>
      </c>
    </row>
    <row r="561" spans="1:18">
      <c r="A561" t="s">
        <v>593</v>
      </c>
      <c r="B561">
        <v>52</v>
      </c>
      <c r="C561" t="s">
        <v>22</v>
      </c>
      <c r="D561" t="s">
        <v>41</v>
      </c>
      <c r="E561" t="s">
        <v>24</v>
      </c>
      <c r="F561" t="s">
        <v>45</v>
      </c>
      <c r="G561">
        <v>388767.66</v>
      </c>
      <c r="H561">
        <v>8311.2000000000007</v>
      </c>
      <c r="I561">
        <v>708</v>
      </c>
      <c r="J561">
        <v>52645.81</v>
      </c>
      <c r="K561" t="s">
        <v>38</v>
      </c>
      <c r="L561">
        <v>13</v>
      </c>
      <c r="M561" s="1">
        <v>44400</v>
      </c>
      <c r="N561" t="s">
        <v>20</v>
      </c>
      <c r="O561" t="str" cm="1">
        <f t="array" ref="O561">_xlfn.IFS(L561&lt;=15, "Low Engagement", L561&lt;=35, "Active", L561&lt;=60, "Highly Active", L561&gt;60, "Power User")</f>
        <v>Low Engagement</v>
      </c>
      <c r="P561" t="str" cm="1">
        <f t="array" ref="P561">_xlfn.IFS(B561&lt;=25,"Youth",B561&lt;=35,"Young Adult",B561&lt;=50,"Adult",B561&lt;=70,"Senior")</f>
        <v>Senior</v>
      </c>
      <c r="Q561" t="str" cm="1">
        <f t="array" ref="Q561">_xlfn.IFS(G561&lt;10000,"Low Value",G561&lt;=50000,"Mid Value",G561&lt;=150000,"High Value",G561&gt;150000,"Premium")</f>
        <v>Premium</v>
      </c>
      <c r="R561" t="str" cm="1">
        <f t="array" ref="R561">_xlfn.IFS(I561&lt;500,"High Risk",I561&lt;650,"Medium Risk",I561&lt;750,"Low Risk",I561&gt;=750,"Very Low Risk")</f>
        <v>Low Risk</v>
      </c>
    </row>
    <row r="562" spans="1:18">
      <c r="A562" t="s">
        <v>594</v>
      </c>
      <c r="B562">
        <v>50</v>
      </c>
      <c r="C562" t="s">
        <v>15</v>
      </c>
      <c r="D562" t="s">
        <v>41</v>
      </c>
      <c r="E562" t="s">
        <v>27</v>
      </c>
      <c r="F562" t="s">
        <v>33</v>
      </c>
      <c r="G562">
        <v>49479.91</v>
      </c>
      <c r="H562">
        <v>50019.88</v>
      </c>
      <c r="I562">
        <v>769</v>
      </c>
      <c r="J562">
        <v>174925.63</v>
      </c>
      <c r="K562" t="s">
        <v>38</v>
      </c>
      <c r="L562">
        <v>58</v>
      </c>
      <c r="M562" s="1">
        <v>43968</v>
      </c>
      <c r="N562" t="s">
        <v>20</v>
      </c>
      <c r="O562" t="str" cm="1">
        <f t="array" ref="O562">_xlfn.IFS(L562&lt;=15, "Low Engagement", L562&lt;=35, "Active", L562&lt;=60, "Highly Active", L562&gt;60, "Power User")</f>
        <v>Highly Active</v>
      </c>
      <c r="P562" t="str" cm="1">
        <f t="array" ref="P562">_xlfn.IFS(B562&lt;=25,"Youth",B562&lt;=35,"Young Adult",B562&lt;=50,"Adult",B562&lt;=70,"Senior")</f>
        <v>Adult</v>
      </c>
      <c r="Q562" t="str" cm="1">
        <f t="array" ref="Q562">_xlfn.IFS(G562&lt;10000,"Low Value",G562&lt;=50000,"Mid Value",G562&lt;=150000,"High Value",G562&gt;150000,"Premium")</f>
        <v>Mid Value</v>
      </c>
      <c r="R562" t="str" cm="1">
        <f t="array" ref="R562">_xlfn.IFS(I562&lt;500,"High Risk",I562&lt;650,"Medium Risk",I562&lt;750,"Low Risk",I562&gt;=750,"Very Low Risk")</f>
        <v>Very Low Risk</v>
      </c>
    </row>
    <row r="563" spans="1:18">
      <c r="A563" t="s">
        <v>595</v>
      </c>
      <c r="B563">
        <v>50</v>
      </c>
      <c r="C563" t="s">
        <v>22</v>
      </c>
      <c r="D563" t="s">
        <v>23</v>
      </c>
      <c r="E563" t="s">
        <v>27</v>
      </c>
      <c r="F563" t="s">
        <v>33</v>
      </c>
      <c r="G563">
        <v>40631.21</v>
      </c>
      <c r="H563">
        <v>86148.79</v>
      </c>
      <c r="I563">
        <v>805</v>
      </c>
      <c r="J563">
        <v>162728.79999999999</v>
      </c>
      <c r="K563" t="s">
        <v>38</v>
      </c>
      <c r="L563">
        <v>26</v>
      </c>
      <c r="M563" s="1">
        <v>44799</v>
      </c>
      <c r="N563" t="s">
        <v>20</v>
      </c>
      <c r="O563" t="str" cm="1">
        <f t="array" ref="O563">_xlfn.IFS(L563&lt;=15, "Low Engagement", L563&lt;=35, "Active", L563&lt;=60, "Highly Active", L563&gt;60, "Power User")</f>
        <v>Active</v>
      </c>
      <c r="P563" t="str" cm="1">
        <f t="array" ref="P563">_xlfn.IFS(B563&lt;=25,"Youth",B563&lt;=35,"Young Adult",B563&lt;=50,"Adult",B563&lt;=70,"Senior")</f>
        <v>Adult</v>
      </c>
      <c r="Q563" t="str" cm="1">
        <f t="array" ref="Q563">_xlfn.IFS(G563&lt;10000,"Low Value",G563&lt;=50000,"Mid Value",G563&lt;=150000,"High Value",G563&gt;150000,"Premium")</f>
        <v>Mid Value</v>
      </c>
      <c r="R563" t="str" cm="1">
        <f t="array" ref="R563">_xlfn.IFS(I563&lt;500,"High Risk",I563&lt;650,"Medium Risk",I563&lt;750,"Low Risk",I563&gt;=750,"Very Low Risk")</f>
        <v>Very Low Risk</v>
      </c>
    </row>
    <row r="564" spans="1:18">
      <c r="A564" t="s">
        <v>596</v>
      </c>
      <c r="B564">
        <v>68</v>
      </c>
      <c r="C564" t="s">
        <v>22</v>
      </c>
      <c r="D564" t="s">
        <v>37</v>
      </c>
      <c r="E564" t="s">
        <v>17</v>
      </c>
      <c r="F564" t="s">
        <v>33</v>
      </c>
      <c r="G564">
        <v>83070.89</v>
      </c>
      <c r="H564">
        <v>222963.74</v>
      </c>
      <c r="I564">
        <v>372</v>
      </c>
      <c r="J564">
        <v>43251.79</v>
      </c>
      <c r="K564" t="s">
        <v>19</v>
      </c>
      <c r="L564">
        <v>50</v>
      </c>
      <c r="M564" s="1">
        <v>43667</v>
      </c>
      <c r="N564" t="s">
        <v>35</v>
      </c>
      <c r="O564" t="str" cm="1">
        <f t="array" ref="O564">_xlfn.IFS(L564&lt;=15, "Low Engagement", L564&lt;=35, "Active", L564&lt;=60, "Highly Active", L564&gt;60, "Power User")</f>
        <v>Highly Active</v>
      </c>
      <c r="P564" t="str" cm="1">
        <f t="array" ref="P564">_xlfn.IFS(B564&lt;=25,"Youth",B564&lt;=35,"Young Adult",B564&lt;=50,"Adult",B564&lt;=70,"Senior")</f>
        <v>Senior</v>
      </c>
      <c r="Q564" t="str" cm="1">
        <f t="array" ref="Q564">_xlfn.IFS(G564&lt;10000,"Low Value",G564&lt;=50000,"Mid Value",G564&lt;=150000,"High Value",G564&gt;150000,"Premium")</f>
        <v>High Value</v>
      </c>
      <c r="R564" t="str" cm="1">
        <f t="array" ref="R564">_xlfn.IFS(I564&lt;500,"High Risk",I564&lt;650,"Medium Risk",I564&lt;750,"Low Risk",I564&gt;=750,"Very Low Risk")</f>
        <v>High Risk</v>
      </c>
    </row>
    <row r="565" spans="1:18">
      <c r="A565" t="s">
        <v>597</v>
      </c>
      <c r="B565">
        <v>60</v>
      </c>
      <c r="C565" t="s">
        <v>15</v>
      </c>
      <c r="D565" t="s">
        <v>37</v>
      </c>
      <c r="E565" t="s">
        <v>17</v>
      </c>
      <c r="F565" t="s">
        <v>31</v>
      </c>
      <c r="G565">
        <v>35291.94</v>
      </c>
      <c r="H565">
        <v>191361.09</v>
      </c>
      <c r="I565">
        <v>383</v>
      </c>
      <c r="J565">
        <v>11555.71</v>
      </c>
      <c r="K565" t="s">
        <v>19</v>
      </c>
      <c r="L565">
        <v>11</v>
      </c>
      <c r="M565" s="1">
        <v>43191</v>
      </c>
      <c r="N565" t="s">
        <v>20</v>
      </c>
      <c r="O565" t="str" cm="1">
        <f t="array" ref="O565">_xlfn.IFS(L565&lt;=15, "Low Engagement", L565&lt;=35, "Active", L565&lt;=60, "Highly Active", L565&gt;60, "Power User")</f>
        <v>Low Engagement</v>
      </c>
      <c r="P565" t="str" cm="1">
        <f t="array" ref="P565">_xlfn.IFS(B565&lt;=25,"Youth",B565&lt;=35,"Young Adult",B565&lt;=50,"Adult",B565&lt;=70,"Senior")</f>
        <v>Senior</v>
      </c>
      <c r="Q565" t="str" cm="1">
        <f t="array" ref="Q565">_xlfn.IFS(G565&lt;10000,"Low Value",G565&lt;=50000,"Mid Value",G565&lt;=150000,"High Value",G565&gt;150000,"Premium")</f>
        <v>Mid Value</v>
      </c>
      <c r="R565" t="str" cm="1">
        <f t="array" ref="R565">_xlfn.IFS(I565&lt;500,"High Risk",I565&lt;650,"Medium Risk",I565&lt;750,"Low Risk",I565&gt;=750,"Very Low Risk")</f>
        <v>High Risk</v>
      </c>
    </row>
    <row r="566" spans="1:18">
      <c r="A566" t="s">
        <v>598</v>
      </c>
      <c r="B566">
        <v>54</v>
      </c>
      <c r="C566" t="s">
        <v>15</v>
      </c>
      <c r="D566" t="s">
        <v>23</v>
      </c>
      <c r="E566" t="s">
        <v>27</v>
      </c>
      <c r="F566" t="s">
        <v>18</v>
      </c>
      <c r="G566">
        <v>66994.73</v>
      </c>
      <c r="H566">
        <v>50362.32</v>
      </c>
      <c r="I566">
        <v>358</v>
      </c>
      <c r="J566">
        <v>14335.66</v>
      </c>
      <c r="K566" t="s">
        <v>19</v>
      </c>
      <c r="L566">
        <v>13</v>
      </c>
      <c r="M566" s="1">
        <v>43108</v>
      </c>
      <c r="N566" t="s">
        <v>20</v>
      </c>
      <c r="O566" t="str" cm="1">
        <f t="array" ref="O566">_xlfn.IFS(L566&lt;=15, "Low Engagement", L566&lt;=35, "Active", L566&lt;=60, "Highly Active", L566&gt;60, "Power User")</f>
        <v>Low Engagement</v>
      </c>
      <c r="P566" t="str" cm="1">
        <f t="array" ref="P566">_xlfn.IFS(B566&lt;=25,"Youth",B566&lt;=35,"Young Adult",B566&lt;=50,"Adult",B566&lt;=70,"Senior")</f>
        <v>Senior</v>
      </c>
      <c r="Q566" t="str" cm="1">
        <f t="array" ref="Q566">_xlfn.IFS(G566&lt;10000,"Low Value",G566&lt;=50000,"Mid Value",G566&lt;=150000,"High Value",G566&gt;150000,"Premium")</f>
        <v>High Value</v>
      </c>
      <c r="R566" t="str" cm="1">
        <f t="array" ref="R566">_xlfn.IFS(I566&lt;500,"High Risk",I566&lt;650,"Medium Risk",I566&lt;750,"Low Risk",I566&gt;=750,"Very Low Risk")</f>
        <v>High Risk</v>
      </c>
    </row>
    <row r="567" spans="1:18">
      <c r="A567" t="s">
        <v>599</v>
      </c>
      <c r="B567">
        <v>29</v>
      </c>
      <c r="C567" t="s">
        <v>15</v>
      </c>
      <c r="D567" t="s">
        <v>23</v>
      </c>
      <c r="E567" t="s">
        <v>27</v>
      </c>
      <c r="F567" t="s">
        <v>18</v>
      </c>
      <c r="G567">
        <v>60929.02</v>
      </c>
      <c r="H567">
        <v>57764.81</v>
      </c>
      <c r="I567">
        <v>320</v>
      </c>
      <c r="J567">
        <v>34097.33</v>
      </c>
      <c r="K567" t="s">
        <v>25</v>
      </c>
      <c r="L567">
        <v>33</v>
      </c>
      <c r="M567" s="1">
        <v>43784</v>
      </c>
      <c r="N567" t="s">
        <v>35</v>
      </c>
      <c r="O567" t="str" cm="1">
        <f t="array" ref="O567">_xlfn.IFS(L567&lt;=15, "Low Engagement", L567&lt;=35, "Active", L567&lt;=60, "Highly Active", L567&gt;60, "Power User")</f>
        <v>Active</v>
      </c>
      <c r="P567" t="str" cm="1">
        <f t="array" ref="P567">_xlfn.IFS(B567&lt;=25,"Youth",B567&lt;=35,"Young Adult",B567&lt;=50,"Adult",B567&lt;=70,"Senior")</f>
        <v>Young Adult</v>
      </c>
      <c r="Q567" t="str" cm="1">
        <f t="array" ref="Q567">_xlfn.IFS(G567&lt;10000,"Low Value",G567&lt;=50000,"Mid Value",G567&lt;=150000,"High Value",G567&gt;150000,"Premium")</f>
        <v>High Value</v>
      </c>
      <c r="R567" t="str" cm="1">
        <f t="array" ref="R567">_xlfn.IFS(I567&lt;500,"High Risk",I567&lt;650,"Medium Risk",I567&lt;750,"Low Risk",I567&gt;=750,"Very Low Risk")</f>
        <v>High Risk</v>
      </c>
    </row>
    <row r="568" spans="1:18">
      <c r="A568" t="s">
        <v>600</v>
      </c>
      <c r="B568">
        <v>20</v>
      </c>
      <c r="C568" t="s">
        <v>22</v>
      </c>
      <c r="D568" t="s">
        <v>29</v>
      </c>
      <c r="E568" t="s">
        <v>17</v>
      </c>
      <c r="F568" t="s">
        <v>18</v>
      </c>
      <c r="G568">
        <v>9621.1200000000008</v>
      </c>
      <c r="H568">
        <v>199405.34</v>
      </c>
      <c r="I568">
        <v>757</v>
      </c>
      <c r="J568">
        <v>222848.07</v>
      </c>
      <c r="K568" t="s">
        <v>25</v>
      </c>
      <c r="L568">
        <v>50</v>
      </c>
      <c r="M568" s="1">
        <v>44680</v>
      </c>
      <c r="N568" t="s">
        <v>20</v>
      </c>
      <c r="O568" t="str" cm="1">
        <f t="array" ref="O568">_xlfn.IFS(L568&lt;=15, "Low Engagement", L568&lt;=35, "Active", L568&lt;=60, "Highly Active", L568&gt;60, "Power User")</f>
        <v>Highly Active</v>
      </c>
      <c r="P568" t="str" cm="1">
        <f t="array" ref="P568">_xlfn.IFS(B568&lt;=25,"Youth",B568&lt;=35,"Young Adult",B568&lt;=50,"Adult",B568&lt;=70,"Senior")</f>
        <v>Youth</v>
      </c>
      <c r="Q568" t="str" cm="1">
        <f t="array" ref="Q568">_xlfn.IFS(G568&lt;10000,"Low Value",G568&lt;=50000,"Mid Value",G568&lt;=150000,"High Value",G568&gt;150000,"Premium")</f>
        <v>Low Value</v>
      </c>
      <c r="R568" t="str" cm="1">
        <f t="array" ref="R568">_xlfn.IFS(I568&lt;500,"High Risk",I568&lt;650,"Medium Risk",I568&lt;750,"Low Risk",I568&gt;=750,"Very Low Risk")</f>
        <v>Very Low Risk</v>
      </c>
    </row>
    <row r="569" spans="1:18">
      <c r="A569" t="s">
        <v>601</v>
      </c>
      <c r="B569">
        <v>18</v>
      </c>
      <c r="C569" t="s">
        <v>15</v>
      </c>
      <c r="D569" t="s">
        <v>37</v>
      </c>
      <c r="E569" t="s">
        <v>27</v>
      </c>
      <c r="F569" t="s">
        <v>45</v>
      </c>
      <c r="G569">
        <v>66434.17</v>
      </c>
      <c r="H569">
        <v>168280.62</v>
      </c>
      <c r="I569">
        <v>456</v>
      </c>
      <c r="J569">
        <v>47205.99</v>
      </c>
      <c r="K569" t="s">
        <v>19</v>
      </c>
      <c r="L569">
        <v>37</v>
      </c>
      <c r="M569" s="1">
        <v>43368</v>
      </c>
      <c r="N569" t="s">
        <v>20</v>
      </c>
      <c r="O569" t="str" cm="1">
        <f t="array" ref="O569">_xlfn.IFS(L569&lt;=15, "Low Engagement", L569&lt;=35, "Active", L569&lt;=60, "Highly Active", L569&gt;60, "Power User")</f>
        <v>Highly Active</v>
      </c>
      <c r="P569" t="str" cm="1">
        <f t="array" ref="P569">_xlfn.IFS(B569&lt;=25,"Youth",B569&lt;=35,"Young Adult",B569&lt;=50,"Adult",B569&lt;=70,"Senior")</f>
        <v>Youth</v>
      </c>
      <c r="Q569" t="str" cm="1">
        <f t="array" ref="Q569">_xlfn.IFS(G569&lt;10000,"Low Value",G569&lt;=50000,"Mid Value",G569&lt;=150000,"High Value",G569&gt;150000,"Premium")</f>
        <v>High Value</v>
      </c>
      <c r="R569" t="str" cm="1">
        <f t="array" ref="R569">_xlfn.IFS(I569&lt;500,"High Risk",I569&lt;650,"Medium Risk",I569&lt;750,"Low Risk",I569&gt;=750,"Very Low Risk")</f>
        <v>High Risk</v>
      </c>
    </row>
    <row r="570" spans="1:18">
      <c r="A570" t="s">
        <v>602</v>
      </c>
      <c r="B570">
        <v>50</v>
      </c>
      <c r="C570" t="s">
        <v>22</v>
      </c>
      <c r="D570" t="s">
        <v>41</v>
      </c>
      <c r="E570" t="s">
        <v>27</v>
      </c>
      <c r="F570" t="s">
        <v>33</v>
      </c>
      <c r="G570">
        <v>96840.41</v>
      </c>
      <c r="H570">
        <v>89410.66</v>
      </c>
      <c r="I570">
        <v>628</v>
      </c>
      <c r="J570">
        <v>11894.48</v>
      </c>
      <c r="K570" t="s">
        <v>38</v>
      </c>
      <c r="L570">
        <v>38</v>
      </c>
      <c r="M570" s="1">
        <v>44405</v>
      </c>
      <c r="N570" t="s">
        <v>20</v>
      </c>
      <c r="O570" t="str" cm="1">
        <f t="array" ref="O570">_xlfn.IFS(L570&lt;=15, "Low Engagement", L570&lt;=35, "Active", L570&lt;=60, "Highly Active", L570&gt;60, "Power User")</f>
        <v>Highly Active</v>
      </c>
      <c r="P570" t="str" cm="1">
        <f t="array" ref="P570">_xlfn.IFS(B570&lt;=25,"Youth",B570&lt;=35,"Young Adult",B570&lt;=50,"Adult",B570&lt;=70,"Senior")</f>
        <v>Adult</v>
      </c>
      <c r="Q570" t="str" cm="1">
        <f t="array" ref="Q570">_xlfn.IFS(G570&lt;10000,"Low Value",G570&lt;=50000,"Mid Value",G570&lt;=150000,"High Value",G570&gt;150000,"Premium")</f>
        <v>High Value</v>
      </c>
      <c r="R570" t="str" cm="1">
        <f t="array" ref="R570">_xlfn.IFS(I570&lt;500,"High Risk",I570&lt;650,"Medium Risk",I570&lt;750,"Low Risk",I570&gt;=750,"Very Low Risk")</f>
        <v>Medium Risk</v>
      </c>
    </row>
    <row r="571" spans="1:18">
      <c r="A571" t="s">
        <v>603</v>
      </c>
      <c r="B571">
        <v>57</v>
      </c>
      <c r="C571" t="s">
        <v>22</v>
      </c>
      <c r="D571" t="s">
        <v>37</v>
      </c>
      <c r="E571" t="s">
        <v>24</v>
      </c>
      <c r="F571" t="s">
        <v>31</v>
      </c>
      <c r="G571">
        <v>62387.29</v>
      </c>
      <c r="H571">
        <v>11906.22</v>
      </c>
      <c r="I571">
        <v>502</v>
      </c>
      <c r="J571">
        <v>85740.52</v>
      </c>
      <c r="K571" t="s">
        <v>38</v>
      </c>
      <c r="L571">
        <v>1</v>
      </c>
      <c r="M571" s="1">
        <v>43637</v>
      </c>
      <c r="N571" t="s">
        <v>20</v>
      </c>
      <c r="O571" t="str" cm="1">
        <f t="array" ref="O571">_xlfn.IFS(L571&lt;=15, "Low Engagement", L571&lt;=35, "Active", L571&lt;=60, "Highly Active", L571&gt;60, "Power User")</f>
        <v>Low Engagement</v>
      </c>
      <c r="P571" t="str" cm="1">
        <f t="array" ref="P571">_xlfn.IFS(B571&lt;=25,"Youth",B571&lt;=35,"Young Adult",B571&lt;=50,"Adult",B571&lt;=70,"Senior")</f>
        <v>Senior</v>
      </c>
      <c r="Q571" t="str" cm="1">
        <f t="array" ref="Q571">_xlfn.IFS(G571&lt;10000,"Low Value",G571&lt;=50000,"Mid Value",G571&lt;=150000,"High Value",G571&gt;150000,"Premium")</f>
        <v>High Value</v>
      </c>
      <c r="R571" t="str" cm="1">
        <f t="array" ref="R571">_xlfn.IFS(I571&lt;500,"High Risk",I571&lt;650,"Medium Risk",I571&lt;750,"Low Risk",I571&gt;=750,"Very Low Risk")</f>
        <v>Medium Risk</v>
      </c>
    </row>
    <row r="572" spans="1:18">
      <c r="A572" t="s">
        <v>604</v>
      </c>
      <c r="B572">
        <v>27</v>
      </c>
      <c r="C572" t="s">
        <v>22</v>
      </c>
      <c r="D572" t="s">
        <v>37</v>
      </c>
      <c r="E572" t="s">
        <v>17</v>
      </c>
      <c r="F572" t="s">
        <v>18</v>
      </c>
      <c r="G572">
        <v>9558.1299999999992</v>
      </c>
      <c r="H572">
        <v>67780.2</v>
      </c>
      <c r="I572">
        <v>405</v>
      </c>
      <c r="J572">
        <v>24632.1</v>
      </c>
      <c r="K572" t="s">
        <v>19</v>
      </c>
      <c r="L572">
        <v>39</v>
      </c>
      <c r="M572" s="1">
        <v>43431</v>
      </c>
      <c r="N572" t="s">
        <v>20</v>
      </c>
      <c r="O572" t="str" cm="1">
        <f t="array" ref="O572">_xlfn.IFS(L572&lt;=15, "Low Engagement", L572&lt;=35, "Active", L572&lt;=60, "Highly Active", L572&gt;60, "Power User")</f>
        <v>Highly Active</v>
      </c>
      <c r="P572" t="str" cm="1">
        <f t="array" ref="P572">_xlfn.IFS(B572&lt;=25,"Youth",B572&lt;=35,"Young Adult",B572&lt;=50,"Adult",B572&lt;=70,"Senior")</f>
        <v>Young Adult</v>
      </c>
      <c r="Q572" t="str" cm="1">
        <f t="array" ref="Q572">_xlfn.IFS(G572&lt;10000,"Low Value",G572&lt;=50000,"Mid Value",G572&lt;=150000,"High Value",G572&gt;150000,"Premium")</f>
        <v>Low Value</v>
      </c>
      <c r="R572" t="str" cm="1">
        <f t="array" ref="R572">_xlfn.IFS(I572&lt;500,"High Risk",I572&lt;650,"Medium Risk",I572&lt;750,"Low Risk",I572&gt;=750,"Very Low Risk")</f>
        <v>High Risk</v>
      </c>
    </row>
    <row r="573" spans="1:18">
      <c r="A573" t="s">
        <v>605</v>
      </c>
      <c r="B573">
        <v>60</v>
      </c>
      <c r="C573" t="s">
        <v>22</v>
      </c>
      <c r="D573" t="s">
        <v>16</v>
      </c>
      <c r="E573" t="s">
        <v>27</v>
      </c>
      <c r="F573" t="s">
        <v>31</v>
      </c>
      <c r="G573">
        <v>153088.6</v>
      </c>
      <c r="H573">
        <v>82933.98</v>
      </c>
      <c r="I573">
        <v>421</v>
      </c>
      <c r="J573">
        <v>10450.76</v>
      </c>
      <c r="K573" t="s">
        <v>25</v>
      </c>
      <c r="L573">
        <v>27</v>
      </c>
      <c r="M573" s="1">
        <v>44619</v>
      </c>
      <c r="N573" t="s">
        <v>20</v>
      </c>
      <c r="O573" t="str" cm="1">
        <f t="array" ref="O573">_xlfn.IFS(L573&lt;=15, "Low Engagement", L573&lt;=35, "Active", L573&lt;=60, "Highly Active", L573&gt;60, "Power User")</f>
        <v>Active</v>
      </c>
      <c r="P573" t="str" cm="1">
        <f t="array" ref="P573">_xlfn.IFS(B573&lt;=25,"Youth",B573&lt;=35,"Young Adult",B573&lt;=50,"Adult",B573&lt;=70,"Senior")</f>
        <v>Senior</v>
      </c>
      <c r="Q573" t="str" cm="1">
        <f t="array" ref="Q573">_xlfn.IFS(G573&lt;10000,"Low Value",G573&lt;=50000,"Mid Value",G573&lt;=150000,"High Value",G573&gt;150000,"Premium")</f>
        <v>Premium</v>
      </c>
      <c r="R573" t="str" cm="1">
        <f t="array" ref="R573">_xlfn.IFS(I573&lt;500,"High Risk",I573&lt;650,"Medium Risk",I573&lt;750,"Low Risk",I573&gt;=750,"Very Low Risk")</f>
        <v>High Risk</v>
      </c>
    </row>
    <row r="574" spans="1:18">
      <c r="A574" t="s">
        <v>606</v>
      </c>
      <c r="B574">
        <v>61</v>
      </c>
      <c r="C574" t="s">
        <v>22</v>
      </c>
      <c r="D574" t="s">
        <v>37</v>
      </c>
      <c r="E574" t="s">
        <v>24</v>
      </c>
      <c r="F574" t="s">
        <v>33</v>
      </c>
      <c r="G574">
        <v>53966.16</v>
      </c>
      <c r="H574">
        <v>405.4</v>
      </c>
      <c r="I574">
        <v>617</v>
      </c>
      <c r="J574">
        <v>106453.14</v>
      </c>
      <c r="K574" t="s">
        <v>38</v>
      </c>
      <c r="L574">
        <v>36</v>
      </c>
      <c r="M574" s="1">
        <v>44005</v>
      </c>
      <c r="N574" t="s">
        <v>20</v>
      </c>
      <c r="O574" t="str" cm="1">
        <f t="array" ref="O574">_xlfn.IFS(L574&lt;=15, "Low Engagement", L574&lt;=35, "Active", L574&lt;=60, "Highly Active", L574&gt;60, "Power User")</f>
        <v>Highly Active</v>
      </c>
      <c r="P574" t="str" cm="1">
        <f t="array" ref="P574">_xlfn.IFS(B574&lt;=25,"Youth",B574&lt;=35,"Young Adult",B574&lt;=50,"Adult",B574&lt;=70,"Senior")</f>
        <v>Senior</v>
      </c>
      <c r="Q574" t="str" cm="1">
        <f t="array" ref="Q574">_xlfn.IFS(G574&lt;10000,"Low Value",G574&lt;=50000,"Mid Value",G574&lt;=150000,"High Value",G574&gt;150000,"Premium")</f>
        <v>High Value</v>
      </c>
      <c r="R574" t="str" cm="1">
        <f t="array" ref="R574">_xlfn.IFS(I574&lt;500,"High Risk",I574&lt;650,"Medium Risk",I574&lt;750,"Low Risk",I574&gt;=750,"Very Low Risk")</f>
        <v>Medium Risk</v>
      </c>
    </row>
    <row r="575" spans="1:18">
      <c r="A575" t="s">
        <v>607</v>
      </c>
      <c r="B575">
        <v>46</v>
      </c>
      <c r="C575" t="s">
        <v>22</v>
      </c>
      <c r="D575" t="s">
        <v>37</v>
      </c>
      <c r="E575" t="s">
        <v>47</v>
      </c>
      <c r="F575" t="s">
        <v>31</v>
      </c>
      <c r="G575">
        <v>94621.91</v>
      </c>
      <c r="H575">
        <v>24206.9</v>
      </c>
      <c r="I575">
        <v>481</v>
      </c>
      <c r="J575">
        <v>49598.84</v>
      </c>
      <c r="K575" t="s">
        <v>19</v>
      </c>
      <c r="L575">
        <v>32</v>
      </c>
      <c r="M575" s="1">
        <v>44230</v>
      </c>
      <c r="N575" t="s">
        <v>20</v>
      </c>
      <c r="O575" t="str" cm="1">
        <f t="array" ref="O575">_xlfn.IFS(L575&lt;=15, "Low Engagement", L575&lt;=35, "Active", L575&lt;=60, "Highly Active", L575&gt;60, "Power User")</f>
        <v>Active</v>
      </c>
      <c r="P575" t="str" cm="1">
        <f t="array" ref="P575">_xlfn.IFS(B575&lt;=25,"Youth",B575&lt;=35,"Young Adult",B575&lt;=50,"Adult",B575&lt;=70,"Senior")</f>
        <v>Adult</v>
      </c>
      <c r="Q575" t="str" cm="1">
        <f t="array" ref="Q575">_xlfn.IFS(G575&lt;10000,"Low Value",G575&lt;=50000,"Mid Value",G575&lt;=150000,"High Value",G575&gt;150000,"Premium")</f>
        <v>High Value</v>
      </c>
      <c r="R575" t="str" cm="1">
        <f t="array" ref="R575">_xlfn.IFS(I575&lt;500,"High Risk",I575&lt;650,"Medium Risk",I575&lt;750,"Low Risk",I575&gt;=750,"Very Low Risk")</f>
        <v>High Risk</v>
      </c>
    </row>
    <row r="576" spans="1:18">
      <c r="A576" t="s">
        <v>608</v>
      </c>
      <c r="B576">
        <v>30</v>
      </c>
      <c r="C576" t="s">
        <v>22</v>
      </c>
      <c r="D576" t="s">
        <v>23</v>
      </c>
      <c r="E576" t="s">
        <v>17</v>
      </c>
      <c r="F576" t="s">
        <v>33</v>
      </c>
      <c r="G576">
        <v>43153.81</v>
      </c>
      <c r="H576">
        <v>132282.75</v>
      </c>
      <c r="I576">
        <v>615</v>
      </c>
      <c r="J576">
        <v>175261.84</v>
      </c>
      <c r="K576" t="s">
        <v>19</v>
      </c>
      <c r="L576">
        <v>41</v>
      </c>
      <c r="M576" s="1">
        <v>44546</v>
      </c>
      <c r="N576" t="s">
        <v>20</v>
      </c>
      <c r="O576" t="str" cm="1">
        <f t="array" ref="O576">_xlfn.IFS(L576&lt;=15, "Low Engagement", L576&lt;=35, "Active", L576&lt;=60, "Highly Active", L576&gt;60, "Power User")</f>
        <v>Highly Active</v>
      </c>
      <c r="P576" t="str" cm="1">
        <f t="array" ref="P576">_xlfn.IFS(B576&lt;=25,"Youth",B576&lt;=35,"Young Adult",B576&lt;=50,"Adult",B576&lt;=70,"Senior")</f>
        <v>Young Adult</v>
      </c>
      <c r="Q576" t="str" cm="1">
        <f t="array" ref="Q576">_xlfn.IFS(G576&lt;10000,"Low Value",G576&lt;=50000,"Mid Value",G576&lt;=150000,"High Value",G576&gt;150000,"Premium")</f>
        <v>Mid Value</v>
      </c>
      <c r="R576" t="str" cm="1">
        <f t="array" ref="R576">_xlfn.IFS(I576&lt;500,"High Risk",I576&lt;650,"Medium Risk",I576&lt;750,"Low Risk",I576&gt;=750,"Very Low Risk")</f>
        <v>Medium Risk</v>
      </c>
    </row>
    <row r="577" spans="1:18">
      <c r="A577" t="s">
        <v>609</v>
      </c>
      <c r="B577">
        <v>29</v>
      </c>
      <c r="C577" t="s">
        <v>15</v>
      </c>
      <c r="D577" t="s">
        <v>29</v>
      </c>
      <c r="E577" t="s">
        <v>17</v>
      </c>
      <c r="F577" t="s">
        <v>33</v>
      </c>
      <c r="G577">
        <v>97824.39</v>
      </c>
      <c r="H577">
        <v>248515.16</v>
      </c>
      <c r="I577">
        <v>705</v>
      </c>
      <c r="J577">
        <v>426203.15</v>
      </c>
      <c r="K577" t="s">
        <v>38</v>
      </c>
      <c r="L577">
        <v>15</v>
      </c>
      <c r="M577" s="1">
        <v>43976</v>
      </c>
      <c r="N577" t="s">
        <v>20</v>
      </c>
      <c r="O577" t="str" cm="1">
        <f t="array" ref="O577">_xlfn.IFS(L577&lt;=15, "Low Engagement", L577&lt;=35, "Active", L577&lt;=60, "Highly Active", L577&gt;60, "Power User")</f>
        <v>Low Engagement</v>
      </c>
      <c r="P577" t="str" cm="1">
        <f t="array" ref="P577">_xlfn.IFS(B577&lt;=25,"Youth",B577&lt;=35,"Young Adult",B577&lt;=50,"Adult",B577&lt;=70,"Senior")</f>
        <v>Young Adult</v>
      </c>
      <c r="Q577" t="str" cm="1">
        <f t="array" ref="Q577">_xlfn.IFS(G577&lt;10000,"Low Value",G577&lt;=50000,"Mid Value",G577&lt;=150000,"High Value",G577&gt;150000,"Premium")</f>
        <v>High Value</v>
      </c>
      <c r="R577" t="str" cm="1">
        <f t="array" ref="R577">_xlfn.IFS(I577&lt;500,"High Risk",I577&lt;650,"Medium Risk",I577&lt;750,"Low Risk",I577&gt;=750,"Very Low Risk")</f>
        <v>Low Risk</v>
      </c>
    </row>
    <row r="578" spans="1:18">
      <c r="A578" t="s">
        <v>610</v>
      </c>
      <c r="B578">
        <v>48</v>
      </c>
      <c r="C578" t="s">
        <v>15</v>
      </c>
      <c r="D578" t="s">
        <v>37</v>
      </c>
      <c r="E578" t="s">
        <v>24</v>
      </c>
      <c r="F578" t="s">
        <v>33</v>
      </c>
      <c r="G578">
        <v>52208.38</v>
      </c>
      <c r="H578">
        <v>14167.46</v>
      </c>
      <c r="I578">
        <v>369</v>
      </c>
      <c r="J578">
        <v>47648.6</v>
      </c>
      <c r="K578" t="s">
        <v>25</v>
      </c>
      <c r="L578">
        <v>31</v>
      </c>
      <c r="M578" s="1">
        <v>44249</v>
      </c>
      <c r="N578" t="s">
        <v>20</v>
      </c>
      <c r="O578" t="str" cm="1">
        <f t="array" ref="O578">_xlfn.IFS(L578&lt;=15, "Low Engagement", L578&lt;=35, "Active", L578&lt;=60, "Highly Active", L578&gt;60, "Power User")</f>
        <v>Active</v>
      </c>
      <c r="P578" t="str" cm="1">
        <f t="array" ref="P578">_xlfn.IFS(B578&lt;=25,"Youth",B578&lt;=35,"Young Adult",B578&lt;=50,"Adult",B578&lt;=70,"Senior")</f>
        <v>Adult</v>
      </c>
      <c r="Q578" t="str" cm="1">
        <f t="array" ref="Q578">_xlfn.IFS(G578&lt;10000,"Low Value",G578&lt;=50000,"Mid Value",G578&lt;=150000,"High Value",G578&gt;150000,"Premium")</f>
        <v>High Value</v>
      </c>
      <c r="R578" t="str" cm="1">
        <f t="array" ref="R578">_xlfn.IFS(I578&lt;500,"High Risk",I578&lt;650,"Medium Risk",I578&lt;750,"Low Risk",I578&gt;=750,"Very Low Risk")</f>
        <v>High Risk</v>
      </c>
    </row>
    <row r="579" spans="1:18">
      <c r="A579" t="s">
        <v>611</v>
      </c>
      <c r="B579">
        <v>63</v>
      </c>
      <c r="C579" t="s">
        <v>22</v>
      </c>
      <c r="D579" t="s">
        <v>23</v>
      </c>
      <c r="E579" t="s">
        <v>47</v>
      </c>
      <c r="F579" t="s">
        <v>45</v>
      </c>
      <c r="G579">
        <v>485609.43</v>
      </c>
      <c r="H579">
        <v>25718.61</v>
      </c>
      <c r="I579">
        <v>459</v>
      </c>
      <c r="J579">
        <v>6548.16</v>
      </c>
      <c r="K579" t="s">
        <v>19</v>
      </c>
      <c r="L579">
        <v>6</v>
      </c>
      <c r="M579" s="1">
        <v>43120</v>
      </c>
      <c r="N579" t="s">
        <v>20</v>
      </c>
      <c r="O579" t="str" cm="1">
        <f t="array" ref="O579">_xlfn.IFS(L579&lt;=15, "Low Engagement", L579&lt;=35, "Active", L579&lt;=60, "Highly Active", L579&gt;60, "Power User")</f>
        <v>Low Engagement</v>
      </c>
      <c r="P579" t="str" cm="1">
        <f t="array" ref="P579">_xlfn.IFS(B579&lt;=25,"Youth",B579&lt;=35,"Young Adult",B579&lt;=50,"Adult",B579&lt;=70,"Senior")</f>
        <v>Senior</v>
      </c>
      <c r="Q579" t="str" cm="1">
        <f t="array" ref="Q579">_xlfn.IFS(G579&lt;10000,"Low Value",G579&lt;=50000,"Mid Value",G579&lt;=150000,"High Value",G579&gt;150000,"Premium")</f>
        <v>Premium</v>
      </c>
      <c r="R579" t="str" cm="1">
        <f t="array" ref="R579">_xlfn.IFS(I579&lt;500,"High Risk",I579&lt;650,"Medium Risk",I579&lt;750,"Low Risk",I579&gt;=750,"Very Low Risk")</f>
        <v>High Risk</v>
      </c>
    </row>
    <row r="580" spans="1:18">
      <c r="A580" t="s">
        <v>612</v>
      </c>
      <c r="B580">
        <v>19</v>
      </c>
      <c r="C580" t="s">
        <v>22</v>
      </c>
      <c r="D580" t="s">
        <v>37</v>
      </c>
      <c r="E580" t="s">
        <v>24</v>
      </c>
      <c r="F580" t="s">
        <v>45</v>
      </c>
      <c r="G580">
        <v>366326.4</v>
      </c>
      <c r="H580">
        <v>5713.17</v>
      </c>
      <c r="I580">
        <v>539</v>
      </c>
      <c r="J580">
        <v>46980.47</v>
      </c>
      <c r="K580" t="s">
        <v>38</v>
      </c>
      <c r="L580">
        <v>25</v>
      </c>
      <c r="M580" s="1">
        <v>43330</v>
      </c>
      <c r="N580" t="s">
        <v>35</v>
      </c>
      <c r="O580" t="str" cm="1">
        <f t="array" ref="O580">_xlfn.IFS(L580&lt;=15, "Low Engagement", L580&lt;=35, "Active", L580&lt;=60, "Highly Active", L580&gt;60, "Power User")</f>
        <v>Active</v>
      </c>
      <c r="P580" t="str" cm="1">
        <f t="array" ref="P580">_xlfn.IFS(B580&lt;=25,"Youth",B580&lt;=35,"Young Adult",B580&lt;=50,"Adult",B580&lt;=70,"Senior")</f>
        <v>Youth</v>
      </c>
      <c r="Q580" t="str" cm="1">
        <f t="array" ref="Q580">_xlfn.IFS(G580&lt;10000,"Low Value",G580&lt;=50000,"Mid Value",G580&lt;=150000,"High Value",G580&gt;150000,"Premium")</f>
        <v>Premium</v>
      </c>
      <c r="R580" t="str" cm="1">
        <f t="array" ref="R580">_xlfn.IFS(I580&lt;500,"High Risk",I580&lt;650,"Medium Risk",I580&lt;750,"Low Risk",I580&gt;=750,"Very Low Risk")</f>
        <v>Medium Risk</v>
      </c>
    </row>
    <row r="581" spans="1:18">
      <c r="A581" t="s">
        <v>613</v>
      </c>
      <c r="B581">
        <v>68</v>
      </c>
      <c r="C581" t="s">
        <v>15</v>
      </c>
      <c r="D581" t="s">
        <v>23</v>
      </c>
      <c r="E581" t="s">
        <v>27</v>
      </c>
      <c r="F581" t="s">
        <v>18</v>
      </c>
      <c r="G581">
        <v>14535.51</v>
      </c>
      <c r="H581">
        <v>61468.480000000003</v>
      </c>
      <c r="I581">
        <v>822</v>
      </c>
      <c r="J581">
        <v>179518.83</v>
      </c>
      <c r="K581" t="s">
        <v>38</v>
      </c>
      <c r="L581">
        <v>49</v>
      </c>
      <c r="M581" s="1">
        <v>43255</v>
      </c>
      <c r="N581" t="s">
        <v>20</v>
      </c>
      <c r="O581" t="str" cm="1">
        <f t="array" ref="O581">_xlfn.IFS(L581&lt;=15, "Low Engagement", L581&lt;=35, "Active", L581&lt;=60, "Highly Active", L581&gt;60, "Power User")</f>
        <v>Highly Active</v>
      </c>
      <c r="P581" t="str" cm="1">
        <f t="array" ref="P581">_xlfn.IFS(B581&lt;=25,"Youth",B581&lt;=35,"Young Adult",B581&lt;=50,"Adult",B581&lt;=70,"Senior")</f>
        <v>Senior</v>
      </c>
      <c r="Q581" t="str" cm="1">
        <f t="array" ref="Q581">_xlfn.IFS(G581&lt;10000,"Low Value",G581&lt;=50000,"Mid Value",G581&lt;=150000,"High Value",G581&gt;150000,"Premium")</f>
        <v>Mid Value</v>
      </c>
      <c r="R581" t="str" cm="1">
        <f t="array" ref="R581">_xlfn.IFS(I581&lt;500,"High Risk",I581&lt;650,"Medium Risk",I581&lt;750,"Low Risk",I581&gt;=750,"Very Low Risk")</f>
        <v>Very Low Risk</v>
      </c>
    </row>
    <row r="582" spans="1:18">
      <c r="A582" t="s">
        <v>614</v>
      </c>
      <c r="B582">
        <v>67</v>
      </c>
      <c r="C582" t="s">
        <v>22</v>
      </c>
      <c r="D582" t="s">
        <v>29</v>
      </c>
      <c r="E582" t="s">
        <v>17</v>
      </c>
      <c r="F582" t="s">
        <v>18</v>
      </c>
      <c r="G582">
        <v>42252.79</v>
      </c>
      <c r="H582">
        <v>292133.59000000003</v>
      </c>
      <c r="I582">
        <v>437</v>
      </c>
      <c r="J582">
        <v>35815.79</v>
      </c>
      <c r="K582" t="s">
        <v>25</v>
      </c>
      <c r="L582">
        <v>52</v>
      </c>
      <c r="M582" s="1">
        <v>45036</v>
      </c>
      <c r="N582" t="s">
        <v>20</v>
      </c>
      <c r="O582" t="str" cm="1">
        <f t="array" ref="O582">_xlfn.IFS(L582&lt;=15, "Low Engagement", L582&lt;=35, "Active", L582&lt;=60, "Highly Active", L582&gt;60, "Power User")</f>
        <v>Highly Active</v>
      </c>
      <c r="P582" t="str" cm="1">
        <f t="array" ref="P582">_xlfn.IFS(B582&lt;=25,"Youth",B582&lt;=35,"Young Adult",B582&lt;=50,"Adult",B582&lt;=70,"Senior")</f>
        <v>Senior</v>
      </c>
      <c r="Q582" t="str" cm="1">
        <f t="array" ref="Q582">_xlfn.IFS(G582&lt;10000,"Low Value",G582&lt;=50000,"Mid Value",G582&lt;=150000,"High Value",G582&gt;150000,"Premium")</f>
        <v>Mid Value</v>
      </c>
      <c r="R582" t="str" cm="1">
        <f t="array" ref="R582">_xlfn.IFS(I582&lt;500,"High Risk",I582&lt;650,"Medium Risk",I582&lt;750,"Low Risk",I582&gt;=750,"Very Low Risk")</f>
        <v>High Risk</v>
      </c>
    </row>
    <row r="583" spans="1:18">
      <c r="A583" t="s">
        <v>615</v>
      </c>
      <c r="B583">
        <v>52</v>
      </c>
      <c r="C583" t="s">
        <v>15</v>
      </c>
      <c r="D583" t="s">
        <v>37</v>
      </c>
      <c r="E583" t="s">
        <v>17</v>
      </c>
      <c r="F583" t="s">
        <v>31</v>
      </c>
      <c r="G583">
        <v>80157.11</v>
      </c>
      <c r="H583">
        <v>220851.78</v>
      </c>
      <c r="I583">
        <v>794</v>
      </c>
      <c r="J583">
        <v>294403.24</v>
      </c>
      <c r="K583" t="s">
        <v>25</v>
      </c>
      <c r="L583">
        <v>18</v>
      </c>
      <c r="M583" s="1">
        <v>44909</v>
      </c>
      <c r="N583" t="s">
        <v>20</v>
      </c>
      <c r="O583" t="str" cm="1">
        <f t="array" ref="O583">_xlfn.IFS(L583&lt;=15, "Low Engagement", L583&lt;=35, "Active", L583&lt;=60, "Highly Active", L583&gt;60, "Power User")</f>
        <v>Active</v>
      </c>
      <c r="P583" t="str" cm="1">
        <f t="array" ref="P583">_xlfn.IFS(B583&lt;=25,"Youth",B583&lt;=35,"Young Adult",B583&lt;=50,"Adult",B583&lt;=70,"Senior")</f>
        <v>Senior</v>
      </c>
      <c r="Q583" t="str" cm="1">
        <f t="array" ref="Q583">_xlfn.IFS(G583&lt;10000,"Low Value",G583&lt;=50000,"Mid Value",G583&lt;=150000,"High Value",G583&gt;150000,"Premium")</f>
        <v>High Value</v>
      </c>
      <c r="R583" t="str" cm="1">
        <f t="array" ref="R583">_xlfn.IFS(I583&lt;500,"High Risk",I583&lt;650,"Medium Risk",I583&lt;750,"Low Risk",I583&gt;=750,"Very Low Risk")</f>
        <v>Very Low Risk</v>
      </c>
    </row>
    <row r="584" spans="1:18">
      <c r="A584" t="s">
        <v>616</v>
      </c>
      <c r="B584">
        <v>40</v>
      </c>
      <c r="C584" t="s">
        <v>15</v>
      </c>
      <c r="D584" t="s">
        <v>23</v>
      </c>
      <c r="E584" t="s">
        <v>27</v>
      </c>
      <c r="F584" t="s">
        <v>18</v>
      </c>
      <c r="G584">
        <v>53890.46</v>
      </c>
      <c r="H584">
        <v>171787.19</v>
      </c>
      <c r="I584">
        <v>546</v>
      </c>
      <c r="J584">
        <v>92152.66</v>
      </c>
      <c r="K584" t="s">
        <v>25</v>
      </c>
      <c r="L584">
        <v>22</v>
      </c>
      <c r="M584" s="1">
        <v>44516</v>
      </c>
      <c r="N584" t="s">
        <v>20</v>
      </c>
      <c r="O584" t="str" cm="1">
        <f t="array" ref="O584">_xlfn.IFS(L584&lt;=15, "Low Engagement", L584&lt;=35, "Active", L584&lt;=60, "Highly Active", L584&gt;60, "Power User")</f>
        <v>Active</v>
      </c>
      <c r="P584" t="str" cm="1">
        <f t="array" ref="P584">_xlfn.IFS(B584&lt;=25,"Youth",B584&lt;=35,"Young Adult",B584&lt;=50,"Adult",B584&lt;=70,"Senior")</f>
        <v>Adult</v>
      </c>
      <c r="Q584" t="str" cm="1">
        <f t="array" ref="Q584">_xlfn.IFS(G584&lt;10000,"Low Value",G584&lt;=50000,"Mid Value",G584&lt;=150000,"High Value",G584&gt;150000,"Premium")</f>
        <v>High Value</v>
      </c>
      <c r="R584" t="str" cm="1">
        <f t="array" ref="R584">_xlfn.IFS(I584&lt;500,"High Risk",I584&lt;650,"Medium Risk",I584&lt;750,"Low Risk",I584&gt;=750,"Very Low Risk")</f>
        <v>Medium Risk</v>
      </c>
    </row>
    <row r="585" spans="1:18">
      <c r="A585" t="s">
        <v>617</v>
      </c>
      <c r="B585">
        <v>34</v>
      </c>
      <c r="C585" t="s">
        <v>15</v>
      </c>
      <c r="D585" t="s">
        <v>23</v>
      </c>
      <c r="E585" t="s">
        <v>27</v>
      </c>
      <c r="F585" t="s">
        <v>33</v>
      </c>
      <c r="G585">
        <v>127870.29</v>
      </c>
      <c r="H585">
        <v>32232.67</v>
      </c>
      <c r="I585">
        <v>842</v>
      </c>
      <c r="J585">
        <v>486217.25</v>
      </c>
      <c r="K585" t="s">
        <v>38</v>
      </c>
      <c r="L585">
        <v>31</v>
      </c>
      <c r="M585" s="1">
        <v>44952</v>
      </c>
      <c r="N585" t="s">
        <v>20</v>
      </c>
      <c r="O585" t="str" cm="1">
        <f t="array" ref="O585">_xlfn.IFS(L585&lt;=15, "Low Engagement", L585&lt;=35, "Active", L585&lt;=60, "Highly Active", L585&gt;60, "Power User")</f>
        <v>Active</v>
      </c>
      <c r="P585" t="str" cm="1">
        <f t="array" ref="P585">_xlfn.IFS(B585&lt;=25,"Youth",B585&lt;=35,"Young Adult",B585&lt;=50,"Adult",B585&lt;=70,"Senior")</f>
        <v>Young Adult</v>
      </c>
      <c r="Q585" t="str" cm="1">
        <f t="array" ref="Q585">_xlfn.IFS(G585&lt;10000,"Low Value",G585&lt;=50000,"Mid Value",G585&lt;=150000,"High Value",G585&gt;150000,"Premium")</f>
        <v>High Value</v>
      </c>
      <c r="R585" t="str" cm="1">
        <f t="array" ref="R585">_xlfn.IFS(I585&lt;500,"High Risk",I585&lt;650,"Medium Risk",I585&lt;750,"Low Risk",I585&gt;=750,"Very Low Risk")</f>
        <v>Very Low Risk</v>
      </c>
    </row>
    <row r="586" spans="1:18">
      <c r="A586" t="s">
        <v>618</v>
      </c>
      <c r="B586">
        <v>43</v>
      </c>
      <c r="C586" t="s">
        <v>22</v>
      </c>
      <c r="D586" t="s">
        <v>29</v>
      </c>
      <c r="E586" t="s">
        <v>24</v>
      </c>
      <c r="F586" t="s">
        <v>18</v>
      </c>
      <c r="G586">
        <v>58758.78</v>
      </c>
      <c r="H586">
        <v>7089.23</v>
      </c>
      <c r="I586">
        <v>823</v>
      </c>
      <c r="J586">
        <v>238373.15</v>
      </c>
      <c r="K586" t="s">
        <v>25</v>
      </c>
      <c r="L586">
        <v>36</v>
      </c>
      <c r="M586" s="1">
        <v>43406</v>
      </c>
      <c r="N586" t="s">
        <v>20</v>
      </c>
      <c r="O586" t="str" cm="1">
        <f t="array" ref="O586">_xlfn.IFS(L586&lt;=15, "Low Engagement", L586&lt;=35, "Active", L586&lt;=60, "Highly Active", L586&gt;60, "Power User")</f>
        <v>Highly Active</v>
      </c>
      <c r="P586" t="str" cm="1">
        <f t="array" ref="P586">_xlfn.IFS(B586&lt;=25,"Youth",B586&lt;=35,"Young Adult",B586&lt;=50,"Adult",B586&lt;=70,"Senior")</f>
        <v>Adult</v>
      </c>
      <c r="Q586" t="str" cm="1">
        <f t="array" ref="Q586">_xlfn.IFS(G586&lt;10000,"Low Value",G586&lt;=50000,"Mid Value",G586&lt;=150000,"High Value",G586&gt;150000,"Premium")</f>
        <v>High Value</v>
      </c>
      <c r="R586" t="str" cm="1">
        <f t="array" ref="R586">_xlfn.IFS(I586&lt;500,"High Risk",I586&lt;650,"Medium Risk",I586&lt;750,"Low Risk",I586&gt;=750,"Very Low Risk")</f>
        <v>Very Low Risk</v>
      </c>
    </row>
    <row r="587" spans="1:18">
      <c r="A587" t="s">
        <v>619</v>
      </c>
      <c r="B587">
        <v>25</v>
      </c>
      <c r="C587" t="s">
        <v>22</v>
      </c>
      <c r="D587" t="s">
        <v>37</v>
      </c>
      <c r="E587" t="s">
        <v>17</v>
      </c>
      <c r="F587" t="s">
        <v>33</v>
      </c>
      <c r="G587">
        <v>18617.93</v>
      </c>
      <c r="H587">
        <v>227988.67</v>
      </c>
      <c r="I587">
        <v>542</v>
      </c>
      <c r="J587">
        <v>187138.08</v>
      </c>
      <c r="K587" t="s">
        <v>25</v>
      </c>
      <c r="L587">
        <v>9</v>
      </c>
      <c r="M587" s="1">
        <v>44218</v>
      </c>
      <c r="N587" t="s">
        <v>20</v>
      </c>
      <c r="O587" t="str" cm="1">
        <f t="array" ref="O587">_xlfn.IFS(L587&lt;=15, "Low Engagement", L587&lt;=35, "Active", L587&lt;=60, "Highly Active", L587&gt;60, "Power User")</f>
        <v>Low Engagement</v>
      </c>
      <c r="P587" t="str" cm="1">
        <f t="array" ref="P587">_xlfn.IFS(B587&lt;=25,"Youth",B587&lt;=35,"Young Adult",B587&lt;=50,"Adult",B587&lt;=70,"Senior")</f>
        <v>Youth</v>
      </c>
      <c r="Q587" t="str" cm="1">
        <f t="array" ref="Q587">_xlfn.IFS(G587&lt;10000,"Low Value",G587&lt;=50000,"Mid Value",G587&lt;=150000,"High Value",G587&gt;150000,"Premium")</f>
        <v>Mid Value</v>
      </c>
      <c r="R587" t="str" cm="1">
        <f t="array" ref="R587">_xlfn.IFS(I587&lt;500,"High Risk",I587&lt;650,"Medium Risk",I587&lt;750,"Low Risk",I587&gt;=750,"Very Low Risk")</f>
        <v>Medium Risk</v>
      </c>
    </row>
    <row r="588" spans="1:18">
      <c r="A588" t="s">
        <v>620</v>
      </c>
      <c r="B588">
        <v>46</v>
      </c>
      <c r="C588" t="s">
        <v>15</v>
      </c>
      <c r="D588" t="s">
        <v>23</v>
      </c>
      <c r="E588" t="s">
        <v>27</v>
      </c>
      <c r="F588" t="s">
        <v>31</v>
      </c>
      <c r="G588">
        <v>132806.06</v>
      </c>
      <c r="H588">
        <v>43257.08</v>
      </c>
      <c r="I588">
        <v>635</v>
      </c>
      <c r="J588">
        <v>37249.910000000003</v>
      </c>
      <c r="K588" t="s">
        <v>19</v>
      </c>
      <c r="L588">
        <v>46</v>
      </c>
      <c r="M588" s="1">
        <v>43174</v>
      </c>
      <c r="N588" t="s">
        <v>35</v>
      </c>
      <c r="O588" t="str" cm="1">
        <f t="array" ref="O588">_xlfn.IFS(L588&lt;=15, "Low Engagement", L588&lt;=35, "Active", L588&lt;=60, "Highly Active", L588&gt;60, "Power User")</f>
        <v>Highly Active</v>
      </c>
      <c r="P588" t="str" cm="1">
        <f t="array" ref="P588">_xlfn.IFS(B588&lt;=25,"Youth",B588&lt;=35,"Young Adult",B588&lt;=50,"Adult",B588&lt;=70,"Senior")</f>
        <v>Adult</v>
      </c>
      <c r="Q588" t="str" cm="1">
        <f t="array" ref="Q588">_xlfn.IFS(G588&lt;10000,"Low Value",G588&lt;=50000,"Mid Value",G588&lt;=150000,"High Value",G588&gt;150000,"Premium")</f>
        <v>High Value</v>
      </c>
      <c r="R588" t="str" cm="1">
        <f t="array" ref="R588">_xlfn.IFS(I588&lt;500,"High Risk",I588&lt;650,"Medium Risk",I588&lt;750,"Low Risk",I588&gt;=750,"Very Low Risk")</f>
        <v>Medium Risk</v>
      </c>
    </row>
    <row r="589" spans="1:18">
      <c r="A589" t="s">
        <v>621</v>
      </c>
      <c r="B589">
        <v>43</v>
      </c>
      <c r="C589" t="s">
        <v>15</v>
      </c>
      <c r="D589" t="s">
        <v>41</v>
      </c>
      <c r="E589" t="s">
        <v>17</v>
      </c>
      <c r="F589" t="s">
        <v>18</v>
      </c>
      <c r="G589">
        <v>1818.26</v>
      </c>
      <c r="H589">
        <v>178855.18</v>
      </c>
      <c r="I589">
        <v>721</v>
      </c>
      <c r="J589">
        <v>128500.95</v>
      </c>
      <c r="K589" t="s">
        <v>38</v>
      </c>
      <c r="L589">
        <v>3</v>
      </c>
      <c r="M589" s="1">
        <v>44810</v>
      </c>
      <c r="N589" t="s">
        <v>20</v>
      </c>
      <c r="O589" t="str" cm="1">
        <f t="array" ref="O589">_xlfn.IFS(L589&lt;=15, "Low Engagement", L589&lt;=35, "Active", L589&lt;=60, "Highly Active", L589&gt;60, "Power User")</f>
        <v>Low Engagement</v>
      </c>
      <c r="P589" t="str" cm="1">
        <f t="array" ref="P589">_xlfn.IFS(B589&lt;=25,"Youth",B589&lt;=35,"Young Adult",B589&lt;=50,"Adult",B589&lt;=70,"Senior")</f>
        <v>Adult</v>
      </c>
      <c r="Q589" t="str" cm="1">
        <f t="array" ref="Q589">_xlfn.IFS(G589&lt;10000,"Low Value",G589&lt;=50000,"Mid Value",G589&lt;=150000,"High Value",G589&gt;150000,"Premium")</f>
        <v>Low Value</v>
      </c>
      <c r="R589" t="str" cm="1">
        <f t="array" ref="R589">_xlfn.IFS(I589&lt;500,"High Risk",I589&lt;650,"Medium Risk",I589&lt;750,"Low Risk",I589&gt;=750,"Very Low Risk")</f>
        <v>Low Risk</v>
      </c>
    </row>
    <row r="590" spans="1:18">
      <c r="A590" t="s">
        <v>622</v>
      </c>
      <c r="B590">
        <v>27</v>
      </c>
      <c r="C590" t="s">
        <v>15</v>
      </c>
      <c r="D590" t="s">
        <v>23</v>
      </c>
      <c r="E590" t="s">
        <v>27</v>
      </c>
      <c r="F590" t="s">
        <v>33</v>
      </c>
      <c r="G590">
        <v>119194.46</v>
      </c>
      <c r="H590">
        <v>102942.37</v>
      </c>
      <c r="I590">
        <v>493</v>
      </c>
      <c r="J590">
        <v>21897.86</v>
      </c>
      <c r="K590" t="s">
        <v>19</v>
      </c>
      <c r="L590">
        <v>33</v>
      </c>
      <c r="M590" s="1">
        <v>43857</v>
      </c>
      <c r="N590" t="s">
        <v>20</v>
      </c>
      <c r="O590" t="str" cm="1">
        <f t="array" ref="O590">_xlfn.IFS(L590&lt;=15, "Low Engagement", L590&lt;=35, "Active", L590&lt;=60, "Highly Active", L590&gt;60, "Power User")</f>
        <v>Active</v>
      </c>
      <c r="P590" t="str" cm="1">
        <f t="array" ref="P590">_xlfn.IFS(B590&lt;=25,"Youth",B590&lt;=35,"Young Adult",B590&lt;=50,"Adult",B590&lt;=70,"Senior")</f>
        <v>Young Adult</v>
      </c>
      <c r="Q590" t="str" cm="1">
        <f t="array" ref="Q590">_xlfn.IFS(G590&lt;10000,"Low Value",G590&lt;=50000,"Mid Value",G590&lt;=150000,"High Value",G590&gt;150000,"Premium")</f>
        <v>High Value</v>
      </c>
      <c r="R590" t="str" cm="1">
        <f t="array" ref="R590">_xlfn.IFS(I590&lt;500,"High Risk",I590&lt;650,"Medium Risk",I590&lt;750,"Low Risk",I590&gt;=750,"Very Low Risk")</f>
        <v>High Risk</v>
      </c>
    </row>
    <row r="591" spans="1:18">
      <c r="A591" t="s">
        <v>623</v>
      </c>
      <c r="B591">
        <v>43</v>
      </c>
      <c r="C591" t="s">
        <v>15</v>
      </c>
      <c r="D591" t="s">
        <v>41</v>
      </c>
      <c r="E591" t="s">
        <v>27</v>
      </c>
      <c r="F591" t="s">
        <v>31</v>
      </c>
      <c r="G591">
        <v>134994.03</v>
      </c>
      <c r="H591">
        <v>32994.81</v>
      </c>
      <c r="I591">
        <v>607</v>
      </c>
      <c r="J591">
        <v>160131.51</v>
      </c>
      <c r="K591" t="s">
        <v>19</v>
      </c>
      <c r="L591">
        <v>27</v>
      </c>
      <c r="M591" s="1">
        <v>44293</v>
      </c>
      <c r="N591" t="s">
        <v>35</v>
      </c>
      <c r="O591" t="str" cm="1">
        <f t="array" ref="O591">_xlfn.IFS(L591&lt;=15, "Low Engagement", L591&lt;=35, "Active", L591&lt;=60, "Highly Active", L591&gt;60, "Power User")</f>
        <v>Active</v>
      </c>
      <c r="P591" t="str" cm="1">
        <f t="array" ref="P591">_xlfn.IFS(B591&lt;=25,"Youth",B591&lt;=35,"Young Adult",B591&lt;=50,"Adult",B591&lt;=70,"Senior")</f>
        <v>Adult</v>
      </c>
      <c r="Q591" t="str" cm="1">
        <f t="array" ref="Q591">_xlfn.IFS(G591&lt;10000,"Low Value",G591&lt;=50000,"Mid Value",G591&lt;=150000,"High Value",G591&gt;150000,"Premium")</f>
        <v>High Value</v>
      </c>
      <c r="R591" t="str" cm="1">
        <f t="array" ref="R591">_xlfn.IFS(I591&lt;500,"High Risk",I591&lt;650,"Medium Risk",I591&lt;750,"Low Risk",I591&gt;=750,"Very Low Risk")</f>
        <v>Medium Risk</v>
      </c>
    </row>
    <row r="592" spans="1:18">
      <c r="A592" t="s">
        <v>624</v>
      </c>
      <c r="B592">
        <v>51</v>
      </c>
      <c r="C592" t="s">
        <v>15</v>
      </c>
      <c r="D592" t="s">
        <v>41</v>
      </c>
      <c r="E592" t="s">
        <v>24</v>
      </c>
      <c r="F592" t="s">
        <v>31</v>
      </c>
      <c r="G592">
        <v>65213.2</v>
      </c>
      <c r="H592">
        <v>4719.51</v>
      </c>
      <c r="I592">
        <v>805</v>
      </c>
      <c r="J592">
        <v>373844.78</v>
      </c>
      <c r="K592" t="s">
        <v>38</v>
      </c>
      <c r="L592">
        <v>43</v>
      </c>
      <c r="M592" s="1">
        <v>44232</v>
      </c>
      <c r="N592" t="s">
        <v>20</v>
      </c>
      <c r="O592" t="str" cm="1">
        <f t="array" ref="O592">_xlfn.IFS(L592&lt;=15, "Low Engagement", L592&lt;=35, "Active", L592&lt;=60, "Highly Active", L592&gt;60, "Power User")</f>
        <v>Highly Active</v>
      </c>
      <c r="P592" t="str" cm="1">
        <f t="array" ref="P592">_xlfn.IFS(B592&lt;=25,"Youth",B592&lt;=35,"Young Adult",B592&lt;=50,"Adult",B592&lt;=70,"Senior")</f>
        <v>Senior</v>
      </c>
      <c r="Q592" t="str" cm="1">
        <f t="array" ref="Q592">_xlfn.IFS(G592&lt;10000,"Low Value",G592&lt;=50000,"Mid Value",G592&lt;=150000,"High Value",G592&gt;150000,"Premium")</f>
        <v>High Value</v>
      </c>
      <c r="R592" t="str" cm="1">
        <f t="array" ref="R592">_xlfn.IFS(I592&lt;500,"High Risk",I592&lt;650,"Medium Risk",I592&lt;750,"Low Risk",I592&gt;=750,"Very Low Risk")</f>
        <v>Very Low Risk</v>
      </c>
    </row>
    <row r="593" spans="1:18">
      <c r="A593" t="s">
        <v>625</v>
      </c>
      <c r="B593">
        <v>68</v>
      </c>
      <c r="C593" t="s">
        <v>22</v>
      </c>
      <c r="D593" t="s">
        <v>29</v>
      </c>
      <c r="E593" t="s">
        <v>27</v>
      </c>
      <c r="F593" t="s">
        <v>18</v>
      </c>
      <c r="G593">
        <v>29951.74</v>
      </c>
      <c r="H593">
        <v>78414.64</v>
      </c>
      <c r="I593">
        <v>580</v>
      </c>
      <c r="J593">
        <v>117320.57</v>
      </c>
      <c r="K593" t="s">
        <v>25</v>
      </c>
      <c r="L593">
        <v>1</v>
      </c>
      <c r="M593" s="1">
        <v>43404</v>
      </c>
      <c r="N593" t="s">
        <v>20</v>
      </c>
      <c r="O593" t="str" cm="1">
        <f t="array" ref="O593">_xlfn.IFS(L593&lt;=15, "Low Engagement", L593&lt;=35, "Active", L593&lt;=60, "Highly Active", L593&gt;60, "Power User")</f>
        <v>Low Engagement</v>
      </c>
      <c r="P593" t="str" cm="1">
        <f t="array" ref="P593">_xlfn.IFS(B593&lt;=25,"Youth",B593&lt;=35,"Young Adult",B593&lt;=50,"Adult",B593&lt;=70,"Senior")</f>
        <v>Senior</v>
      </c>
      <c r="Q593" t="str" cm="1">
        <f t="array" ref="Q593">_xlfn.IFS(G593&lt;10000,"Low Value",G593&lt;=50000,"Mid Value",G593&lt;=150000,"High Value",G593&gt;150000,"Premium")</f>
        <v>Mid Value</v>
      </c>
      <c r="R593" t="str" cm="1">
        <f t="array" ref="R593">_xlfn.IFS(I593&lt;500,"High Risk",I593&lt;650,"Medium Risk",I593&lt;750,"Low Risk",I593&gt;=750,"Very Low Risk")</f>
        <v>Medium Risk</v>
      </c>
    </row>
    <row r="594" spans="1:18">
      <c r="A594" t="s">
        <v>626</v>
      </c>
      <c r="B594">
        <v>58</v>
      </c>
      <c r="C594" t="s">
        <v>15</v>
      </c>
      <c r="D594" t="s">
        <v>29</v>
      </c>
      <c r="E594" t="s">
        <v>27</v>
      </c>
      <c r="F594" t="s">
        <v>45</v>
      </c>
      <c r="G594">
        <v>409222.85</v>
      </c>
      <c r="H594">
        <v>49016.19</v>
      </c>
      <c r="I594">
        <v>738</v>
      </c>
      <c r="J594">
        <v>250081.36</v>
      </c>
      <c r="K594" t="s">
        <v>25</v>
      </c>
      <c r="L594">
        <v>44</v>
      </c>
      <c r="M594" s="1">
        <v>43981</v>
      </c>
      <c r="N594" t="s">
        <v>20</v>
      </c>
      <c r="O594" t="str" cm="1">
        <f t="array" ref="O594">_xlfn.IFS(L594&lt;=15, "Low Engagement", L594&lt;=35, "Active", L594&lt;=60, "Highly Active", L594&gt;60, "Power User")</f>
        <v>Highly Active</v>
      </c>
      <c r="P594" t="str" cm="1">
        <f t="array" ref="P594">_xlfn.IFS(B594&lt;=25,"Youth",B594&lt;=35,"Young Adult",B594&lt;=50,"Adult",B594&lt;=70,"Senior")</f>
        <v>Senior</v>
      </c>
      <c r="Q594" t="str" cm="1">
        <f t="array" ref="Q594">_xlfn.IFS(G594&lt;10000,"Low Value",G594&lt;=50000,"Mid Value",G594&lt;=150000,"High Value",G594&gt;150000,"Premium")</f>
        <v>Premium</v>
      </c>
      <c r="R594" t="str" cm="1">
        <f t="array" ref="R594">_xlfn.IFS(I594&lt;500,"High Risk",I594&lt;650,"Medium Risk",I594&lt;750,"Low Risk",I594&gt;=750,"Very Low Risk")</f>
        <v>Low Risk</v>
      </c>
    </row>
    <row r="595" spans="1:18">
      <c r="A595" t="s">
        <v>627</v>
      </c>
      <c r="B595">
        <v>24</v>
      </c>
      <c r="C595" t="s">
        <v>22</v>
      </c>
      <c r="D595" t="s">
        <v>29</v>
      </c>
      <c r="E595" t="s">
        <v>47</v>
      </c>
      <c r="F595" t="s">
        <v>18</v>
      </c>
      <c r="G595">
        <v>78550.33</v>
      </c>
      <c r="H595">
        <v>20788.419999999998</v>
      </c>
      <c r="I595">
        <v>782</v>
      </c>
      <c r="J595">
        <v>420714.73</v>
      </c>
      <c r="K595" t="s">
        <v>25</v>
      </c>
      <c r="L595">
        <v>57</v>
      </c>
      <c r="M595" s="1">
        <v>43362</v>
      </c>
      <c r="N595" t="s">
        <v>35</v>
      </c>
      <c r="O595" t="str" cm="1">
        <f t="array" ref="O595">_xlfn.IFS(L595&lt;=15, "Low Engagement", L595&lt;=35, "Active", L595&lt;=60, "Highly Active", L595&gt;60, "Power User")</f>
        <v>Highly Active</v>
      </c>
      <c r="P595" t="str" cm="1">
        <f t="array" ref="P595">_xlfn.IFS(B595&lt;=25,"Youth",B595&lt;=35,"Young Adult",B595&lt;=50,"Adult",B595&lt;=70,"Senior")</f>
        <v>Youth</v>
      </c>
      <c r="Q595" t="str" cm="1">
        <f t="array" ref="Q595">_xlfn.IFS(G595&lt;10000,"Low Value",G595&lt;=50000,"Mid Value",G595&lt;=150000,"High Value",G595&gt;150000,"Premium")</f>
        <v>High Value</v>
      </c>
      <c r="R595" t="str" cm="1">
        <f t="array" ref="R595">_xlfn.IFS(I595&lt;500,"High Risk",I595&lt;650,"Medium Risk",I595&lt;750,"Low Risk",I595&gt;=750,"Very Low Risk")</f>
        <v>Very Low Risk</v>
      </c>
    </row>
    <row r="596" spans="1:18">
      <c r="A596" t="s">
        <v>628</v>
      </c>
      <c r="B596">
        <v>21</v>
      </c>
      <c r="C596" t="s">
        <v>15</v>
      </c>
      <c r="D596" t="s">
        <v>16</v>
      </c>
      <c r="E596" t="s">
        <v>27</v>
      </c>
      <c r="F596" t="s">
        <v>31</v>
      </c>
      <c r="G596">
        <v>73698.960000000006</v>
      </c>
      <c r="H596">
        <v>71207.64</v>
      </c>
      <c r="I596">
        <v>522</v>
      </c>
      <c r="J596">
        <v>21860.78</v>
      </c>
      <c r="K596" t="s">
        <v>25</v>
      </c>
      <c r="L596">
        <v>9</v>
      </c>
      <c r="M596" s="1">
        <v>43186</v>
      </c>
      <c r="N596" t="s">
        <v>20</v>
      </c>
      <c r="O596" t="str" cm="1">
        <f t="array" ref="O596">_xlfn.IFS(L596&lt;=15, "Low Engagement", L596&lt;=35, "Active", L596&lt;=60, "Highly Active", L596&gt;60, "Power User")</f>
        <v>Low Engagement</v>
      </c>
      <c r="P596" t="str" cm="1">
        <f t="array" ref="P596">_xlfn.IFS(B596&lt;=25,"Youth",B596&lt;=35,"Young Adult",B596&lt;=50,"Adult",B596&lt;=70,"Senior")</f>
        <v>Youth</v>
      </c>
      <c r="Q596" t="str" cm="1">
        <f t="array" ref="Q596">_xlfn.IFS(G596&lt;10000,"Low Value",G596&lt;=50000,"Mid Value",G596&lt;=150000,"High Value",G596&gt;150000,"Premium")</f>
        <v>High Value</v>
      </c>
      <c r="R596" t="str" cm="1">
        <f t="array" ref="R596">_xlfn.IFS(I596&lt;500,"High Risk",I596&lt;650,"Medium Risk",I596&lt;750,"Low Risk",I596&gt;=750,"Very Low Risk")</f>
        <v>Medium Risk</v>
      </c>
    </row>
    <row r="597" spans="1:18">
      <c r="A597" t="s">
        <v>629</v>
      </c>
      <c r="B597">
        <v>67</v>
      </c>
      <c r="C597" t="s">
        <v>22</v>
      </c>
      <c r="D597" t="s">
        <v>23</v>
      </c>
      <c r="E597" t="s">
        <v>27</v>
      </c>
      <c r="F597" t="s">
        <v>31</v>
      </c>
      <c r="G597">
        <v>63294.81</v>
      </c>
      <c r="H597">
        <v>77195.31</v>
      </c>
      <c r="I597">
        <v>416</v>
      </c>
      <c r="J597">
        <v>46021.08</v>
      </c>
      <c r="K597" t="s">
        <v>19</v>
      </c>
      <c r="L597">
        <v>5</v>
      </c>
      <c r="M597" s="1">
        <v>43732</v>
      </c>
      <c r="N597" t="s">
        <v>20</v>
      </c>
      <c r="O597" t="str" cm="1">
        <f t="array" ref="O597">_xlfn.IFS(L597&lt;=15, "Low Engagement", L597&lt;=35, "Active", L597&lt;=60, "Highly Active", L597&gt;60, "Power User")</f>
        <v>Low Engagement</v>
      </c>
      <c r="P597" t="str" cm="1">
        <f t="array" ref="P597">_xlfn.IFS(B597&lt;=25,"Youth",B597&lt;=35,"Young Adult",B597&lt;=50,"Adult",B597&lt;=70,"Senior")</f>
        <v>Senior</v>
      </c>
      <c r="Q597" t="str" cm="1">
        <f t="array" ref="Q597">_xlfn.IFS(G597&lt;10000,"Low Value",G597&lt;=50000,"Mid Value",G597&lt;=150000,"High Value",G597&gt;150000,"Premium")</f>
        <v>High Value</v>
      </c>
      <c r="R597" t="str" cm="1">
        <f t="array" ref="R597">_xlfn.IFS(I597&lt;500,"High Risk",I597&lt;650,"Medium Risk",I597&lt;750,"Low Risk",I597&gt;=750,"Very Low Risk")</f>
        <v>High Risk</v>
      </c>
    </row>
    <row r="598" spans="1:18">
      <c r="A598" t="s">
        <v>630</v>
      </c>
      <c r="B598">
        <v>62</v>
      </c>
      <c r="C598" t="s">
        <v>22</v>
      </c>
      <c r="D598" t="s">
        <v>23</v>
      </c>
      <c r="E598" t="s">
        <v>47</v>
      </c>
      <c r="F598" t="s">
        <v>45</v>
      </c>
      <c r="G598">
        <v>301921.15000000002</v>
      </c>
      <c r="H598">
        <v>27455.96</v>
      </c>
      <c r="I598">
        <v>491</v>
      </c>
      <c r="J598">
        <v>42715.96</v>
      </c>
      <c r="K598" t="s">
        <v>19</v>
      </c>
      <c r="L598">
        <v>15</v>
      </c>
      <c r="M598" s="1">
        <v>43847</v>
      </c>
      <c r="N598" t="s">
        <v>20</v>
      </c>
      <c r="O598" t="str" cm="1">
        <f t="array" ref="O598">_xlfn.IFS(L598&lt;=15, "Low Engagement", L598&lt;=35, "Active", L598&lt;=60, "Highly Active", L598&gt;60, "Power User")</f>
        <v>Low Engagement</v>
      </c>
      <c r="P598" t="str" cm="1">
        <f t="array" ref="P598">_xlfn.IFS(B598&lt;=25,"Youth",B598&lt;=35,"Young Adult",B598&lt;=50,"Adult",B598&lt;=70,"Senior")</f>
        <v>Senior</v>
      </c>
      <c r="Q598" t="str" cm="1">
        <f t="array" ref="Q598">_xlfn.IFS(G598&lt;10000,"Low Value",G598&lt;=50000,"Mid Value",G598&lt;=150000,"High Value",G598&gt;150000,"Premium")</f>
        <v>Premium</v>
      </c>
      <c r="R598" t="str" cm="1">
        <f t="array" ref="R598">_xlfn.IFS(I598&lt;500,"High Risk",I598&lt;650,"Medium Risk",I598&lt;750,"Low Risk",I598&gt;=750,"Very Low Risk")</f>
        <v>High Risk</v>
      </c>
    </row>
    <row r="599" spans="1:18">
      <c r="A599" t="s">
        <v>631</v>
      </c>
      <c r="B599">
        <v>28</v>
      </c>
      <c r="C599" t="s">
        <v>22</v>
      </c>
      <c r="D599" t="s">
        <v>23</v>
      </c>
      <c r="E599" t="s">
        <v>17</v>
      </c>
      <c r="F599" t="s">
        <v>45</v>
      </c>
      <c r="G599">
        <v>53764.55</v>
      </c>
      <c r="H599">
        <v>150794.47</v>
      </c>
      <c r="I599">
        <v>815</v>
      </c>
      <c r="J599">
        <v>306546.48</v>
      </c>
      <c r="K599" t="s">
        <v>25</v>
      </c>
      <c r="L599">
        <v>50</v>
      </c>
      <c r="M599" s="1">
        <v>44942</v>
      </c>
      <c r="N599" t="s">
        <v>20</v>
      </c>
      <c r="O599" t="str" cm="1">
        <f t="array" ref="O599">_xlfn.IFS(L599&lt;=15, "Low Engagement", L599&lt;=35, "Active", L599&lt;=60, "Highly Active", L599&gt;60, "Power User")</f>
        <v>Highly Active</v>
      </c>
      <c r="P599" t="str" cm="1">
        <f t="array" ref="P599">_xlfn.IFS(B599&lt;=25,"Youth",B599&lt;=35,"Young Adult",B599&lt;=50,"Adult",B599&lt;=70,"Senior")</f>
        <v>Young Adult</v>
      </c>
      <c r="Q599" t="str" cm="1">
        <f t="array" ref="Q599">_xlfn.IFS(G599&lt;10000,"Low Value",G599&lt;=50000,"Mid Value",G599&lt;=150000,"High Value",G599&gt;150000,"Premium")</f>
        <v>High Value</v>
      </c>
      <c r="R599" t="str" cm="1">
        <f t="array" ref="R599">_xlfn.IFS(I599&lt;500,"High Risk",I599&lt;650,"Medium Risk",I599&lt;750,"Low Risk",I599&gt;=750,"Very Low Risk")</f>
        <v>Very Low Risk</v>
      </c>
    </row>
    <row r="600" spans="1:18">
      <c r="A600" t="s">
        <v>632</v>
      </c>
      <c r="B600">
        <v>46</v>
      </c>
      <c r="C600" t="s">
        <v>22</v>
      </c>
      <c r="D600" t="s">
        <v>29</v>
      </c>
      <c r="E600" t="s">
        <v>17</v>
      </c>
      <c r="F600" t="s">
        <v>31</v>
      </c>
      <c r="G600">
        <v>21120.07</v>
      </c>
      <c r="H600">
        <v>129795.88</v>
      </c>
      <c r="I600">
        <v>829</v>
      </c>
      <c r="J600">
        <v>355097.77</v>
      </c>
      <c r="K600" t="s">
        <v>25</v>
      </c>
      <c r="L600">
        <v>9</v>
      </c>
      <c r="M600" s="1">
        <v>45011</v>
      </c>
      <c r="N600" t="s">
        <v>20</v>
      </c>
      <c r="O600" t="str" cm="1">
        <f t="array" ref="O600">_xlfn.IFS(L600&lt;=15, "Low Engagement", L600&lt;=35, "Active", L600&lt;=60, "Highly Active", L600&gt;60, "Power User")</f>
        <v>Low Engagement</v>
      </c>
      <c r="P600" t="str" cm="1">
        <f t="array" ref="P600">_xlfn.IFS(B600&lt;=25,"Youth",B600&lt;=35,"Young Adult",B600&lt;=50,"Adult",B600&lt;=70,"Senior")</f>
        <v>Adult</v>
      </c>
      <c r="Q600" t="str" cm="1">
        <f t="array" ref="Q600">_xlfn.IFS(G600&lt;10000,"Low Value",G600&lt;=50000,"Mid Value",G600&lt;=150000,"High Value",G600&gt;150000,"Premium")</f>
        <v>Mid Value</v>
      </c>
      <c r="R600" t="str" cm="1">
        <f t="array" ref="R600">_xlfn.IFS(I600&lt;500,"High Risk",I600&lt;650,"Medium Risk",I600&lt;750,"Low Risk",I600&gt;=750,"Very Low Risk")</f>
        <v>Very Low Risk</v>
      </c>
    </row>
    <row r="601" spans="1:18">
      <c r="A601" t="s">
        <v>633</v>
      </c>
      <c r="B601">
        <v>53</v>
      </c>
      <c r="C601" t="s">
        <v>22</v>
      </c>
      <c r="D601" t="s">
        <v>23</v>
      </c>
      <c r="E601" t="s">
        <v>24</v>
      </c>
      <c r="F601" t="s">
        <v>18</v>
      </c>
      <c r="G601">
        <v>13490.79</v>
      </c>
      <c r="H601">
        <v>14477.42</v>
      </c>
      <c r="I601">
        <v>606</v>
      </c>
      <c r="J601">
        <v>54578.23</v>
      </c>
      <c r="K601" t="s">
        <v>38</v>
      </c>
      <c r="L601">
        <v>45</v>
      </c>
      <c r="M601" s="1">
        <v>44731</v>
      </c>
      <c r="N601" t="s">
        <v>35</v>
      </c>
      <c r="O601" t="str" cm="1">
        <f t="array" ref="O601">_xlfn.IFS(L601&lt;=15, "Low Engagement", L601&lt;=35, "Active", L601&lt;=60, "Highly Active", L601&gt;60, "Power User")</f>
        <v>Highly Active</v>
      </c>
      <c r="P601" t="str" cm="1">
        <f t="array" ref="P601">_xlfn.IFS(B601&lt;=25,"Youth",B601&lt;=35,"Young Adult",B601&lt;=50,"Adult",B601&lt;=70,"Senior")</f>
        <v>Senior</v>
      </c>
      <c r="Q601" t="str" cm="1">
        <f t="array" ref="Q601">_xlfn.IFS(G601&lt;10000,"Low Value",G601&lt;=50000,"Mid Value",G601&lt;=150000,"High Value",G601&gt;150000,"Premium")</f>
        <v>Mid Value</v>
      </c>
      <c r="R601" t="str" cm="1">
        <f t="array" ref="R601">_xlfn.IFS(I601&lt;500,"High Risk",I601&lt;650,"Medium Risk",I601&lt;750,"Low Risk",I601&gt;=750,"Very Low Risk")</f>
        <v>Medium Risk</v>
      </c>
    </row>
    <row r="602" spans="1:18">
      <c r="A602" t="s">
        <v>634</v>
      </c>
      <c r="B602">
        <v>42</v>
      </c>
      <c r="C602" t="s">
        <v>22</v>
      </c>
      <c r="D602" t="s">
        <v>16</v>
      </c>
      <c r="E602" t="s">
        <v>27</v>
      </c>
      <c r="F602" t="s">
        <v>33</v>
      </c>
      <c r="G602">
        <v>35957.65</v>
      </c>
      <c r="H602">
        <v>184634.35</v>
      </c>
      <c r="I602">
        <v>831</v>
      </c>
      <c r="J602">
        <v>366818.45</v>
      </c>
      <c r="K602" t="s">
        <v>38</v>
      </c>
      <c r="L602">
        <v>28</v>
      </c>
      <c r="M602" s="1">
        <v>45092</v>
      </c>
      <c r="N602" t="s">
        <v>20</v>
      </c>
      <c r="O602" t="str" cm="1">
        <f t="array" ref="O602">_xlfn.IFS(L602&lt;=15, "Low Engagement", L602&lt;=35, "Active", L602&lt;=60, "Highly Active", L602&gt;60, "Power User")</f>
        <v>Active</v>
      </c>
      <c r="P602" t="str" cm="1">
        <f t="array" ref="P602">_xlfn.IFS(B602&lt;=25,"Youth",B602&lt;=35,"Young Adult",B602&lt;=50,"Adult",B602&lt;=70,"Senior")</f>
        <v>Adult</v>
      </c>
      <c r="Q602" t="str" cm="1">
        <f t="array" ref="Q602">_xlfn.IFS(G602&lt;10000,"Low Value",G602&lt;=50000,"Mid Value",G602&lt;=150000,"High Value",G602&gt;150000,"Premium")</f>
        <v>Mid Value</v>
      </c>
      <c r="R602" t="str" cm="1">
        <f t="array" ref="R602">_xlfn.IFS(I602&lt;500,"High Risk",I602&lt;650,"Medium Risk",I602&lt;750,"Low Risk",I602&gt;=750,"Very Low Risk")</f>
        <v>Very Low Risk</v>
      </c>
    </row>
    <row r="603" spans="1:18">
      <c r="A603" t="s">
        <v>635</v>
      </c>
      <c r="B603">
        <v>38</v>
      </c>
      <c r="C603" t="s">
        <v>15</v>
      </c>
      <c r="D603" t="s">
        <v>41</v>
      </c>
      <c r="E603" t="s">
        <v>17</v>
      </c>
      <c r="F603" t="s">
        <v>18</v>
      </c>
      <c r="G603">
        <v>51689.79</v>
      </c>
      <c r="H603">
        <v>27010.17</v>
      </c>
      <c r="I603">
        <v>421</v>
      </c>
      <c r="J603">
        <v>25892.17</v>
      </c>
      <c r="K603" t="s">
        <v>25</v>
      </c>
      <c r="L603">
        <v>13</v>
      </c>
      <c r="M603" s="1">
        <v>44863</v>
      </c>
      <c r="N603" t="s">
        <v>20</v>
      </c>
      <c r="O603" t="str" cm="1">
        <f t="array" ref="O603">_xlfn.IFS(L603&lt;=15, "Low Engagement", L603&lt;=35, "Active", L603&lt;=60, "Highly Active", L603&gt;60, "Power User")</f>
        <v>Low Engagement</v>
      </c>
      <c r="P603" t="str" cm="1">
        <f t="array" ref="P603">_xlfn.IFS(B603&lt;=25,"Youth",B603&lt;=35,"Young Adult",B603&lt;=50,"Adult",B603&lt;=70,"Senior")</f>
        <v>Adult</v>
      </c>
      <c r="Q603" t="str" cm="1">
        <f t="array" ref="Q603">_xlfn.IFS(G603&lt;10000,"Low Value",G603&lt;=50000,"Mid Value",G603&lt;=150000,"High Value",G603&gt;150000,"Premium")</f>
        <v>High Value</v>
      </c>
      <c r="R603" t="str" cm="1">
        <f t="array" ref="R603">_xlfn.IFS(I603&lt;500,"High Risk",I603&lt;650,"Medium Risk",I603&lt;750,"Low Risk",I603&gt;=750,"Very Low Risk")</f>
        <v>High Risk</v>
      </c>
    </row>
    <row r="604" spans="1:18">
      <c r="A604" t="s">
        <v>636</v>
      </c>
      <c r="B604">
        <v>53</v>
      </c>
      <c r="C604" t="s">
        <v>22</v>
      </c>
      <c r="D604" t="s">
        <v>23</v>
      </c>
      <c r="E604" t="s">
        <v>17</v>
      </c>
      <c r="F604" t="s">
        <v>31</v>
      </c>
      <c r="G604">
        <v>198487.17</v>
      </c>
      <c r="H604">
        <v>145506.88</v>
      </c>
      <c r="I604">
        <v>453</v>
      </c>
      <c r="J604">
        <v>11344.07</v>
      </c>
      <c r="K604" t="s">
        <v>19</v>
      </c>
      <c r="L604">
        <v>24</v>
      </c>
      <c r="M604" s="1">
        <v>43182</v>
      </c>
      <c r="N604" t="s">
        <v>20</v>
      </c>
      <c r="O604" t="str" cm="1">
        <f t="array" ref="O604">_xlfn.IFS(L604&lt;=15, "Low Engagement", L604&lt;=35, "Active", L604&lt;=60, "Highly Active", L604&gt;60, "Power User")</f>
        <v>Active</v>
      </c>
      <c r="P604" t="str" cm="1">
        <f t="array" ref="P604">_xlfn.IFS(B604&lt;=25,"Youth",B604&lt;=35,"Young Adult",B604&lt;=50,"Adult",B604&lt;=70,"Senior")</f>
        <v>Senior</v>
      </c>
      <c r="Q604" t="str" cm="1">
        <f t="array" ref="Q604">_xlfn.IFS(G604&lt;10000,"Low Value",G604&lt;=50000,"Mid Value",G604&lt;=150000,"High Value",G604&gt;150000,"Premium")</f>
        <v>Premium</v>
      </c>
      <c r="R604" t="str" cm="1">
        <f t="array" ref="R604">_xlfn.IFS(I604&lt;500,"High Risk",I604&lt;650,"Medium Risk",I604&lt;750,"Low Risk",I604&gt;=750,"Very Low Risk")</f>
        <v>High Risk</v>
      </c>
    </row>
    <row r="605" spans="1:18">
      <c r="A605" t="s">
        <v>637</v>
      </c>
      <c r="B605">
        <v>27</v>
      </c>
      <c r="C605" t="s">
        <v>15</v>
      </c>
      <c r="D605" t="s">
        <v>29</v>
      </c>
      <c r="E605" t="s">
        <v>24</v>
      </c>
      <c r="F605" t="s">
        <v>31</v>
      </c>
      <c r="G605">
        <v>132259.60999999999</v>
      </c>
      <c r="H605">
        <v>12215.63</v>
      </c>
      <c r="I605">
        <v>836</v>
      </c>
      <c r="J605">
        <v>386357.72</v>
      </c>
      <c r="K605" t="s">
        <v>38</v>
      </c>
      <c r="L605">
        <v>45</v>
      </c>
      <c r="M605" s="1">
        <v>44941</v>
      </c>
      <c r="N605" t="s">
        <v>20</v>
      </c>
      <c r="O605" t="str" cm="1">
        <f t="array" ref="O605">_xlfn.IFS(L605&lt;=15, "Low Engagement", L605&lt;=35, "Active", L605&lt;=60, "Highly Active", L605&gt;60, "Power User")</f>
        <v>Highly Active</v>
      </c>
      <c r="P605" t="str" cm="1">
        <f t="array" ref="P605">_xlfn.IFS(B605&lt;=25,"Youth",B605&lt;=35,"Young Adult",B605&lt;=50,"Adult",B605&lt;=70,"Senior")</f>
        <v>Young Adult</v>
      </c>
      <c r="Q605" t="str" cm="1">
        <f t="array" ref="Q605">_xlfn.IFS(G605&lt;10000,"Low Value",G605&lt;=50000,"Mid Value",G605&lt;=150000,"High Value",G605&gt;150000,"Premium")</f>
        <v>High Value</v>
      </c>
      <c r="R605" t="str" cm="1">
        <f t="array" ref="R605">_xlfn.IFS(I605&lt;500,"High Risk",I605&lt;650,"Medium Risk",I605&lt;750,"Low Risk",I605&gt;=750,"Very Low Risk")</f>
        <v>Very Low Risk</v>
      </c>
    </row>
    <row r="606" spans="1:18">
      <c r="A606" t="s">
        <v>638</v>
      </c>
      <c r="B606">
        <v>54</v>
      </c>
      <c r="C606" t="s">
        <v>22</v>
      </c>
      <c r="D606" t="s">
        <v>29</v>
      </c>
      <c r="E606" t="s">
        <v>17</v>
      </c>
      <c r="F606" t="s">
        <v>33</v>
      </c>
      <c r="G606">
        <v>18581.830000000002</v>
      </c>
      <c r="H606">
        <v>109197.67</v>
      </c>
      <c r="I606">
        <v>751</v>
      </c>
      <c r="J606">
        <v>152469.29999999999</v>
      </c>
      <c r="K606" t="s">
        <v>38</v>
      </c>
      <c r="L606">
        <v>59</v>
      </c>
      <c r="M606" s="1">
        <v>43833</v>
      </c>
      <c r="N606" t="s">
        <v>20</v>
      </c>
      <c r="O606" t="str" cm="1">
        <f t="array" ref="O606">_xlfn.IFS(L606&lt;=15, "Low Engagement", L606&lt;=35, "Active", L606&lt;=60, "Highly Active", L606&gt;60, "Power User")</f>
        <v>Highly Active</v>
      </c>
      <c r="P606" t="str" cm="1">
        <f t="array" ref="P606">_xlfn.IFS(B606&lt;=25,"Youth",B606&lt;=35,"Young Adult",B606&lt;=50,"Adult",B606&lt;=70,"Senior")</f>
        <v>Senior</v>
      </c>
      <c r="Q606" t="str" cm="1">
        <f t="array" ref="Q606">_xlfn.IFS(G606&lt;10000,"Low Value",G606&lt;=50000,"Mid Value",G606&lt;=150000,"High Value",G606&gt;150000,"Premium")</f>
        <v>Mid Value</v>
      </c>
      <c r="R606" t="str" cm="1">
        <f t="array" ref="R606">_xlfn.IFS(I606&lt;500,"High Risk",I606&lt;650,"Medium Risk",I606&lt;750,"Low Risk",I606&gt;=750,"Very Low Risk")</f>
        <v>Very Low Risk</v>
      </c>
    </row>
    <row r="607" spans="1:18">
      <c r="A607" t="s">
        <v>639</v>
      </c>
      <c r="B607">
        <v>26</v>
      </c>
      <c r="C607" t="s">
        <v>22</v>
      </c>
      <c r="D607" t="s">
        <v>37</v>
      </c>
      <c r="E607" t="s">
        <v>17</v>
      </c>
      <c r="F607" t="s">
        <v>31</v>
      </c>
      <c r="G607">
        <v>107487.98</v>
      </c>
      <c r="H607">
        <v>236274.16</v>
      </c>
      <c r="I607">
        <v>468</v>
      </c>
      <c r="J607">
        <v>24503.58</v>
      </c>
      <c r="K607" t="s">
        <v>25</v>
      </c>
      <c r="L607">
        <v>10</v>
      </c>
      <c r="M607" s="1">
        <v>43531</v>
      </c>
      <c r="N607" t="s">
        <v>20</v>
      </c>
      <c r="O607" t="str" cm="1">
        <f t="array" ref="O607">_xlfn.IFS(L607&lt;=15, "Low Engagement", L607&lt;=35, "Active", L607&lt;=60, "Highly Active", L607&gt;60, "Power User")</f>
        <v>Low Engagement</v>
      </c>
      <c r="P607" t="str" cm="1">
        <f t="array" ref="P607">_xlfn.IFS(B607&lt;=25,"Youth",B607&lt;=35,"Young Adult",B607&lt;=50,"Adult",B607&lt;=70,"Senior")</f>
        <v>Young Adult</v>
      </c>
      <c r="Q607" t="str" cm="1">
        <f t="array" ref="Q607">_xlfn.IFS(G607&lt;10000,"Low Value",G607&lt;=50000,"Mid Value",G607&lt;=150000,"High Value",G607&gt;150000,"Premium")</f>
        <v>High Value</v>
      </c>
      <c r="R607" t="str" cm="1">
        <f t="array" ref="R607">_xlfn.IFS(I607&lt;500,"High Risk",I607&lt;650,"Medium Risk",I607&lt;750,"Low Risk",I607&gt;=750,"Very Low Risk")</f>
        <v>High Risk</v>
      </c>
    </row>
    <row r="608" spans="1:18">
      <c r="A608" t="s">
        <v>640</v>
      </c>
      <c r="B608">
        <v>41</v>
      </c>
      <c r="C608" t="s">
        <v>15</v>
      </c>
      <c r="D608" t="s">
        <v>41</v>
      </c>
      <c r="E608" t="s">
        <v>17</v>
      </c>
      <c r="F608" t="s">
        <v>31</v>
      </c>
      <c r="G608">
        <v>101845.82</v>
      </c>
      <c r="H608">
        <v>292013.58</v>
      </c>
      <c r="I608">
        <v>358</v>
      </c>
      <c r="J608">
        <v>24678.32</v>
      </c>
      <c r="K608" t="s">
        <v>19</v>
      </c>
      <c r="L608">
        <v>42</v>
      </c>
      <c r="M608" s="1">
        <v>44497</v>
      </c>
      <c r="N608" t="s">
        <v>20</v>
      </c>
      <c r="O608" t="str" cm="1">
        <f t="array" ref="O608">_xlfn.IFS(L608&lt;=15, "Low Engagement", L608&lt;=35, "Active", L608&lt;=60, "Highly Active", L608&gt;60, "Power User")</f>
        <v>Highly Active</v>
      </c>
      <c r="P608" t="str" cm="1">
        <f t="array" ref="P608">_xlfn.IFS(B608&lt;=25,"Youth",B608&lt;=35,"Young Adult",B608&lt;=50,"Adult",B608&lt;=70,"Senior")</f>
        <v>Adult</v>
      </c>
      <c r="Q608" t="str" cm="1">
        <f t="array" ref="Q608">_xlfn.IFS(G608&lt;10000,"Low Value",G608&lt;=50000,"Mid Value",G608&lt;=150000,"High Value",G608&gt;150000,"Premium")</f>
        <v>High Value</v>
      </c>
      <c r="R608" t="str" cm="1">
        <f t="array" ref="R608">_xlfn.IFS(I608&lt;500,"High Risk",I608&lt;650,"Medium Risk",I608&lt;750,"Low Risk",I608&gt;=750,"Very Low Risk")</f>
        <v>High Risk</v>
      </c>
    </row>
    <row r="609" spans="1:18">
      <c r="A609" t="s">
        <v>641</v>
      </c>
      <c r="B609">
        <v>52</v>
      </c>
      <c r="C609" t="s">
        <v>22</v>
      </c>
      <c r="D609" t="s">
        <v>37</v>
      </c>
      <c r="E609" t="s">
        <v>17</v>
      </c>
      <c r="F609" t="s">
        <v>45</v>
      </c>
      <c r="G609">
        <v>114875.52</v>
      </c>
      <c r="H609">
        <v>284159.65999999997</v>
      </c>
      <c r="I609">
        <v>600</v>
      </c>
      <c r="J609">
        <v>139843.84</v>
      </c>
      <c r="K609" t="s">
        <v>38</v>
      </c>
      <c r="L609">
        <v>22</v>
      </c>
      <c r="M609" s="1">
        <v>43612</v>
      </c>
      <c r="N609" t="s">
        <v>35</v>
      </c>
      <c r="O609" t="str" cm="1">
        <f t="array" ref="O609">_xlfn.IFS(L609&lt;=15, "Low Engagement", L609&lt;=35, "Active", L609&lt;=60, "Highly Active", L609&gt;60, "Power User")</f>
        <v>Active</v>
      </c>
      <c r="P609" t="str" cm="1">
        <f t="array" ref="P609">_xlfn.IFS(B609&lt;=25,"Youth",B609&lt;=35,"Young Adult",B609&lt;=50,"Adult",B609&lt;=70,"Senior")</f>
        <v>Senior</v>
      </c>
      <c r="Q609" t="str" cm="1">
        <f t="array" ref="Q609">_xlfn.IFS(G609&lt;10000,"Low Value",G609&lt;=50000,"Mid Value",G609&lt;=150000,"High Value",G609&gt;150000,"Premium")</f>
        <v>High Value</v>
      </c>
      <c r="R609" t="str" cm="1">
        <f t="array" ref="R609">_xlfn.IFS(I609&lt;500,"High Risk",I609&lt;650,"Medium Risk",I609&lt;750,"Low Risk",I609&gt;=750,"Very Low Risk")</f>
        <v>Medium Risk</v>
      </c>
    </row>
    <row r="610" spans="1:18">
      <c r="A610" t="s">
        <v>642</v>
      </c>
      <c r="B610">
        <v>66</v>
      </c>
      <c r="C610" t="s">
        <v>15</v>
      </c>
      <c r="D610" t="s">
        <v>41</v>
      </c>
      <c r="E610" t="s">
        <v>24</v>
      </c>
      <c r="F610" t="s">
        <v>31</v>
      </c>
      <c r="G610">
        <v>184453.11</v>
      </c>
      <c r="H610">
        <v>5319.65</v>
      </c>
      <c r="I610">
        <v>849</v>
      </c>
      <c r="J610">
        <v>353193.15</v>
      </c>
      <c r="K610" t="s">
        <v>25</v>
      </c>
      <c r="L610">
        <v>39</v>
      </c>
      <c r="M610" s="1">
        <v>44466</v>
      </c>
      <c r="N610" t="s">
        <v>20</v>
      </c>
      <c r="O610" t="str" cm="1">
        <f t="array" ref="O610">_xlfn.IFS(L610&lt;=15, "Low Engagement", L610&lt;=35, "Active", L610&lt;=60, "Highly Active", L610&gt;60, "Power User")</f>
        <v>Highly Active</v>
      </c>
      <c r="P610" t="str" cm="1">
        <f t="array" ref="P610">_xlfn.IFS(B610&lt;=25,"Youth",B610&lt;=35,"Young Adult",B610&lt;=50,"Adult",B610&lt;=70,"Senior")</f>
        <v>Senior</v>
      </c>
      <c r="Q610" t="str" cm="1">
        <f t="array" ref="Q610">_xlfn.IFS(G610&lt;10000,"Low Value",G610&lt;=50000,"Mid Value",G610&lt;=150000,"High Value",G610&gt;150000,"Premium")</f>
        <v>Premium</v>
      </c>
      <c r="R610" t="str" cm="1">
        <f t="array" ref="R610">_xlfn.IFS(I610&lt;500,"High Risk",I610&lt;650,"Medium Risk",I610&lt;750,"Low Risk",I610&gt;=750,"Very Low Risk")</f>
        <v>Very Low Risk</v>
      </c>
    </row>
    <row r="611" spans="1:18">
      <c r="A611" t="s">
        <v>643</v>
      </c>
      <c r="B611">
        <v>52</v>
      </c>
      <c r="C611" t="s">
        <v>15</v>
      </c>
      <c r="D611" t="s">
        <v>23</v>
      </c>
      <c r="E611" t="s">
        <v>17</v>
      </c>
      <c r="F611" t="s">
        <v>18</v>
      </c>
      <c r="G611">
        <v>44635.76</v>
      </c>
      <c r="H611">
        <v>83374.720000000001</v>
      </c>
      <c r="I611">
        <v>416</v>
      </c>
      <c r="J611">
        <v>20638.599999999999</v>
      </c>
      <c r="K611" t="s">
        <v>19</v>
      </c>
      <c r="L611">
        <v>22</v>
      </c>
      <c r="M611" s="1">
        <v>43311</v>
      </c>
      <c r="N611" t="s">
        <v>20</v>
      </c>
      <c r="O611" t="str" cm="1">
        <f t="array" ref="O611">_xlfn.IFS(L611&lt;=15, "Low Engagement", L611&lt;=35, "Active", L611&lt;=60, "Highly Active", L611&gt;60, "Power User")</f>
        <v>Active</v>
      </c>
      <c r="P611" t="str" cm="1">
        <f t="array" ref="P611">_xlfn.IFS(B611&lt;=25,"Youth",B611&lt;=35,"Young Adult",B611&lt;=50,"Adult",B611&lt;=70,"Senior")</f>
        <v>Senior</v>
      </c>
      <c r="Q611" t="str" cm="1">
        <f t="array" ref="Q611">_xlfn.IFS(G611&lt;10000,"Low Value",G611&lt;=50000,"Mid Value",G611&lt;=150000,"High Value",G611&gt;150000,"Premium")</f>
        <v>Mid Value</v>
      </c>
      <c r="R611" t="str" cm="1">
        <f t="array" ref="R611">_xlfn.IFS(I611&lt;500,"High Risk",I611&lt;650,"Medium Risk",I611&lt;750,"Low Risk",I611&gt;=750,"Very Low Risk")</f>
        <v>High Risk</v>
      </c>
    </row>
    <row r="612" spans="1:18">
      <c r="A612" t="s">
        <v>644</v>
      </c>
      <c r="B612">
        <v>65</v>
      </c>
      <c r="C612" t="s">
        <v>15</v>
      </c>
      <c r="D612" t="s">
        <v>37</v>
      </c>
      <c r="E612" t="s">
        <v>17</v>
      </c>
      <c r="F612" t="s">
        <v>31</v>
      </c>
      <c r="G612">
        <v>198939.03</v>
      </c>
      <c r="H612">
        <v>288097.34999999998</v>
      </c>
      <c r="I612">
        <v>426</v>
      </c>
      <c r="J612">
        <v>30714.74</v>
      </c>
      <c r="K612" t="s">
        <v>25</v>
      </c>
      <c r="L612">
        <v>37</v>
      </c>
      <c r="M612" s="1">
        <v>43825</v>
      </c>
      <c r="N612" t="s">
        <v>20</v>
      </c>
      <c r="O612" t="str" cm="1">
        <f t="array" ref="O612">_xlfn.IFS(L612&lt;=15, "Low Engagement", L612&lt;=35, "Active", L612&lt;=60, "Highly Active", L612&gt;60, "Power User")</f>
        <v>Highly Active</v>
      </c>
      <c r="P612" t="str" cm="1">
        <f t="array" ref="P612">_xlfn.IFS(B612&lt;=25,"Youth",B612&lt;=35,"Young Adult",B612&lt;=50,"Adult",B612&lt;=70,"Senior")</f>
        <v>Senior</v>
      </c>
      <c r="Q612" t="str" cm="1">
        <f t="array" ref="Q612">_xlfn.IFS(G612&lt;10000,"Low Value",G612&lt;=50000,"Mid Value",G612&lt;=150000,"High Value",G612&gt;150000,"Premium")</f>
        <v>Premium</v>
      </c>
      <c r="R612" t="str" cm="1">
        <f t="array" ref="R612">_xlfn.IFS(I612&lt;500,"High Risk",I612&lt;650,"Medium Risk",I612&lt;750,"Low Risk",I612&gt;=750,"Very Low Risk")</f>
        <v>High Risk</v>
      </c>
    </row>
    <row r="613" spans="1:18">
      <c r="A613" t="s">
        <v>645</v>
      </c>
      <c r="B613">
        <v>53</v>
      </c>
      <c r="C613" t="s">
        <v>15</v>
      </c>
      <c r="D613" t="s">
        <v>37</v>
      </c>
      <c r="E613" t="s">
        <v>17</v>
      </c>
      <c r="F613" t="s">
        <v>45</v>
      </c>
      <c r="G613">
        <v>239032.53</v>
      </c>
      <c r="H613">
        <v>148415.98000000001</v>
      </c>
      <c r="I613">
        <v>704</v>
      </c>
      <c r="J613">
        <v>343210.52</v>
      </c>
      <c r="K613" t="s">
        <v>25</v>
      </c>
      <c r="L613">
        <v>52</v>
      </c>
      <c r="M613" s="1">
        <v>44698</v>
      </c>
      <c r="N613" t="s">
        <v>20</v>
      </c>
      <c r="O613" t="str" cm="1">
        <f t="array" ref="O613">_xlfn.IFS(L613&lt;=15, "Low Engagement", L613&lt;=35, "Active", L613&lt;=60, "Highly Active", L613&gt;60, "Power User")</f>
        <v>Highly Active</v>
      </c>
      <c r="P613" t="str" cm="1">
        <f t="array" ref="P613">_xlfn.IFS(B613&lt;=25,"Youth",B613&lt;=35,"Young Adult",B613&lt;=50,"Adult",B613&lt;=70,"Senior")</f>
        <v>Senior</v>
      </c>
      <c r="Q613" t="str" cm="1">
        <f t="array" ref="Q613">_xlfn.IFS(G613&lt;10000,"Low Value",G613&lt;=50000,"Mid Value",G613&lt;=150000,"High Value",G613&gt;150000,"Premium")</f>
        <v>Premium</v>
      </c>
      <c r="R613" t="str" cm="1">
        <f t="array" ref="R613">_xlfn.IFS(I613&lt;500,"High Risk",I613&lt;650,"Medium Risk",I613&lt;750,"Low Risk",I613&gt;=750,"Very Low Risk")</f>
        <v>Low Risk</v>
      </c>
    </row>
    <row r="614" spans="1:18">
      <c r="A614" t="s">
        <v>646</v>
      </c>
      <c r="B614">
        <v>35</v>
      </c>
      <c r="C614" t="s">
        <v>22</v>
      </c>
      <c r="D614" t="s">
        <v>23</v>
      </c>
      <c r="E614" t="s">
        <v>17</v>
      </c>
      <c r="F614" t="s">
        <v>33</v>
      </c>
      <c r="G614">
        <v>95114.08</v>
      </c>
      <c r="H614">
        <v>78323.360000000001</v>
      </c>
      <c r="I614">
        <v>698</v>
      </c>
      <c r="J614">
        <v>97270.52</v>
      </c>
      <c r="K614" t="s">
        <v>25</v>
      </c>
      <c r="L614">
        <v>39</v>
      </c>
      <c r="M614" s="1">
        <v>44247</v>
      </c>
      <c r="N614" t="s">
        <v>20</v>
      </c>
      <c r="O614" t="str" cm="1">
        <f t="array" ref="O614">_xlfn.IFS(L614&lt;=15, "Low Engagement", L614&lt;=35, "Active", L614&lt;=60, "Highly Active", L614&gt;60, "Power User")</f>
        <v>Highly Active</v>
      </c>
      <c r="P614" t="str" cm="1">
        <f t="array" ref="P614">_xlfn.IFS(B614&lt;=25,"Youth",B614&lt;=35,"Young Adult",B614&lt;=50,"Adult",B614&lt;=70,"Senior")</f>
        <v>Young Adult</v>
      </c>
      <c r="Q614" t="str" cm="1">
        <f t="array" ref="Q614">_xlfn.IFS(G614&lt;10000,"Low Value",G614&lt;=50000,"Mid Value",G614&lt;=150000,"High Value",G614&gt;150000,"Premium")</f>
        <v>High Value</v>
      </c>
      <c r="R614" t="str" cm="1">
        <f t="array" ref="R614">_xlfn.IFS(I614&lt;500,"High Risk",I614&lt;650,"Medium Risk",I614&lt;750,"Low Risk",I614&gt;=750,"Very Low Risk")</f>
        <v>Low Risk</v>
      </c>
    </row>
    <row r="615" spans="1:18">
      <c r="A615" t="s">
        <v>647</v>
      </c>
      <c r="B615">
        <v>66</v>
      </c>
      <c r="C615" t="s">
        <v>22</v>
      </c>
      <c r="D615" t="s">
        <v>41</v>
      </c>
      <c r="E615" t="s">
        <v>17</v>
      </c>
      <c r="F615" t="s">
        <v>31</v>
      </c>
      <c r="G615">
        <v>25428.69</v>
      </c>
      <c r="H615">
        <v>217959.15</v>
      </c>
      <c r="I615">
        <v>814</v>
      </c>
      <c r="J615">
        <v>343348.44</v>
      </c>
      <c r="K615" t="s">
        <v>38</v>
      </c>
      <c r="L615">
        <v>20</v>
      </c>
      <c r="M615" s="1">
        <v>44911</v>
      </c>
      <c r="N615" t="s">
        <v>35</v>
      </c>
      <c r="O615" t="str" cm="1">
        <f t="array" ref="O615">_xlfn.IFS(L615&lt;=15, "Low Engagement", L615&lt;=35, "Active", L615&lt;=60, "Highly Active", L615&gt;60, "Power User")</f>
        <v>Active</v>
      </c>
      <c r="P615" t="str" cm="1">
        <f t="array" ref="P615">_xlfn.IFS(B615&lt;=25,"Youth",B615&lt;=35,"Young Adult",B615&lt;=50,"Adult",B615&lt;=70,"Senior")</f>
        <v>Senior</v>
      </c>
      <c r="Q615" t="str" cm="1">
        <f t="array" ref="Q615">_xlfn.IFS(G615&lt;10000,"Low Value",G615&lt;=50000,"Mid Value",G615&lt;=150000,"High Value",G615&gt;150000,"Premium")</f>
        <v>Mid Value</v>
      </c>
      <c r="R615" t="str" cm="1">
        <f t="array" ref="R615">_xlfn.IFS(I615&lt;500,"High Risk",I615&lt;650,"Medium Risk",I615&lt;750,"Low Risk",I615&gt;=750,"Very Low Risk")</f>
        <v>Very Low Risk</v>
      </c>
    </row>
    <row r="616" spans="1:18">
      <c r="A616" t="s">
        <v>648</v>
      </c>
      <c r="B616">
        <v>56</v>
      </c>
      <c r="C616" t="s">
        <v>15</v>
      </c>
      <c r="D616" t="s">
        <v>23</v>
      </c>
      <c r="E616" t="s">
        <v>24</v>
      </c>
      <c r="F616" t="s">
        <v>31</v>
      </c>
      <c r="G616">
        <v>93574.43</v>
      </c>
      <c r="H616">
        <v>5688.41</v>
      </c>
      <c r="I616">
        <v>797</v>
      </c>
      <c r="J616">
        <v>132537.32999999999</v>
      </c>
      <c r="K616" t="s">
        <v>25</v>
      </c>
      <c r="L616">
        <v>10</v>
      </c>
      <c r="M616" s="1">
        <v>44892</v>
      </c>
      <c r="N616" t="s">
        <v>20</v>
      </c>
      <c r="O616" t="str" cm="1">
        <f t="array" ref="O616">_xlfn.IFS(L616&lt;=15, "Low Engagement", L616&lt;=35, "Active", L616&lt;=60, "Highly Active", L616&gt;60, "Power User")</f>
        <v>Low Engagement</v>
      </c>
      <c r="P616" t="str" cm="1">
        <f t="array" ref="P616">_xlfn.IFS(B616&lt;=25,"Youth",B616&lt;=35,"Young Adult",B616&lt;=50,"Adult",B616&lt;=70,"Senior")</f>
        <v>Senior</v>
      </c>
      <c r="Q616" t="str" cm="1">
        <f t="array" ref="Q616">_xlfn.IFS(G616&lt;10000,"Low Value",G616&lt;=50000,"Mid Value",G616&lt;=150000,"High Value",G616&gt;150000,"Premium")</f>
        <v>High Value</v>
      </c>
      <c r="R616" t="str" cm="1">
        <f t="array" ref="R616">_xlfn.IFS(I616&lt;500,"High Risk",I616&lt;650,"Medium Risk",I616&lt;750,"Low Risk",I616&gt;=750,"Very Low Risk")</f>
        <v>Very Low Risk</v>
      </c>
    </row>
    <row r="617" spans="1:18">
      <c r="A617" t="s">
        <v>649</v>
      </c>
      <c r="B617">
        <v>49</v>
      </c>
      <c r="C617" t="s">
        <v>22</v>
      </c>
      <c r="D617" t="s">
        <v>16</v>
      </c>
      <c r="E617" t="s">
        <v>17</v>
      </c>
      <c r="F617" t="s">
        <v>18</v>
      </c>
      <c r="G617">
        <v>24637.82</v>
      </c>
      <c r="H617">
        <v>94829.15</v>
      </c>
      <c r="I617">
        <v>827</v>
      </c>
      <c r="J617">
        <v>472501.47</v>
      </c>
      <c r="K617" t="s">
        <v>25</v>
      </c>
      <c r="L617">
        <v>10</v>
      </c>
      <c r="M617" s="1">
        <v>43933</v>
      </c>
      <c r="N617" t="s">
        <v>20</v>
      </c>
      <c r="O617" t="str" cm="1">
        <f t="array" ref="O617">_xlfn.IFS(L617&lt;=15, "Low Engagement", L617&lt;=35, "Active", L617&lt;=60, "Highly Active", L617&gt;60, "Power User")</f>
        <v>Low Engagement</v>
      </c>
      <c r="P617" t="str" cm="1">
        <f t="array" ref="P617">_xlfn.IFS(B617&lt;=25,"Youth",B617&lt;=35,"Young Adult",B617&lt;=50,"Adult",B617&lt;=70,"Senior")</f>
        <v>Adult</v>
      </c>
      <c r="Q617" t="str" cm="1">
        <f t="array" ref="Q617">_xlfn.IFS(G617&lt;10000,"Low Value",G617&lt;=50000,"Mid Value",G617&lt;=150000,"High Value",G617&gt;150000,"Premium")</f>
        <v>Mid Value</v>
      </c>
      <c r="R617" t="str" cm="1">
        <f t="array" ref="R617">_xlfn.IFS(I617&lt;500,"High Risk",I617&lt;650,"Medium Risk",I617&lt;750,"Low Risk",I617&gt;=750,"Very Low Risk")</f>
        <v>Very Low Risk</v>
      </c>
    </row>
    <row r="618" spans="1:18">
      <c r="A618" t="s">
        <v>650</v>
      </c>
      <c r="B618">
        <v>41</v>
      </c>
      <c r="C618" t="s">
        <v>22</v>
      </c>
      <c r="D618" t="s">
        <v>23</v>
      </c>
      <c r="E618" t="s">
        <v>47</v>
      </c>
      <c r="F618" t="s">
        <v>33</v>
      </c>
      <c r="G618">
        <v>126979.07</v>
      </c>
      <c r="H618">
        <v>26981.23</v>
      </c>
      <c r="I618">
        <v>697</v>
      </c>
      <c r="J618">
        <v>185037.15</v>
      </c>
      <c r="K618" t="s">
        <v>38</v>
      </c>
      <c r="L618">
        <v>26</v>
      </c>
      <c r="M618" s="1">
        <v>45095</v>
      </c>
      <c r="N618" t="s">
        <v>20</v>
      </c>
      <c r="O618" t="str" cm="1">
        <f t="array" ref="O618">_xlfn.IFS(L618&lt;=15, "Low Engagement", L618&lt;=35, "Active", L618&lt;=60, "Highly Active", L618&gt;60, "Power User")</f>
        <v>Active</v>
      </c>
      <c r="P618" t="str" cm="1">
        <f t="array" ref="P618">_xlfn.IFS(B618&lt;=25,"Youth",B618&lt;=35,"Young Adult",B618&lt;=50,"Adult",B618&lt;=70,"Senior")</f>
        <v>Adult</v>
      </c>
      <c r="Q618" t="str" cm="1">
        <f t="array" ref="Q618">_xlfn.IFS(G618&lt;10000,"Low Value",G618&lt;=50000,"Mid Value",G618&lt;=150000,"High Value",G618&gt;150000,"Premium")</f>
        <v>High Value</v>
      </c>
      <c r="R618" t="str" cm="1">
        <f t="array" ref="R618">_xlfn.IFS(I618&lt;500,"High Risk",I618&lt;650,"Medium Risk",I618&lt;750,"Low Risk",I618&gt;=750,"Very Low Risk")</f>
        <v>Low Risk</v>
      </c>
    </row>
    <row r="619" spans="1:18">
      <c r="A619" t="s">
        <v>651</v>
      </c>
      <c r="B619">
        <v>40</v>
      </c>
      <c r="C619" t="s">
        <v>15</v>
      </c>
      <c r="D619" t="s">
        <v>29</v>
      </c>
      <c r="E619" t="s">
        <v>24</v>
      </c>
      <c r="F619" t="s">
        <v>33</v>
      </c>
      <c r="G619">
        <v>119748.74</v>
      </c>
      <c r="H619">
        <v>3249.58</v>
      </c>
      <c r="I619">
        <v>564</v>
      </c>
      <c r="J619">
        <v>57065.08</v>
      </c>
      <c r="K619" t="s">
        <v>38</v>
      </c>
      <c r="L619">
        <v>25</v>
      </c>
      <c r="M619" s="1">
        <v>44372</v>
      </c>
      <c r="N619" t="s">
        <v>20</v>
      </c>
      <c r="O619" t="str" cm="1">
        <f t="array" ref="O619">_xlfn.IFS(L619&lt;=15, "Low Engagement", L619&lt;=35, "Active", L619&lt;=60, "Highly Active", L619&gt;60, "Power User")</f>
        <v>Active</v>
      </c>
      <c r="P619" t="str" cm="1">
        <f t="array" ref="P619">_xlfn.IFS(B619&lt;=25,"Youth",B619&lt;=35,"Young Adult",B619&lt;=50,"Adult",B619&lt;=70,"Senior")</f>
        <v>Adult</v>
      </c>
      <c r="Q619" t="str" cm="1">
        <f t="array" ref="Q619">_xlfn.IFS(G619&lt;10000,"Low Value",G619&lt;=50000,"Mid Value",G619&lt;=150000,"High Value",G619&gt;150000,"Premium")</f>
        <v>High Value</v>
      </c>
      <c r="R619" t="str" cm="1">
        <f t="array" ref="R619">_xlfn.IFS(I619&lt;500,"High Risk",I619&lt;650,"Medium Risk",I619&lt;750,"Low Risk",I619&gt;=750,"Very Low Risk")</f>
        <v>Medium Risk</v>
      </c>
    </row>
    <row r="620" spans="1:18">
      <c r="A620" t="s">
        <v>652</v>
      </c>
      <c r="B620">
        <v>49</v>
      </c>
      <c r="C620" t="s">
        <v>22</v>
      </c>
      <c r="D620" t="s">
        <v>16</v>
      </c>
      <c r="E620" t="s">
        <v>17</v>
      </c>
      <c r="F620" t="s">
        <v>18</v>
      </c>
      <c r="G620">
        <v>82593.820000000007</v>
      </c>
      <c r="H620">
        <v>38030.03</v>
      </c>
      <c r="I620">
        <v>562</v>
      </c>
      <c r="J620">
        <v>20514.98</v>
      </c>
      <c r="K620" t="s">
        <v>19</v>
      </c>
      <c r="L620">
        <v>53</v>
      </c>
      <c r="M620" s="1">
        <v>44635</v>
      </c>
      <c r="N620" t="s">
        <v>20</v>
      </c>
      <c r="O620" t="str" cm="1">
        <f t="array" ref="O620">_xlfn.IFS(L620&lt;=15, "Low Engagement", L620&lt;=35, "Active", L620&lt;=60, "Highly Active", L620&gt;60, "Power User")</f>
        <v>Highly Active</v>
      </c>
      <c r="P620" t="str" cm="1">
        <f t="array" ref="P620">_xlfn.IFS(B620&lt;=25,"Youth",B620&lt;=35,"Young Adult",B620&lt;=50,"Adult",B620&lt;=70,"Senior")</f>
        <v>Adult</v>
      </c>
      <c r="Q620" t="str" cm="1">
        <f t="array" ref="Q620">_xlfn.IFS(G620&lt;10000,"Low Value",G620&lt;=50000,"Mid Value",G620&lt;=150000,"High Value",G620&gt;150000,"Premium")</f>
        <v>High Value</v>
      </c>
      <c r="R620" t="str" cm="1">
        <f t="array" ref="R620">_xlfn.IFS(I620&lt;500,"High Risk",I620&lt;650,"Medium Risk",I620&lt;750,"Low Risk",I620&gt;=750,"Very Low Risk")</f>
        <v>Medium Risk</v>
      </c>
    </row>
    <row r="621" spans="1:18">
      <c r="A621" t="s">
        <v>653</v>
      </c>
      <c r="B621">
        <v>54</v>
      </c>
      <c r="C621" t="s">
        <v>15</v>
      </c>
      <c r="D621" t="s">
        <v>29</v>
      </c>
      <c r="E621" t="s">
        <v>17</v>
      </c>
      <c r="F621" t="s">
        <v>18</v>
      </c>
      <c r="G621">
        <v>72637.33</v>
      </c>
      <c r="H621">
        <v>95372.2</v>
      </c>
      <c r="I621">
        <v>697</v>
      </c>
      <c r="J621">
        <v>196993.34</v>
      </c>
      <c r="K621" t="s">
        <v>19</v>
      </c>
      <c r="L621">
        <v>56</v>
      </c>
      <c r="M621" s="1">
        <v>43417</v>
      </c>
      <c r="N621" t="s">
        <v>20</v>
      </c>
      <c r="O621" t="str" cm="1">
        <f t="array" ref="O621">_xlfn.IFS(L621&lt;=15, "Low Engagement", L621&lt;=35, "Active", L621&lt;=60, "Highly Active", L621&gt;60, "Power User")</f>
        <v>Highly Active</v>
      </c>
      <c r="P621" t="str" cm="1">
        <f t="array" ref="P621">_xlfn.IFS(B621&lt;=25,"Youth",B621&lt;=35,"Young Adult",B621&lt;=50,"Adult",B621&lt;=70,"Senior")</f>
        <v>Senior</v>
      </c>
      <c r="Q621" t="str" cm="1">
        <f t="array" ref="Q621">_xlfn.IFS(G621&lt;10000,"Low Value",G621&lt;=50000,"Mid Value",G621&lt;=150000,"High Value",G621&gt;150000,"Premium")</f>
        <v>High Value</v>
      </c>
      <c r="R621" t="str" cm="1">
        <f t="array" ref="R621">_xlfn.IFS(I621&lt;500,"High Risk",I621&lt;650,"Medium Risk",I621&lt;750,"Low Risk",I621&gt;=750,"Very Low Risk")</f>
        <v>Low Risk</v>
      </c>
    </row>
    <row r="622" spans="1:18">
      <c r="A622" t="s">
        <v>654</v>
      </c>
      <c r="B622">
        <v>29</v>
      </c>
      <c r="C622" t="s">
        <v>15</v>
      </c>
      <c r="D622" t="s">
        <v>29</v>
      </c>
      <c r="E622" t="s">
        <v>47</v>
      </c>
      <c r="F622" t="s">
        <v>45</v>
      </c>
      <c r="G622">
        <v>424707.45</v>
      </c>
      <c r="H622">
        <v>20173.64</v>
      </c>
      <c r="I622">
        <v>826</v>
      </c>
      <c r="J622">
        <v>299738.90000000002</v>
      </c>
      <c r="K622" t="s">
        <v>38</v>
      </c>
      <c r="L622">
        <v>28</v>
      </c>
      <c r="M622" s="1">
        <v>44996</v>
      </c>
      <c r="N622" t="s">
        <v>20</v>
      </c>
      <c r="O622" t="str" cm="1">
        <f t="array" ref="O622">_xlfn.IFS(L622&lt;=15, "Low Engagement", L622&lt;=35, "Active", L622&lt;=60, "Highly Active", L622&gt;60, "Power User")</f>
        <v>Active</v>
      </c>
      <c r="P622" t="str" cm="1">
        <f t="array" ref="P622">_xlfn.IFS(B622&lt;=25,"Youth",B622&lt;=35,"Young Adult",B622&lt;=50,"Adult",B622&lt;=70,"Senior")</f>
        <v>Young Adult</v>
      </c>
      <c r="Q622" t="str" cm="1">
        <f t="array" ref="Q622">_xlfn.IFS(G622&lt;10000,"Low Value",G622&lt;=50000,"Mid Value",G622&lt;=150000,"High Value",G622&gt;150000,"Premium")</f>
        <v>Premium</v>
      </c>
      <c r="R622" t="str" cm="1">
        <f t="array" ref="R622">_xlfn.IFS(I622&lt;500,"High Risk",I622&lt;650,"Medium Risk",I622&lt;750,"Low Risk",I622&gt;=750,"Very Low Risk")</f>
        <v>Very Low Risk</v>
      </c>
    </row>
    <row r="623" spans="1:18">
      <c r="A623" t="s">
        <v>655</v>
      </c>
      <c r="B623">
        <v>66</v>
      </c>
      <c r="C623" t="s">
        <v>22</v>
      </c>
      <c r="D623" t="s">
        <v>23</v>
      </c>
      <c r="E623" t="s">
        <v>17</v>
      </c>
      <c r="F623" t="s">
        <v>18</v>
      </c>
      <c r="G623">
        <v>20882.05</v>
      </c>
      <c r="H623">
        <v>54464.6</v>
      </c>
      <c r="I623">
        <v>735</v>
      </c>
      <c r="J623">
        <v>138964.04999999999</v>
      </c>
      <c r="K623" t="s">
        <v>38</v>
      </c>
      <c r="L623">
        <v>13</v>
      </c>
      <c r="M623" s="1">
        <v>45005</v>
      </c>
      <c r="N623" t="s">
        <v>20</v>
      </c>
      <c r="O623" t="str" cm="1">
        <f t="array" ref="O623">_xlfn.IFS(L623&lt;=15, "Low Engagement", L623&lt;=35, "Active", L623&lt;=60, "Highly Active", L623&gt;60, "Power User")</f>
        <v>Low Engagement</v>
      </c>
      <c r="P623" t="str" cm="1">
        <f t="array" ref="P623">_xlfn.IFS(B623&lt;=25,"Youth",B623&lt;=35,"Young Adult",B623&lt;=50,"Adult",B623&lt;=70,"Senior")</f>
        <v>Senior</v>
      </c>
      <c r="Q623" t="str" cm="1">
        <f t="array" ref="Q623">_xlfn.IFS(G623&lt;10000,"Low Value",G623&lt;=50000,"Mid Value",G623&lt;=150000,"High Value",G623&gt;150000,"Premium")</f>
        <v>Mid Value</v>
      </c>
      <c r="R623" t="str" cm="1">
        <f t="array" ref="R623">_xlfn.IFS(I623&lt;500,"High Risk",I623&lt;650,"Medium Risk",I623&lt;750,"Low Risk",I623&gt;=750,"Very Low Risk")</f>
        <v>Low Risk</v>
      </c>
    </row>
    <row r="624" spans="1:18">
      <c r="A624" t="s">
        <v>656</v>
      </c>
      <c r="B624">
        <v>30</v>
      </c>
      <c r="C624" t="s">
        <v>22</v>
      </c>
      <c r="D624" t="s">
        <v>37</v>
      </c>
      <c r="E624" t="s">
        <v>24</v>
      </c>
      <c r="F624" t="s">
        <v>18</v>
      </c>
      <c r="G624">
        <v>45752.33</v>
      </c>
      <c r="H624">
        <v>9431.89</v>
      </c>
      <c r="I624">
        <v>659</v>
      </c>
      <c r="J624">
        <v>136724.21</v>
      </c>
      <c r="K624" t="s">
        <v>25</v>
      </c>
      <c r="L624">
        <v>15</v>
      </c>
      <c r="M624" s="1">
        <v>43585</v>
      </c>
      <c r="N624" t="s">
        <v>20</v>
      </c>
      <c r="O624" t="str" cm="1">
        <f t="array" ref="O624">_xlfn.IFS(L624&lt;=15, "Low Engagement", L624&lt;=35, "Active", L624&lt;=60, "Highly Active", L624&gt;60, "Power User")</f>
        <v>Low Engagement</v>
      </c>
      <c r="P624" t="str" cm="1">
        <f t="array" ref="P624">_xlfn.IFS(B624&lt;=25,"Youth",B624&lt;=35,"Young Adult",B624&lt;=50,"Adult",B624&lt;=70,"Senior")</f>
        <v>Young Adult</v>
      </c>
      <c r="Q624" t="str" cm="1">
        <f t="array" ref="Q624">_xlfn.IFS(G624&lt;10000,"Low Value",G624&lt;=50000,"Mid Value",G624&lt;=150000,"High Value",G624&gt;150000,"Premium")</f>
        <v>Mid Value</v>
      </c>
      <c r="R624" t="str" cm="1">
        <f t="array" ref="R624">_xlfn.IFS(I624&lt;500,"High Risk",I624&lt;650,"Medium Risk",I624&lt;750,"Low Risk",I624&gt;=750,"Very Low Risk")</f>
        <v>Low Risk</v>
      </c>
    </row>
    <row r="625" spans="1:18">
      <c r="A625" t="s">
        <v>657</v>
      </c>
      <c r="B625">
        <v>40</v>
      </c>
      <c r="C625" t="s">
        <v>22</v>
      </c>
      <c r="D625" t="s">
        <v>23</v>
      </c>
      <c r="E625" t="s">
        <v>17</v>
      </c>
      <c r="F625" t="s">
        <v>18</v>
      </c>
      <c r="G625">
        <v>69492.84</v>
      </c>
      <c r="H625">
        <v>195654.39</v>
      </c>
      <c r="I625">
        <v>428</v>
      </c>
      <c r="J625">
        <v>47032.69</v>
      </c>
      <c r="K625" t="s">
        <v>19</v>
      </c>
      <c r="L625">
        <v>6</v>
      </c>
      <c r="M625" s="1">
        <v>44871</v>
      </c>
      <c r="N625" t="s">
        <v>20</v>
      </c>
      <c r="O625" t="str" cm="1">
        <f t="array" ref="O625">_xlfn.IFS(L625&lt;=15, "Low Engagement", L625&lt;=35, "Active", L625&lt;=60, "Highly Active", L625&gt;60, "Power User")</f>
        <v>Low Engagement</v>
      </c>
      <c r="P625" t="str" cm="1">
        <f t="array" ref="P625">_xlfn.IFS(B625&lt;=25,"Youth",B625&lt;=35,"Young Adult",B625&lt;=50,"Adult",B625&lt;=70,"Senior")</f>
        <v>Adult</v>
      </c>
      <c r="Q625" t="str" cm="1">
        <f t="array" ref="Q625">_xlfn.IFS(G625&lt;10000,"Low Value",G625&lt;=50000,"Mid Value",G625&lt;=150000,"High Value",G625&gt;150000,"Premium")</f>
        <v>High Value</v>
      </c>
      <c r="R625" t="str" cm="1">
        <f t="array" ref="R625">_xlfn.IFS(I625&lt;500,"High Risk",I625&lt;650,"Medium Risk",I625&lt;750,"Low Risk",I625&gt;=750,"Very Low Risk")</f>
        <v>High Risk</v>
      </c>
    </row>
    <row r="626" spans="1:18">
      <c r="A626" t="s">
        <v>658</v>
      </c>
      <c r="B626">
        <v>42</v>
      </c>
      <c r="C626" t="s">
        <v>15</v>
      </c>
      <c r="D626" t="s">
        <v>29</v>
      </c>
      <c r="E626" t="s">
        <v>17</v>
      </c>
      <c r="F626" t="s">
        <v>18</v>
      </c>
      <c r="G626">
        <v>64101.86</v>
      </c>
      <c r="H626">
        <v>257646.36</v>
      </c>
      <c r="I626">
        <v>540</v>
      </c>
      <c r="J626">
        <v>29456.12</v>
      </c>
      <c r="K626" t="s">
        <v>38</v>
      </c>
      <c r="L626">
        <v>52</v>
      </c>
      <c r="M626" s="1">
        <v>43433</v>
      </c>
      <c r="N626" t="s">
        <v>20</v>
      </c>
      <c r="O626" t="str" cm="1">
        <f t="array" ref="O626">_xlfn.IFS(L626&lt;=15, "Low Engagement", L626&lt;=35, "Active", L626&lt;=60, "Highly Active", L626&gt;60, "Power User")</f>
        <v>Highly Active</v>
      </c>
      <c r="P626" t="str" cm="1">
        <f t="array" ref="P626">_xlfn.IFS(B626&lt;=25,"Youth",B626&lt;=35,"Young Adult",B626&lt;=50,"Adult",B626&lt;=70,"Senior")</f>
        <v>Adult</v>
      </c>
      <c r="Q626" t="str" cm="1">
        <f t="array" ref="Q626">_xlfn.IFS(G626&lt;10000,"Low Value",G626&lt;=50000,"Mid Value",G626&lt;=150000,"High Value",G626&gt;150000,"Premium")</f>
        <v>High Value</v>
      </c>
      <c r="R626" t="str" cm="1">
        <f t="array" ref="R626">_xlfn.IFS(I626&lt;500,"High Risk",I626&lt;650,"Medium Risk",I626&lt;750,"Low Risk",I626&gt;=750,"Very Low Risk")</f>
        <v>Medium Risk</v>
      </c>
    </row>
    <row r="627" spans="1:18">
      <c r="A627" t="s">
        <v>659</v>
      </c>
      <c r="B627">
        <v>52</v>
      </c>
      <c r="C627" t="s">
        <v>15</v>
      </c>
      <c r="D627" t="s">
        <v>41</v>
      </c>
      <c r="E627" t="s">
        <v>27</v>
      </c>
      <c r="F627" t="s">
        <v>31</v>
      </c>
      <c r="G627">
        <v>144689.12</v>
      </c>
      <c r="H627">
        <v>69077.83</v>
      </c>
      <c r="I627">
        <v>521</v>
      </c>
      <c r="J627">
        <v>138485.45000000001</v>
      </c>
      <c r="K627" t="s">
        <v>38</v>
      </c>
      <c r="L627">
        <v>12</v>
      </c>
      <c r="M627" s="1">
        <v>45100</v>
      </c>
      <c r="N627" t="s">
        <v>20</v>
      </c>
      <c r="O627" t="str" cm="1">
        <f t="array" ref="O627">_xlfn.IFS(L627&lt;=15, "Low Engagement", L627&lt;=35, "Active", L627&lt;=60, "Highly Active", L627&gt;60, "Power User")</f>
        <v>Low Engagement</v>
      </c>
      <c r="P627" t="str" cm="1">
        <f t="array" ref="P627">_xlfn.IFS(B627&lt;=25,"Youth",B627&lt;=35,"Young Adult",B627&lt;=50,"Adult",B627&lt;=70,"Senior")</f>
        <v>Senior</v>
      </c>
      <c r="Q627" t="str" cm="1">
        <f t="array" ref="Q627">_xlfn.IFS(G627&lt;10000,"Low Value",G627&lt;=50000,"Mid Value",G627&lt;=150000,"High Value",G627&gt;150000,"Premium")</f>
        <v>High Value</v>
      </c>
      <c r="R627" t="str" cm="1">
        <f t="array" ref="R627">_xlfn.IFS(I627&lt;500,"High Risk",I627&lt;650,"Medium Risk",I627&lt;750,"Low Risk",I627&gt;=750,"Very Low Risk")</f>
        <v>Medium Risk</v>
      </c>
    </row>
    <row r="628" spans="1:18">
      <c r="A628" t="s">
        <v>660</v>
      </c>
      <c r="B628">
        <v>58</v>
      </c>
      <c r="C628" t="s">
        <v>22</v>
      </c>
      <c r="D628" t="s">
        <v>37</v>
      </c>
      <c r="E628" t="s">
        <v>27</v>
      </c>
      <c r="F628" t="s">
        <v>45</v>
      </c>
      <c r="G628">
        <v>150916.26999999999</v>
      </c>
      <c r="H628">
        <v>168948.87</v>
      </c>
      <c r="I628">
        <v>513</v>
      </c>
      <c r="J628">
        <v>160295.67999999999</v>
      </c>
      <c r="K628" t="s">
        <v>25</v>
      </c>
      <c r="L628">
        <v>19</v>
      </c>
      <c r="M628" s="1">
        <v>44739</v>
      </c>
      <c r="N628" t="s">
        <v>20</v>
      </c>
      <c r="O628" t="str" cm="1">
        <f t="array" ref="O628">_xlfn.IFS(L628&lt;=15, "Low Engagement", L628&lt;=35, "Active", L628&lt;=60, "Highly Active", L628&gt;60, "Power User")</f>
        <v>Active</v>
      </c>
      <c r="P628" t="str" cm="1">
        <f t="array" ref="P628">_xlfn.IFS(B628&lt;=25,"Youth",B628&lt;=35,"Young Adult",B628&lt;=50,"Adult",B628&lt;=70,"Senior")</f>
        <v>Senior</v>
      </c>
      <c r="Q628" t="str" cm="1">
        <f t="array" ref="Q628">_xlfn.IFS(G628&lt;10000,"Low Value",G628&lt;=50000,"Mid Value",G628&lt;=150000,"High Value",G628&gt;150000,"Premium")</f>
        <v>Premium</v>
      </c>
      <c r="R628" t="str" cm="1">
        <f t="array" ref="R628">_xlfn.IFS(I628&lt;500,"High Risk",I628&lt;650,"Medium Risk",I628&lt;750,"Low Risk",I628&gt;=750,"Very Low Risk")</f>
        <v>Medium Risk</v>
      </c>
    </row>
    <row r="629" spans="1:18">
      <c r="A629" t="s">
        <v>661</v>
      </c>
      <c r="B629">
        <v>47</v>
      </c>
      <c r="C629" t="s">
        <v>22</v>
      </c>
      <c r="D629" t="s">
        <v>29</v>
      </c>
      <c r="E629" t="s">
        <v>47</v>
      </c>
      <c r="F629" t="s">
        <v>18</v>
      </c>
      <c r="G629">
        <v>10745.04</v>
      </c>
      <c r="H629">
        <v>10872.66</v>
      </c>
      <c r="I629">
        <v>434</v>
      </c>
      <c r="J629">
        <v>15342.37</v>
      </c>
      <c r="K629" t="s">
        <v>19</v>
      </c>
      <c r="L629">
        <v>32</v>
      </c>
      <c r="M629" s="1">
        <v>44761</v>
      </c>
      <c r="N629" t="s">
        <v>20</v>
      </c>
      <c r="O629" t="str" cm="1">
        <f t="array" ref="O629">_xlfn.IFS(L629&lt;=15, "Low Engagement", L629&lt;=35, "Active", L629&lt;=60, "Highly Active", L629&gt;60, "Power User")</f>
        <v>Active</v>
      </c>
      <c r="P629" t="str" cm="1">
        <f t="array" ref="P629">_xlfn.IFS(B629&lt;=25,"Youth",B629&lt;=35,"Young Adult",B629&lt;=50,"Adult",B629&lt;=70,"Senior")</f>
        <v>Adult</v>
      </c>
      <c r="Q629" t="str" cm="1">
        <f t="array" ref="Q629">_xlfn.IFS(G629&lt;10000,"Low Value",G629&lt;=50000,"Mid Value",G629&lt;=150000,"High Value",G629&gt;150000,"Premium")</f>
        <v>Mid Value</v>
      </c>
      <c r="R629" t="str" cm="1">
        <f t="array" ref="R629">_xlfn.IFS(I629&lt;500,"High Risk",I629&lt;650,"Medium Risk",I629&lt;750,"Low Risk",I629&gt;=750,"Very Low Risk")</f>
        <v>High Risk</v>
      </c>
    </row>
    <row r="630" spans="1:18">
      <c r="A630" t="s">
        <v>662</v>
      </c>
      <c r="B630">
        <v>34</v>
      </c>
      <c r="C630" t="s">
        <v>22</v>
      </c>
      <c r="D630" t="s">
        <v>37</v>
      </c>
      <c r="E630" t="s">
        <v>17</v>
      </c>
      <c r="F630" t="s">
        <v>18</v>
      </c>
      <c r="G630">
        <v>91763.85</v>
      </c>
      <c r="H630">
        <v>209494.63</v>
      </c>
      <c r="I630">
        <v>685</v>
      </c>
      <c r="J630">
        <v>87154.5</v>
      </c>
      <c r="K630" t="s">
        <v>19</v>
      </c>
      <c r="L630">
        <v>11</v>
      </c>
      <c r="M630" s="1">
        <v>43463</v>
      </c>
      <c r="N630" t="s">
        <v>20</v>
      </c>
      <c r="O630" t="str" cm="1">
        <f t="array" ref="O630">_xlfn.IFS(L630&lt;=15, "Low Engagement", L630&lt;=35, "Active", L630&lt;=60, "Highly Active", L630&gt;60, "Power User")</f>
        <v>Low Engagement</v>
      </c>
      <c r="P630" t="str" cm="1">
        <f t="array" ref="P630">_xlfn.IFS(B630&lt;=25,"Youth",B630&lt;=35,"Young Adult",B630&lt;=50,"Adult",B630&lt;=70,"Senior")</f>
        <v>Young Adult</v>
      </c>
      <c r="Q630" t="str" cm="1">
        <f t="array" ref="Q630">_xlfn.IFS(G630&lt;10000,"Low Value",G630&lt;=50000,"Mid Value",G630&lt;=150000,"High Value",G630&gt;150000,"Premium")</f>
        <v>High Value</v>
      </c>
      <c r="R630" t="str" cm="1">
        <f t="array" ref="R630">_xlfn.IFS(I630&lt;500,"High Risk",I630&lt;650,"Medium Risk",I630&lt;750,"Low Risk",I630&gt;=750,"Very Low Risk")</f>
        <v>Low Risk</v>
      </c>
    </row>
    <row r="631" spans="1:18">
      <c r="A631" t="s">
        <v>663</v>
      </c>
      <c r="B631">
        <v>66</v>
      </c>
      <c r="C631" t="s">
        <v>22</v>
      </c>
      <c r="D631" t="s">
        <v>37</v>
      </c>
      <c r="E631" t="s">
        <v>17</v>
      </c>
      <c r="F631" t="s">
        <v>18</v>
      </c>
      <c r="G631">
        <v>56457.02</v>
      </c>
      <c r="H631">
        <v>140588.6</v>
      </c>
      <c r="I631">
        <v>602</v>
      </c>
      <c r="J631">
        <v>16110.87</v>
      </c>
      <c r="K631" t="s">
        <v>19</v>
      </c>
      <c r="L631">
        <v>38</v>
      </c>
      <c r="M631" s="1">
        <v>44906</v>
      </c>
      <c r="N631" t="s">
        <v>20</v>
      </c>
      <c r="O631" t="str" cm="1">
        <f t="array" ref="O631">_xlfn.IFS(L631&lt;=15, "Low Engagement", L631&lt;=35, "Active", L631&lt;=60, "Highly Active", L631&gt;60, "Power User")</f>
        <v>Highly Active</v>
      </c>
      <c r="P631" t="str" cm="1">
        <f t="array" ref="P631">_xlfn.IFS(B631&lt;=25,"Youth",B631&lt;=35,"Young Adult",B631&lt;=50,"Adult",B631&lt;=70,"Senior")</f>
        <v>Senior</v>
      </c>
      <c r="Q631" t="str" cm="1">
        <f t="array" ref="Q631">_xlfn.IFS(G631&lt;10000,"Low Value",G631&lt;=50000,"Mid Value",G631&lt;=150000,"High Value",G631&gt;150000,"Premium")</f>
        <v>High Value</v>
      </c>
      <c r="R631" t="str" cm="1">
        <f t="array" ref="R631">_xlfn.IFS(I631&lt;500,"High Risk",I631&lt;650,"Medium Risk",I631&lt;750,"Low Risk",I631&gt;=750,"Very Low Risk")</f>
        <v>Medium Risk</v>
      </c>
    </row>
    <row r="632" spans="1:18">
      <c r="A632" t="s">
        <v>664</v>
      </c>
      <c r="B632">
        <v>37</v>
      </c>
      <c r="C632" t="s">
        <v>15</v>
      </c>
      <c r="D632" t="s">
        <v>37</v>
      </c>
      <c r="E632" t="s">
        <v>47</v>
      </c>
      <c r="F632" t="s">
        <v>31</v>
      </c>
      <c r="G632">
        <v>34996.06</v>
      </c>
      <c r="H632">
        <v>7867.03</v>
      </c>
      <c r="I632">
        <v>586</v>
      </c>
      <c r="J632">
        <v>133895.71</v>
      </c>
      <c r="K632" t="s">
        <v>25</v>
      </c>
      <c r="L632">
        <v>33</v>
      </c>
      <c r="M632" s="1">
        <v>43945</v>
      </c>
      <c r="N632" t="s">
        <v>20</v>
      </c>
      <c r="O632" t="str" cm="1">
        <f t="array" ref="O632">_xlfn.IFS(L632&lt;=15, "Low Engagement", L632&lt;=35, "Active", L632&lt;=60, "Highly Active", L632&gt;60, "Power User")</f>
        <v>Active</v>
      </c>
      <c r="P632" t="str" cm="1">
        <f t="array" ref="P632">_xlfn.IFS(B632&lt;=25,"Youth",B632&lt;=35,"Young Adult",B632&lt;=50,"Adult",B632&lt;=70,"Senior")</f>
        <v>Adult</v>
      </c>
      <c r="Q632" t="str" cm="1">
        <f t="array" ref="Q632">_xlfn.IFS(G632&lt;10000,"Low Value",G632&lt;=50000,"Mid Value",G632&lt;=150000,"High Value",G632&gt;150000,"Premium")</f>
        <v>Mid Value</v>
      </c>
      <c r="R632" t="str" cm="1">
        <f t="array" ref="R632">_xlfn.IFS(I632&lt;500,"High Risk",I632&lt;650,"Medium Risk",I632&lt;750,"Low Risk",I632&gt;=750,"Very Low Risk")</f>
        <v>Medium Risk</v>
      </c>
    </row>
    <row r="633" spans="1:18">
      <c r="A633" t="s">
        <v>665</v>
      </c>
      <c r="B633">
        <v>65</v>
      </c>
      <c r="C633" t="s">
        <v>22</v>
      </c>
      <c r="D633" t="s">
        <v>29</v>
      </c>
      <c r="E633" t="s">
        <v>17</v>
      </c>
      <c r="F633" t="s">
        <v>18</v>
      </c>
      <c r="G633">
        <v>79550.22</v>
      </c>
      <c r="H633">
        <v>219993.77</v>
      </c>
      <c r="I633">
        <v>488</v>
      </c>
      <c r="J633">
        <v>5117.34</v>
      </c>
      <c r="K633" t="s">
        <v>19</v>
      </c>
      <c r="L633">
        <v>2</v>
      </c>
      <c r="M633" s="1">
        <v>43151</v>
      </c>
      <c r="N633" t="s">
        <v>20</v>
      </c>
      <c r="O633" t="str" cm="1">
        <f t="array" ref="O633">_xlfn.IFS(L633&lt;=15, "Low Engagement", L633&lt;=35, "Active", L633&lt;=60, "Highly Active", L633&gt;60, "Power User")</f>
        <v>Low Engagement</v>
      </c>
      <c r="P633" t="str" cm="1">
        <f t="array" ref="P633">_xlfn.IFS(B633&lt;=25,"Youth",B633&lt;=35,"Young Adult",B633&lt;=50,"Adult",B633&lt;=70,"Senior")</f>
        <v>Senior</v>
      </c>
      <c r="Q633" t="str" cm="1">
        <f t="array" ref="Q633">_xlfn.IFS(G633&lt;10000,"Low Value",G633&lt;=50000,"Mid Value",G633&lt;=150000,"High Value",G633&gt;150000,"Premium")</f>
        <v>High Value</v>
      </c>
      <c r="R633" t="str" cm="1">
        <f t="array" ref="R633">_xlfn.IFS(I633&lt;500,"High Risk",I633&lt;650,"Medium Risk",I633&lt;750,"Low Risk",I633&gt;=750,"Very Low Risk")</f>
        <v>High Risk</v>
      </c>
    </row>
    <row r="634" spans="1:18">
      <c r="A634" t="s">
        <v>666</v>
      </c>
      <c r="B634">
        <v>42</v>
      </c>
      <c r="C634" t="s">
        <v>15</v>
      </c>
      <c r="D634" t="s">
        <v>23</v>
      </c>
      <c r="E634" t="s">
        <v>17</v>
      </c>
      <c r="F634" t="s">
        <v>31</v>
      </c>
      <c r="G634">
        <v>183411.34</v>
      </c>
      <c r="H634">
        <v>80973.53</v>
      </c>
      <c r="I634">
        <v>596</v>
      </c>
      <c r="J634">
        <v>121812.37</v>
      </c>
      <c r="K634" t="s">
        <v>25</v>
      </c>
      <c r="L634">
        <v>55</v>
      </c>
      <c r="M634" s="1">
        <v>43468</v>
      </c>
      <c r="N634" t="s">
        <v>20</v>
      </c>
      <c r="O634" t="str" cm="1">
        <f t="array" ref="O634">_xlfn.IFS(L634&lt;=15, "Low Engagement", L634&lt;=35, "Active", L634&lt;=60, "Highly Active", L634&gt;60, "Power User")</f>
        <v>Highly Active</v>
      </c>
      <c r="P634" t="str" cm="1">
        <f t="array" ref="P634">_xlfn.IFS(B634&lt;=25,"Youth",B634&lt;=35,"Young Adult",B634&lt;=50,"Adult",B634&lt;=70,"Senior")</f>
        <v>Adult</v>
      </c>
      <c r="Q634" t="str" cm="1">
        <f t="array" ref="Q634">_xlfn.IFS(G634&lt;10000,"Low Value",G634&lt;=50000,"Mid Value",G634&lt;=150000,"High Value",G634&gt;150000,"Premium")</f>
        <v>Premium</v>
      </c>
      <c r="R634" t="str" cm="1">
        <f t="array" ref="R634">_xlfn.IFS(I634&lt;500,"High Risk",I634&lt;650,"Medium Risk",I634&lt;750,"Low Risk",I634&gt;=750,"Very Low Risk")</f>
        <v>Medium Risk</v>
      </c>
    </row>
    <row r="635" spans="1:18">
      <c r="A635" t="s">
        <v>667</v>
      </c>
      <c r="B635">
        <v>39</v>
      </c>
      <c r="C635" t="s">
        <v>15</v>
      </c>
      <c r="D635" t="s">
        <v>23</v>
      </c>
      <c r="E635" t="s">
        <v>24</v>
      </c>
      <c r="F635" t="s">
        <v>45</v>
      </c>
      <c r="G635">
        <v>126303.58</v>
      </c>
      <c r="H635">
        <v>3532.47</v>
      </c>
      <c r="I635">
        <v>825</v>
      </c>
      <c r="J635">
        <v>403640.09</v>
      </c>
      <c r="K635" t="s">
        <v>38</v>
      </c>
      <c r="L635">
        <v>15</v>
      </c>
      <c r="M635" s="1">
        <v>44609</v>
      </c>
      <c r="N635" t="s">
        <v>20</v>
      </c>
      <c r="O635" t="str" cm="1">
        <f t="array" ref="O635">_xlfn.IFS(L635&lt;=15, "Low Engagement", L635&lt;=35, "Active", L635&lt;=60, "Highly Active", L635&gt;60, "Power User")</f>
        <v>Low Engagement</v>
      </c>
      <c r="P635" t="str" cm="1">
        <f t="array" ref="P635">_xlfn.IFS(B635&lt;=25,"Youth",B635&lt;=35,"Young Adult",B635&lt;=50,"Adult",B635&lt;=70,"Senior")</f>
        <v>Adult</v>
      </c>
      <c r="Q635" t="str" cm="1">
        <f t="array" ref="Q635">_xlfn.IFS(G635&lt;10000,"Low Value",G635&lt;=50000,"Mid Value",G635&lt;=150000,"High Value",G635&gt;150000,"Premium")</f>
        <v>High Value</v>
      </c>
      <c r="R635" t="str" cm="1">
        <f t="array" ref="R635">_xlfn.IFS(I635&lt;500,"High Risk",I635&lt;650,"Medium Risk",I635&lt;750,"Low Risk",I635&gt;=750,"Very Low Risk")</f>
        <v>Very Low Risk</v>
      </c>
    </row>
    <row r="636" spans="1:18">
      <c r="A636" t="s">
        <v>668</v>
      </c>
      <c r="B636">
        <v>30</v>
      </c>
      <c r="C636" t="s">
        <v>22</v>
      </c>
      <c r="D636" t="s">
        <v>23</v>
      </c>
      <c r="E636" t="s">
        <v>17</v>
      </c>
      <c r="F636" t="s">
        <v>18</v>
      </c>
      <c r="G636">
        <v>81923.83</v>
      </c>
      <c r="H636">
        <v>120330.42</v>
      </c>
      <c r="I636">
        <v>688</v>
      </c>
      <c r="J636">
        <v>172848.47</v>
      </c>
      <c r="K636" t="s">
        <v>38</v>
      </c>
      <c r="L636">
        <v>36</v>
      </c>
      <c r="M636" s="1">
        <v>44994</v>
      </c>
      <c r="N636" t="s">
        <v>20</v>
      </c>
      <c r="O636" t="str" cm="1">
        <f t="array" ref="O636">_xlfn.IFS(L636&lt;=15, "Low Engagement", L636&lt;=35, "Active", L636&lt;=60, "Highly Active", L636&gt;60, "Power User")</f>
        <v>Highly Active</v>
      </c>
      <c r="P636" t="str" cm="1">
        <f t="array" ref="P636">_xlfn.IFS(B636&lt;=25,"Youth",B636&lt;=35,"Young Adult",B636&lt;=50,"Adult",B636&lt;=70,"Senior")</f>
        <v>Young Adult</v>
      </c>
      <c r="Q636" t="str" cm="1">
        <f t="array" ref="Q636">_xlfn.IFS(G636&lt;10000,"Low Value",G636&lt;=50000,"Mid Value",G636&lt;=150000,"High Value",G636&gt;150000,"Premium")</f>
        <v>High Value</v>
      </c>
      <c r="R636" t="str" cm="1">
        <f t="array" ref="R636">_xlfn.IFS(I636&lt;500,"High Risk",I636&lt;650,"Medium Risk",I636&lt;750,"Low Risk",I636&gt;=750,"Very Low Risk")</f>
        <v>Low Risk</v>
      </c>
    </row>
    <row r="637" spans="1:18">
      <c r="A637" t="s">
        <v>669</v>
      </c>
      <c r="B637">
        <v>36</v>
      </c>
      <c r="C637" t="s">
        <v>22</v>
      </c>
      <c r="D637" t="s">
        <v>29</v>
      </c>
      <c r="E637" t="s">
        <v>27</v>
      </c>
      <c r="F637" t="s">
        <v>18</v>
      </c>
      <c r="G637">
        <v>93389.28</v>
      </c>
      <c r="H637">
        <v>141059.34</v>
      </c>
      <c r="I637">
        <v>758</v>
      </c>
      <c r="J637">
        <v>412692.17</v>
      </c>
      <c r="K637" t="s">
        <v>38</v>
      </c>
      <c r="L637">
        <v>5</v>
      </c>
      <c r="M637" s="1">
        <v>43781</v>
      </c>
      <c r="N637" t="s">
        <v>20</v>
      </c>
      <c r="O637" t="str" cm="1">
        <f t="array" ref="O637">_xlfn.IFS(L637&lt;=15, "Low Engagement", L637&lt;=35, "Active", L637&lt;=60, "Highly Active", L637&gt;60, "Power User")</f>
        <v>Low Engagement</v>
      </c>
      <c r="P637" t="str" cm="1">
        <f t="array" ref="P637">_xlfn.IFS(B637&lt;=25,"Youth",B637&lt;=35,"Young Adult",B637&lt;=50,"Adult",B637&lt;=70,"Senior")</f>
        <v>Adult</v>
      </c>
      <c r="Q637" t="str" cm="1">
        <f t="array" ref="Q637">_xlfn.IFS(G637&lt;10000,"Low Value",G637&lt;=50000,"Mid Value",G637&lt;=150000,"High Value",G637&gt;150000,"Premium")</f>
        <v>High Value</v>
      </c>
      <c r="R637" t="str" cm="1">
        <f t="array" ref="R637">_xlfn.IFS(I637&lt;500,"High Risk",I637&lt;650,"Medium Risk",I637&lt;750,"Low Risk",I637&gt;=750,"Very Low Risk")</f>
        <v>Very Low Risk</v>
      </c>
    </row>
    <row r="638" spans="1:18">
      <c r="A638" t="s">
        <v>670</v>
      </c>
      <c r="B638">
        <v>66</v>
      </c>
      <c r="C638" t="s">
        <v>22</v>
      </c>
      <c r="D638" t="s">
        <v>23</v>
      </c>
      <c r="E638" t="s">
        <v>17</v>
      </c>
      <c r="F638" t="s">
        <v>18</v>
      </c>
      <c r="G638">
        <v>93897.8</v>
      </c>
      <c r="H638">
        <v>85519.01</v>
      </c>
      <c r="I638">
        <v>560</v>
      </c>
      <c r="J638">
        <v>164492.38</v>
      </c>
      <c r="K638" t="s">
        <v>19</v>
      </c>
      <c r="L638">
        <v>15</v>
      </c>
      <c r="M638" s="1">
        <v>44703</v>
      </c>
      <c r="N638" t="s">
        <v>20</v>
      </c>
      <c r="O638" t="str" cm="1">
        <f t="array" ref="O638">_xlfn.IFS(L638&lt;=15, "Low Engagement", L638&lt;=35, "Active", L638&lt;=60, "Highly Active", L638&gt;60, "Power User")</f>
        <v>Low Engagement</v>
      </c>
      <c r="P638" t="str" cm="1">
        <f t="array" ref="P638">_xlfn.IFS(B638&lt;=25,"Youth",B638&lt;=35,"Young Adult",B638&lt;=50,"Adult",B638&lt;=70,"Senior")</f>
        <v>Senior</v>
      </c>
      <c r="Q638" t="str" cm="1">
        <f t="array" ref="Q638">_xlfn.IFS(G638&lt;10000,"Low Value",G638&lt;=50000,"Mid Value",G638&lt;=150000,"High Value",G638&gt;150000,"Premium")</f>
        <v>High Value</v>
      </c>
      <c r="R638" t="str" cm="1">
        <f t="array" ref="R638">_xlfn.IFS(I638&lt;500,"High Risk",I638&lt;650,"Medium Risk",I638&lt;750,"Low Risk",I638&gt;=750,"Very Low Risk")</f>
        <v>Medium Risk</v>
      </c>
    </row>
    <row r="639" spans="1:18">
      <c r="A639" t="s">
        <v>671</v>
      </c>
      <c r="B639">
        <v>53</v>
      </c>
      <c r="C639" t="s">
        <v>15</v>
      </c>
      <c r="D639" t="s">
        <v>16</v>
      </c>
      <c r="E639" t="s">
        <v>17</v>
      </c>
      <c r="F639" t="s">
        <v>31</v>
      </c>
      <c r="G639">
        <v>183260.51</v>
      </c>
      <c r="H639">
        <v>71425.23</v>
      </c>
      <c r="I639">
        <v>412</v>
      </c>
      <c r="J639">
        <v>20106.240000000002</v>
      </c>
      <c r="K639" t="s">
        <v>19</v>
      </c>
      <c r="L639">
        <v>43</v>
      </c>
      <c r="M639" s="1">
        <v>45007</v>
      </c>
      <c r="N639" t="s">
        <v>20</v>
      </c>
      <c r="O639" t="str" cm="1">
        <f t="array" ref="O639">_xlfn.IFS(L639&lt;=15, "Low Engagement", L639&lt;=35, "Active", L639&lt;=60, "Highly Active", L639&gt;60, "Power User")</f>
        <v>Highly Active</v>
      </c>
      <c r="P639" t="str" cm="1">
        <f t="array" ref="P639">_xlfn.IFS(B639&lt;=25,"Youth",B639&lt;=35,"Young Adult",B639&lt;=50,"Adult",B639&lt;=70,"Senior")</f>
        <v>Senior</v>
      </c>
      <c r="Q639" t="str" cm="1">
        <f t="array" ref="Q639">_xlfn.IFS(G639&lt;10000,"Low Value",G639&lt;=50000,"Mid Value",G639&lt;=150000,"High Value",G639&gt;150000,"Premium")</f>
        <v>Premium</v>
      </c>
      <c r="R639" t="str" cm="1">
        <f t="array" ref="R639">_xlfn.IFS(I639&lt;500,"High Risk",I639&lt;650,"Medium Risk",I639&lt;750,"Low Risk",I639&gt;=750,"Very Low Risk")</f>
        <v>High Risk</v>
      </c>
    </row>
    <row r="640" spans="1:18">
      <c r="A640" t="s">
        <v>672</v>
      </c>
      <c r="B640">
        <v>29</v>
      </c>
      <c r="C640" t="s">
        <v>22</v>
      </c>
      <c r="D640" t="s">
        <v>23</v>
      </c>
      <c r="E640" t="s">
        <v>27</v>
      </c>
      <c r="F640" t="s">
        <v>33</v>
      </c>
      <c r="G640">
        <v>86498.94</v>
      </c>
      <c r="H640">
        <v>31692.12</v>
      </c>
      <c r="I640">
        <v>335</v>
      </c>
      <c r="J640">
        <v>34624.81</v>
      </c>
      <c r="K640" t="s">
        <v>25</v>
      </c>
      <c r="L640">
        <v>10</v>
      </c>
      <c r="M640" s="1">
        <v>43944</v>
      </c>
      <c r="N640" t="s">
        <v>20</v>
      </c>
      <c r="O640" t="str" cm="1">
        <f t="array" ref="O640">_xlfn.IFS(L640&lt;=15, "Low Engagement", L640&lt;=35, "Active", L640&lt;=60, "Highly Active", L640&gt;60, "Power User")</f>
        <v>Low Engagement</v>
      </c>
      <c r="P640" t="str" cm="1">
        <f t="array" ref="P640">_xlfn.IFS(B640&lt;=25,"Youth",B640&lt;=35,"Young Adult",B640&lt;=50,"Adult",B640&lt;=70,"Senior")</f>
        <v>Young Adult</v>
      </c>
      <c r="Q640" t="str" cm="1">
        <f t="array" ref="Q640">_xlfn.IFS(G640&lt;10000,"Low Value",G640&lt;=50000,"Mid Value",G640&lt;=150000,"High Value",G640&gt;150000,"Premium")</f>
        <v>High Value</v>
      </c>
      <c r="R640" t="str" cm="1">
        <f t="array" ref="R640">_xlfn.IFS(I640&lt;500,"High Risk",I640&lt;650,"Medium Risk",I640&lt;750,"Low Risk",I640&gt;=750,"Very Low Risk")</f>
        <v>High Risk</v>
      </c>
    </row>
    <row r="641" spans="1:18">
      <c r="A641" t="s">
        <v>673</v>
      </c>
      <c r="B641">
        <v>58</v>
      </c>
      <c r="C641" t="s">
        <v>22</v>
      </c>
      <c r="D641" t="s">
        <v>23</v>
      </c>
      <c r="E641" t="s">
        <v>17</v>
      </c>
      <c r="F641" t="s">
        <v>18</v>
      </c>
      <c r="G641">
        <v>36264.92</v>
      </c>
      <c r="H641">
        <v>152060.07</v>
      </c>
      <c r="I641">
        <v>378</v>
      </c>
      <c r="J641">
        <v>27233.63</v>
      </c>
      <c r="K641" t="s">
        <v>19</v>
      </c>
      <c r="L641">
        <v>17</v>
      </c>
      <c r="M641" s="1">
        <v>44743</v>
      </c>
      <c r="N641" t="s">
        <v>20</v>
      </c>
      <c r="O641" t="str" cm="1">
        <f t="array" ref="O641">_xlfn.IFS(L641&lt;=15, "Low Engagement", L641&lt;=35, "Active", L641&lt;=60, "Highly Active", L641&gt;60, "Power User")</f>
        <v>Active</v>
      </c>
      <c r="P641" t="str" cm="1">
        <f t="array" ref="P641">_xlfn.IFS(B641&lt;=25,"Youth",B641&lt;=35,"Young Adult",B641&lt;=50,"Adult",B641&lt;=70,"Senior")</f>
        <v>Senior</v>
      </c>
      <c r="Q641" t="str" cm="1">
        <f t="array" ref="Q641">_xlfn.IFS(G641&lt;10000,"Low Value",G641&lt;=50000,"Mid Value",G641&lt;=150000,"High Value",G641&gt;150000,"Premium")</f>
        <v>Mid Value</v>
      </c>
      <c r="R641" t="str" cm="1">
        <f t="array" ref="R641">_xlfn.IFS(I641&lt;500,"High Risk",I641&lt;650,"Medium Risk",I641&lt;750,"Low Risk",I641&gt;=750,"Very Low Risk")</f>
        <v>High Risk</v>
      </c>
    </row>
    <row r="642" spans="1:18">
      <c r="A642" t="s">
        <v>674</v>
      </c>
      <c r="B642">
        <v>36</v>
      </c>
      <c r="C642" t="s">
        <v>15</v>
      </c>
      <c r="D642" t="s">
        <v>37</v>
      </c>
      <c r="E642" t="s">
        <v>27</v>
      </c>
      <c r="F642" t="s">
        <v>33</v>
      </c>
      <c r="G642">
        <v>11018.19</v>
      </c>
      <c r="H642">
        <v>102869.75</v>
      </c>
      <c r="I642">
        <v>574</v>
      </c>
      <c r="J642">
        <v>175766.57</v>
      </c>
      <c r="K642" t="s">
        <v>19</v>
      </c>
      <c r="L642">
        <v>34</v>
      </c>
      <c r="M642" s="1">
        <v>44472</v>
      </c>
      <c r="N642" t="s">
        <v>20</v>
      </c>
      <c r="O642" t="str" cm="1">
        <f t="array" ref="O642">_xlfn.IFS(L642&lt;=15, "Low Engagement", L642&lt;=35, "Active", L642&lt;=60, "Highly Active", L642&gt;60, "Power User")</f>
        <v>Active</v>
      </c>
      <c r="P642" t="str" cm="1">
        <f t="array" ref="P642">_xlfn.IFS(B642&lt;=25,"Youth",B642&lt;=35,"Young Adult",B642&lt;=50,"Adult",B642&lt;=70,"Senior")</f>
        <v>Adult</v>
      </c>
      <c r="Q642" t="str" cm="1">
        <f t="array" ref="Q642">_xlfn.IFS(G642&lt;10000,"Low Value",G642&lt;=50000,"Mid Value",G642&lt;=150000,"High Value",G642&gt;150000,"Premium")</f>
        <v>Mid Value</v>
      </c>
      <c r="R642" t="str" cm="1">
        <f t="array" ref="R642">_xlfn.IFS(I642&lt;500,"High Risk",I642&lt;650,"Medium Risk",I642&lt;750,"Low Risk",I642&gt;=750,"Very Low Risk")</f>
        <v>Medium Risk</v>
      </c>
    </row>
    <row r="643" spans="1:18">
      <c r="A643" t="s">
        <v>675</v>
      </c>
      <c r="B643">
        <v>29</v>
      </c>
      <c r="C643" t="s">
        <v>22</v>
      </c>
      <c r="D643" t="s">
        <v>29</v>
      </c>
      <c r="E643" t="s">
        <v>27</v>
      </c>
      <c r="F643" t="s">
        <v>18</v>
      </c>
      <c r="G643">
        <v>7030.31</v>
      </c>
      <c r="H643">
        <v>69757.52</v>
      </c>
      <c r="I643">
        <v>577</v>
      </c>
      <c r="J643">
        <v>143148.10999999999</v>
      </c>
      <c r="K643" t="s">
        <v>25</v>
      </c>
      <c r="L643">
        <v>52</v>
      </c>
      <c r="M643" s="1">
        <v>44870</v>
      </c>
      <c r="N643" t="s">
        <v>20</v>
      </c>
      <c r="O643" t="str" cm="1">
        <f t="array" ref="O643">_xlfn.IFS(L643&lt;=15, "Low Engagement", L643&lt;=35, "Active", L643&lt;=60, "Highly Active", L643&gt;60, "Power User")</f>
        <v>Highly Active</v>
      </c>
      <c r="P643" t="str" cm="1">
        <f t="array" ref="P643">_xlfn.IFS(B643&lt;=25,"Youth",B643&lt;=35,"Young Adult",B643&lt;=50,"Adult",B643&lt;=70,"Senior")</f>
        <v>Young Adult</v>
      </c>
      <c r="Q643" t="str" cm="1">
        <f t="array" ref="Q643">_xlfn.IFS(G643&lt;10000,"Low Value",G643&lt;=50000,"Mid Value",G643&lt;=150000,"High Value",G643&gt;150000,"Premium")</f>
        <v>Low Value</v>
      </c>
      <c r="R643" t="str" cm="1">
        <f t="array" ref="R643">_xlfn.IFS(I643&lt;500,"High Risk",I643&lt;650,"Medium Risk",I643&lt;750,"Low Risk",I643&gt;=750,"Very Low Risk")</f>
        <v>Medium Risk</v>
      </c>
    </row>
    <row r="644" spans="1:18">
      <c r="A644" t="s">
        <v>676</v>
      </c>
      <c r="B644">
        <v>26</v>
      </c>
      <c r="C644" t="s">
        <v>15</v>
      </c>
      <c r="D644" t="s">
        <v>23</v>
      </c>
      <c r="E644" t="s">
        <v>27</v>
      </c>
      <c r="F644" t="s">
        <v>33</v>
      </c>
      <c r="G644">
        <v>70037.460000000006</v>
      </c>
      <c r="H644">
        <v>39120.870000000003</v>
      </c>
      <c r="I644">
        <v>611</v>
      </c>
      <c r="J644">
        <v>149400.81</v>
      </c>
      <c r="K644" t="s">
        <v>38</v>
      </c>
      <c r="L644">
        <v>24</v>
      </c>
      <c r="M644" s="1">
        <v>44606</v>
      </c>
      <c r="N644" t="s">
        <v>20</v>
      </c>
      <c r="O644" t="str" cm="1">
        <f t="array" ref="O644">_xlfn.IFS(L644&lt;=15, "Low Engagement", L644&lt;=35, "Active", L644&lt;=60, "Highly Active", L644&gt;60, "Power User")</f>
        <v>Active</v>
      </c>
      <c r="P644" t="str" cm="1">
        <f t="array" ref="P644">_xlfn.IFS(B644&lt;=25,"Youth",B644&lt;=35,"Young Adult",B644&lt;=50,"Adult",B644&lt;=70,"Senior")</f>
        <v>Young Adult</v>
      </c>
      <c r="Q644" t="str" cm="1">
        <f t="array" ref="Q644">_xlfn.IFS(G644&lt;10000,"Low Value",G644&lt;=50000,"Mid Value",G644&lt;=150000,"High Value",G644&gt;150000,"Premium")</f>
        <v>High Value</v>
      </c>
      <c r="R644" t="str" cm="1">
        <f t="array" ref="R644">_xlfn.IFS(I644&lt;500,"High Risk",I644&lt;650,"Medium Risk",I644&lt;750,"Low Risk",I644&gt;=750,"Very Low Risk")</f>
        <v>Medium Risk</v>
      </c>
    </row>
    <row r="645" spans="1:18">
      <c r="A645" t="s">
        <v>677</v>
      </c>
      <c r="B645">
        <v>24</v>
      </c>
      <c r="C645" t="s">
        <v>22</v>
      </c>
      <c r="D645" t="s">
        <v>37</v>
      </c>
      <c r="E645" t="s">
        <v>27</v>
      </c>
      <c r="F645" t="s">
        <v>31</v>
      </c>
      <c r="G645">
        <v>82868.600000000006</v>
      </c>
      <c r="H645">
        <v>102973.5</v>
      </c>
      <c r="I645">
        <v>828</v>
      </c>
      <c r="J645">
        <v>232033.66</v>
      </c>
      <c r="K645" t="s">
        <v>38</v>
      </c>
      <c r="L645">
        <v>10</v>
      </c>
      <c r="M645" s="1">
        <v>44761</v>
      </c>
      <c r="N645" t="s">
        <v>20</v>
      </c>
      <c r="O645" t="str" cm="1">
        <f t="array" ref="O645">_xlfn.IFS(L645&lt;=15, "Low Engagement", L645&lt;=35, "Active", L645&lt;=60, "Highly Active", L645&gt;60, "Power User")</f>
        <v>Low Engagement</v>
      </c>
      <c r="P645" t="str" cm="1">
        <f t="array" ref="P645">_xlfn.IFS(B645&lt;=25,"Youth",B645&lt;=35,"Young Adult",B645&lt;=50,"Adult",B645&lt;=70,"Senior")</f>
        <v>Youth</v>
      </c>
      <c r="Q645" t="str" cm="1">
        <f t="array" ref="Q645">_xlfn.IFS(G645&lt;10000,"Low Value",G645&lt;=50000,"Mid Value",G645&lt;=150000,"High Value",G645&gt;150000,"Premium")</f>
        <v>High Value</v>
      </c>
      <c r="R645" t="str" cm="1">
        <f t="array" ref="R645">_xlfn.IFS(I645&lt;500,"High Risk",I645&lt;650,"Medium Risk",I645&lt;750,"Low Risk",I645&gt;=750,"Very Low Risk")</f>
        <v>Very Low Risk</v>
      </c>
    </row>
    <row r="646" spans="1:18">
      <c r="A646" t="s">
        <v>678</v>
      </c>
      <c r="B646">
        <v>45</v>
      </c>
      <c r="C646" t="s">
        <v>15</v>
      </c>
      <c r="D646" t="s">
        <v>23</v>
      </c>
      <c r="E646" t="s">
        <v>17</v>
      </c>
      <c r="F646" t="s">
        <v>45</v>
      </c>
      <c r="G646">
        <v>133121.26</v>
      </c>
      <c r="H646">
        <v>240697.43</v>
      </c>
      <c r="I646">
        <v>503</v>
      </c>
      <c r="J646">
        <v>188225.34</v>
      </c>
      <c r="K646" t="s">
        <v>25</v>
      </c>
      <c r="L646">
        <v>52</v>
      </c>
      <c r="M646" s="1">
        <v>43609</v>
      </c>
      <c r="N646" t="s">
        <v>20</v>
      </c>
      <c r="O646" t="str" cm="1">
        <f t="array" ref="O646">_xlfn.IFS(L646&lt;=15, "Low Engagement", L646&lt;=35, "Active", L646&lt;=60, "Highly Active", L646&gt;60, "Power User")</f>
        <v>Highly Active</v>
      </c>
      <c r="P646" t="str" cm="1">
        <f t="array" ref="P646">_xlfn.IFS(B646&lt;=25,"Youth",B646&lt;=35,"Young Adult",B646&lt;=50,"Adult",B646&lt;=70,"Senior")</f>
        <v>Adult</v>
      </c>
      <c r="Q646" t="str" cm="1">
        <f t="array" ref="Q646">_xlfn.IFS(G646&lt;10000,"Low Value",G646&lt;=50000,"Mid Value",G646&lt;=150000,"High Value",G646&gt;150000,"Premium")</f>
        <v>High Value</v>
      </c>
      <c r="R646" t="str" cm="1">
        <f t="array" ref="R646">_xlfn.IFS(I646&lt;500,"High Risk",I646&lt;650,"Medium Risk",I646&lt;750,"Low Risk",I646&gt;=750,"Very Low Risk")</f>
        <v>Medium Risk</v>
      </c>
    </row>
    <row r="647" spans="1:18">
      <c r="A647" t="s">
        <v>679</v>
      </c>
      <c r="B647">
        <v>31</v>
      </c>
      <c r="C647" t="s">
        <v>22</v>
      </c>
      <c r="D647" t="s">
        <v>16</v>
      </c>
      <c r="E647" t="s">
        <v>24</v>
      </c>
      <c r="F647" t="s">
        <v>31</v>
      </c>
      <c r="G647">
        <v>82118.61</v>
      </c>
      <c r="H647">
        <v>14305.64</v>
      </c>
      <c r="I647">
        <v>316</v>
      </c>
      <c r="J647">
        <v>29794.52</v>
      </c>
      <c r="K647" t="s">
        <v>19</v>
      </c>
      <c r="L647">
        <v>30</v>
      </c>
      <c r="M647" s="1">
        <v>43647</v>
      </c>
      <c r="N647" t="s">
        <v>20</v>
      </c>
      <c r="O647" t="str" cm="1">
        <f t="array" ref="O647">_xlfn.IFS(L647&lt;=15, "Low Engagement", L647&lt;=35, "Active", L647&lt;=60, "Highly Active", L647&gt;60, "Power User")</f>
        <v>Active</v>
      </c>
      <c r="P647" t="str" cm="1">
        <f t="array" ref="P647">_xlfn.IFS(B647&lt;=25,"Youth",B647&lt;=35,"Young Adult",B647&lt;=50,"Adult",B647&lt;=70,"Senior")</f>
        <v>Young Adult</v>
      </c>
      <c r="Q647" t="str" cm="1">
        <f t="array" ref="Q647">_xlfn.IFS(G647&lt;10000,"Low Value",G647&lt;=50000,"Mid Value",G647&lt;=150000,"High Value",G647&gt;150000,"Premium")</f>
        <v>High Value</v>
      </c>
      <c r="R647" t="str" cm="1">
        <f t="array" ref="R647">_xlfn.IFS(I647&lt;500,"High Risk",I647&lt;650,"Medium Risk",I647&lt;750,"Low Risk",I647&gt;=750,"Very Low Risk")</f>
        <v>High Risk</v>
      </c>
    </row>
    <row r="648" spans="1:18">
      <c r="A648" t="s">
        <v>680</v>
      </c>
      <c r="B648">
        <v>48</v>
      </c>
      <c r="C648" t="s">
        <v>22</v>
      </c>
      <c r="D648" t="s">
        <v>37</v>
      </c>
      <c r="E648" t="s">
        <v>17</v>
      </c>
      <c r="F648" t="s">
        <v>31</v>
      </c>
      <c r="G648">
        <v>39056.76</v>
      </c>
      <c r="H648">
        <v>261022.57</v>
      </c>
      <c r="I648">
        <v>775</v>
      </c>
      <c r="J648">
        <v>216900.64</v>
      </c>
      <c r="K648" t="s">
        <v>25</v>
      </c>
      <c r="L648">
        <v>3</v>
      </c>
      <c r="M648" s="1">
        <v>43427</v>
      </c>
      <c r="N648" t="s">
        <v>20</v>
      </c>
      <c r="O648" t="str" cm="1">
        <f t="array" ref="O648">_xlfn.IFS(L648&lt;=15, "Low Engagement", L648&lt;=35, "Active", L648&lt;=60, "Highly Active", L648&gt;60, "Power User")</f>
        <v>Low Engagement</v>
      </c>
      <c r="P648" t="str" cm="1">
        <f t="array" ref="P648">_xlfn.IFS(B648&lt;=25,"Youth",B648&lt;=35,"Young Adult",B648&lt;=50,"Adult",B648&lt;=70,"Senior")</f>
        <v>Adult</v>
      </c>
      <c r="Q648" t="str" cm="1">
        <f t="array" ref="Q648">_xlfn.IFS(G648&lt;10000,"Low Value",G648&lt;=50000,"Mid Value",G648&lt;=150000,"High Value",G648&gt;150000,"Premium")</f>
        <v>Mid Value</v>
      </c>
      <c r="R648" t="str" cm="1">
        <f t="array" ref="R648">_xlfn.IFS(I648&lt;500,"High Risk",I648&lt;650,"Medium Risk",I648&lt;750,"Low Risk",I648&gt;=750,"Very Low Risk")</f>
        <v>Very Low Risk</v>
      </c>
    </row>
    <row r="649" spans="1:18">
      <c r="A649" t="s">
        <v>681</v>
      </c>
      <c r="B649">
        <v>69</v>
      </c>
      <c r="C649" t="s">
        <v>15</v>
      </c>
      <c r="D649" t="s">
        <v>23</v>
      </c>
      <c r="E649" t="s">
        <v>27</v>
      </c>
      <c r="F649" t="s">
        <v>33</v>
      </c>
      <c r="G649">
        <v>128830.78</v>
      </c>
      <c r="H649">
        <v>31629.06</v>
      </c>
      <c r="I649">
        <v>810</v>
      </c>
      <c r="J649">
        <v>234804.31</v>
      </c>
      <c r="K649" t="s">
        <v>38</v>
      </c>
      <c r="L649">
        <v>51</v>
      </c>
      <c r="M649" s="1">
        <v>44713</v>
      </c>
      <c r="N649" t="s">
        <v>20</v>
      </c>
      <c r="O649" t="str" cm="1">
        <f t="array" ref="O649">_xlfn.IFS(L649&lt;=15, "Low Engagement", L649&lt;=35, "Active", L649&lt;=60, "Highly Active", L649&gt;60, "Power User")</f>
        <v>Highly Active</v>
      </c>
      <c r="P649" t="str" cm="1">
        <f t="array" ref="P649">_xlfn.IFS(B649&lt;=25,"Youth",B649&lt;=35,"Young Adult",B649&lt;=50,"Adult",B649&lt;=70,"Senior")</f>
        <v>Senior</v>
      </c>
      <c r="Q649" t="str" cm="1">
        <f t="array" ref="Q649">_xlfn.IFS(G649&lt;10000,"Low Value",G649&lt;=50000,"Mid Value",G649&lt;=150000,"High Value",G649&gt;150000,"Premium")</f>
        <v>High Value</v>
      </c>
      <c r="R649" t="str" cm="1">
        <f t="array" ref="R649">_xlfn.IFS(I649&lt;500,"High Risk",I649&lt;650,"Medium Risk",I649&lt;750,"Low Risk",I649&gt;=750,"Very Low Risk")</f>
        <v>Very Low Risk</v>
      </c>
    </row>
    <row r="650" spans="1:18">
      <c r="A650" t="s">
        <v>682</v>
      </c>
      <c r="B650">
        <v>36</v>
      </c>
      <c r="C650" t="s">
        <v>15</v>
      </c>
      <c r="D650" t="s">
        <v>37</v>
      </c>
      <c r="E650" t="s">
        <v>27</v>
      </c>
      <c r="F650" t="s">
        <v>45</v>
      </c>
      <c r="G650">
        <v>184187.7</v>
      </c>
      <c r="H650">
        <v>194291.28</v>
      </c>
      <c r="I650">
        <v>509</v>
      </c>
      <c r="J650">
        <v>125847.57</v>
      </c>
      <c r="K650" t="s">
        <v>25</v>
      </c>
      <c r="L650">
        <v>37</v>
      </c>
      <c r="M650" s="1">
        <v>44537</v>
      </c>
      <c r="N650" t="s">
        <v>20</v>
      </c>
      <c r="O650" t="str" cm="1">
        <f t="array" ref="O650">_xlfn.IFS(L650&lt;=15, "Low Engagement", L650&lt;=35, "Active", L650&lt;=60, "Highly Active", L650&gt;60, "Power User")</f>
        <v>Highly Active</v>
      </c>
      <c r="P650" t="str" cm="1">
        <f t="array" ref="P650">_xlfn.IFS(B650&lt;=25,"Youth",B650&lt;=35,"Young Adult",B650&lt;=50,"Adult",B650&lt;=70,"Senior")</f>
        <v>Adult</v>
      </c>
      <c r="Q650" t="str" cm="1">
        <f t="array" ref="Q650">_xlfn.IFS(G650&lt;10000,"Low Value",G650&lt;=50000,"Mid Value",G650&lt;=150000,"High Value",G650&gt;150000,"Premium")</f>
        <v>Premium</v>
      </c>
      <c r="R650" t="str" cm="1">
        <f t="array" ref="R650">_xlfn.IFS(I650&lt;500,"High Risk",I650&lt;650,"Medium Risk",I650&lt;750,"Low Risk",I650&gt;=750,"Very Low Risk")</f>
        <v>Medium Risk</v>
      </c>
    </row>
    <row r="651" spans="1:18">
      <c r="A651" t="s">
        <v>683</v>
      </c>
      <c r="B651">
        <v>64</v>
      </c>
      <c r="C651" t="s">
        <v>22</v>
      </c>
      <c r="D651" t="s">
        <v>29</v>
      </c>
      <c r="E651" t="s">
        <v>27</v>
      </c>
      <c r="F651" t="s">
        <v>31</v>
      </c>
      <c r="G651">
        <v>121720.05</v>
      </c>
      <c r="H651">
        <v>88040.08</v>
      </c>
      <c r="I651">
        <v>798</v>
      </c>
      <c r="J651">
        <v>256682.1</v>
      </c>
      <c r="K651" t="s">
        <v>38</v>
      </c>
      <c r="L651">
        <v>3</v>
      </c>
      <c r="M651" s="1">
        <v>43322</v>
      </c>
      <c r="N651" t="s">
        <v>20</v>
      </c>
      <c r="O651" t="str" cm="1">
        <f t="array" ref="O651">_xlfn.IFS(L651&lt;=15, "Low Engagement", L651&lt;=35, "Active", L651&lt;=60, "Highly Active", L651&gt;60, "Power User")</f>
        <v>Low Engagement</v>
      </c>
      <c r="P651" t="str" cm="1">
        <f t="array" ref="P651">_xlfn.IFS(B651&lt;=25,"Youth",B651&lt;=35,"Young Adult",B651&lt;=50,"Adult",B651&lt;=70,"Senior")</f>
        <v>Senior</v>
      </c>
      <c r="Q651" t="str" cm="1">
        <f t="array" ref="Q651">_xlfn.IFS(G651&lt;10000,"Low Value",G651&lt;=50000,"Mid Value",G651&lt;=150000,"High Value",G651&gt;150000,"Premium")</f>
        <v>High Value</v>
      </c>
      <c r="R651" t="str" cm="1">
        <f t="array" ref="R651">_xlfn.IFS(I651&lt;500,"High Risk",I651&lt;650,"Medium Risk",I651&lt;750,"Low Risk",I651&gt;=750,"Very Low Risk")</f>
        <v>Very Low Risk</v>
      </c>
    </row>
    <row r="652" spans="1:18">
      <c r="A652" t="s">
        <v>684</v>
      </c>
      <c r="B652">
        <v>33</v>
      </c>
      <c r="C652" t="s">
        <v>15</v>
      </c>
      <c r="D652" t="s">
        <v>29</v>
      </c>
      <c r="E652" t="s">
        <v>17</v>
      </c>
      <c r="F652" t="s">
        <v>18</v>
      </c>
      <c r="G652">
        <v>50781.46</v>
      </c>
      <c r="H652">
        <v>297311.38</v>
      </c>
      <c r="I652">
        <v>701</v>
      </c>
      <c r="J652">
        <v>362329.73</v>
      </c>
      <c r="K652" t="s">
        <v>25</v>
      </c>
      <c r="L652">
        <v>40</v>
      </c>
      <c r="M652" s="1">
        <v>43884</v>
      </c>
      <c r="N652" t="s">
        <v>20</v>
      </c>
      <c r="O652" t="str" cm="1">
        <f t="array" ref="O652">_xlfn.IFS(L652&lt;=15, "Low Engagement", L652&lt;=35, "Active", L652&lt;=60, "Highly Active", L652&gt;60, "Power User")</f>
        <v>Highly Active</v>
      </c>
      <c r="P652" t="str" cm="1">
        <f t="array" ref="P652">_xlfn.IFS(B652&lt;=25,"Youth",B652&lt;=35,"Young Adult",B652&lt;=50,"Adult",B652&lt;=70,"Senior")</f>
        <v>Young Adult</v>
      </c>
      <c r="Q652" t="str" cm="1">
        <f t="array" ref="Q652">_xlfn.IFS(G652&lt;10000,"Low Value",G652&lt;=50000,"Mid Value",G652&lt;=150000,"High Value",G652&gt;150000,"Premium")</f>
        <v>High Value</v>
      </c>
      <c r="R652" t="str" cm="1">
        <f t="array" ref="R652">_xlfn.IFS(I652&lt;500,"High Risk",I652&lt;650,"Medium Risk",I652&lt;750,"Low Risk",I652&gt;=750,"Very Low Risk")</f>
        <v>Low Risk</v>
      </c>
    </row>
    <row r="653" spans="1:18">
      <c r="A653" t="s">
        <v>685</v>
      </c>
      <c r="B653">
        <v>22</v>
      </c>
      <c r="C653" t="s">
        <v>15</v>
      </c>
      <c r="D653" t="s">
        <v>23</v>
      </c>
      <c r="E653" t="s">
        <v>27</v>
      </c>
      <c r="F653" t="s">
        <v>18</v>
      </c>
      <c r="G653">
        <v>6136.33</v>
      </c>
      <c r="H653">
        <v>72945.31</v>
      </c>
      <c r="I653">
        <v>728</v>
      </c>
      <c r="J653">
        <v>453007.17</v>
      </c>
      <c r="K653" t="s">
        <v>38</v>
      </c>
      <c r="L653">
        <v>5</v>
      </c>
      <c r="M653" s="1">
        <v>44887</v>
      </c>
      <c r="N653" t="s">
        <v>35</v>
      </c>
      <c r="O653" t="str" cm="1">
        <f t="array" ref="O653">_xlfn.IFS(L653&lt;=15, "Low Engagement", L653&lt;=35, "Active", L653&lt;=60, "Highly Active", L653&gt;60, "Power User")</f>
        <v>Low Engagement</v>
      </c>
      <c r="P653" t="str" cm="1">
        <f t="array" ref="P653">_xlfn.IFS(B653&lt;=25,"Youth",B653&lt;=35,"Young Adult",B653&lt;=50,"Adult",B653&lt;=70,"Senior")</f>
        <v>Youth</v>
      </c>
      <c r="Q653" t="str" cm="1">
        <f t="array" ref="Q653">_xlfn.IFS(G653&lt;10000,"Low Value",G653&lt;=50000,"Mid Value",G653&lt;=150000,"High Value",G653&gt;150000,"Premium")</f>
        <v>Low Value</v>
      </c>
      <c r="R653" t="str" cm="1">
        <f t="array" ref="R653">_xlfn.IFS(I653&lt;500,"High Risk",I653&lt;650,"Medium Risk",I653&lt;750,"Low Risk",I653&gt;=750,"Very Low Risk")</f>
        <v>Low Risk</v>
      </c>
    </row>
    <row r="654" spans="1:18">
      <c r="A654" t="s">
        <v>686</v>
      </c>
      <c r="B654">
        <v>52</v>
      </c>
      <c r="C654" t="s">
        <v>15</v>
      </c>
      <c r="D654" t="s">
        <v>23</v>
      </c>
      <c r="E654" t="s">
        <v>17</v>
      </c>
      <c r="F654" t="s">
        <v>33</v>
      </c>
      <c r="G654">
        <v>141912.72</v>
      </c>
      <c r="H654">
        <v>152030.19</v>
      </c>
      <c r="I654">
        <v>377</v>
      </c>
      <c r="J654">
        <v>47816.480000000003</v>
      </c>
      <c r="K654" t="s">
        <v>19</v>
      </c>
      <c r="L654">
        <v>28</v>
      </c>
      <c r="M654" s="1">
        <v>43180</v>
      </c>
      <c r="N654" t="s">
        <v>35</v>
      </c>
      <c r="O654" t="str" cm="1">
        <f t="array" ref="O654">_xlfn.IFS(L654&lt;=15, "Low Engagement", L654&lt;=35, "Active", L654&lt;=60, "Highly Active", L654&gt;60, "Power User")</f>
        <v>Active</v>
      </c>
      <c r="P654" t="str" cm="1">
        <f t="array" ref="P654">_xlfn.IFS(B654&lt;=25,"Youth",B654&lt;=35,"Young Adult",B654&lt;=50,"Adult",B654&lt;=70,"Senior")</f>
        <v>Senior</v>
      </c>
      <c r="Q654" t="str" cm="1">
        <f t="array" ref="Q654">_xlfn.IFS(G654&lt;10000,"Low Value",G654&lt;=50000,"Mid Value",G654&lt;=150000,"High Value",G654&gt;150000,"Premium")</f>
        <v>High Value</v>
      </c>
      <c r="R654" t="str" cm="1">
        <f t="array" ref="R654">_xlfn.IFS(I654&lt;500,"High Risk",I654&lt;650,"Medium Risk",I654&lt;750,"Low Risk",I654&gt;=750,"Very Low Risk")</f>
        <v>High Risk</v>
      </c>
    </row>
    <row r="655" spans="1:18">
      <c r="A655" t="s">
        <v>687</v>
      </c>
      <c r="B655">
        <v>29</v>
      </c>
      <c r="C655" t="s">
        <v>15</v>
      </c>
      <c r="D655" t="s">
        <v>41</v>
      </c>
      <c r="E655" t="s">
        <v>27</v>
      </c>
      <c r="F655" t="s">
        <v>31</v>
      </c>
      <c r="G655">
        <v>107809.07</v>
      </c>
      <c r="H655">
        <v>90167.71</v>
      </c>
      <c r="I655">
        <v>379</v>
      </c>
      <c r="J655">
        <v>40446.58</v>
      </c>
      <c r="K655" t="s">
        <v>19</v>
      </c>
      <c r="L655">
        <v>44</v>
      </c>
      <c r="M655" s="1">
        <v>44859</v>
      </c>
      <c r="N655" t="s">
        <v>35</v>
      </c>
      <c r="O655" t="str" cm="1">
        <f t="array" ref="O655">_xlfn.IFS(L655&lt;=15, "Low Engagement", L655&lt;=35, "Active", L655&lt;=60, "Highly Active", L655&gt;60, "Power User")</f>
        <v>Highly Active</v>
      </c>
      <c r="P655" t="str" cm="1">
        <f t="array" ref="P655">_xlfn.IFS(B655&lt;=25,"Youth",B655&lt;=35,"Young Adult",B655&lt;=50,"Adult",B655&lt;=70,"Senior")</f>
        <v>Young Adult</v>
      </c>
      <c r="Q655" t="str" cm="1">
        <f t="array" ref="Q655">_xlfn.IFS(G655&lt;10000,"Low Value",G655&lt;=50000,"Mid Value",G655&lt;=150000,"High Value",G655&gt;150000,"Premium")</f>
        <v>High Value</v>
      </c>
      <c r="R655" t="str" cm="1">
        <f t="array" ref="R655">_xlfn.IFS(I655&lt;500,"High Risk",I655&lt;650,"Medium Risk",I655&lt;750,"Low Risk",I655&gt;=750,"Very Low Risk")</f>
        <v>High Risk</v>
      </c>
    </row>
    <row r="656" spans="1:18">
      <c r="A656" t="s">
        <v>688</v>
      </c>
      <c r="B656">
        <v>42</v>
      </c>
      <c r="C656" t="s">
        <v>22</v>
      </c>
      <c r="D656" t="s">
        <v>23</v>
      </c>
      <c r="E656" t="s">
        <v>24</v>
      </c>
      <c r="F656" t="s">
        <v>31</v>
      </c>
      <c r="G656">
        <v>68386.240000000005</v>
      </c>
      <c r="H656">
        <v>7115.21</v>
      </c>
      <c r="I656">
        <v>605</v>
      </c>
      <c r="J656">
        <v>49058.63</v>
      </c>
      <c r="K656" t="s">
        <v>38</v>
      </c>
      <c r="L656">
        <v>14</v>
      </c>
      <c r="M656" s="1">
        <v>44064</v>
      </c>
      <c r="N656" t="s">
        <v>35</v>
      </c>
      <c r="O656" t="str" cm="1">
        <f t="array" ref="O656">_xlfn.IFS(L656&lt;=15, "Low Engagement", L656&lt;=35, "Active", L656&lt;=60, "Highly Active", L656&gt;60, "Power User")</f>
        <v>Low Engagement</v>
      </c>
      <c r="P656" t="str" cm="1">
        <f t="array" ref="P656">_xlfn.IFS(B656&lt;=25,"Youth",B656&lt;=35,"Young Adult",B656&lt;=50,"Adult",B656&lt;=70,"Senior")</f>
        <v>Adult</v>
      </c>
      <c r="Q656" t="str" cm="1">
        <f t="array" ref="Q656">_xlfn.IFS(G656&lt;10000,"Low Value",G656&lt;=50000,"Mid Value",G656&lt;=150000,"High Value",G656&gt;150000,"Premium")</f>
        <v>High Value</v>
      </c>
      <c r="R656" t="str" cm="1">
        <f t="array" ref="R656">_xlfn.IFS(I656&lt;500,"High Risk",I656&lt;650,"Medium Risk",I656&lt;750,"Low Risk",I656&gt;=750,"Very Low Risk")</f>
        <v>Medium Risk</v>
      </c>
    </row>
    <row r="657" spans="1:18">
      <c r="A657" t="s">
        <v>689</v>
      </c>
      <c r="B657">
        <v>69</v>
      </c>
      <c r="C657" t="s">
        <v>22</v>
      </c>
      <c r="D657" t="s">
        <v>29</v>
      </c>
      <c r="E657" t="s">
        <v>27</v>
      </c>
      <c r="F657" t="s">
        <v>45</v>
      </c>
      <c r="G657">
        <v>121156.96</v>
      </c>
      <c r="H657">
        <v>173187.96</v>
      </c>
      <c r="I657">
        <v>357</v>
      </c>
      <c r="J657">
        <v>37682.89</v>
      </c>
      <c r="K657" t="s">
        <v>19</v>
      </c>
      <c r="L657">
        <v>39</v>
      </c>
      <c r="M657" s="1">
        <v>43556</v>
      </c>
      <c r="N657" t="s">
        <v>35</v>
      </c>
      <c r="O657" t="str" cm="1">
        <f t="array" ref="O657">_xlfn.IFS(L657&lt;=15, "Low Engagement", L657&lt;=35, "Active", L657&lt;=60, "Highly Active", L657&gt;60, "Power User")</f>
        <v>Highly Active</v>
      </c>
      <c r="P657" t="str" cm="1">
        <f t="array" ref="P657">_xlfn.IFS(B657&lt;=25,"Youth",B657&lt;=35,"Young Adult",B657&lt;=50,"Adult",B657&lt;=70,"Senior")</f>
        <v>Senior</v>
      </c>
      <c r="Q657" t="str" cm="1">
        <f t="array" ref="Q657">_xlfn.IFS(G657&lt;10000,"Low Value",G657&lt;=50000,"Mid Value",G657&lt;=150000,"High Value",G657&gt;150000,"Premium")</f>
        <v>High Value</v>
      </c>
      <c r="R657" t="str" cm="1">
        <f t="array" ref="R657">_xlfn.IFS(I657&lt;500,"High Risk",I657&lt;650,"Medium Risk",I657&lt;750,"Low Risk",I657&gt;=750,"Very Low Risk")</f>
        <v>High Risk</v>
      </c>
    </row>
    <row r="658" spans="1:18">
      <c r="A658" t="s">
        <v>690</v>
      </c>
      <c r="B658">
        <v>38</v>
      </c>
      <c r="C658" t="s">
        <v>15</v>
      </c>
      <c r="D658" t="s">
        <v>29</v>
      </c>
      <c r="E658" t="s">
        <v>27</v>
      </c>
      <c r="F658" t="s">
        <v>33</v>
      </c>
      <c r="G658">
        <v>57393.73</v>
      </c>
      <c r="H658">
        <v>156891.22</v>
      </c>
      <c r="I658">
        <v>829</v>
      </c>
      <c r="J658">
        <v>365996.02</v>
      </c>
      <c r="K658" t="s">
        <v>38</v>
      </c>
      <c r="L658">
        <v>11</v>
      </c>
      <c r="M658" s="1">
        <v>43509</v>
      </c>
      <c r="N658" t="s">
        <v>20</v>
      </c>
      <c r="O658" t="str" cm="1">
        <f t="array" ref="O658">_xlfn.IFS(L658&lt;=15, "Low Engagement", L658&lt;=35, "Active", L658&lt;=60, "Highly Active", L658&gt;60, "Power User")</f>
        <v>Low Engagement</v>
      </c>
      <c r="P658" t="str" cm="1">
        <f t="array" ref="P658">_xlfn.IFS(B658&lt;=25,"Youth",B658&lt;=35,"Young Adult",B658&lt;=50,"Adult",B658&lt;=70,"Senior")</f>
        <v>Adult</v>
      </c>
      <c r="Q658" t="str" cm="1">
        <f t="array" ref="Q658">_xlfn.IFS(G658&lt;10000,"Low Value",G658&lt;=50000,"Mid Value",G658&lt;=150000,"High Value",G658&gt;150000,"Premium")</f>
        <v>High Value</v>
      </c>
      <c r="R658" t="str" cm="1">
        <f t="array" ref="R658">_xlfn.IFS(I658&lt;500,"High Risk",I658&lt;650,"Medium Risk",I658&lt;750,"Low Risk",I658&gt;=750,"Very Low Risk")</f>
        <v>Very Low Risk</v>
      </c>
    </row>
    <row r="659" spans="1:18">
      <c r="A659" t="s">
        <v>691</v>
      </c>
      <c r="B659">
        <v>53</v>
      </c>
      <c r="C659" t="s">
        <v>15</v>
      </c>
      <c r="D659" t="s">
        <v>29</v>
      </c>
      <c r="E659" t="s">
        <v>24</v>
      </c>
      <c r="F659" t="s">
        <v>31</v>
      </c>
      <c r="G659">
        <v>8999.76</v>
      </c>
      <c r="H659">
        <v>19843.03</v>
      </c>
      <c r="I659">
        <v>507</v>
      </c>
      <c r="J659">
        <v>69324.56</v>
      </c>
      <c r="K659" t="s">
        <v>38</v>
      </c>
      <c r="L659">
        <v>8</v>
      </c>
      <c r="M659" s="1">
        <v>44773</v>
      </c>
      <c r="N659" t="s">
        <v>20</v>
      </c>
      <c r="O659" t="str" cm="1">
        <f t="array" ref="O659">_xlfn.IFS(L659&lt;=15, "Low Engagement", L659&lt;=35, "Active", L659&lt;=60, "Highly Active", L659&gt;60, "Power User")</f>
        <v>Low Engagement</v>
      </c>
      <c r="P659" t="str" cm="1">
        <f t="array" ref="P659">_xlfn.IFS(B659&lt;=25,"Youth",B659&lt;=35,"Young Adult",B659&lt;=50,"Adult",B659&lt;=70,"Senior")</f>
        <v>Senior</v>
      </c>
      <c r="Q659" t="str" cm="1">
        <f t="array" ref="Q659">_xlfn.IFS(G659&lt;10000,"Low Value",G659&lt;=50000,"Mid Value",G659&lt;=150000,"High Value",G659&gt;150000,"Premium")</f>
        <v>Low Value</v>
      </c>
      <c r="R659" t="str" cm="1">
        <f t="array" ref="R659">_xlfn.IFS(I659&lt;500,"High Risk",I659&lt;650,"Medium Risk",I659&lt;750,"Low Risk",I659&gt;=750,"Very Low Risk")</f>
        <v>Medium Risk</v>
      </c>
    </row>
    <row r="660" spans="1:18">
      <c r="A660" t="s">
        <v>692</v>
      </c>
      <c r="B660">
        <v>40</v>
      </c>
      <c r="C660" t="s">
        <v>15</v>
      </c>
      <c r="D660" t="s">
        <v>23</v>
      </c>
      <c r="E660" t="s">
        <v>27</v>
      </c>
      <c r="F660" t="s">
        <v>45</v>
      </c>
      <c r="G660">
        <v>213601.17</v>
      </c>
      <c r="H660">
        <v>134297.5</v>
      </c>
      <c r="I660">
        <v>810</v>
      </c>
      <c r="J660">
        <v>378739.46</v>
      </c>
      <c r="K660" t="s">
        <v>38</v>
      </c>
      <c r="L660">
        <v>37</v>
      </c>
      <c r="M660" s="1">
        <v>44981</v>
      </c>
      <c r="N660" t="s">
        <v>35</v>
      </c>
      <c r="O660" t="str" cm="1">
        <f t="array" ref="O660">_xlfn.IFS(L660&lt;=15, "Low Engagement", L660&lt;=35, "Active", L660&lt;=60, "Highly Active", L660&gt;60, "Power User")</f>
        <v>Highly Active</v>
      </c>
      <c r="P660" t="str" cm="1">
        <f t="array" ref="P660">_xlfn.IFS(B660&lt;=25,"Youth",B660&lt;=35,"Young Adult",B660&lt;=50,"Adult",B660&lt;=70,"Senior")</f>
        <v>Adult</v>
      </c>
      <c r="Q660" t="str" cm="1">
        <f t="array" ref="Q660">_xlfn.IFS(G660&lt;10000,"Low Value",G660&lt;=50000,"Mid Value",G660&lt;=150000,"High Value",G660&gt;150000,"Premium")</f>
        <v>Premium</v>
      </c>
      <c r="R660" t="str" cm="1">
        <f t="array" ref="R660">_xlfn.IFS(I660&lt;500,"High Risk",I660&lt;650,"Medium Risk",I660&lt;750,"Low Risk",I660&gt;=750,"Very Low Risk")</f>
        <v>Very Low Risk</v>
      </c>
    </row>
    <row r="661" spans="1:18">
      <c r="A661" t="s">
        <v>693</v>
      </c>
      <c r="B661">
        <v>33</v>
      </c>
      <c r="C661" t="s">
        <v>15</v>
      </c>
      <c r="D661" t="s">
        <v>23</v>
      </c>
      <c r="E661" t="s">
        <v>27</v>
      </c>
      <c r="F661" t="s">
        <v>45</v>
      </c>
      <c r="G661">
        <v>289168.67</v>
      </c>
      <c r="H661">
        <v>108753.62</v>
      </c>
      <c r="I661">
        <v>434</v>
      </c>
      <c r="J661">
        <v>37160.46</v>
      </c>
      <c r="K661" t="s">
        <v>19</v>
      </c>
      <c r="L661">
        <v>8</v>
      </c>
      <c r="M661" s="1">
        <v>44043</v>
      </c>
      <c r="N661" t="s">
        <v>20</v>
      </c>
      <c r="O661" t="str" cm="1">
        <f t="array" ref="O661">_xlfn.IFS(L661&lt;=15, "Low Engagement", L661&lt;=35, "Active", L661&lt;=60, "Highly Active", L661&gt;60, "Power User")</f>
        <v>Low Engagement</v>
      </c>
      <c r="P661" t="str" cm="1">
        <f t="array" ref="P661">_xlfn.IFS(B661&lt;=25,"Youth",B661&lt;=35,"Young Adult",B661&lt;=50,"Adult",B661&lt;=70,"Senior")</f>
        <v>Young Adult</v>
      </c>
      <c r="Q661" t="str" cm="1">
        <f t="array" ref="Q661">_xlfn.IFS(G661&lt;10000,"Low Value",G661&lt;=50000,"Mid Value",G661&lt;=150000,"High Value",G661&gt;150000,"Premium")</f>
        <v>Premium</v>
      </c>
      <c r="R661" t="str" cm="1">
        <f t="array" ref="R661">_xlfn.IFS(I661&lt;500,"High Risk",I661&lt;650,"Medium Risk",I661&lt;750,"Low Risk",I661&gt;=750,"Very Low Risk")</f>
        <v>High Risk</v>
      </c>
    </row>
    <row r="662" spans="1:18">
      <c r="A662" t="s">
        <v>694</v>
      </c>
      <c r="B662">
        <v>56</v>
      </c>
      <c r="C662" t="s">
        <v>22</v>
      </c>
      <c r="D662" t="s">
        <v>16</v>
      </c>
      <c r="E662" t="s">
        <v>17</v>
      </c>
      <c r="F662" t="s">
        <v>31</v>
      </c>
      <c r="G662">
        <v>175013.92</v>
      </c>
      <c r="H662">
        <v>45220.68</v>
      </c>
      <c r="I662">
        <v>821</v>
      </c>
      <c r="J662">
        <v>396904.28</v>
      </c>
      <c r="K662" t="s">
        <v>38</v>
      </c>
      <c r="L662">
        <v>12</v>
      </c>
      <c r="M662" s="1">
        <v>43817</v>
      </c>
      <c r="N662" t="s">
        <v>20</v>
      </c>
      <c r="O662" t="str" cm="1">
        <f t="array" ref="O662">_xlfn.IFS(L662&lt;=15, "Low Engagement", L662&lt;=35, "Active", L662&lt;=60, "Highly Active", L662&gt;60, "Power User")</f>
        <v>Low Engagement</v>
      </c>
      <c r="P662" t="str" cm="1">
        <f t="array" ref="P662">_xlfn.IFS(B662&lt;=25,"Youth",B662&lt;=35,"Young Adult",B662&lt;=50,"Adult",B662&lt;=70,"Senior")</f>
        <v>Senior</v>
      </c>
      <c r="Q662" t="str" cm="1">
        <f t="array" ref="Q662">_xlfn.IFS(G662&lt;10000,"Low Value",G662&lt;=50000,"Mid Value",G662&lt;=150000,"High Value",G662&gt;150000,"Premium")</f>
        <v>Premium</v>
      </c>
      <c r="R662" t="str" cm="1">
        <f t="array" ref="R662">_xlfn.IFS(I662&lt;500,"High Risk",I662&lt;650,"Medium Risk",I662&lt;750,"Low Risk",I662&gt;=750,"Very Low Risk")</f>
        <v>Very Low Risk</v>
      </c>
    </row>
    <row r="663" spans="1:18">
      <c r="A663" t="s">
        <v>695</v>
      </c>
      <c r="B663">
        <v>62</v>
      </c>
      <c r="C663" t="s">
        <v>22</v>
      </c>
      <c r="D663" t="s">
        <v>23</v>
      </c>
      <c r="E663" t="s">
        <v>17</v>
      </c>
      <c r="F663" t="s">
        <v>18</v>
      </c>
      <c r="G663">
        <v>69050.070000000007</v>
      </c>
      <c r="H663">
        <v>299037.2</v>
      </c>
      <c r="I663">
        <v>382</v>
      </c>
      <c r="J663">
        <v>14224.1</v>
      </c>
      <c r="K663" t="s">
        <v>19</v>
      </c>
      <c r="L663">
        <v>15</v>
      </c>
      <c r="M663" s="1">
        <v>43726</v>
      </c>
      <c r="N663" t="s">
        <v>20</v>
      </c>
      <c r="O663" t="str" cm="1">
        <f t="array" ref="O663">_xlfn.IFS(L663&lt;=15, "Low Engagement", L663&lt;=35, "Active", L663&lt;=60, "Highly Active", L663&gt;60, "Power User")</f>
        <v>Low Engagement</v>
      </c>
      <c r="P663" t="str" cm="1">
        <f t="array" ref="P663">_xlfn.IFS(B663&lt;=25,"Youth",B663&lt;=35,"Young Adult",B663&lt;=50,"Adult",B663&lt;=70,"Senior")</f>
        <v>Senior</v>
      </c>
      <c r="Q663" t="str" cm="1">
        <f t="array" ref="Q663">_xlfn.IFS(G663&lt;10000,"Low Value",G663&lt;=50000,"Mid Value",G663&lt;=150000,"High Value",G663&gt;150000,"Premium")</f>
        <v>High Value</v>
      </c>
      <c r="R663" t="str" cm="1">
        <f t="array" ref="R663">_xlfn.IFS(I663&lt;500,"High Risk",I663&lt;650,"Medium Risk",I663&lt;750,"Low Risk",I663&gt;=750,"Very Low Risk")</f>
        <v>High Risk</v>
      </c>
    </row>
    <row r="664" spans="1:18">
      <c r="A664" t="s">
        <v>696</v>
      </c>
      <c r="B664">
        <v>59</v>
      </c>
      <c r="C664" t="s">
        <v>15</v>
      </c>
      <c r="D664" t="s">
        <v>23</v>
      </c>
      <c r="E664" t="s">
        <v>17</v>
      </c>
      <c r="F664" t="s">
        <v>33</v>
      </c>
      <c r="G664">
        <v>25621.52</v>
      </c>
      <c r="H664">
        <v>174428.58</v>
      </c>
      <c r="I664">
        <v>343</v>
      </c>
      <c r="J664">
        <v>30210.400000000001</v>
      </c>
      <c r="K664" t="s">
        <v>25</v>
      </c>
      <c r="L664">
        <v>19</v>
      </c>
      <c r="M664" s="1">
        <v>44781</v>
      </c>
      <c r="N664" t="s">
        <v>35</v>
      </c>
      <c r="O664" t="str" cm="1">
        <f t="array" ref="O664">_xlfn.IFS(L664&lt;=15, "Low Engagement", L664&lt;=35, "Active", L664&lt;=60, "Highly Active", L664&gt;60, "Power User")</f>
        <v>Active</v>
      </c>
      <c r="P664" t="str" cm="1">
        <f t="array" ref="P664">_xlfn.IFS(B664&lt;=25,"Youth",B664&lt;=35,"Young Adult",B664&lt;=50,"Adult",B664&lt;=70,"Senior")</f>
        <v>Senior</v>
      </c>
      <c r="Q664" t="str" cm="1">
        <f t="array" ref="Q664">_xlfn.IFS(G664&lt;10000,"Low Value",G664&lt;=50000,"Mid Value",G664&lt;=150000,"High Value",G664&gt;150000,"Premium")</f>
        <v>Mid Value</v>
      </c>
      <c r="R664" t="str" cm="1">
        <f t="array" ref="R664">_xlfn.IFS(I664&lt;500,"High Risk",I664&lt;650,"Medium Risk",I664&lt;750,"Low Risk",I664&gt;=750,"Very Low Risk")</f>
        <v>High Risk</v>
      </c>
    </row>
    <row r="665" spans="1:18">
      <c r="A665" t="s">
        <v>697</v>
      </c>
      <c r="B665">
        <v>56</v>
      </c>
      <c r="C665" t="s">
        <v>15</v>
      </c>
      <c r="D665" t="s">
        <v>23</v>
      </c>
      <c r="E665" t="s">
        <v>27</v>
      </c>
      <c r="F665" t="s">
        <v>31</v>
      </c>
      <c r="G665">
        <v>33810.53</v>
      </c>
      <c r="H665">
        <v>149081.17000000001</v>
      </c>
      <c r="I665">
        <v>782</v>
      </c>
      <c r="J665">
        <v>456272.16</v>
      </c>
      <c r="K665" t="s">
        <v>38</v>
      </c>
      <c r="L665">
        <v>48</v>
      </c>
      <c r="M665" s="1">
        <v>44729</v>
      </c>
      <c r="N665" t="s">
        <v>20</v>
      </c>
      <c r="O665" t="str" cm="1">
        <f t="array" ref="O665">_xlfn.IFS(L665&lt;=15, "Low Engagement", L665&lt;=35, "Active", L665&lt;=60, "Highly Active", L665&gt;60, "Power User")</f>
        <v>Highly Active</v>
      </c>
      <c r="P665" t="str" cm="1">
        <f t="array" ref="P665">_xlfn.IFS(B665&lt;=25,"Youth",B665&lt;=35,"Young Adult",B665&lt;=50,"Adult",B665&lt;=70,"Senior")</f>
        <v>Senior</v>
      </c>
      <c r="Q665" t="str" cm="1">
        <f t="array" ref="Q665">_xlfn.IFS(G665&lt;10000,"Low Value",G665&lt;=50000,"Mid Value",G665&lt;=150000,"High Value",G665&gt;150000,"Premium")</f>
        <v>Mid Value</v>
      </c>
      <c r="R665" t="str" cm="1">
        <f t="array" ref="R665">_xlfn.IFS(I665&lt;500,"High Risk",I665&lt;650,"Medium Risk",I665&lt;750,"Low Risk",I665&gt;=750,"Very Low Risk")</f>
        <v>Very Low Risk</v>
      </c>
    </row>
    <row r="666" spans="1:18">
      <c r="A666" t="s">
        <v>698</v>
      </c>
      <c r="B666">
        <v>31</v>
      </c>
      <c r="C666" t="s">
        <v>15</v>
      </c>
      <c r="D666" t="s">
        <v>29</v>
      </c>
      <c r="E666" t="s">
        <v>27</v>
      </c>
      <c r="F666" t="s">
        <v>33</v>
      </c>
      <c r="G666">
        <v>69937.27</v>
      </c>
      <c r="H666">
        <v>99146.21</v>
      </c>
      <c r="I666">
        <v>792</v>
      </c>
      <c r="J666">
        <v>239482.13</v>
      </c>
      <c r="K666" t="s">
        <v>38</v>
      </c>
      <c r="L666">
        <v>46</v>
      </c>
      <c r="M666" s="1">
        <v>44885</v>
      </c>
      <c r="N666" t="s">
        <v>20</v>
      </c>
      <c r="O666" t="str" cm="1">
        <f t="array" ref="O666">_xlfn.IFS(L666&lt;=15, "Low Engagement", L666&lt;=35, "Active", L666&lt;=60, "Highly Active", L666&gt;60, "Power User")</f>
        <v>Highly Active</v>
      </c>
      <c r="P666" t="str" cm="1">
        <f t="array" ref="P666">_xlfn.IFS(B666&lt;=25,"Youth",B666&lt;=35,"Young Adult",B666&lt;=50,"Adult",B666&lt;=70,"Senior")</f>
        <v>Young Adult</v>
      </c>
      <c r="Q666" t="str" cm="1">
        <f t="array" ref="Q666">_xlfn.IFS(G666&lt;10000,"Low Value",G666&lt;=50000,"Mid Value",G666&lt;=150000,"High Value",G666&gt;150000,"Premium")</f>
        <v>High Value</v>
      </c>
      <c r="R666" t="str" cm="1">
        <f t="array" ref="R666">_xlfn.IFS(I666&lt;500,"High Risk",I666&lt;650,"Medium Risk",I666&lt;750,"Low Risk",I666&gt;=750,"Very Low Risk")</f>
        <v>Very Low Risk</v>
      </c>
    </row>
    <row r="667" spans="1:18">
      <c r="A667" t="s">
        <v>699</v>
      </c>
      <c r="B667">
        <v>48</v>
      </c>
      <c r="C667" t="s">
        <v>22</v>
      </c>
      <c r="D667" t="s">
        <v>37</v>
      </c>
      <c r="E667" t="s">
        <v>27</v>
      </c>
      <c r="F667" t="s">
        <v>18</v>
      </c>
      <c r="G667">
        <v>20375.07</v>
      </c>
      <c r="H667">
        <v>123111.67</v>
      </c>
      <c r="I667">
        <v>798</v>
      </c>
      <c r="J667">
        <v>224612.43</v>
      </c>
      <c r="K667" t="s">
        <v>38</v>
      </c>
      <c r="L667">
        <v>28</v>
      </c>
      <c r="M667" s="1">
        <v>43567</v>
      </c>
      <c r="N667" t="s">
        <v>20</v>
      </c>
      <c r="O667" t="str" cm="1">
        <f t="array" ref="O667">_xlfn.IFS(L667&lt;=15, "Low Engagement", L667&lt;=35, "Active", L667&lt;=60, "Highly Active", L667&gt;60, "Power User")</f>
        <v>Active</v>
      </c>
      <c r="P667" t="str" cm="1">
        <f t="array" ref="P667">_xlfn.IFS(B667&lt;=25,"Youth",B667&lt;=35,"Young Adult",B667&lt;=50,"Adult",B667&lt;=70,"Senior")</f>
        <v>Adult</v>
      </c>
      <c r="Q667" t="str" cm="1">
        <f t="array" ref="Q667">_xlfn.IFS(G667&lt;10000,"Low Value",G667&lt;=50000,"Mid Value",G667&lt;=150000,"High Value",G667&gt;150000,"Premium")</f>
        <v>Mid Value</v>
      </c>
      <c r="R667" t="str" cm="1">
        <f t="array" ref="R667">_xlfn.IFS(I667&lt;500,"High Risk",I667&lt;650,"Medium Risk",I667&lt;750,"Low Risk",I667&gt;=750,"Very Low Risk")</f>
        <v>Very Low Risk</v>
      </c>
    </row>
    <row r="668" spans="1:18">
      <c r="A668" t="s">
        <v>700</v>
      </c>
      <c r="B668">
        <v>22</v>
      </c>
      <c r="C668" t="s">
        <v>15</v>
      </c>
      <c r="D668" t="s">
        <v>23</v>
      </c>
      <c r="E668" t="s">
        <v>27</v>
      </c>
      <c r="F668" t="s">
        <v>18</v>
      </c>
      <c r="G668">
        <v>3757.13</v>
      </c>
      <c r="H668">
        <v>190238.21</v>
      </c>
      <c r="I668">
        <v>317</v>
      </c>
      <c r="J668">
        <v>18286.12</v>
      </c>
      <c r="K668" t="s">
        <v>19</v>
      </c>
      <c r="L668">
        <v>7</v>
      </c>
      <c r="M668" s="1">
        <v>43557</v>
      </c>
      <c r="N668" t="s">
        <v>20</v>
      </c>
      <c r="O668" t="str" cm="1">
        <f t="array" ref="O668">_xlfn.IFS(L668&lt;=15, "Low Engagement", L668&lt;=35, "Active", L668&lt;=60, "Highly Active", L668&gt;60, "Power User")</f>
        <v>Low Engagement</v>
      </c>
      <c r="P668" t="str" cm="1">
        <f t="array" ref="P668">_xlfn.IFS(B668&lt;=25,"Youth",B668&lt;=35,"Young Adult",B668&lt;=50,"Adult",B668&lt;=70,"Senior")</f>
        <v>Youth</v>
      </c>
      <c r="Q668" t="str" cm="1">
        <f t="array" ref="Q668">_xlfn.IFS(G668&lt;10000,"Low Value",G668&lt;=50000,"Mid Value",G668&lt;=150000,"High Value",G668&gt;150000,"Premium")</f>
        <v>Low Value</v>
      </c>
      <c r="R668" t="str" cm="1">
        <f t="array" ref="R668">_xlfn.IFS(I668&lt;500,"High Risk",I668&lt;650,"Medium Risk",I668&lt;750,"Low Risk",I668&gt;=750,"Very Low Risk")</f>
        <v>High Risk</v>
      </c>
    </row>
    <row r="669" spans="1:18">
      <c r="A669" t="s">
        <v>701</v>
      </c>
      <c r="B669">
        <v>52</v>
      </c>
      <c r="C669" t="s">
        <v>22</v>
      </c>
      <c r="D669" t="s">
        <v>23</v>
      </c>
      <c r="E669" t="s">
        <v>24</v>
      </c>
      <c r="F669" t="s">
        <v>33</v>
      </c>
      <c r="G669">
        <v>122702.08</v>
      </c>
      <c r="H669">
        <v>3328.39</v>
      </c>
      <c r="I669">
        <v>593</v>
      </c>
      <c r="J669">
        <v>84847.27</v>
      </c>
      <c r="K669" t="s">
        <v>25</v>
      </c>
      <c r="L669">
        <v>40</v>
      </c>
      <c r="M669" s="1">
        <v>43149</v>
      </c>
      <c r="N669" t="s">
        <v>20</v>
      </c>
      <c r="O669" t="str" cm="1">
        <f t="array" ref="O669">_xlfn.IFS(L669&lt;=15, "Low Engagement", L669&lt;=35, "Active", L669&lt;=60, "Highly Active", L669&gt;60, "Power User")</f>
        <v>Highly Active</v>
      </c>
      <c r="P669" t="str" cm="1">
        <f t="array" ref="P669">_xlfn.IFS(B669&lt;=25,"Youth",B669&lt;=35,"Young Adult",B669&lt;=50,"Adult",B669&lt;=70,"Senior")</f>
        <v>Senior</v>
      </c>
      <c r="Q669" t="str" cm="1">
        <f t="array" ref="Q669">_xlfn.IFS(G669&lt;10000,"Low Value",G669&lt;=50000,"Mid Value",G669&lt;=150000,"High Value",G669&gt;150000,"Premium")</f>
        <v>High Value</v>
      </c>
      <c r="R669" t="str" cm="1">
        <f t="array" ref="R669">_xlfn.IFS(I669&lt;500,"High Risk",I669&lt;650,"Medium Risk",I669&lt;750,"Low Risk",I669&gt;=750,"Very Low Risk")</f>
        <v>Medium Risk</v>
      </c>
    </row>
    <row r="670" spans="1:18">
      <c r="A670" t="s">
        <v>702</v>
      </c>
      <c r="B670">
        <v>40</v>
      </c>
      <c r="C670" t="s">
        <v>15</v>
      </c>
      <c r="D670" t="s">
        <v>23</v>
      </c>
      <c r="E670" t="s">
        <v>17</v>
      </c>
      <c r="F670" t="s">
        <v>31</v>
      </c>
      <c r="G670">
        <v>8806.9</v>
      </c>
      <c r="H670">
        <v>101864.32000000001</v>
      </c>
      <c r="I670">
        <v>447</v>
      </c>
      <c r="J670">
        <v>14318.25</v>
      </c>
      <c r="K670" t="s">
        <v>19</v>
      </c>
      <c r="L670">
        <v>7</v>
      </c>
      <c r="M670" s="1">
        <v>44452</v>
      </c>
      <c r="N670" t="s">
        <v>20</v>
      </c>
      <c r="O670" t="str" cm="1">
        <f t="array" ref="O670">_xlfn.IFS(L670&lt;=15, "Low Engagement", L670&lt;=35, "Active", L670&lt;=60, "Highly Active", L670&gt;60, "Power User")</f>
        <v>Low Engagement</v>
      </c>
      <c r="P670" t="str" cm="1">
        <f t="array" ref="P670">_xlfn.IFS(B670&lt;=25,"Youth",B670&lt;=35,"Young Adult",B670&lt;=50,"Adult",B670&lt;=70,"Senior")</f>
        <v>Adult</v>
      </c>
      <c r="Q670" t="str" cm="1">
        <f t="array" ref="Q670">_xlfn.IFS(G670&lt;10000,"Low Value",G670&lt;=50000,"Mid Value",G670&lt;=150000,"High Value",G670&gt;150000,"Premium")</f>
        <v>Low Value</v>
      </c>
      <c r="R670" t="str" cm="1">
        <f t="array" ref="R670">_xlfn.IFS(I670&lt;500,"High Risk",I670&lt;650,"Medium Risk",I670&lt;750,"Low Risk",I670&gt;=750,"Very Low Risk")</f>
        <v>High Risk</v>
      </c>
    </row>
    <row r="671" spans="1:18">
      <c r="A671" t="s">
        <v>703</v>
      </c>
      <c r="B671">
        <v>46</v>
      </c>
      <c r="C671" t="s">
        <v>22</v>
      </c>
      <c r="D671" t="s">
        <v>16</v>
      </c>
      <c r="E671" t="s">
        <v>27</v>
      </c>
      <c r="F671" t="s">
        <v>31</v>
      </c>
      <c r="G671">
        <v>166984.47</v>
      </c>
      <c r="H671">
        <v>55850.15</v>
      </c>
      <c r="I671">
        <v>771</v>
      </c>
      <c r="J671">
        <v>53626.23</v>
      </c>
      <c r="K671" t="s">
        <v>25</v>
      </c>
      <c r="L671">
        <v>30</v>
      </c>
      <c r="M671" s="1">
        <v>43496</v>
      </c>
      <c r="N671" t="s">
        <v>20</v>
      </c>
      <c r="O671" t="str" cm="1">
        <f t="array" ref="O671">_xlfn.IFS(L671&lt;=15, "Low Engagement", L671&lt;=35, "Active", L671&lt;=60, "Highly Active", L671&gt;60, "Power User")</f>
        <v>Active</v>
      </c>
      <c r="P671" t="str" cm="1">
        <f t="array" ref="P671">_xlfn.IFS(B671&lt;=25,"Youth",B671&lt;=35,"Young Adult",B671&lt;=50,"Adult",B671&lt;=70,"Senior")</f>
        <v>Adult</v>
      </c>
      <c r="Q671" t="str" cm="1">
        <f t="array" ref="Q671">_xlfn.IFS(G671&lt;10000,"Low Value",G671&lt;=50000,"Mid Value",G671&lt;=150000,"High Value",G671&gt;150000,"Premium")</f>
        <v>Premium</v>
      </c>
      <c r="R671" t="str" cm="1">
        <f t="array" ref="R671">_xlfn.IFS(I671&lt;500,"High Risk",I671&lt;650,"Medium Risk",I671&lt;750,"Low Risk",I671&gt;=750,"Very Low Risk")</f>
        <v>Very Low Risk</v>
      </c>
    </row>
    <row r="672" spans="1:18">
      <c r="A672" t="s">
        <v>704</v>
      </c>
      <c r="B672">
        <v>60</v>
      </c>
      <c r="C672" t="s">
        <v>15</v>
      </c>
      <c r="D672" t="s">
        <v>16</v>
      </c>
      <c r="E672" t="s">
        <v>17</v>
      </c>
      <c r="F672" t="s">
        <v>45</v>
      </c>
      <c r="G672">
        <v>114846.78</v>
      </c>
      <c r="H672">
        <v>241820.45</v>
      </c>
      <c r="I672">
        <v>471</v>
      </c>
      <c r="J672">
        <v>33164.9</v>
      </c>
      <c r="K672" t="s">
        <v>19</v>
      </c>
      <c r="L672">
        <v>18</v>
      </c>
      <c r="M672" s="1">
        <v>43917</v>
      </c>
      <c r="N672" t="s">
        <v>20</v>
      </c>
      <c r="O672" t="str" cm="1">
        <f t="array" ref="O672">_xlfn.IFS(L672&lt;=15, "Low Engagement", L672&lt;=35, "Active", L672&lt;=60, "Highly Active", L672&gt;60, "Power User")</f>
        <v>Active</v>
      </c>
      <c r="P672" t="str" cm="1">
        <f t="array" ref="P672">_xlfn.IFS(B672&lt;=25,"Youth",B672&lt;=35,"Young Adult",B672&lt;=50,"Adult",B672&lt;=70,"Senior")</f>
        <v>Senior</v>
      </c>
      <c r="Q672" t="str" cm="1">
        <f t="array" ref="Q672">_xlfn.IFS(G672&lt;10000,"Low Value",G672&lt;=50000,"Mid Value",G672&lt;=150000,"High Value",G672&gt;150000,"Premium")</f>
        <v>High Value</v>
      </c>
      <c r="R672" t="str" cm="1">
        <f t="array" ref="R672">_xlfn.IFS(I672&lt;500,"High Risk",I672&lt;650,"Medium Risk",I672&lt;750,"Low Risk",I672&gt;=750,"Very Low Risk")</f>
        <v>High Risk</v>
      </c>
    </row>
    <row r="673" spans="1:18">
      <c r="A673" t="s">
        <v>705</v>
      </c>
      <c r="B673">
        <v>28</v>
      </c>
      <c r="C673" t="s">
        <v>22</v>
      </c>
      <c r="D673" t="s">
        <v>29</v>
      </c>
      <c r="E673" t="s">
        <v>27</v>
      </c>
      <c r="F673" t="s">
        <v>45</v>
      </c>
      <c r="G673">
        <v>488605.28</v>
      </c>
      <c r="H673">
        <v>40547.69</v>
      </c>
      <c r="I673">
        <v>830</v>
      </c>
      <c r="J673">
        <v>255024.85</v>
      </c>
      <c r="K673" t="s">
        <v>25</v>
      </c>
      <c r="L673">
        <v>24</v>
      </c>
      <c r="M673" s="1">
        <v>43773</v>
      </c>
      <c r="N673" t="s">
        <v>20</v>
      </c>
      <c r="O673" t="str" cm="1">
        <f t="array" ref="O673">_xlfn.IFS(L673&lt;=15, "Low Engagement", L673&lt;=35, "Active", L673&lt;=60, "Highly Active", L673&gt;60, "Power User")</f>
        <v>Active</v>
      </c>
      <c r="P673" t="str" cm="1">
        <f t="array" ref="P673">_xlfn.IFS(B673&lt;=25,"Youth",B673&lt;=35,"Young Adult",B673&lt;=50,"Adult",B673&lt;=70,"Senior")</f>
        <v>Young Adult</v>
      </c>
      <c r="Q673" t="str" cm="1">
        <f t="array" ref="Q673">_xlfn.IFS(G673&lt;10000,"Low Value",G673&lt;=50000,"Mid Value",G673&lt;=150000,"High Value",G673&gt;150000,"Premium")</f>
        <v>Premium</v>
      </c>
      <c r="R673" t="str" cm="1">
        <f t="array" ref="R673">_xlfn.IFS(I673&lt;500,"High Risk",I673&lt;650,"Medium Risk",I673&lt;750,"Low Risk",I673&gt;=750,"Very Low Risk")</f>
        <v>Very Low Risk</v>
      </c>
    </row>
    <row r="674" spans="1:18">
      <c r="A674" t="s">
        <v>706</v>
      </c>
      <c r="B674">
        <v>35</v>
      </c>
      <c r="C674" t="s">
        <v>15</v>
      </c>
      <c r="D674" t="s">
        <v>37</v>
      </c>
      <c r="E674" t="s">
        <v>24</v>
      </c>
      <c r="F674" t="s">
        <v>31</v>
      </c>
      <c r="G674">
        <v>122755.41</v>
      </c>
      <c r="H674">
        <v>1632.63</v>
      </c>
      <c r="I674">
        <v>419</v>
      </c>
      <c r="J674">
        <v>34141.21</v>
      </c>
      <c r="K674" t="s">
        <v>25</v>
      </c>
      <c r="L674">
        <v>6</v>
      </c>
      <c r="M674" s="1">
        <v>43671</v>
      </c>
      <c r="N674" t="s">
        <v>20</v>
      </c>
      <c r="O674" t="str" cm="1">
        <f t="array" ref="O674">_xlfn.IFS(L674&lt;=15, "Low Engagement", L674&lt;=35, "Active", L674&lt;=60, "Highly Active", L674&gt;60, "Power User")</f>
        <v>Low Engagement</v>
      </c>
      <c r="P674" t="str" cm="1">
        <f t="array" ref="P674">_xlfn.IFS(B674&lt;=25,"Youth",B674&lt;=35,"Young Adult",B674&lt;=50,"Adult",B674&lt;=70,"Senior")</f>
        <v>Young Adult</v>
      </c>
      <c r="Q674" t="str" cm="1">
        <f t="array" ref="Q674">_xlfn.IFS(G674&lt;10000,"Low Value",G674&lt;=50000,"Mid Value",G674&lt;=150000,"High Value",G674&gt;150000,"Premium")</f>
        <v>High Value</v>
      </c>
      <c r="R674" t="str" cm="1">
        <f t="array" ref="R674">_xlfn.IFS(I674&lt;500,"High Risk",I674&lt;650,"Medium Risk",I674&lt;750,"Low Risk",I674&gt;=750,"Very Low Risk")</f>
        <v>High Risk</v>
      </c>
    </row>
    <row r="675" spans="1:18">
      <c r="A675" t="s">
        <v>707</v>
      </c>
      <c r="B675">
        <v>64</v>
      </c>
      <c r="C675" t="s">
        <v>15</v>
      </c>
      <c r="D675" t="s">
        <v>16</v>
      </c>
      <c r="E675" t="s">
        <v>27</v>
      </c>
      <c r="F675" t="s">
        <v>18</v>
      </c>
      <c r="G675">
        <v>73763.31</v>
      </c>
      <c r="H675">
        <v>80744</v>
      </c>
      <c r="I675">
        <v>365</v>
      </c>
      <c r="J675">
        <v>16416.240000000002</v>
      </c>
      <c r="K675" t="s">
        <v>19</v>
      </c>
      <c r="L675">
        <v>58</v>
      </c>
      <c r="M675" s="1">
        <v>44871</v>
      </c>
      <c r="N675" t="s">
        <v>20</v>
      </c>
      <c r="O675" t="str" cm="1">
        <f t="array" ref="O675">_xlfn.IFS(L675&lt;=15, "Low Engagement", L675&lt;=35, "Active", L675&lt;=60, "Highly Active", L675&gt;60, "Power User")</f>
        <v>Highly Active</v>
      </c>
      <c r="P675" t="str" cm="1">
        <f t="array" ref="P675">_xlfn.IFS(B675&lt;=25,"Youth",B675&lt;=35,"Young Adult",B675&lt;=50,"Adult",B675&lt;=70,"Senior")</f>
        <v>Senior</v>
      </c>
      <c r="Q675" t="str" cm="1">
        <f t="array" ref="Q675">_xlfn.IFS(G675&lt;10000,"Low Value",G675&lt;=50000,"Mid Value",G675&lt;=150000,"High Value",G675&gt;150000,"Premium")</f>
        <v>High Value</v>
      </c>
      <c r="R675" t="str" cm="1">
        <f t="array" ref="R675">_xlfn.IFS(I675&lt;500,"High Risk",I675&lt;650,"Medium Risk",I675&lt;750,"Low Risk",I675&gt;=750,"Very Low Risk")</f>
        <v>High Risk</v>
      </c>
    </row>
    <row r="676" spans="1:18">
      <c r="A676" t="s">
        <v>708</v>
      </c>
      <c r="B676">
        <v>29</v>
      </c>
      <c r="C676" t="s">
        <v>15</v>
      </c>
      <c r="D676" t="s">
        <v>37</v>
      </c>
      <c r="E676" t="s">
        <v>27</v>
      </c>
      <c r="F676" t="s">
        <v>33</v>
      </c>
      <c r="G676">
        <v>25467.71</v>
      </c>
      <c r="H676">
        <v>117411.99</v>
      </c>
      <c r="I676">
        <v>440</v>
      </c>
      <c r="J676">
        <v>32840.93</v>
      </c>
      <c r="K676" t="s">
        <v>25</v>
      </c>
      <c r="L676">
        <v>51</v>
      </c>
      <c r="M676" s="1">
        <v>43243</v>
      </c>
      <c r="N676" t="s">
        <v>20</v>
      </c>
      <c r="O676" t="str" cm="1">
        <f t="array" ref="O676">_xlfn.IFS(L676&lt;=15, "Low Engagement", L676&lt;=35, "Active", L676&lt;=60, "Highly Active", L676&gt;60, "Power User")</f>
        <v>Highly Active</v>
      </c>
      <c r="P676" t="str" cm="1">
        <f t="array" ref="P676">_xlfn.IFS(B676&lt;=25,"Youth",B676&lt;=35,"Young Adult",B676&lt;=50,"Adult",B676&lt;=70,"Senior")</f>
        <v>Young Adult</v>
      </c>
      <c r="Q676" t="str" cm="1">
        <f t="array" ref="Q676">_xlfn.IFS(G676&lt;10000,"Low Value",G676&lt;=50000,"Mid Value",G676&lt;=150000,"High Value",G676&gt;150000,"Premium")</f>
        <v>Mid Value</v>
      </c>
      <c r="R676" t="str" cm="1">
        <f t="array" ref="R676">_xlfn.IFS(I676&lt;500,"High Risk",I676&lt;650,"Medium Risk",I676&lt;750,"Low Risk",I676&gt;=750,"Very Low Risk")</f>
        <v>High Risk</v>
      </c>
    </row>
    <row r="677" spans="1:18">
      <c r="A677" t="s">
        <v>709</v>
      </c>
      <c r="B677">
        <v>26</v>
      </c>
      <c r="C677" t="s">
        <v>22</v>
      </c>
      <c r="D677" t="s">
        <v>37</v>
      </c>
      <c r="E677" t="s">
        <v>17</v>
      </c>
      <c r="F677" t="s">
        <v>33</v>
      </c>
      <c r="G677">
        <v>130694.57</v>
      </c>
      <c r="H677">
        <v>133756.94</v>
      </c>
      <c r="I677">
        <v>745</v>
      </c>
      <c r="J677">
        <v>367285.97</v>
      </c>
      <c r="K677" t="s">
        <v>38</v>
      </c>
      <c r="L677">
        <v>4</v>
      </c>
      <c r="M677" s="1">
        <v>45081</v>
      </c>
      <c r="N677" t="s">
        <v>20</v>
      </c>
      <c r="O677" t="str" cm="1">
        <f t="array" ref="O677">_xlfn.IFS(L677&lt;=15, "Low Engagement", L677&lt;=35, "Active", L677&lt;=60, "Highly Active", L677&gt;60, "Power User")</f>
        <v>Low Engagement</v>
      </c>
      <c r="P677" t="str" cm="1">
        <f t="array" ref="P677">_xlfn.IFS(B677&lt;=25,"Youth",B677&lt;=35,"Young Adult",B677&lt;=50,"Adult",B677&lt;=70,"Senior")</f>
        <v>Young Adult</v>
      </c>
      <c r="Q677" t="str" cm="1">
        <f t="array" ref="Q677">_xlfn.IFS(G677&lt;10000,"Low Value",G677&lt;=50000,"Mid Value",G677&lt;=150000,"High Value",G677&gt;150000,"Premium")</f>
        <v>High Value</v>
      </c>
      <c r="R677" t="str" cm="1">
        <f t="array" ref="R677">_xlfn.IFS(I677&lt;500,"High Risk",I677&lt;650,"Medium Risk",I677&lt;750,"Low Risk",I677&gt;=750,"Very Low Risk")</f>
        <v>Low Risk</v>
      </c>
    </row>
    <row r="678" spans="1:18">
      <c r="A678" t="s">
        <v>710</v>
      </c>
      <c r="B678">
        <v>27</v>
      </c>
      <c r="C678" t="s">
        <v>15</v>
      </c>
      <c r="D678" t="s">
        <v>23</v>
      </c>
      <c r="E678" t="s">
        <v>17</v>
      </c>
      <c r="F678" t="s">
        <v>18</v>
      </c>
      <c r="G678">
        <v>84080.04</v>
      </c>
      <c r="H678">
        <v>32548.57</v>
      </c>
      <c r="I678">
        <v>805</v>
      </c>
      <c r="J678">
        <v>286600.69</v>
      </c>
      <c r="K678" t="s">
        <v>38</v>
      </c>
      <c r="L678">
        <v>55</v>
      </c>
      <c r="M678" s="1">
        <v>44684</v>
      </c>
      <c r="N678" t="s">
        <v>20</v>
      </c>
      <c r="O678" t="str" cm="1">
        <f t="array" ref="O678">_xlfn.IFS(L678&lt;=15, "Low Engagement", L678&lt;=35, "Active", L678&lt;=60, "Highly Active", L678&gt;60, "Power User")</f>
        <v>Highly Active</v>
      </c>
      <c r="P678" t="str" cm="1">
        <f t="array" ref="P678">_xlfn.IFS(B678&lt;=25,"Youth",B678&lt;=35,"Young Adult",B678&lt;=50,"Adult",B678&lt;=70,"Senior")</f>
        <v>Young Adult</v>
      </c>
      <c r="Q678" t="str" cm="1">
        <f t="array" ref="Q678">_xlfn.IFS(G678&lt;10000,"Low Value",G678&lt;=50000,"Mid Value",G678&lt;=150000,"High Value",G678&gt;150000,"Premium")</f>
        <v>High Value</v>
      </c>
      <c r="R678" t="str" cm="1">
        <f t="array" ref="R678">_xlfn.IFS(I678&lt;500,"High Risk",I678&lt;650,"Medium Risk",I678&lt;750,"Low Risk",I678&gt;=750,"Very Low Risk")</f>
        <v>Very Low Risk</v>
      </c>
    </row>
    <row r="679" spans="1:18">
      <c r="A679" t="s">
        <v>711</v>
      </c>
      <c r="B679">
        <v>61</v>
      </c>
      <c r="C679" t="s">
        <v>22</v>
      </c>
      <c r="D679" t="s">
        <v>23</v>
      </c>
      <c r="E679" t="s">
        <v>17</v>
      </c>
      <c r="F679" t="s">
        <v>33</v>
      </c>
      <c r="G679">
        <v>101418.98</v>
      </c>
      <c r="H679">
        <v>288097.64</v>
      </c>
      <c r="I679">
        <v>488</v>
      </c>
      <c r="J679">
        <v>31767.040000000001</v>
      </c>
      <c r="K679" t="s">
        <v>25</v>
      </c>
      <c r="L679">
        <v>3</v>
      </c>
      <c r="M679" s="1">
        <v>43672</v>
      </c>
      <c r="N679" t="s">
        <v>35</v>
      </c>
      <c r="O679" t="str" cm="1">
        <f t="array" ref="O679">_xlfn.IFS(L679&lt;=15, "Low Engagement", L679&lt;=35, "Active", L679&lt;=60, "Highly Active", L679&gt;60, "Power User")</f>
        <v>Low Engagement</v>
      </c>
      <c r="P679" t="str" cm="1">
        <f t="array" ref="P679">_xlfn.IFS(B679&lt;=25,"Youth",B679&lt;=35,"Young Adult",B679&lt;=50,"Adult",B679&lt;=70,"Senior")</f>
        <v>Senior</v>
      </c>
      <c r="Q679" t="str" cm="1">
        <f t="array" ref="Q679">_xlfn.IFS(G679&lt;10000,"Low Value",G679&lt;=50000,"Mid Value",G679&lt;=150000,"High Value",G679&gt;150000,"Premium")</f>
        <v>High Value</v>
      </c>
      <c r="R679" t="str" cm="1">
        <f t="array" ref="R679">_xlfn.IFS(I679&lt;500,"High Risk",I679&lt;650,"Medium Risk",I679&lt;750,"Low Risk",I679&gt;=750,"Very Low Risk")</f>
        <v>High Risk</v>
      </c>
    </row>
    <row r="680" spans="1:18">
      <c r="A680" t="s">
        <v>712</v>
      </c>
      <c r="B680">
        <v>34</v>
      </c>
      <c r="C680" t="s">
        <v>22</v>
      </c>
      <c r="D680" t="s">
        <v>23</v>
      </c>
      <c r="E680" t="s">
        <v>27</v>
      </c>
      <c r="F680" t="s">
        <v>33</v>
      </c>
      <c r="G680">
        <v>80318.48</v>
      </c>
      <c r="H680">
        <v>191987.82</v>
      </c>
      <c r="I680">
        <v>457</v>
      </c>
      <c r="J680">
        <v>7911.51</v>
      </c>
      <c r="K680" t="s">
        <v>19</v>
      </c>
      <c r="L680">
        <v>49</v>
      </c>
      <c r="M680" s="1">
        <v>43820</v>
      </c>
      <c r="N680" t="s">
        <v>20</v>
      </c>
      <c r="O680" t="str" cm="1">
        <f t="array" ref="O680">_xlfn.IFS(L680&lt;=15, "Low Engagement", L680&lt;=35, "Active", L680&lt;=60, "Highly Active", L680&gt;60, "Power User")</f>
        <v>Highly Active</v>
      </c>
      <c r="P680" t="str" cm="1">
        <f t="array" ref="P680">_xlfn.IFS(B680&lt;=25,"Youth",B680&lt;=35,"Young Adult",B680&lt;=50,"Adult",B680&lt;=70,"Senior")</f>
        <v>Young Adult</v>
      </c>
      <c r="Q680" t="str" cm="1">
        <f t="array" ref="Q680">_xlfn.IFS(G680&lt;10000,"Low Value",G680&lt;=50000,"Mid Value",G680&lt;=150000,"High Value",G680&gt;150000,"Premium")</f>
        <v>High Value</v>
      </c>
      <c r="R680" t="str" cm="1">
        <f t="array" ref="R680">_xlfn.IFS(I680&lt;500,"High Risk",I680&lt;650,"Medium Risk",I680&lt;750,"Low Risk",I680&gt;=750,"Very Low Risk")</f>
        <v>High Risk</v>
      </c>
    </row>
    <row r="681" spans="1:18">
      <c r="A681" t="s">
        <v>713</v>
      </c>
      <c r="B681">
        <v>55</v>
      </c>
      <c r="C681" t="s">
        <v>15</v>
      </c>
      <c r="D681" t="s">
        <v>23</v>
      </c>
      <c r="E681" t="s">
        <v>27</v>
      </c>
      <c r="F681" t="s">
        <v>31</v>
      </c>
      <c r="G681">
        <v>145690.39000000001</v>
      </c>
      <c r="H681">
        <v>77490.570000000007</v>
      </c>
      <c r="I681">
        <v>545</v>
      </c>
      <c r="J681">
        <v>71159.360000000001</v>
      </c>
      <c r="K681" t="s">
        <v>38</v>
      </c>
      <c r="L681">
        <v>54</v>
      </c>
      <c r="M681" s="1">
        <v>44414</v>
      </c>
      <c r="N681" t="s">
        <v>20</v>
      </c>
      <c r="O681" t="str" cm="1">
        <f t="array" ref="O681">_xlfn.IFS(L681&lt;=15, "Low Engagement", L681&lt;=35, "Active", L681&lt;=60, "Highly Active", L681&gt;60, "Power User")</f>
        <v>Highly Active</v>
      </c>
      <c r="P681" t="str" cm="1">
        <f t="array" ref="P681">_xlfn.IFS(B681&lt;=25,"Youth",B681&lt;=35,"Young Adult",B681&lt;=50,"Adult",B681&lt;=70,"Senior")</f>
        <v>Senior</v>
      </c>
      <c r="Q681" t="str" cm="1">
        <f t="array" ref="Q681">_xlfn.IFS(G681&lt;10000,"Low Value",G681&lt;=50000,"Mid Value",G681&lt;=150000,"High Value",G681&gt;150000,"Premium")</f>
        <v>High Value</v>
      </c>
      <c r="R681" t="str" cm="1">
        <f t="array" ref="R681">_xlfn.IFS(I681&lt;500,"High Risk",I681&lt;650,"Medium Risk",I681&lt;750,"Low Risk",I681&gt;=750,"Very Low Risk")</f>
        <v>Medium Risk</v>
      </c>
    </row>
    <row r="682" spans="1:18">
      <c r="A682" t="s">
        <v>714</v>
      </c>
      <c r="B682">
        <v>24</v>
      </c>
      <c r="C682" t="s">
        <v>15</v>
      </c>
      <c r="D682" t="s">
        <v>41</v>
      </c>
      <c r="E682" t="s">
        <v>17</v>
      </c>
      <c r="F682" t="s">
        <v>45</v>
      </c>
      <c r="G682">
        <v>52667.7</v>
      </c>
      <c r="H682">
        <v>224827.17</v>
      </c>
      <c r="I682">
        <v>332</v>
      </c>
      <c r="J682">
        <v>14377.33</v>
      </c>
      <c r="K682" t="s">
        <v>19</v>
      </c>
      <c r="L682">
        <v>51</v>
      </c>
      <c r="M682" s="1">
        <v>44144</v>
      </c>
      <c r="N682" t="s">
        <v>35</v>
      </c>
      <c r="O682" t="str" cm="1">
        <f t="array" ref="O682">_xlfn.IFS(L682&lt;=15, "Low Engagement", L682&lt;=35, "Active", L682&lt;=60, "Highly Active", L682&gt;60, "Power User")</f>
        <v>Highly Active</v>
      </c>
      <c r="P682" t="str" cm="1">
        <f t="array" ref="P682">_xlfn.IFS(B682&lt;=25,"Youth",B682&lt;=35,"Young Adult",B682&lt;=50,"Adult",B682&lt;=70,"Senior")</f>
        <v>Youth</v>
      </c>
      <c r="Q682" t="str" cm="1">
        <f t="array" ref="Q682">_xlfn.IFS(G682&lt;10000,"Low Value",G682&lt;=50000,"Mid Value",G682&lt;=150000,"High Value",G682&gt;150000,"Premium")</f>
        <v>High Value</v>
      </c>
      <c r="R682" t="str" cm="1">
        <f t="array" ref="R682">_xlfn.IFS(I682&lt;500,"High Risk",I682&lt;650,"Medium Risk",I682&lt;750,"Low Risk",I682&gt;=750,"Very Low Risk")</f>
        <v>High Risk</v>
      </c>
    </row>
    <row r="683" spans="1:18">
      <c r="A683" t="s">
        <v>715</v>
      </c>
      <c r="B683">
        <v>63</v>
      </c>
      <c r="C683" t="s">
        <v>15</v>
      </c>
      <c r="D683" t="s">
        <v>29</v>
      </c>
      <c r="E683" t="s">
        <v>27</v>
      </c>
      <c r="F683" t="s">
        <v>31</v>
      </c>
      <c r="G683">
        <v>120525.95</v>
      </c>
      <c r="H683">
        <v>128357.82</v>
      </c>
      <c r="I683">
        <v>660</v>
      </c>
      <c r="J683">
        <v>19878.75</v>
      </c>
      <c r="K683" t="s">
        <v>38</v>
      </c>
      <c r="L683">
        <v>59</v>
      </c>
      <c r="M683" s="1">
        <v>43919</v>
      </c>
      <c r="N683" t="s">
        <v>20</v>
      </c>
      <c r="O683" t="str" cm="1">
        <f t="array" ref="O683">_xlfn.IFS(L683&lt;=15, "Low Engagement", L683&lt;=35, "Active", L683&lt;=60, "Highly Active", L683&gt;60, "Power User")</f>
        <v>Highly Active</v>
      </c>
      <c r="P683" t="str" cm="1">
        <f t="array" ref="P683">_xlfn.IFS(B683&lt;=25,"Youth",B683&lt;=35,"Young Adult",B683&lt;=50,"Adult",B683&lt;=70,"Senior")</f>
        <v>Senior</v>
      </c>
      <c r="Q683" t="str" cm="1">
        <f t="array" ref="Q683">_xlfn.IFS(G683&lt;10000,"Low Value",G683&lt;=50000,"Mid Value",G683&lt;=150000,"High Value",G683&gt;150000,"Premium")</f>
        <v>High Value</v>
      </c>
      <c r="R683" t="str" cm="1">
        <f t="array" ref="R683">_xlfn.IFS(I683&lt;500,"High Risk",I683&lt;650,"Medium Risk",I683&lt;750,"Low Risk",I683&gt;=750,"Very Low Risk")</f>
        <v>Low Risk</v>
      </c>
    </row>
    <row r="684" spans="1:18">
      <c r="A684" t="s">
        <v>716</v>
      </c>
      <c r="B684">
        <v>30</v>
      </c>
      <c r="C684" t="s">
        <v>22</v>
      </c>
      <c r="D684" t="s">
        <v>23</v>
      </c>
      <c r="E684" t="s">
        <v>24</v>
      </c>
      <c r="F684" t="s">
        <v>18</v>
      </c>
      <c r="G684">
        <v>84893.21</v>
      </c>
      <c r="H684">
        <v>4749.53</v>
      </c>
      <c r="I684">
        <v>629</v>
      </c>
      <c r="J684">
        <v>110153.55</v>
      </c>
      <c r="K684" t="s">
        <v>25</v>
      </c>
      <c r="L684">
        <v>47</v>
      </c>
      <c r="M684" s="1">
        <v>44492</v>
      </c>
      <c r="N684" t="s">
        <v>20</v>
      </c>
      <c r="O684" t="str" cm="1">
        <f t="array" ref="O684">_xlfn.IFS(L684&lt;=15, "Low Engagement", L684&lt;=35, "Active", L684&lt;=60, "Highly Active", L684&gt;60, "Power User")</f>
        <v>Highly Active</v>
      </c>
      <c r="P684" t="str" cm="1">
        <f t="array" ref="P684">_xlfn.IFS(B684&lt;=25,"Youth",B684&lt;=35,"Young Adult",B684&lt;=50,"Adult",B684&lt;=70,"Senior")</f>
        <v>Young Adult</v>
      </c>
      <c r="Q684" t="str" cm="1">
        <f t="array" ref="Q684">_xlfn.IFS(G684&lt;10000,"Low Value",G684&lt;=50000,"Mid Value",G684&lt;=150000,"High Value",G684&gt;150000,"Premium")</f>
        <v>High Value</v>
      </c>
      <c r="R684" t="str" cm="1">
        <f t="array" ref="R684">_xlfn.IFS(I684&lt;500,"High Risk",I684&lt;650,"Medium Risk",I684&lt;750,"Low Risk",I684&gt;=750,"Very Low Risk")</f>
        <v>Medium Risk</v>
      </c>
    </row>
    <row r="685" spans="1:18">
      <c r="A685" t="s">
        <v>717</v>
      </c>
      <c r="B685">
        <v>57</v>
      </c>
      <c r="C685" t="s">
        <v>15</v>
      </c>
      <c r="D685" t="s">
        <v>37</v>
      </c>
      <c r="E685" t="s">
        <v>27</v>
      </c>
      <c r="F685" t="s">
        <v>45</v>
      </c>
      <c r="G685">
        <v>210604.95</v>
      </c>
      <c r="H685">
        <v>74569.16</v>
      </c>
      <c r="I685">
        <v>811</v>
      </c>
      <c r="J685">
        <v>499851.34</v>
      </c>
      <c r="K685" t="s">
        <v>38</v>
      </c>
      <c r="L685">
        <v>58</v>
      </c>
      <c r="M685" s="1">
        <v>44828</v>
      </c>
      <c r="N685" t="s">
        <v>20</v>
      </c>
      <c r="O685" t="str" cm="1">
        <f t="array" ref="O685">_xlfn.IFS(L685&lt;=15, "Low Engagement", L685&lt;=35, "Active", L685&lt;=60, "Highly Active", L685&gt;60, "Power User")</f>
        <v>Highly Active</v>
      </c>
      <c r="P685" t="str" cm="1">
        <f t="array" ref="P685">_xlfn.IFS(B685&lt;=25,"Youth",B685&lt;=35,"Young Adult",B685&lt;=50,"Adult",B685&lt;=70,"Senior")</f>
        <v>Senior</v>
      </c>
      <c r="Q685" t="str" cm="1">
        <f t="array" ref="Q685">_xlfn.IFS(G685&lt;10000,"Low Value",G685&lt;=50000,"Mid Value",G685&lt;=150000,"High Value",G685&gt;150000,"Premium")</f>
        <v>Premium</v>
      </c>
      <c r="R685" t="str" cm="1">
        <f t="array" ref="R685">_xlfn.IFS(I685&lt;500,"High Risk",I685&lt;650,"Medium Risk",I685&lt;750,"Low Risk",I685&gt;=750,"Very Low Risk")</f>
        <v>Very Low Risk</v>
      </c>
    </row>
    <row r="686" spans="1:18">
      <c r="A686" t="s">
        <v>718</v>
      </c>
      <c r="B686">
        <v>59</v>
      </c>
      <c r="C686" t="s">
        <v>22</v>
      </c>
      <c r="D686" t="s">
        <v>29</v>
      </c>
      <c r="E686" t="s">
        <v>17</v>
      </c>
      <c r="F686" t="s">
        <v>33</v>
      </c>
      <c r="G686">
        <v>25160.51</v>
      </c>
      <c r="H686">
        <v>157522.89000000001</v>
      </c>
      <c r="I686">
        <v>370</v>
      </c>
      <c r="J686">
        <v>22414.959999999999</v>
      </c>
      <c r="K686" t="s">
        <v>19</v>
      </c>
      <c r="L686">
        <v>6</v>
      </c>
      <c r="M686" s="1">
        <v>44199</v>
      </c>
      <c r="N686" t="s">
        <v>20</v>
      </c>
      <c r="O686" t="str" cm="1">
        <f t="array" ref="O686">_xlfn.IFS(L686&lt;=15, "Low Engagement", L686&lt;=35, "Active", L686&lt;=60, "Highly Active", L686&gt;60, "Power User")</f>
        <v>Low Engagement</v>
      </c>
      <c r="P686" t="str" cm="1">
        <f t="array" ref="P686">_xlfn.IFS(B686&lt;=25,"Youth",B686&lt;=35,"Young Adult",B686&lt;=50,"Adult",B686&lt;=70,"Senior")</f>
        <v>Senior</v>
      </c>
      <c r="Q686" t="str" cm="1">
        <f t="array" ref="Q686">_xlfn.IFS(G686&lt;10000,"Low Value",G686&lt;=50000,"Mid Value",G686&lt;=150000,"High Value",G686&gt;150000,"Premium")</f>
        <v>Mid Value</v>
      </c>
      <c r="R686" t="str" cm="1">
        <f t="array" ref="R686">_xlfn.IFS(I686&lt;500,"High Risk",I686&lt;650,"Medium Risk",I686&lt;750,"Low Risk",I686&gt;=750,"Very Low Risk")</f>
        <v>High Risk</v>
      </c>
    </row>
    <row r="687" spans="1:18">
      <c r="A687" t="s">
        <v>719</v>
      </c>
      <c r="B687">
        <v>26</v>
      </c>
      <c r="C687" t="s">
        <v>22</v>
      </c>
      <c r="D687" t="s">
        <v>23</v>
      </c>
      <c r="E687" t="s">
        <v>17</v>
      </c>
      <c r="F687" t="s">
        <v>45</v>
      </c>
      <c r="G687">
        <v>239394.76</v>
      </c>
      <c r="H687">
        <v>137386.34</v>
      </c>
      <c r="I687">
        <v>612</v>
      </c>
      <c r="J687">
        <v>46157.59</v>
      </c>
      <c r="K687" t="s">
        <v>19</v>
      </c>
      <c r="L687">
        <v>26</v>
      </c>
      <c r="M687" s="1">
        <v>43779</v>
      </c>
      <c r="N687" t="s">
        <v>35</v>
      </c>
      <c r="O687" t="str" cm="1">
        <f t="array" ref="O687">_xlfn.IFS(L687&lt;=15, "Low Engagement", L687&lt;=35, "Active", L687&lt;=60, "Highly Active", L687&gt;60, "Power User")</f>
        <v>Active</v>
      </c>
      <c r="P687" t="str" cm="1">
        <f t="array" ref="P687">_xlfn.IFS(B687&lt;=25,"Youth",B687&lt;=35,"Young Adult",B687&lt;=50,"Adult",B687&lt;=70,"Senior")</f>
        <v>Young Adult</v>
      </c>
      <c r="Q687" t="str" cm="1">
        <f t="array" ref="Q687">_xlfn.IFS(G687&lt;10000,"Low Value",G687&lt;=50000,"Mid Value",G687&lt;=150000,"High Value",G687&gt;150000,"Premium")</f>
        <v>Premium</v>
      </c>
      <c r="R687" t="str" cm="1">
        <f t="array" ref="R687">_xlfn.IFS(I687&lt;500,"High Risk",I687&lt;650,"Medium Risk",I687&lt;750,"Low Risk",I687&gt;=750,"Very Low Risk")</f>
        <v>Medium Risk</v>
      </c>
    </row>
    <row r="688" spans="1:18">
      <c r="A688" t="s">
        <v>720</v>
      </c>
      <c r="B688">
        <v>67</v>
      </c>
      <c r="C688" t="s">
        <v>15</v>
      </c>
      <c r="D688" t="s">
        <v>23</v>
      </c>
      <c r="E688" t="s">
        <v>27</v>
      </c>
      <c r="F688" t="s">
        <v>31</v>
      </c>
      <c r="G688">
        <v>146785.37</v>
      </c>
      <c r="H688">
        <v>79508.990000000005</v>
      </c>
      <c r="I688">
        <v>378</v>
      </c>
      <c r="J688">
        <v>30752.05</v>
      </c>
      <c r="K688" t="s">
        <v>25</v>
      </c>
      <c r="L688">
        <v>44</v>
      </c>
      <c r="M688" s="1">
        <v>45024</v>
      </c>
      <c r="N688" t="s">
        <v>20</v>
      </c>
      <c r="O688" t="str" cm="1">
        <f t="array" ref="O688">_xlfn.IFS(L688&lt;=15, "Low Engagement", L688&lt;=35, "Active", L688&lt;=60, "Highly Active", L688&gt;60, "Power User")</f>
        <v>Highly Active</v>
      </c>
      <c r="P688" t="str" cm="1">
        <f t="array" ref="P688">_xlfn.IFS(B688&lt;=25,"Youth",B688&lt;=35,"Young Adult",B688&lt;=50,"Adult",B688&lt;=70,"Senior")</f>
        <v>Senior</v>
      </c>
      <c r="Q688" t="str" cm="1">
        <f t="array" ref="Q688">_xlfn.IFS(G688&lt;10000,"Low Value",G688&lt;=50000,"Mid Value",G688&lt;=150000,"High Value",G688&gt;150000,"Premium")</f>
        <v>High Value</v>
      </c>
      <c r="R688" t="str" cm="1">
        <f t="array" ref="R688">_xlfn.IFS(I688&lt;500,"High Risk",I688&lt;650,"Medium Risk",I688&lt;750,"Low Risk",I688&gt;=750,"Very Low Risk")</f>
        <v>High Risk</v>
      </c>
    </row>
    <row r="689" spans="1:18">
      <c r="A689" t="s">
        <v>721</v>
      </c>
      <c r="B689">
        <v>44</v>
      </c>
      <c r="C689" t="s">
        <v>15</v>
      </c>
      <c r="D689" t="s">
        <v>29</v>
      </c>
      <c r="E689" t="s">
        <v>17</v>
      </c>
      <c r="F689" t="s">
        <v>18</v>
      </c>
      <c r="G689">
        <v>11622.82</v>
      </c>
      <c r="H689">
        <v>246103.25</v>
      </c>
      <c r="I689">
        <v>468</v>
      </c>
      <c r="J689">
        <v>40704.870000000003</v>
      </c>
      <c r="K689" t="s">
        <v>25</v>
      </c>
      <c r="L689">
        <v>51</v>
      </c>
      <c r="M689" s="1">
        <v>43157</v>
      </c>
      <c r="N689" t="s">
        <v>20</v>
      </c>
      <c r="O689" t="str" cm="1">
        <f t="array" ref="O689">_xlfn.IFS(L689&lt;=15, "Low Engagement", L689&lt;=35, "Active", L689&lt;=60, "Highly Active", L689&gt;60, "Power User")</f>
        <v>Highly Active</v>
      </c>
      <c r="P689" t="str" cm="1">
        <f t="array" ref="P689">_xlfn.IFS(B689&lt;=25,"Youth",B689&lt;=35,"Young Adult",B689&lt;=50,"Adult",B689&lt;=70,"Senior")</f>
        <v>Adult</v>
      </c>
      <c r="Q689" t="str" cm="1">
        <f t="array" ref="Q689">_xlfn.IFS(G689&lt;10000,"Low Value",G689&lt;=50000,"Mid Value",G689&lt;=150000,"High Value",G689&gt;150000,"Premium")</f>
        <v>Mid Value</v>
      </c>
      <c r="R689" t="str" cm="1">
        <f t="array" ref="R689">_xlfn.IFS(I689&lt;500,"High Risk",I689&lt;650,"Medium Risk",I689&lt;750,"Low Risk",I689&gt;=750,"Very Low Risk")</f>
        <v>High Risk</v>
      </c>
    </row>
    <row r="690" spans="1:18">
      <c r="A690" t="s">
        <v>722</v>
      </c>
      <c r="B690">
        <v>19</v>
      </c>
      <c r="C690" t="s">
        <v>15</v>
      </c>
      <c r="D690" t="s">
        <v>37</v>
      </c>
      <c r="E690" t="s">
        <v>24</v>
      </c>
      <c r="F690" t="s">
        <v>18</v>
      </c>
      <c r="G690">
        <v>21398.81</v>
      </c>
      <c r="H690">
        <v>9629.26</v>
      </c>
      <c r="I690">
        <v>479</v>
      </c>
      <c r="J690">
        <v>49215.39</v>
      </c>
      <c r="K690" t="s">
        <v>19</v>
      </c>
      <c r="L690">
        <v>38</v>
      </c>
      <c r="M690" s="1">
        <v>43337</v>
      </c>
      <c r="N690" t="s">
        <v>20</v>
      </c>
      <c r="O690" t="str" cm="1">
        <f t="array" ref="O690">_xlfn.IFS(L690&lt;=15, "Low Engagement", L690&lt;=35, "Active", L690&lt;=60, "Highly Active", L690&gt;60, "Power User")</f>
        <v>Highly Active</v>
      </c>
      <c r="P690" t="str" cm="1">
        <f t="array" ref="P690">_xlfn.IFS(B690&lt;=25,"Youth",B690&lt;=35,"Young Adult",B690&lt;=50,"Adult",B690&lt;=70,"Senior")</f>
        <v>Youth</v>
      </c>
      <c r="Q690" t="str" cm="1">
        <f t="array" ref="Q690">_xlfn.IFS(G690&lt;10000,"Low Value",G690&lt;=50000,"Mid Value",G690&lt;=150000,"High Value",G690&gt;150000,"Premium")</f>
        <v>Mid Value</v>
      </c>
      <c r="R690" t="str" cm="1">
        <f t="array" ref="R690">_xlfn.IFS(I690&lt;500,"High Risk",I690&lt;650,"Medium Risk",I690&lt;750,"Low Risk",I690&gt;=750,"Very Low Risk")</f>
        <v>High Risk</v>
      </c>
    </row>
    <row r="691" spans="1:18">
      <c r="A691" t="s">
        <v>723</v>
      </c>
      <c r="B691">
        <v>22</v>
      </c>
      <c r="C691" t="s">
        <v>15</v>
      </c>
      <c r="D691" t="s">
        <v>23</v>
      </c>
      <c r="E691" t="s">
        <v>27</v>
      </c>
      <c r="F691" t="s">
        <v>31</v>
      </c>
      <c r="G691">
        <v>33772.61</v>
      </c>
      <c r="H691">
        <v>141324.17000000001</v>
      </c>
      <c r="I691">
        <v>559</v>
      </c>
      <c r="J691">
        <v>120131.5</v>
      </c>
      <c r="K691" t="s">
        <v>38</v>
      </c>
      <c r="L691">
        <v>11</v>
      </c>
      <c r="M691" s="1">
        <v>44897</v>
      </c>
      <c r="N691" t="s">
        <v>20</v>
      </c>
      <c r="O691" t="str" cm="1">
        <f t="array" ref="O691">_xlfn.IFS(L691&lt;=15, "Low Engagement", L691&lt;=35, "Active", L691&lt;=60, "Highly Active", L691&gt;60, "Power User")</f>
        <v>Low Engagement</v>
      </c>
      <c r="P691" t="str" cm="1">
        <f t="array" ref="P691">_xlfn.IFS(B691&lt;=25,"Youth",B691&lt;=35,"Young Adult",B691&lt;=50,"Adult",B691&lt;=70,"Senior")</f>
        <v>Youth</v>
      </c>
      <c r="Q691" t="str" cm="1">
        <f t="array" ref="Q691">_xlfn.IFS(G691&lt;10000,"Low Value",G691&lt;=50000,"Mid Value",G691&lt;=150000,"High Value",G691&gt;150000,"Premium")</f>
        <v>Mid Value</v>
      </c>
      <c r="R691" t="str" cm="1">
        <f t="array" ref="R691">_xlfn.IFS(I691&lt;500,"High Risk",I691&lt;650,"Medium Risk",I691&lt;750,"Low Risk",I691&gt;=750,"Very Low Risk")</f>
        <v>Medium Risk</v>
      </c>
    </row>
    <row r="692" spans="1:18">
      <c r="A692" t="s">
        <v>724</v>
      </c>
      <c r="B692">
        <v>46</v>
      </c>
      <c r="C692" t="s">
        <v>15</v>
      </c>
      <c r="D692" t="s">
        <v>23</v>
      </c>
      <c r="E692" t="s">
        <v>47</v>
      </c>
      <c r="F692" t="s">
        <v>18</v>
      </c>
      <c r="G692">
        <v>79897.83</v>
      </c>
      <c r="H692">
        <v>9731.84</v>
      </c>
      <c r="I692">
        <v>785</v>
      </c>
      <c r="J692">
        <v>146872.75</v>
      </c>
      <c r="K692" t="s">
        <v>38</v>
      </c>
      <c r="L692">
        <v>52</v>
      </c>
      <c r="M692" s="1">
        <v>45088</v>
      </c>
      <c r="N692" t="s">
        <v>20</v>
      </c>
      <c r="O692" t="str" cm="1">
        <f t="array" ref="O692">_xlfn.IFS(L692&lt;=15, "Low Engagement", L692&lt;=35, "Active", L692&lt;=60, "Highly Active", L692&gt;60, "Power User")</f>
        <v>Highly Active</v>
      </c>
      <c r="P692" t="str" cm="1">
        <f t="array" ref="P692">_xlfn.IFS(B692&lt;=25,"Youth",B692&lt;=35,"Young Adult",B692&lt;=50,"Adult",B692&lt;=70,"Senior")</f>
        <v>Adult</v>
      </c>
      <c r="Q692" t="str" cm="1">
        <f t="array" ref="Q692">_xlfn.IFS(G692&lt;10000,"Low Value",G692&lt;=50000,"Mid Value",G692&lt;=150000,"High Value",G692&gt;150000,"Premium")</f>
        <v>High Value</v>
      </c>
      <c r="R692" t="str" cm="1">
        <f t="array" ref="R692">_xlfn.IFS(I692&lt;500,"High Risk",I692&lt;650,"Medium Risk",I692&lt;750,"Low Risk",I692&gt;=750,"Very Low Risk")</f>
        <v>Very Low Risk</v>
      </c>
    </row>
    <row r="693" spans="1:18">
      <c r="A693" t="s">
        <v>725</v>
      </c>
      <c r="B693">
        <v>54</v>
      </c>
      <c r="C693" t="s">
        <v>15</v>
      </c>
      <c r="D693" t="s">
        <v>29</v>
      </c>
      <c r="E693" t="s">
        <v>17</v>
      </c>
      <c r="F693" t="s">
        <v>31</v>
      </c>
      <c r="G693">
        <v>17264.060000000001</v>
      </c>
      <c r="H693">
        <v>169382.15</v>
      </c>
      <c r="I693">
        <v>304</v>
      </c>
      <c r="J693">
        <v>15846.43</v>
      </c>
      <c r="K693" t="s">
        <v>19</v>
      </c>
      <c r="L693">
        <v>29</v>
      </c>
      <c r="M693" s="1">
        <v>43635</v>
      </c>
      <c r="N693" t="s">
        <v>20</v>
      </c>
      <c r="O693" t="str" cm="1">
        <f t="array" ref="O693">_xlfn.IFS(L693&lt;=15, "Low Engagement", L693&lt;=35, "Active", L693&lt;=60, "Highly Active", L693&gt;60, "Power User")</f>
        <v>Active</v>
      </c>
      <c r="P693" t="str" cm="1">
        <f t="array" ref="P693">_xlfn.IFS(B693&lt;=25,"Youth",B693&lt;=35,"Young Adult",B693&lt;=50,"Adult",B693&lt;=70,"Senior")</f>
        <v>Senior</v>
      </c>
      <c r="Q693" t="str" cm="1">
        <f t="array" ref="Q693">_xlfn.IFS(G693&lt;10000,"Low Value",G693&lt;=50000,"Mid Value",G693&lt;=150000,"High Value",G693&gt;150000,"Premium")</f>
        <v>Mid Value</v>
      </c>
      <c r="R693" t="str" cm="1">
        <f t="array" ref="R693">_xlfn.IFS(I693&lt;500,"High Risk",I693&lt;650,"Medium Risk",I693&lt;750,"Low Risk",I693&gt;=750,"Very Low Risk")</f>
        <v>High Risk</v>
      </c>
    </row>
    <row r="694" spans="1:18">
      <c r="A694" t="s">
        <v>726</v>
      </c>
      <c r="B694">
        <v>55</v>
      </c>
      <c r="C694" t="s">
        <v>22</v>
      </c>
      <c r="D694" t="s">
        <v>23</v>
      </c>
      <c r="E694" t="s">
        <v>27</v>
      </c>
      <c r="F694" t="s">
        <v>31</v>
      </c>
      <c r="G694">
        <v>138884.37</v>
      </c>
      <c r="H694">
        <v>84055.93</v>
      </c>
      <c r="I694">
        <v>596</v>
      </c>
      <c r="J694">
        <v>189466.47</v>
      </c>
      <c r="K694" t="s">
        <v>25</v>
      </c>
      <c r="L694">
        <v>20</v>
      </c>
      <c r="M694" s="1">
        <v>43466</v>
      </c>
      <c r="N694" t="s">
        <v>20</v>
      </c>
      <c r="O694" t="str" cm="1">
        <f t="array" ref="O694">_xlfn.IFS(L694&lt;=15, "Low Engagement", L694&lt;=35, "Active", L694&lt;=60, "Highly Active", L694&gt;60, "Power User")</f>
        <v>Active</v>
      </c>
      <c r="P694" t="str" cm="1">
        <f t="array" ref="P694">_xlfn.IFS(B694&lt;=25,"Youth",B694&lt;=35,"Young Adult",B694&lt;=50,"Adult",B694&lt;=70,"Senior")</f>
        <v>Senior</v>
      </c>
      <c r="Q694" t="str" cm="1">
        <f t="array" ref="Q694">_xlfn.IFS(G694&lt;10000,"Low Value",G694&lt;=50000,"Mid Value",G694&lt;=150000,"High Value",G694&gt;150000,"Premium")</f>
        <v>High Value</v>
      </c>
      <c r="R694" t="str" cm="1">
        <f t="array" ref="R694">_xlfn.IFS(I694&lt;500,"High Risk",I694&lt;650,"Medium Risk",I694&lt;750,"Low Risk",I694&gt;=750,"Very Low Risk")</f>
        <v>Medium Risk</v>
      </c>
    </row>
    <row r="695" spans="1:18">
      <c r="A695" t="s">
        <v>727</v>
      </c>
      <c r="B695">
        <v>36</v>
      </c>
      <c r="C695" t="s">
        <v>22</v>
      </c>
      <c r="D695" t="s">
        <v>16</v>
      </c>
      <c r="E695" t="s">
        <v>27</v>
      </c>
      <c r="F695" t="s">
        <v>45</v>
      </c>
      <c r="G695">
        <v>214905.61</v>
      </c>
      <c r="H695">
        <v>119490.31</v>
      </c>
      <c r="I695">
        <v>659</v>
      </c>
      <c r="J695">
        <v>135697.26999999999</v>
      </c>
      <c r="K695" t="s">
        <v>25</v>
      </c>
      <c r="L695">
        <v>10</v>
      </c>
      <c r="M695" s="1">
        <v>44290</v>
      </c>
      <c r="N695" t="s">
        <v>20</v>
      </c>
      <c r="O695" t="str" cm="1">
        <f t="array" ref="O695">_xlfn.IFS(L695&lt;=15, "Low Engagement", L695&lt;=35, "Active", L695&lt;=60, "Highly Active", L695&gt;60, "Power User")</f>
        <v>Low Engagement</v>
      </c>
      <c r="P695" t="str" cm="1">
        <f t="array" ref="P695">_xlfn.IFS(B695&lt;=25,"Youth",B695&lt;=35,"Young Adult",B695&lt;=50,"Adult",B695&lt;=70,"Senior")</f>
        <v>Adult</v>
      </c>
      <c r="Q695" t="str" cm="1">
        <f t="array" ref="Q695">_xlfn.IFS(G695&lt;10000,"Low Value",G695&lt;=50000,"Mid Value",G695&lt;=150000,"High Value",G695&gt;150000,"Premium")</f>
        <v>Premium</v>
      </c>
      <c r="R695" t="str" cm="1">
        <f t="array" ref="R695">_xlfn.IFS(I695&lt;500,"High Risk",I695&lt;650,"Medium Risk",I695&lt;750,"Low Risk",I695&gt;=750,"Very Low Risk")</f>
        <v>Low Risk</v>
      </c>
    </row>
    <row r="696" spans="1:18">
      <c r="A696" t="s">
        <v>728</v>
      </c>
      <c r="B696">
        <v>25</v>
      </c>
      <c r="C696" t="s">
        <v>22</v>
      </c>
      <c r="D696" t="s">
        <v>29</v>
      </c>
      <c r="E696" t="s">
        <v>27</v>
      </c>
      <c r="F696" t="s">
        <v>18</v>
      </c>
      <c r="G696">
        <v>75823.33</v>
      </c>
      <c r="H696">
        <v>162740.39000000001</v>
      </c>
      <c r="I696">
        <v>416</v>
      </c>
      <c r="J696">
        <v>44221.13</v>
      </c>
      <c r="K696" t="s">
        <v>25</v>
      </c>
      <c r="L696">
        <v>26</v>
      </c>
      <c r="M696" s="1">
        <v>45072</v>
      </c>
      <c r="N696" t="s">
        <v>20</v>
      </c>
      <c r="O696" t="str" cm="1">
        <f t="array" ref="O696">_xlfn.IFS(L696&lt;=15, "Low Engagement", L696&lt;=35, "Active", L696&lt;=60, "Highly Active", L696&gt;60, "Power User")</f>
        <v>Active</v>
      </c>
      <c r="P696" t="str" cm="1">
        <f t="array" ref="P696">_xlfn.IFS(B696&lt;=25,"Youth",B696&lt;=35,"Young Adult",B696&lt;=50,"Adult",B696&lt;=70,"Senior")</f>
        <v>Youth</v>
      </c>
      <c r="Q696" t="str" cm="1">
        <f t="array" ref="Q696">_xlfn.IFS(G696&lt;10000,"Low Value",G696&lt;=50000,"Mid Value",G696&lt;=150000,"High Value",G696&gt;150000,"Premium")</f>
        <v>High Value</v>
      </c>
      <c r="R696" t="str" cm="1">
        <f t="array" ref="R696">_xlfn.IFS(I696&lt;500,"High Risk",I696&lt;650,"Medium Risk",I696&lt;750,"Low Risk",I696&gt;=750,"Very Low Risk")</f>
        <v>High Risk</v>
      </c>
    </row>
    <row r="697" spans="1:18">
      <c r="A697" t="s">
        <v>729</v>
      </c>
      <c r="B697">
        <v>65</v>
      </c>
      <c r="C697" t="s">
        <v>15</v>
      </c>
      <c r="D697" t="s">
        <v>23</v>
      </c>
      <c r="E697" t="s">
        <v>17</v>
      </c>
      <c r="F697" t="s">
        <v>31</v>
      </c>
      <c r="G697">
        <v>193054.77</v>
      </c>
      <c r="H697">
        <v>235295.7</v>
      </c>
      <c r="I697">
        <v>656</v>
      </c>
      <c r="J697">
        <v>86822.71</v>
      </c>
      <c r="K697" t="s">
        <v>25</v>
      </c>
      <c r="L697">
        <v>48</v>
      </c>
      <c r="M697" s="1">
        <v>43644</v>
      </c>
      <c r="N697" t="s">
        <v>20</v>
      </c>
      <c r="O697" t="str" cm="1">
        <f t="array" ref="O697">_xlfn.IFS(L697&lt;=15, "Low Engagement", L697&lt;=35, "Active", L697&lt;=60, "Highly Active", L697&gt;60, "Power User")</f>
        <v>Highly Active</v>
      </c>
      <c r="P697" t="str" cm="1">
        <f t="array" ref="P697">_xlfn.IFS(B697&lt;=25,"Youth",B697&lt;=35,"Young Adult",B697&lt;=50,"Adult",B697&lt;=70,"Senior")</f>
        <v>Senior</v>
      </c>
      <c r="Q697" t="str" cm="1">
        <f t="array" ref="Q697">_xlfn.IFS(G697&lt;10000,"Low Value",G697&lt;=50000,"Mid Value",G697&lt;=150000,"High Value",G697&gt;150000,"Premium")</f>
        <v>Premium</v>
      </c>
      <c r="R697" t="str" cm="1">
        <f t="array" ref="R697">_xlfn.IFS(I697&lt;500,"High Risk",I697&lt;650,"Medium Risk",I697&lt;750,"Low Risk",I697&gt;=750,"Very Low Risk")</f>
        <v>Low Risk</v>
      </c>
    </row>
    <row r="698" spans="1:18">
      <c r="A698" t="s">
        <v>730</v>
      </c>
      <c r="B698">
        <v>62</v>
      </c>
      <c r="C698" t="s">
        <v>22</v>
      </c>
      <c r="D698" t="s">
        <v>41</v>
      </c>
      <c r="E698" t="s">
        <v>24</v>
      </c>
      <c r="F698" t="s">
        <v>31</v>
      </c>
      <c r="G698">
        <v>27336.33</v>
      </c>
      <c r="H698">
        <v>7084.41</v>
      </c>
      <c r="I698">
        <v>738</v>
      </c>
      <c r="J698">
        <v>416690.16</v>
      </c>
      <c r="K698" t="s">
        <v>25</v>
      </c>
      <c r="L698">
        <v>27</v>
      </c>
      <c r="M698" s="1">
        <v>43179</v>
      </c>
      <c r="N698" t="s">
        <v>20</v>
      </c>
      <c r="O698" t="str" cm="1">
        <f t="array" ref="O698">_xlfn.IFS(L698&lt;=15, "Low Engagement", L698&lt;=35, "Active", L698&lt;=60, "Highly Active", L698&gt;60, "Power User")</f>
        <v>Active</v>
      </c>
      <c r="P698" t="str" cm="1">
        <f t="array" ref="P698">_xlfn.IFS(B698&lt;=25,"Youth",B698&lt;=35,"Young Adult",B698&lt;=50,"Adult",B698&lt;=70,"Senior")</f>
        <v>Senior</v>
      </c>
      <c r="Q698" t="str" cm="1">
        <f t="array" ref="Q698">_xlfn.IFS(G698&lt;10000,"Low Value",G698&lt;=50000,"Mid Value",G698&lt;=150000,"High Value",G698&gt;150000,"Premium")</f>
        <v>Mid Value</v>
      </c>
      <c r="R698" t="str" cm="1">
        <f t="array" ref="R698">_xlfn.IFS(I698&lt;500,"High Risk",I698&lt;650,"Medium Risk",I698&lt;750,"Low Risk",I698&gt;=750,"Very Low Risk")</f>
        <v>Low Risk</v>
      </c>
    </row>
    <row r="699" spans="1:18">
      <c r="A699" t="s">
        <v>731</v>
      </c>
      <c r="B699">
        <v>18</v>
      </c>
      <c r="C699" t="s">
        <v>22</v>
      </c>
      <c r="D699" t="s">
        <v>16</v>
      </c>
      <c r="E699" t="s">
        <v>24</v>
      </c>
      <c r="F699" t="s">
        <v>18</v>
      </c>
      <c r="G699">
        <v>32124.12</v>
      </c>
      <c r="H699">
        <v>13885.54</v>
      </c>
      <c r="I699">
        <v>630</v>
      </c>
      <c r="J699">
        <v>143530.93</v>
      </c>
      <c r="K699" t="s">
        <v>38</v>
      </c>
      <c r="L699">
        <v>50</v>
      </c>
      <c r="M699" s="1">
        <v>43323</v>
      </c>
      <c r="N699" t="s">
        <v>35</v>
      </c>
      <c r="O699" t="str" cm="1">
        <f t="array" ref="O699">_xlfn.IFS(L699&lt;=15, "Low Engagement", L699&lt;=35, "Active", L699&lt;=60, "Highly Active", L699&gt;60, "Power User")</f>
        <v>Highly Active</v>
      </c>
      <c r="P699" t="str" cm="1">
        <f t="array" ref="P699">_xlfn.IFS(B699&lt;=25,"Youth",B699&lt;=35,"Young Adult",B699&lt;=50,"Adult",B699&lt;=70,"Senior")</f>
        <v>Youth</v>
      </c>
      <c r="Q699" t="str" cm="1">
        <f t="array" ref="Q699">_xlfn.IFS(G699&lt;10000,"Low Value",G699&lt;=50000,"Mid Value",G699&lt;=150000,"High Value",G699&gt;150000,"Premium")</f>
        <v>Mid Value</v>
      </c>
      <c r="R699" t="str" cm="1">
        <f t="array" ref="R699">_xlfn.IFS(I699&lt;500,"High Risk",I699&lt;650,"Medium Risk",I699&lt;750,"Low Risk",I699&gt;=750,"Very Low Risk")</f>
        <v>Medium Risk</v>
      </c>
    </row>
    <row r="700" spans="1:18">
      <c r="A700" t="s">
        <v>732</v>
      </c>
      <c r="B700">
        <v>39</v>
      </c>
      <c r="C700" t="s">
        <v>22</v>
      </c>
      <c r="D700" t="s">
        <v>23</v>
      </c>
      <c r="E700" t="s">
        <v>47</v>
      </c>
      <c r="F700" t="s">
        <v>18</v>
      </c>
      <c r="G700">
        <v>81202.42</v>
      </c>
      <c r="H700">
        <v>28532.25</v>
      </c>
      <c r="I700">
        <v>824</v>
      </c>
      <c r="J700">
        <v>277549.58</v>
      </c>
      <c r="K700" t="s">
        <v>38</v>
      </c>
      <c r="L700">
        <v>14</v>
      </c>
      <c r="M700" s="1">
        <v>44322</v>
      </c>
      <c r="N700" t="s">
        <v>20</v>
      </c>
      <c r="O700" t="str" cm="1">
        <f t="array" ref="O700">_xlfn.IFS(L700&lt;=15, "Low Engagement", L700&lt;=35, "Active", L700&lt;=60, "Highly Active", L700&gt;60, "Power User")</f>
        <v>Low Engagement</v>
      </c>
      <c r="P700" t="str" cm="1">
        <f t="array" ref="P700">_xlfn.IFS(B700&lt;=25,"Youth",B700&lt;=35,"Young Adult",B700&lt;=50,"Adult",B700&lt;=70,"Senior")</f>
        <v>Adult</v>
      </c>
      <c r="Q700" t="str" cm="1">
        <f t="array" ref="Q700">_xlfn.IFS(G700&lt;10000,"Low Value",G700&lt;=50000,"Mid Value",G700&lt;=150000,"High Value",G700&gt;150000,"Premium")</f>
        <v>High Value</v>
      </c>
      <c r="R700" t="str" cm="1">
        <f t="array" ref="R700">_xlfn.IFS(I700&lt;500,"High Risk",I700&lt;650,"Medium Risk",I700&lt;750,"Low Risk",I700&gt;=750,"Very Low Risk")</f>
        <v>Very Low Risk</v>
      </c>
    </row>
    <row r="701" spans="1:18">
      <c r="A701" t="s">
        <v>733</v>
      </c>
      <c r="B701">
        <v>69</v>
      </c>
      <c r="C701" t="s">
        <v>22</v>
      </c>
      <c r="D701" t="s">
        <v>29</v>
      </c>
      <c r="E701" t="s">
        <v>24</v>
      </c>
      <c r="F701" t="s">
        <v>18</v>
      </c>
      <c r="G701">
        <v>27349.68</v>
      </c>
      <c r="H701">
        <v>12513.39</v>
      </c>
      <c r="I701">
        <v>487</v>
      </c>
      <c r="J701">
        <v>34111.78</v>
      </c>
      <c r="K701" t="s">
        <v>19</v>
      </c>
      <c r="L701">
        <v>36</v>
      </c>
      <c r="M701" s="1">
        <v>43990</v>
      </c>
      <c r="N701" t="s">
        <v>35</v>
      </c>
      <c r="O701" t="str" cm="1">
        <f t="array" ref="O701">_xlfn.IFS(L701&lt;=15, "Low Engagement", L701&lt;=35, "Active", L701&lt;=60, "Highly Active", L701&gt;60, "Power User")</f>
        <v>Highly Active</v>
      </c>
      <c r="P701" t="str" cm="1">
        <f t="array" ref="P701">_xlfn.IFS(B701&lt;=25,"Youth",B701&lt;=35,"Young Adult",B701&lt;=50,"Adult",B701&lt;=70,"Senior")</f>
        <v>Senior</v>
      </c>
      <c r="Q701" t="str" cm="1">
        <f t="array" ref="Q701">_xlfn.IFS(G701&lt;10000,"Low Value",G701&lt;=50000,"Mid Value",G701&lt;=150000,"High Value",G701&gt;150000,"Premium")</f>
        <v>Mid Value</v>
      </c>
      <c r="R701" t="str" cm="1">
        <f t="array" ref="R701">_xlfn.IFS(I701&lt;500,"High Risk",I701&lt;650,"Medium Risk",I701&lt;750,"Low Risk",I701&gt;=750,"Very Low Risk")</f>
        <v>High Risk</v>
      </c>
    </row>
    <row r="702" spans="1:18">
      <c r="A702" t="s">
        <v>734</v>
      </c>
      <c r="B702">
        <v>34</v>
      </c>
      <c r="C702" t="s">
        <v>22</v>
      </c>
      <c r="D702" t="s">
        <v>37</v>
      </c>
      <c r="E702" t="s">
        <v>17</v>
      </c>
      <c r="F702" t="s">
        <v>33</v>
      </c>
      <c r="G702">
        <v>40116.879999999997</v>
      </c>
      <c r="H702">
        <v>61554.83</v>
      </c>
      <c r="I702">
        <v>580</v>
      </c>
      <c r="J702">
        <v>136698.89000000001</v>
      </c>
      <c r="K702" t="s">
        <v>19</v>
      </c>
      <c r="L702">
        <v>59</v>
      </c>
      <c r="M702" s="1">
        <v>43808</v>
      </c>
      <c r="N702" t="s">
        <v>20</v>
      </c>
      <c r="O702" t="str" cm="1">
        <f t="array" ref="O702">_xlfn.IFS(L702&lt;=15, "Low Engagement", L702&lt;=35, "Active", L702&lt;=60, "Highly Active", L702&gt;60, "Power User")</f>
        <v>Highly Active</v>
      </c>
      <c r="P702" t="str" cm="1">
        <f t="array" ref="P702">_xlfn.IFS(B702&lt;=25,"Youth",B702&lt;=35,"Young Adult",B702&lt;=50,"Adult",B702&lt;=70,"Senior")</f>
        <v>Young Adult</v>
      </c>
      <c r="Q702" t="str" cm="1">
        <f t="array" ref="Q702">_xlfn.IFS(G702&lt;10000,"Low Value",G702&lt;=50000,"Mid Value",G702&lt;=150000,"High Value",G702&gt;150000,"Premium")</f>
        <v>Mid Value</v>
      </c>
      <c r="R702" t="str" cm="1">
        <f t="array" ref="R702">_xlfn.IFS(I702&lt;500,"High Risk",I702&lt;650,"Medium Risk",I702&lt;750,"Low Risk",I702&gt;=750,"Very Low Risk")</f>
        <v>Medium Risk</v>
      </c>
    </row>
    <row r="703" spans="1:18">
      <c r="A703" t="s">
        <v>735</v>
      </c>
      <c r="B703">
        <v>24</v>
      </c>
      <c r="C703" t="s">
        <v>15</v>
      </c>
      <c r="D703" t="s">
        <v>16</v>
      </c>
      <c r="E703" t="s">
        <v>27</v>
      </c>
      <c r="F703" t="s">
        <v>18</v>
      </c>
      <c r="G703">
        <v>82712.42</v>
      </c>
      <c r="H703">
        <v>145550.47</v>
      </c>
      <c r="I703">
        <v>810</v>
      </c>
      <c r="J703">
        <v>359274.48</v>
      </c>
      <c r="K703" t="s">
        <v>38</v>
      </c>
      <c r="L703">
        <v>12</v>
      </c>
      <c r="M703" s="1">
        <v>44593</v>
      </c>
      <c r="N703" t="s">
        <v>20</v>
      </c>
      <c r="O703" t="str" cm="1">
        <f t="array" ref="O703">_xlfn.IFS(L703&lt;=15, "Low Engagement", L703&lt;=35, "Active", L703&lt;=60, "Highly Active", L703&gt;60, "Power User")</f>
        <v>Low Engagement</v>
      </c>
      <c r="P703" t="str" cm="1">
        <f t="array" ref="P703">_xlfn.IFS(B703&lt;=25,"Youth",B703&lt;=35,"Young Adult",B703&lt;=50,"Adult",B703&lt;=70,"Senior")</f>
        <v>Youth</v>
      </c>
      <c r="Q703" t="str" cm="1">
        <f t="array" ref="Q703">_xlfn.IFS(G703&lt;10000,"Low Value",G703&lt;=50000,"Mid Value",G703&lt;=150000,"High Value",G703&gt;150000,"Premium")</f>
        <v>High Value</v>
      </c>
      <c r="R703" t="str" cm="1">
        <f t="array" ref="R703">_xlfn.IFS(I703&lt;500,"High Risk",I703&lt;650,"Medium Risk",I703&lt;750,"Low Risk",I703&gt;=750,"Very Low Risk")</f>
        <v>Very Low Risk</v>
      </c>
    </row>
    <row r="704" spans="1:18">
      <c r="A704" t="s">
        <v>736</v>
      </c>
      <c r="B704">
        <v>42</v>
      </c>
      <c r="C704" t="s">
        <v>15</v>
      </c>
      <c r="D704" t="s">
        <v>23</v>
      </c>
      <c r="E704" t="s">
        <v>17</v>
      </c>
      <c r="F704" t="s">
        <v>45</v>
      </c>
      <c r="G704">
        <v>494187.06</v>
      </c>
      <c r="H704">
        <v>49373.23</v>
      </c>
      <c r="I704">
        <v>765</v>
      </c>
      <c r="J704">
        <v>139431.5</v>
      </c>
      <c r="K704" t="s">
        <v>25</v>
      </c>
      <c r="L704">
        <v>52</v>
      </c>
      <c r="M704" s="1">
        <v>44711</v>
      </c>
      <c r="N704" t="s">
        <v>20</v>
      </c>
      <c r="O704" t="str" cm="1">
        <f t="array" ref="O704">_xlfn.IFS(L704&lt;=15, "Low Engagement", L704&lt;=35, "Active", L704&lt;=60, "Highly Active", L704&gt;60, "Power User")</f>
        <v>Highly Active</v>
      </c>
      <c r="P704" t="str" cm="1">
        <f t="array" ref="P704">_xlfn.IFS(B704&lt;=25,"Youth",B704&lt;=35,"Young Adult",B704&lt;=50,"Adult",B704&lt;=70,"Senior")</f>
        <v>Adult</v>
      </c>
      <c r="Q704" t="str" cm="1">
        <f t="array" ref="Q704">_xlfn.IFS(G704&lt;10000,"Low Value",G704&lt;=50000,"Mid Value",G704&lt;=150000,"High Value",G704&gt;150000,"Premium")</f>
        <v>Premium</v>
      </c>
      <c r="R704" t="str" cm="1">
        <f t="array" ref="R704">_xlfn.IFS(I704&lt;500,"High Risk",I704&lt;650,"Medium Risk",I704&lt;750,"Low Risk",I704&gt;=750,"Very Low Risk")</f>
        <v>Very Low Risk</v>
      </c>
    </row>
    <row r="705" spans="1:18">
      <c r="A705" t="s">
        <v>737</v>
      </c>
      <c r="B705">
        <v>62</v>
      </c>
      <c r="C705" t="s">
        <v>22</v>
      </c>
      <c r="D705" t="s">
        <v>41</v>
      </c>
      <c r="E705" t="s">
        <v>27</v>
      </c>
      <c r="F705" t="s">
        <v>33</v>
      </c>
      <c r="G705">
        <v>87963.28</v>
      </c>
      <c r="H705">
        <v>178258.77</v>
      </c>
      <c r="I705">
        <v>414</v>
      </c>
      <c r="J705">
        <v>13744.95</v>
      </c>
      <c r="K705" t="s">
        <v>25</v>
      </c>
      <c r="L705">
        <v>59</v>
      </c>
      <c r="M705" s="1">
        <v>43743</v>
      </c>
      <c r="N705" t="s">
        <v>20</v>
      </c>
      <c r="O705" t="str" cm="1">
        <f t="array" ref="O705">_xlfn.IFS(L705&lt;=15, "Low Engagement", L705&lt;=35, "Active", L705&lt;=60, "Highly Active", L705&gt;60, "Power User")</f>
        <v>Highly Active</v>
      </c>
      <c r="P705" t="str" cm="1">
        <f t="array" ref="P705">_xlfn.IFS(B705&lt;=25,"Youth",B705&lt;=35,"Young Adult",B705&lt;=50,"Adult",B705&lt;=70,"Senior")</f>
        <v>Senior</v>
      </c>
      <c r="Q705" t="str" cm="1">
        <f t="array" ref="Q705">_xlfn.IFS(G705&lt;10000,"Low Value",G705&lt;=50000,"Mid Value",G705&lt;=150000,"High Value",G705&gt;150000,"Premium")</f>
        <v>High Value</v>
      </c>
      <c r="R705" t="str" cm="1">
        <f t="array" ref="R705">_xlfn.IFS(I705&lt;500,"High Risk",I705&lt;650,"Medium Risk",I705&lt;750,"Low Risk",I705&gt;=750,"Very Low Risk")</f>
        <v>High Risk</v>
      </c>
    </row>
    <row r="706" spans="1:18">
      <c r="A706" t="s">
        <v>738</v>
      </c>
      <c r="B706">
        <v>21</v>
      </c>
      <c r="C706" t="s">
        <v>22</v>
      </c>
      <c r="D706" t="s">
        <v>29</v>
      </c>
      <c r="E706" t="s">
        <v>17</v>
      </c>
      <c r="F706" t="s">
        <v>45</v>
      </c>
      <c r="G706">
        <v>175121.94</v>
      </c>
      <c r="H706">
        <v>164664.94</v>
      </c>
      <c r="I706">
        <v>535</v>
      </c>
      <c r="J706">
        <v>49256.3</v>
      </c>
      <c r="K706" t="s">
        <v>25</v>
      </c>
      <c r="L706">
        <v>23</v>
      </c>
      <c r="M706" s="1">
        <v>43994</v>
      </c>
      <c r="N706" t="s">
        <v>20</v>
      </c>
      <c r="O706" t="str" cm="1">
        <f t="array" ref="O706">_xlfn.IFS(L706&lt;=15, "Low Engagement", L706&lt;=35, "Active", L706&lt;=60, "Highly Active", L706&gt;60, "Power User")</f>
        <v>Active</v>
      </c>
      <c r="P706" t="str" cm="1">
        <f t="array" ref="P706">_xlfn.IFS(B706&lt;=25,"Youth",B706&lt;=35,"Young Adult",B706&lt;=50,"Adult",B706&lt;=70,"Senior")</f>
        <v>Youth</v>
      </c>
      <c r="Q706" t="str" cm="1">
        <f t="array" ref="Q706">_xlfn.IFS(G706&lt;10000,"Low Value",G706&lt;=50000,"Mid Value",G706&lt;=150000,"High Value",G706&gt;150000,"Premium")</f>
        <v>Premium</v>
      </c>
      <c r="R706" t="str" cm="1">
        <f t="array" ref="R706">_xlfn.IFS(I706&lt;500,"High Risk",I706&lt;650,"Medium Risk",I706&lt;750,"Low Risk",I706&gt;=750,"Very Low Risk")</f>
        <v>Medium Risk</v>
      </c>
    </row>
    <row r="707" spans="1:18">
      <c r="A707" t="s">
        <v>739</v>
      </c>
      <c r="B707">
        <v>53</v>
      </c>
      <c r="C707" t="s">
        <v>22</v>
      </c>
      <c r="D707" t="s">
        <v>23</v>
      </c>
      <c r="E707" t="s">
        <v>27</v>
      </c>
      <c r="F707" t="s">
        <v>18</v>
      </c>
      <c r="G707">
        <v>40458.03</v>
      </c>
      <c r="H707">
        <v>95473.93</v>
      </c>
      <c r="I707">
        <v>637</v>
      </c>
      <c r="J707">
        <v>33595.61</v>
      </c>
      <c r="K707" t="s">
        <v>19</v>
      </c>
      <c r="L707">
        <v>21</v>
      </c>
      <c r="M707" s="1">
        <v>44342</v>
      </c>
      <c r="N707" t="s">
        <v>20</v>
      </c>
      <c r="O707" t="str" cm="1">
        <f t="array" ref="O707">_xlfn.IFS(L707&lt;=15, "Low Engagement", L707&lt;=35, "Active", L707&lt;=60, "Highly Active", L707&gt;60, "Power User")</f>
        <v>Active</v>
      </c>
      <c r="P707" t="str" cm="1">
        <f t="array" ref="P707">_xlfn.IFS(B707&lt;=25,"Youth",B707&lt;=35,"Young Adult",B707&lt;=50,"Adult",B707&lt;=70,"Senior")</f>
        <v>Senior</v>
      </c>
      <c r="Q707" t="str" cm="1">
        <f t="array" ref="Q707">_xlfn.IFS(G707&lt;10000,"Low Value",G707&lt;=50000,"Mid Value",G707&lt;=150000,"High Value",G707&gt;150000,"Premium")</f>
        <v>Mid Value</v>
      </c>
      <c r="R707" t="str" cm="1">
        <f t="array" ref="R707">_xlfn.IFS(I707&lt;500,"High Risk",I707&lt;650,"Medium Risk",I707&lt;750,"Low Risk",I707&gt;=750,"Very Low Risk")</f>
        <v>Medium Risk</v>
      </c>
    </row>
    <row r="708" spans="1:18">
      <c r="A708" t="s">
        <v>740</v>
      </c>
      <c r="B708">
        <v>23</v>
      </c>
      <c r="C708" t="s">
        <v>15</v>
      </c>
      <c r="D708" t="s">
        <v>23</v>
      </c>
      <c r="E708" t="s">
        <v>27</v>
      </c>
      <c r="F708" t="s">
        <v>33</v>
      </c>
      <c r="G708">
        <v>33818.25</v>
      </c>
      <c r="H708">
        <v>39691.120000000003</v>
      </c>
      <c r="I708">
        <v>821</v>
      </c>
      <c r="J708">
        <v>484814.17</v>
      </c>
      <c r="K708" t="s">
        <v>25</v>
      </c>
      <c r="L708">
        <v>8</v>
      </c>
      <c r="M708" s="1">
        <v>44148</v>
      </c>
      <c r="N708" t="s">
        <v>20</v>
      </c>
      <c r="O708" t="str" cm="1">
        <f t="array" ref="O708">_xlfn.IFS(L708&lt;=15, "Low Engagement", L708&lt;=35, "Active", L708&lt;=60, "Highly Active", L708&gt;60, "Power User")</f>
        <v>Low Engagement</v>
      </c>
      <c r="P708" t="str" cm="1">
        <f t="array" ref="P708">_xlfn.IFS(B708&lt;=25,"Youth",B708&lt;=35,"Young Adult",B708&lt;=50,"Adult",B708&lt;=70,"Senior")</f>
        <v>Youth</v>
      </c>
      <c r="Q708" t="str" cm="1">
        <f t="array" ref="Q708">_xlfn.IFS(G708&lt;10000,"Low Value",G708&lt;=50000,"Mid Value",G708&lt;=150000,"High Value",G708&gt;150000,"Premium")</f>
        <v>Mid Value</v>
      </c>
      <c r="R708" t="str" cm="1">
        <f t="array" ref="R708">_xlfn.IFS(I708&lt;500,"High Risk",I708&lt;650,"Medium Risk",I708&lt;750,"Low Risk",I708&gt;=750,"Very Low Risk")</f>
        <v>Very Low Risk</v>
      </c>
    </row>
    <row r="709" spans="1:18">
      <c r="A709" t="s">
        <v>741</v>
      </c>
      <c r="B709">
        <v>48</v>
      </c>
      <c r="C709" t="s">
        <v>15</v>
      </c>
      <c r="D709" t="s">
        <v>23</v>
      </c>
      <c r="E709" t="s">
        <v>27</v>
      </c>
      <c r="F709" t="s">
        <v>18</v>
      </c>
      <c r="G709">
        <v>76426.84</v>
      </c>
      <c r="H709">
        <v>94733.23</v>
      </c>
      <c r="I709">
        <v>498</v>
      </c>
      <c r="J709">
        <v>6760.62</v>
      </c>
      <c r="K709" t="s">
        <v>19</v>
      </c>
      <c r="L709">
        <v>39</v>
      </c>
      <c r="M709" s="1">
        <v>43337</v>
      </c>
      <c r="N709" t="s">
        <v>20</v>
      </c>
      <c r="O709" t="str" cm="1">
        <f t="array" ref="O709">_xlfn.IFS(L709&lt;=15, "Low Engagement", L709&lt;=35, "Active", L709&lt;=60, "Highly Active", L709&gt;60, "Power User")</f>
        <v>Highly Active</v>
      </c>
      <c r="P709" t="str" cm="1">
        <f t="array" ref="P709">_xlfn.IFS(B709&lt;=25,"Youth",B709&lt;=35,"Young Adult",B709&lt;=50,"Adult",B709&lt;=70,"Senior")</f>
        <v>Adult</v>
      </c>
      <c r="Q709" t="str" cm="1">
        <f t="array" ref="Q709">_xlfn.IFS(G709&lt;10000,"Low Value",G709&lt;=50000,"Mid Value",G709&lt;=150000,"High Value",G709&gt;150000,"Premium")</f>
        <v>High Value</v>
      </c>
      <c r="R709" t="str" cm="1">
        <f t="array" ref="R709">_xlfn.IFS(I709&lt;500,"High Risk",I709&lt;650,"Medium Risk",I709&lt;750,"Low Risk",I709&gt;=750,"Very Low Risk")</f>
        <v>High Risk</v>
      </c>
    </row>
    <row r="710" spans="1:18">
      <c r="A710" t="s">
        <v>742</v>
      </c>
      <c r="B710">
        <v>36</v>
      </c>
      <c r="C710" t="s">
        <v>22</v>
      </c>
      <c r="D710" t="s">
        <v>37</v>
      </c>
      <c r="E710" t="s">
        <v>27</v>
      </c>
      <c r="F710" t="s">
        <v>31</v>
      </c>
      <c r="G710">
        <v>155827.43</v>
      </c>
      <c r="H710">
        <v>183545.13</v>
      </c>
      <c r="I710">
        <v>349</v>
      </c>
      <c r="J710">
        <v>49883.67</v>
      </c>
      <c r="K710" t="s">
        <v>19</v>
      </c>
      <c r="L710">
        <v>58</v>
      </c>
      <c r="M710" s="1">
        <v>43889</v>
      </c>
      <c r="N710" t="s">
        <v>35</v>
      </c>
      <c r="O710" t="str" cm="1">
        <f t="array" ref="O710">_xlfn.IFS(L710&lt;=15, "Low Engagement", L710&lt;=35, "Active", L710&lt;=60, "Highly Active", L710&gt;60, "Power User")</f>
        <v>Highly Active</v>
      </c>
      <c r="P710" t="str" cm="1">
        <f t="array" ref="P710">_xlfn.IFS(B710&lt;=25,"Youth",B710&lt;=35,"Young Adult",B710&lt;=50,"Adult",B710&lt;=70,"Senior")</f>
        <v>Adult</v>
      </c>
      <c r="Q710" t="str" cm="1">
        <f t="array" ref="Q710">_xlfn.IFS(G710&lt;10000,"Low Value",G710&lt;=50000,"Mid Value",G710&lt;=150000,"High Value",G710&gt;150000,"Premium")</f>
        <v>Premium</v>
      </c>
      <c r="R710" t="str" cm="1">
        <f t="array" ref="R710">_xlfn.IFS(I710&lt;500,"High Risk",I710&lt;650,"Medium Risk",I710&lt;750,"Low Risk",I710&gt;=750,"Very Low Risk")</f>
        <v>High Risk</v>
      </c>
    </row>
    <row r="711" spans="1:18">
      <c r="A711" t="s">
        <v>743</v>
      </c>
      <c r="B711">
        <v>61</v>
      </c>
      <c r="C711" t="s">
        <v>15</v>
      </c>
      <c r="D711" t="s">
        <v>23</v>
      </c>
      <c r="E711" t="s">
        <v>17</v>
      </c>
      <c r="F711" t="s">
        <v>33</v>
      </c>
      <c r="G711">
        <v>132516.94</v>
      </c>
      <c r="H711">
        <v>25875.24</v>
      </c>
      <c r="I711">
        <v>441</v>
      </c>
      <c r="J711">
        <v>35192.25</v>
      </c>
      <c r="K711" t="s">
        <v>19</v>
      </c>
      <c r="L711">
        <v>9</v>
      </c>
      <c r="M711" s="1">
        <v>44943</v>
      </c>
      <c r="N711" t="s">
        <v>35</v>
      </c>
      <c r="O711" t="str" cm="1">
        <f t="array" ref="O711">_xlfn.IFS(L711&lt;=15, "Low Engagement", L711&lt;=35, "Active", L711&lt;=60, "Highly Active", L711&gt;60, "Power User")</f>
        <v>Low Engagement</v>
      </c>
      <c r="P711" t="str" cm="1">
        <f t="array" ref="P711">_xlfn.IFS(B711&lt;=25,"Youth",B711&lt;=35,"Young Adult",B711&lt;=50,"Adult",B711&lt;=70,"Senior")</f>
        <v>Senior</v>
      </c>
      <c r="Q711" t="str" cm="1">
        <f t="array" ref="Q711">_xlfn.IFS(G711&lt;10000,"Low Value",G711&lt;=50000,"Mid Value",G711&lt;=150000,"High Value",G711&gt;150000,"Premium")</f>
        <v>High Value</v>
      </c>
      <c r="R711" t="str" cm="1">
        <f t="array" ref="R711">_xlfn.IFS(I711&lt;500,"High Risk",I711&lt;650,"Medium Risk",I711&lt;750,"Low Risk",I711&gt;=750,"Very Low Risk")</f>
        <v>High Risk</v>
      </c>
    </row>
    <row r="712" spans="1:18">
      <c r="A712" t="s">
        <v>744</v>
      </c>
      <c r="B712">
        <v>56</v>
      </c>
      <c r="C712" t="s">
        <v>15</v>
      </c>
      <c r="D712" t="s">
        <v>23</v>
      </c>
      <c r="E712" t="s">
        <v>17</v>
      </c>
      <c r="F712" t="s">
        <v>31</v>
      </c>
      <c r="G712">
        <v>10187.5</v>
      </c>
      <c r="H712">
        <v>152901.48000000001</v>
      </c>
      <c r="I712">
        <v>827</v>
      </c>
      <c r="J712">
        <v>105013.82</v>
      </c>
      <c r="K712" t="s">
        <v>25</v>
      </c>
      <c r="L712">
        <v>24</v>
      </c>
      <c r="M712" s="1">
        <v>44281</v>
      </c>
      <c r="N712" t="s">
        <v>35</v>
      </c>
      <c r="O712" t="str" cm="1">
        <f t="array" ref="O712">_xlfn.IFS(L712&lt;=15, "Low Engagement", L712&lt;=35, "Active", L712&lt;=60, "Highly Active", L712&gt;60, "Power User")</f>
        <v>Active</v>
      </c>
      <c r="P712" t="str" cm="1">
        <f t="array" ref="P712">_xlfn.IFS(B712&lt;=25,"Youth",B712&lt;=35,"Young Adult",B712&lt;=50,"Adult",B712&lt;=70,"Senior")</f>
        <v>Senior</v>
      </c>
      <c r="Q712" t="str" cm="1">
        <f t="array" ref="Q712">_xlfn.IFS(G712&lt;10000,"Low Value",G712&lt;=50000,"Mid Value",G712&lt;=150000,"High Value",G712&gt;150000,"Premium")</f>
        <v>Mid Value</v>
      </c>
      <c r="R712" t="str" cm="1">
        <f t="array" ref="R712">_xlfn.IFS(I712&lt;500,"High Risk",I712&lt;650,"Medium Risk",I712&lt;750,"Low Risk",I712&gt;=750,"Very Low Risk")</f>
        <v>Very Low Risk</v>
      </c>
    </row>
    <row r="713" spans="1:18">
      <c r="A713" t="s">
        <v>745</v>
      </c>
      <c r="B713">
        <v>44</v>
      </c>
      <c r="C713" t="s">
        <v>22</v>
      </c>
      <c r="D713" t="s">
        <v>37</v>
      </c>
      <c r="E713" t="s">
        <v>17</v>
      </c>
      <c r="F713" t="s">
        <v>31</v>
      </c>
      <c r="G713">
        <v>114586.36</v>
      </c>
      <c r="H713">
        <v>280724.27</v>
      </c>
      <c r="I713">
        <v>813</v>
      </c>
      <c r="J713">
        <v>76837.81</v>
      </c>
      <c r="K713" t="s">
        <v>38</v>
      </c>
      <c r="L713">
        <v>31</v>
      </c>
      <c r="M713" s="1">
        <v>43490</v>
      </c>
      <c r="N713" t="s">
        <v>20</v>
      </c>
      <c r="O713" t="str" cm="1">
        <f t="array" ref="O713">_xlfn.IFS(L713&lt;=15, "Low Engagement", L713&lt;=35, "Active", L713&lt;=60, "Highly Active", L713&gt;60, "Power User")</f>
        <v>Active</v>
      </c>
      <c r="P713" t="str" cm="1">
        <f t="array" ref="P713">_xlfn.IFS(B713&lt;=25,"Youth",B713&lt;=35,"Young Adult",B713&lt;=50,"Adult",B713&lt;=70,"Senior")</f>
        <v>Adult</v>
      </c>
      <c r="Q713" t="str" cm="1">
        <f t="array" ref="Q713">_xlfn.IFS(G713&lt;10000,"Low Value",G713&lt;=50000,"Mid Value",G713&lt;=150000,"High Value",G713&gt;150000,"Premium")</f>
        <v>High Value</v>
      </c>
      <c r="R713" t="str" cm="1">
        <f t="array" ref="R713">_xlfn.IFS(I713&lt;500,"High Risk",I713&lt;650,"Medium Risk",I713&lt;750,"Low Risk",I713&gt;=750,"Very Low Risk")</f>
        <v>Very Low Risk</v>
      </c>
    </row>
    <row r="714" spans="1:18">
      <c r="A714" t="s">
        <v>746</v>
      </c>
      <c r="B714">
        <v>27</v>
      </c>
      <c r="C714" t="s">
        <v>15</v>
      </c>
      <c r="D714" t="s">
        <v>23</v>
      </c>
      <c r="E714" t="s">
        <v>17</v>
      </c>
      <c r="F714" t="s">
        <v>18</v>
      </c>
      <c r="G714">
        <v>22211.29</v>
      </c>
      <c r="H714">
        <v>130555.48</v>
      </c>
      <c r="I714">
        <v>329</v>
      </c>
      <c r="J714">
        <v>49601.82</v>
      </c>
      <c r="K714" t="s">
        <v>19</v>
      </c>
      <c r="L714">
        <v>25</v>
      </c>
      <c r="M714" s="1">
        <v>43622</v>
      </c>
      <c r="N714" t="s">
        <v>35</v>
      </c>
      <c r="O714" t="str" cm="1">
        <f t="array" ref="O714">_xlfn.IFS(L714&lt;=15, "Low Engagement", L714&lt;=35, "Active", L714&lt;=60, "Highly Active", L714&gt;60, "Power User")</f>
        <v>Active</v>
      </c>
      <c r="P714" t="str" cm="1">
        <f t="array" ref="P714">_xlfn.IFS(B714&lt;=25,"Youth",B714&lt;=35,"Young Adult",B714&lt;=50,"Adult",B714&lt;=70,"Senior")</f>
        <v>Young Adult</v>
      </c>
      <c r="Q714" t="str" cm="1">
        <f t="array" ref="Q714">_xlfn.IFS(G714&lt;10000,"Low Value",G714&lt;=50000,"Mid Value",G714&lt;=150000,"High Value",G714&gt;150000,"Premium")</f>
        <v>Mid Value</v>
      </c>
      <c r="R714" t="str" cm="1">
        <f t="array" ref="R714">_xlfn.IFS(I714&lt;500,"High Risk",I714&lt;650,"Medium Risk",I714&lt;750,"Low Risk",I714&gt;=750,"Very Low Risk")</f>
        <v>High Risk</v>
      </c>
    </row>
    <row r="715" spans="1:18">
      <c r="A715" t="s">
        <v>747</v>
      </c>
      <c r="B715">
        <v>43</v>
      </c>
      <c r="C715" t="s">
        <v>15</v>
      </c>
      <c r="D715" t="s">
        <v>23</v>
      </c>
      <c r="E715" t="s">
        <v>17</v>
      </c>
      <c r="F715" t="s">
        <v>31</v>
      </c>
      <c r="G715">
        <v>71472.19</v>
      </c>
      <c r="H715">
        <v>139889.19</v>
      </c>
      <c r="I715">
        <v>381</v>
      </c>
      <c r="J715">
        <v>10902.03</v>
      </c>
      <c r="K715" t="s">
        <v>19</v>
      </c>
      <c r="L715">
        <v>17</v>
      </c>
      <c r="M715" s="1">
        <v>43191</v>
      </c>
      <c r="N715" t="s">
        <v>20</v>
      </c>
      <c r="O715" t="str" cm="1">
        <f t="array" ref="O715">_xlfn.IFS(L715&lt;=15, "Low Engagement", L715&lt;=35, "Active", L715&lt;=60, "Highly Active", L715&gt;60, "Power User")</f>
        <v>Active</v>
      </c>
      <c r="P715" t="str" cm="1">
        <f t="array" ref="P715">_xlfn.IFS(B715&lt;=25,"Youth",B715&lt;=35,"Young Adult",B715&lt;=50,"Adult",B715&lt;=70,"Senior")</f>
        <v>Adult</v>
      </c>
      <c r="Q715" t="str" cm="1">
        <f t="array" ref="Q715">_xlfn.IFS(G715&lt;10000,"Low Value",G715&lt;=50000,"Mid Value",G715&lt;=150000,"High Value",G715&gt;150000,"Premium")</f>
        <v>High Value</v>
      </c>
      <c r="R715" t="str" cm="1">
        <f t="array" ref="R715">_xlfn.IFS(I715&lt;500,"High Risk",I715&lt;650,"Medium Risk",I715&lt;750,"Low Risk",I715&gt;=750,"Very Low Risk")</f>
        <v>High Risk</v>
      </c>
    </row>
    <row r="716" spans="1:18">
      <c r="A716" t="s">
        <v>748</v>
      </c>
      <c r="B716">
        <v>36</v>
      </c>
      <c r="C716" t="s">
        <v>22</v>
      </c>
      <c r="D716" t="s">
        <v>23</v>
      </c>
      <c r="E716" t="s">
        <v>27</v>
      </c>
      <c r="F716" t="s">
        <v>31</v>
      </c>
      <c r="G716">
        <v>158066.34</v>
      </c>
      <c r="H716">
        <v>128355.21</v>
      </c>
      <c r="I716">
        <v>330</v>
      </c>
      <c r="J716">
        <v>49286.28</v>
      </c>
      <c r="K716" t="s">
        <v>25</v>
      </c>
      <c r="L716">
        <v>42</v>
      </c>
      <c r="M716" s="1">
        <v>44552</v>
      </c>
      <c r="N716" t="s">
        <v>20</v>
      </c>
      <c r="O716" t="str" cm="1">
        <f t="array" ref="O716">_xlfn.IFS(L716&lt;=15, "Low Engagement", L716&lt;=35, "Active", L716&lt;=60, "Highly Active", L716&gt;60, "Power User")</f>
        <v>Highly Active</v>
      </c>
      <c r="P716" t="str" cm="1">
        <f t="array" ref="P716">_xlfn.IFS(B716&lt;=25,"Youth",B716&lt;=35,"Young Adult",B716&lt;=50,"Adult",B716&lt;=70,"Senior")</f>
        <v>Adult</v>
      </c>
      <c r="Q716" t="str" cm="1">
        <f t="array" ref="Q716">_xlfn.IFS(G716&lt;10000,"Low Value",G716&lt;=50000,"Mid Value",G716&lt;=150000,"High Value",G716&gt;150000,"Premium")</f>
        <v>Premium</v>
      </c>
      <c r="R716" t="str" cm="1">
        <f t="array" ref="R716">_xlfn.IFS(I716&lt;500,"High Risk",I716&lt;650,"Medium Risk",I716&lt;750,"Low Risk",I716&gt;=750,"Very Low Risk")</f>
        <v>High Risk</v>
      </c>
    </row>
    <row r="717" spans="1:18">
      <c r="A717" t="s">
        <v>749</v>
      </c>
      <c r="B717">
        <v>56</v>
      </c>
      <c r="C717" t="s">
        <v>15</v>
      </c>
      <c r="D717" t="s">
        <v>23</v>
      </c>
      <c r="E717" t="s">
        <v>27</v>
      </c>
      <c r="F717" t="s">
        <v>18</v>
      </c>
      <c r="G717">
        <v>20011.330000000002</v>
      </c>
      <c r="H717">
        <v>108699.35</v>
      </c>
      <c r="I717">
        <v>632</v>
      </c>
      <c r="J717">
        <v>174312.72</v>
      </c>
      <c r="K717" t="s">
        <v>38</v>
      </c>
      <c r="L717">
        <v>29</v>
      </c>
      <c r="M717" s="1">
        <v>43994</v>
      </c>
      <c r="N717" t="s">
        <v>20</v>
      </c>
      <c r="O717" t="str" cm="1">
        <f t="array" ref="O717">_xlfn.IFS(L717&lt;=15, "Low Engagement", L717&lt;=35, "Active", L717&lt;=60, "Highly Active", L717&gt;60, "Power User")</f>
        <v>Active</v>
      </c>
      <c r="P717" t="str" cm="1">
        <f t="array" ref="P717">_xlfn.IFS(B717&lt;=25,"Youth",B717&lt;=35,"Young Adult",B717&lt;=50,"Adult",B717&lt;=70,"Senior")</f>
        <v>Senior</v>
      </c>
      <c r="Q717" t="str" cm="1">
        <f t="array" ref="Q717">_xlfn.IFS(G717&lt;10000,"Low Value",G717&lt;=50000,"Mid Value",G717&lt;=150000,"High Value",G717&gt;150000,"Premium")</f>
        <v>Mid Value</v>
      </c>
      <c r="R717" t="str" cm="1">
        <f t="array" ref="R717">_xlfn.IFS(I717&lt;500,"High Risk",I717&lt;650,"Medium Risk",I717&lt;750,"Low Risk",I717&gt;=750,"Very Low Risk")</f>
        <v>Medium Risk</v>
      </c>
    </row>
    <row r="718" spans="1:18">
      <c r="A718" t="s">
        <v>750</v>
      </c>
      <c r="B718">
        <v>20</v>
      </c>
      <c r="C718" t="s">
        <v>15</v>
      </c>
      <c r="D718" t="s">
        <v>23</v>
      </c>
      <c r="E718" t="s">
        <v>17</v>
      </c>
      <c r="F718" t="s">
        <v>33</v>
      </c>
      <c r="G718">
        <v>99367.85</v>
      </c>
      <c r="H718">
        <v>67208.47</v>
      </c>
      <c r="I718">
        <v>476</v>
      </c>
      <c r="J718">
        <v>22161.58</v>
      </c>
      <c r="K718" t="s">
        <v>25</v>
      </c>
      <c r="L718">
        <v>3</v>
      </c>
      <c r="M718" s="1">
        <v>43104</v>
      </c>
      <c r="N718" t="s">
        <v>20</v>
      </c>
      <c r="O718" t="str" cm="1">
        <f t="array" ref="O718">_xlfn.IFS(L718&lt;=15, "Low Engagement", L718&lt;=35, "Active", L718&lt;=60, "Highly Active", L718&gt;60, "Power User")</f>
        <v>Low Engagement</v>
      </c>
      <c r="P718" t="str" cm="1">
        <f t="array" ref="P718">_xlfn.IFS(B718&lt;=25,"Youth",B718&lt;=35,"Young Adult",B718&lt;=50,"Adult",B718&lt;=70,"Senior")</f>
        <v>Youth</v>
      </c>
      <c r="Q718" t="str" cm="1">
        <f t="array" ref="Q718">_xlfn.IFS(G718&lt;10000,"Low Value",G718&lt;=50000,"Mid Value",G718&lt;=150000,"High Value",G718&gt;150000,"Premium")</f>
        <v>High Value</v>
      </c>
      <c r="R718" t="str" cm="1">
        <f t="array" ref="R718">_xlfn.IFS(I718&lt;500,"High Risk",I718&lt;650,"Medium Risk",I718&lt;750,"Low Risk",I718&gt;=750,"Very Low Risk")</f>
        <v>High Risk</v>
      </c>
    </row>
    <row r="719" spans="1:18">
      <c r="A719" t="s">
        <v>751</v>
      </c>
      <c r="B719">
        <v>62</v>
      </c>
      <c r="C719" t="s">
        <v>22</v>
      </c>
      <c r="D719" t="s">
        <v>16</v>
      </c>
      <c r="E719" t="s">
        <v>17</v>
      </c>
      <c r="F719" t="s">
        <v>33</v>
      </c>
      <c r="G719">
        <v>101639.27</v>
      </c>
      <c r="H719">
        <v>25195.55</v>
      </c>
      <c r="I719">
        <v>669</v>
      </c>
      <c r="J719">
        <v>18494.95</v>
      </c>
      <c r="K719" t="s">
        <v>38</v>
      </c>
      <c r="L719">
        <v>21</v>
      </c>
      <c r="M719" s="1">
        <v>44165</v>
      </c>
      <c r="N719" t="s">
        <v>20</v>
      </c>
      <c r="O719" t="str" cm="1">
        <f t="array" ref="O719">_xlfn.IFS(L719&lt;=15, "Low Engagement", L719&lt;=35, "Active", L719&lt;=60, "Highly Active", L719&gt;60, "Power User")</f>
        <v>Active</v>
      </c>
      <c r="P719" t="str" cm="1">
        <f t="array" ref="P719">_xlfn.IFS(B719&lt;=25,"Youth",B719&lt;=35,"Young Adult",B719&lt;=50,"Adult",B719&lt;=70,"Senior")</f>
        <v>Senior</v>
      </c>
      <c r="Q719" t="str" cm="1">
        <f t="array" ref="Q719">_xlfn.IFS(G719&lt;10000,"Low Value",G719&lt;=50000,"Mid Value",G719&lt;=150000,"High Value",G719&gt;150000,"Premium")</f>
        <v>High Value</v>
      </c>
      <c r="R719" t="str" cm="1">
        <f t="array" ref="R719">_xlfn.IFS(I719&lt;500,"High Risk",I719&lt;650,"Medium Risk",I719&lt;750,"Low Risk",I719&gt;=750,"Very Low Risk")</f>
        <v>Low Risk</v>
      </c>
    </row>
    <row r="720" spans="1:18">
      <c r="A720" t="s">
        <v>752</v>
      </c>
      <c r="B720">
        <v>30</v>
      </c>
      <c r="C720" t="s">
        <v>15</v>
      </c>
      <c r="D720" t="s">
        <v>23</v>
      </c>
      <c r="E720" t="s">
        <v>27</v>
      </c>
      <c r="F720" t="s">
        <v>33</v>
      </c>
      <c r="G720">
        <v>143573.15</v>
      </c>
      <c r="H720">
        <v>133667.98000000001</v>
      </c>
      <c r="I720">
        <v>846</v>
      </c>
      <c r="J720">
        <v>74199.61</v>
      </c>
      <c r="K720" t="s">
        <v>25</v>
      </c>
      <c r="L720">
        <v>57</v>
      </c>
      <c r="M720" s="1">
        <v>44996</v>
      </c>
      <c r="N720" t="s">
        <v>20</v>
      </c>
      <c r="O720" t="str" cm="1">
        <f t="array" ref="O720">_xlfn.IFS(L720&lt;=15, "Low Engagement", L720&lt;=35, "Active", L720&lt;=60, "Highly Active", L720&gt;60, "Power User")</f>
        <v>Highly Active</v>
      </c>
      <c r="P720" t="str" cm="1">
        <f t="array" ref="P720">_xlfn.IFS(B720&lt;=25,"Youth",B720&lt;=35,"Young Adult",B720&lt;=50,"Adult",B720&lt;=70,"Senior")</f>
        <v>Young Adult</v>
      </c>
      <c r="Q720" t="str" cm="1">
        <f t="array" ref="Q720">_xlfn.IFS(G720&lt;10000,"Low Value",G720&lt;=50000,"Mid Value",G720&lt;=150000,"High Value",G720&gt;150000,"Premium")</f>
        <v>High Value</v>
      </c>
      <c r="R720" t="str" cm="1">
        <f t="array" ref="R720">_xlfn.IFS(I720&lt;500,"High Risk",I720&lt;650,"Medium Risk",I720&lt;750,"Low Risk",I720&gt;=750,"Very Low Risk")</f>
        <v>Very Low Risk</v>
      </c>
    </row>
    <row r="721" spans="1:18">
      <c r="A721" t="s">
        <v>753</v>
      </c>
      <c r="B721">
        <v>67</v>
      </c>
      <c r="C721" t="s">
        <v>15</v>
      </c>
      <c r="D721" t="s">
        <v>23</v>
      </c>
      <c r="E721" t="s">
        <v>27</v>
      </c>
      <c r="F721" t="s">
        <v>31</v>
      </c>
      <c r="G721">
        <v>156156.38</v>
      </c>
      <c r="H721">
        <v>186537.12</v>
      </c>
      <c r="I721">
        <v>834</v>
      </c>
      <c r="J721">
        <v>347774.3</v>
      </c>
      <c r="K721" t="s">
        <v>25</v>
      </c>
      <c r="L721">
        <v>8</v>
      </c>
      <c r="M721" s="1">
        <v>44752</v>
      </c>
      <c r="N721" t="s">
        <v>20</v>
      </c>
      <c r="O721" t="str" cm="1">
        <f t="array" ref="O721">_xlfn.IFS(L721&lt;=15, "Low Engagement", L721&lt;=35, "Active", L721&lt;=60, "Highly Active", L721&gt;60, "Power User")</f>
        <v>Low Engagement</v>
      </c>
      <c r="P721" t="str" cm="1">
        <f t="array" ref="P721">_xlfn.IFS(B721&lt;=25,"Youth",B721&lt;=35,"Young Adult",B721&lt;=50,"Adult",B721&lt;=70,"Senior")</f>
        <v>Senior</v>
      </c>
      <c r="Q721" t="str" cm="1">
        <f t="array" ref="Q721">_xlfn.IFS(G721&lt;10000,"Low Value",G721&lt;=50000,"Mid Value",G721&lt;=150000,"High Value",G721&gt;150000,"Premium")</f>
        <v>Premium</v>
      </c>
      <c r="R721" t="str" cm="1">
        <f t="array" ref="R721">_xlfn.IFS(I721&lt;500,"High Risk",I721&lt;650,"Medium Risk",I721&lt;750,"Low Risk",I721&gt;=750,"Very Low Risk")</f>
        <v>Very Low Risk</v>
      </c>
    </row>
    <row r="722" spans="1:18">
      <c r="A722" t="s">
        <v>754</v>
      </c>
      <c r="B722">
        <v>45</v>
      </c>
      <c r="C722" t="s">
        <v>22</v>
      </c>
      <c r="D722" t="s">
        <v>37</v>
      </c>
      <c r="E722" t="s">
        <v>27</v>
      </c>
      <c r="F722" t="s">
        <v>45</v>
      </c>
      <c r="G722">
        <v>411635.82</v>
      </c>
      <c r="H722">
        <v>48081.9</v>
      </c>
      <c r="I722">
        <v>405</v>
      </c>
      <c r="J722">
        <v>37278.080000000002</v>
      </c>
      <c r="K722" t="s">
        <v>25</v>
      </c>
      <c r="L722">
        <v>14</v>
      </c>
      <c r="M722" s="1">
        <v>44203</v>
      </c>
      <c r="N722" t="s">
        <v>35</v>
      </c>
      <c r="O722" t="str" cm="1">
        <f t="array" ref="O722">_xlfn.IFS(L722&lt;=15, "Low Engagement", L722&lt;=35, "Active", L722&lt;=60, "Highly Active", L722&gt;60, "Power User")</f>
        <v>Low Engagement</v>
      </c>
      <c r="P722" t="str" cm="1">
        <f t="array" ref="P722">_xlfn.IFS(B722&lt;=25,"Youth",B722&lt;=35,"Young Adult",B722&lt;=50,"Adult",B722&lt;=70,"Senior")</f>
        <v>Adult</v>
      </c>
      <c r="Q722" t="str" cm="1">
        <f t="array" ref="Q722">_xlfn.IFS(G722&lt;10000,"Low Value",G722&lt;=50000,"Mid Value",G722&lt;=150000,"High Value",G722&gt;150000,"Premium")</f>
        <v>Premium</v>
      </c>
      <c r="R722" t="str" cm="1">
        <f t="array" ref="R722">_xlfn.IFS(I722&lt;500,"High Risk",I722&lt;650,"Medium Risk",I722&lt;750,"Low Risk",I722&gt;=750,"Very Low Risk")</f>
        <v>High Risk</v>
      </c>
    </row>
    <row r="723" spans="1:18">
      <c r="A723" t="s">
        <v>755</v>
      </c>
      <c r="B723">
        <v>37</v>
      </c>
      <c r="C723" t="s">
        <v>22</v>
      </c>
      <c r="D723" t="s">
        <v>16</v>
      </c>
      <c r="E723" t="s">
        <v>17</v>
      </c>
      <c r="F723" t="s">
        <v>33</v>
      </c>
      <c r="G723">
        <v>84424.1</v>
      </c>
      <c r="H723">
        <v>79066.759999999995</v>
      </c>
      <c r="I723">
        <v>396</v>
      </c>
      <c r="J723">
        <v>47326.17</v>
      </c>
      <c r="K723" t="s">
        <v>19</v>
      </c>
      <c r="L723">
        <v>58</v>
      </c>
      <c r="M723" s="1">
        <v>44507</v>
      </c>
      <c r="N723" t="s">
        <v>20</v>
      </c>
      <c r="O723" t="str" cm="1">
        <f t="array" ref="O723">_xlfn.IFS(L723&lt;=15, "Low Engagement", L723&lt;=35, "Active", L723&lt;=60, "Highly Active", L723&gt;60, "Power User")</f>
        <v>Highly Active</v>
      </c>
      <c r="P723" t="str" cm="1">
        <f t="array" ref="P723">_xlfn.IFS(B723&lt;=25,"Youth",B723&lt;=35,"Young Adult",B723&lt;=50,"Adult",B723&lt;=70,"Senior")</f>
        <v>Adult</v>
      </c>
      <c r="Q723" t="str" cm="1">
        <f t="array" ref="Q723">_xlfn.IFS(G723&lt;10000,"Low Value",G723&lt;=50000,"Mid Value",G723&lt;=150000,"High Value",G723&gt;150000,"Premium")</f>
        <v>High Value</v>
      </c>
      <c r="R723" t="str" cm="1">
        <f t="array" ref="R723">_xlfn.IFS(I723&lt;500,"High Risk",I723&lt;650,"Medium Risk",I723&lt;750,"Low Risk",I723&gt;=750,"Very Low Risk")</f>
        <v>High Risk</v>
      </c>
    </row>
    <row r="724" spans="1:18">
      <c r="A724" t="s">
        <v>756</v>
      </c>
      <c r="B724">
        <v>45</v>
      </c>
      <c r="C724" t="s">
        <v>22</v>
      </c>
      <c r="D724" t="s">
        <v>29</v>
      </c>
      <c r="E724" t="s">
        <v>27</v>
      </c>
      <c r="F724" t="s">
        <v>33</v>
      </c>
      <c r="G724">
        <v>36149.31</v>
      </c>
      <c r="H724">
        <v>92939.01</v>
      </c>
      <c r="I724">
        <v>529</v>
      </c>
      <c r="J724">
        <v>76134.45</v>
      </c>
      <c r="K724" t="s">
        <v>38</v>
      </c>
      <c r="L724">
        <v>39</v>
      </c>
      <c r="M724" s="1">
        <v>44574</v>
      </c>
      <c r="N724" t="s">
        <v>20</v>
      </c>
      <c r="O724" t="str" cm="1">
        <f t="array" ref="O724">_xlfn.IFS(L724&lt;=15, "Low Engagement", L724&lt;=35, "Active", L724&lt;=60, "Highly Active", L724&gt;60, "Power User")</f>
        <v>Highly Active</v>
      </c>
      <c r="P724" t="str" cm="1">
        <f t="array" ref="P724">_xlfn.IFS(B724&lt;=25,"Youth",B724&lt;=35,"Young Adult",B724&lt;=50,"Adult",B724&lt;=70,"Senior")</f>
        <v>Adult</v>
      </c>
      <c r="Q724" t="str" cm="1">
        <f t="array" ref="Q724">_xlfn.IFS(G724&lt;10000,"Low Value",G724&lt;=50000,"Mid Value",G724&lt;=150000,"High Value",G724&gt;150000,"Premium")</f>
        <v>Mid Value</v>
      </c>
      <c r="R724" t="str" cm="1">
        <f t="array" ref="R724">_xlfn.IFS(I724&lt;500,"High Risk",I724&lt;650,"Medium Risk",I724&lt;750,"Low Risk",I724&gt;=750,"Very Low Risk")</f>
        <v>Medium Risk</v>
      </c>
    </row>
    <row r="725" spans="1:18">
      <c r="A725" t="s">
        <v>757</v>
      </c>
      <c r="B725">
        <v>25</v>
      </c>
      <c r="C725" t="s">
        <v>15</v>
      </c>
      <c r="D725" t="s">
        <v>29</v>
      </c>
      <c r="E725" t="s">
        <v>17</v>
      </c>
      <c r="F725" t="s">
        <v>31</v>
      </c>
      <c r="G725">
        <v>87984.86</v>
      </c>
      <c r="H725">
        <v>246447.82</v>
      </c>
      <c r="I725">
        <v>526</v>
      </c>
      <c r="J725">
        <v>143789.4</v>
      </c>
      <c r="K725" t="s">
        <v>25</v>
      </c>
      <c r="L725">
        <v>16</v>
      </c>
      <c r="M725" s="1">
        <v>45026</v>
      </c>
      <c r="N725" t="s">
        <v>20</v>
      </c>
      <c r="O725" t="str" cm="1">
        <f t="array" ref="O725">_xlfn.IFS(L725&lt;=15, "Low Engagement", L725&lt;=35, "Active", L725&lt;=60, "Highly Active", L725&gt;60, "Power User")</f>
        <v>Active</v>
      </c>
      <c r="P725" t="str" cm="1">
        <f t="array" ref="P725">_xlfn.IFS(B725&lt;=25,"Youth",B725&lt;=35,"Young Adult",B725&lt;=50,"Adult",B725&lt;=70,"Senior")</f>
        <v>Youth</v>
      </c>
      <c r="Q725" t="str" cm="1">
        <f t="array" ref="Q725">_xlfn.IFS(G725&lt;10000,"Low Value",G725&lt;=50000,"Mid Value",G725&lt;=150000,"High Value",G725&gt;150000,"Premium")</f>
        <v>High Value</v>
      </c>
      <c r="R725" t="str" cm="1">
        <f t="array" ref="R725">_xlfn.IFS(I725&lt;500,"High Risk",I725&lt;650,"Medium Risk",I725&lt;750,"Low Risk",I725&gt;=750,"Very Low Risk")</f>
        <v>Medium Risk</v>
      </c>
    </row>
    <row r="726" spans="1:18">
      <c r="A726" t="s">
        <v>758</v>
      </c>
      <c r="B726">
        <v>58</v>
      </c>
      <c r="C726" t="s">
        <v>22</v>
      </c>
      <c r="D726" t="s">
        <v>23</v>
      </c>
      <c r="E726" t="s">
        <v>24</v>
      </c>
      <c r="F726" t="s">
        <v>18</v>
      </c>
      <c r="G726">
        <v>55399.47</v>
      </c>
      <c r="H726">
        <v>5385.21</v>
      </c>
      <c r="I726">
        <v>670</v>
      </c>
      <c r="J726">
        <v>180397.52</v>
      </c>
      <c r="K726" t="s">
        <v>38</v>
      </c>
      <c r="L726">
        <v>18</v>
      </c>
      <c r="M726" s="1">
        <v>44620</v>
      </c>
      <c r="N726" t="s">
        <v>20</v>
      </c>
      <c r="O726" t="str" cm="1">
        <f t="array" ref="O726">_xlfn.IFS(L726&lt;=15, "Low Engagement", L726&lt;=35, "Active", L726&lt;=60, "Highly Active", L726&gt;60, "Power User")</f>
        <v>Active</v>
      </c>
      <c r="P726" t="str" cm="1">
        <f t="array" ref="P726">_xlfn.IFS(B726&lt;=25,"Youth",B726&lt;=35,"Young Adult",B726&lt;=50,"Adult",B726&lt;=70,"Senior")</f>
        <v>Senior</v>
      </c>
      <c r="Q726" t="str" cm="1">
        <f t="array" ref="Q726">_xlfn.IFS(G726&lt;10000,"Low Value",G726&lt;=50000,"Mid Value",G726&lt;=150000,"High Value",G726&gt;150000,"Premium")</f>
        <v>High Value</v>
      </c>
      <c r="R726" t="str" cm="1">
        <f t="array" ref="R726">_xlfn.IFS(I726&lt;500,"High Risk",I726&lt;650,"Medium Risk",I726&lt;750,"Low Risk",I726&gt;=750,"Very Low Risk")</f>
        <v>Low Risk</v>
      </c>
    </row>
    <row r="727" spans="1:18">
      <c r="A727" t="s">
        <v>759</v>
      </c>
      <c r="B727">
        <v>56</v>
      </c>
      <c r="C727" t="s">
        <v>15</v>
      </c>
      <c r="D727" t="s">
        <v>29</v>
      </c>
      <c r="E727" t="s">
        <v>27</v>
      </c>
      <c r="F727" t="s">
        <v>18</v>
      </c>
      <c r="G727">
        <v>68163.509999999995</v>
      </c>
      <c r="H727">
        <v>179949.25</v>
      </c>
      <c r="I727">
        <v>399</v>
      </c>
      <c r="J727">
        <v>11376.67</v>
      </c>
      <c r="K727" t="s">
        <v>19</v>
      </c>
      <c r="L727">
        <v>31</v>
      </c>
      <c r="M727" s="1">
        <v>44610</v>
      </c>
      <c r="N727" t="s">
        <v>20</v>
      </c>
      <c r="O727" t="str" cm="1">
        <f t="array" ref="O727">_xlfn.IFS(L727&lt;=15, "Low Engagement", L727&lt;=35, "Active", L727&lt;=60, "Highly Active", L727&gt;60, "Power User")</f>
        <v>Active</v>
      </c>
      <c r="P727" t="str" cm="1">
        <f t="array" ref="P727">_xlfn.IFS(B727&lt;=25,"Youth",B727&lt;=35,"Young Adult",B727&lt;=50,"Adult",B727&lt;=70,"Senior")</f>
        <v>Senior</v>
      </c>
      <c r="Q727" t="str" cm="1">
        <f t="array" ref="Q727">_xlfn.IFS(G727&lt;10000,"Low Value",G727&lt;=50000,"Mid Value",G727&lt;=150000,"High Value",G727&gt;150000,"Premium")</f>
        <v>High Value</v>
      </c>
      <c r="R727" t="str" cm="1">
        <f t="array" ref="R727">_xlfn.IFS(I727&lt;500,"High Risk",I727&lt;650,"Medium Risk",I727&lt;750,"Low Risk",I727&gt;=750,"Very Low Risk")</f>
        <v>High Risk</v>
      </c>
    </row>
    <row r="728" spans="1:18">
      <c r="A728" t="s">
        <v>760</v>
      </c>
      <c r="B728">
        <v>18</v>
      </c>
      <c r="C728" t="s">
        <v>22</v>
      </c>
      <c r="D728" t="s">
        <v>29</v>
      </c>
      <c r="E728" t="s">
        <v>47</v>
      </c>
      <c r="F728" t="s">
        <v>31</v>
      </c>
      <c r="G728">
        <v>123503.28</v>
      </c>
      <c r="H728">
        <v>6373.95</v>
      </c>
      <c r="I728">
        <v>744</v>
      </c>
      <c r="J728">
        <v>328609.2</v>
      </c>
      <c r="K728" t="s">
        <v>38</v>
      </c>
      <c r="L728">
        <v>11</v>
      </c>
      <c r="M728" s="1">
        <v>44474</v>
      </c>
      <c r="N728" t="s">
        <v>20</v>
      </c>
      <c r="O728" t="str" cm="1">
        <f t="array" ref="O728">_xlfn.IFS(L728&lt;=15, "Low Engagement", L728&lt;=35, "Active", L728&lt;=60, "Highly Active", L728&gt;60, "Power User")</f>
        <v>Low Engagement</v>
      </c>
      <c r="P728" t="str" cm="1">
        <f t="array" ref="P728">_xlfn.IFS(B728&lt;=25,"Youth",B728&lt;=35,"Young Adult",B728&lt;=50,"Adult",B728&lt;=70,"Senior")</f>
        <v>Youth</v>
      </c>
      <c r="Q728" t="str" cm="1">
        <f t="array" ref="Q728">_xlfn.IFS(G728&lt;10000,"Low Value",G728&lt;=50000,"Mid Value",G728&lt;=150000,"High Value",G728&gt;150000,"Premium")</f>
        <v>High Value</v>
      </c>
      <c r="R728" t="str" cm="1">
        <f t="array" ref="R728">_xlfn.IFS(I728&lt;500,"High Risk",I728&lt;650,"Medium Risk",I728&lt;750,"Low Risk",I728&gt;=750,"Very Low Risk")</f>
        <v>Low Risk</v>
      </c>
    </row>
    <row r="729" spans="1:18">
      <c r="A729" t="s">
        <v>761</v>
      </c>
      <c r="B729">
        <v>20</v>
      </c>
      <c r="C729" t="s">
        <v>15</v>
      </c>
      <c r="D729" t="s">
        <v>23</v>
      </c>
      <c r="E729" t="s">
        <v>17</v>
      </c>
      <c r="F729" t="s">
        <v>31</v>
      </c>
      <c r="G729">
        <v>81825.679999999993</v>
      </c>
      <c r="H729">
        <v>283467.84999999998</v>
      </c>
      <c r="I729">
        <v>767</v>
      </c>
      <c r="J729">
        <v>228619.42</v>
      </c>
      <c r="K729" t="s">
        <v>38</v>
      </c>
      <c r="L729">
        <v>38</v>
      </c>
      <c r="M729" s="1">
        <v>43504</v>
      </c>
      <c r="N729" t="s">
        <v>20</v>
      </c>
      <c r="O729" t="str" cm="1">
        <f t="array" ref="O729">_xlfn.IFS(L729&lt;=15, "Low Engagement", L729&lt;=35, "Active", L729&lt;=60, "Highly Active", L729&gt;60, "Power User")</f>
        <v>Highly Active</v>
      </c>
      <c r="P729" t="str" cm="1">
        <f t="array" ref="P729">_xlfn.IFS(B729&lt;=25,"Youth",B729&lt;=35,"Young Adult",B729&lt;=50,"Adult",B729&lt;=70,"Senior")</f>
        <v>Youth</v>
      </c>
      <c r="Q729" t="str" cm="1">
        <f t="array" ref="Q729">_xlfn.IFS(G729&lt;10000,"Low Value",G729&lt;=50000,"Mid Value",G729&lt;=150000,"High Value",G729&gt;150000,"Premium")</f>
        <v>High Value</v>
      </c>
      <c r="R729" t="str" cm="1">
        <f t="array" ref="R729">_xlfn.IFS(I729&lt;500,"High Risk",I729&lt;650,"Medium Risk",I729&lt;750,"Low Risk",I729&gt;=750,"Very Low Risk")</f>
        <v>Very Low Risk</v>
      </c>
    </row>
    <row r="730" spans="1:18">
      <c r="A730" t="s">
        <v>762</v>
      </c>
      <c r="B730">
        <v>30</v>
      </c>
      <c r="C730" t="s">
        <v>22</v>
      </c>
      <c r="D730" t="s">
        <v>41</v>
      </c>
      <c r="E730" t="s">
        <v>17</v>
      </c>
      <c r="F730" t="s">
        <v>33</v>
      </c>
      <c r="G730">
        <v>47143.83</v>
      </c>
      <c r="H730">
        <v>177009.18</v>
      </c>
      <c r="I730">
        <v>354</v>
      </c>
      <c r="J730">
        <v>38206.01</v>
      </c>
      <c r="K730" t="s">
        <v>19</v>
      </c>
      <c r="L730">
        <v>20</v>
      </c>
      <c r="M730" s="1">
        <v>43846</v>
      </c>
      <c r="N730" t="s">
        <v>20</v>
      </c>
      <c r="O730" t="str" cm="1">
        <f t="array" ref="O730">_xlfn.IFS(L730&lt;=15, "Low Engagement", L730&lt;=35, "Active", L730&lt;=60, "Highly Active", L730&gt;60, "Power User")</f>
        <v>Active</v>
      </c>
      <c r="P730" t="str" cm="1">
        <f t="array" ref="P730">_xlfn.IFS(B730&lt;=25,"Youth",B730&lt;=35,"Young Adult",B730&lt;=50,"Adult",B730&lt;=70,"Senior")</f>
        <v>Young Adult</v>
      </c>
      <c r="Q730" t="str" cm="1">
        <f t="array" ref="Q730">_xlfn.IFS(G730&lt;10000,"Low Value",G730&lt;=50000,"Mid Value",G730&lt;=150000,"High Value",G730&gt;150000,"Premium")</f>
        <v>Mid Value</v>
      </c>
      <c r="R730" t="str" cm="1">
        <f t="array" ref="R730">_xlfn.IFS(I730&lt;500,"High Risk",I730&lt;650,"Medium Risk",I730&lt;750,"Low Risk",I730&gt;=750,"Very Low Risk")</f>
        <v>High Risk</v>
      </c>
    </row>
    <row r="731" spans="1:18">
      <c r="A731" t="s">
        <v>763</v>
      </c>
      <c r="B731">
        <v>45</v>
      </c>
      <c r="C731" t="s">
        <v>22</v>
      </c>
      <c r="D731" t="s">
        <v>23</v>
      </c>
      <c r="E731" t="s">
        <v>17</v>
      </c>
      <c r="F731" t="s">
        <v>18</v>
      </c>
      <c r="G731">
        <v>17654.849999999999</v>
      </c>
      <c r="H731">
        <v>204457.75</v>
      </c>
      <c r="I731">
        <v>494</v>
      </c>
      <c r="J731">
        <v>26775.66</v>
      </c>
      <c r="K731" t="s">
        <v>19</v>
      </c>
      <c r="L731">
        <v>53</v>
      </c>
      <c r="M731" s="1">
        <v>43984</v>
      </c>
      <c r="N731" t="s">
        <v>20</v>
      </c>
      <c r="O731" t="str" cm="1">
        <f t="array" ref="O731">_xlfn.IFS(L731&lt;=15, "Low Engagement", L731&lt;=35, "Active", L731&lt;=60, "Highly Active", L731&gt;60, "Power User")</f>
        <v>Highly Active</v>
      </c>
      <c r="P731" t="str" cm="1">
        <f t="array" ref="P731">_xlfn.IFS(B731&lt;=25,"Youth",B731&lt;=35,"Young Adult",B731&lt;=50,"Adult",B731&lt;=70,"Senior")</f>
        <v>Adult</v>
      </c>
      <c r="Q731" t="str" cm="1">
        <f t="array" ref="Q731">_xlfn.IFS(G731&lt;10000,"Low Value",G731&lt;=50000,"Mid Value",G731&lt;=150000,"High Value",G731&gt;150000,"Premium")</f>
        <v>Mid Value</v>
      </c>
      <c r="R731" t="str" cm="1">
        <f t="array" ref="R731">_xlfn.IFS(I731&lt;500,"High Risk",I731&lt;650,"Medium Risk",I731&lt;750,"Low Risk",I731&gt;=750,"Very Low Risk")</f>
        <v>High Risk</v>
      </c>
    </row>
    <row r="732" spans="1:18">
      <c r="A732" t="s">
        <v>764</v>
      </c>
      <c r="B732">
        <v>66</v>
      </c>
      <c r="C732" t="s">
        <v>22</v>
      </c>
      <c r="D732" t="s">
        <v>37</v>
      </c>
      <c r="E732" t="s">
        <v>17</v>
      </c>
      <c r="F732" t="s">
        <v>18</v>
      </c>
      <c r="G732">
        <v>69690.69</v>
      </c>
      <c r="H732">
        <v>122953.07</v>
      </c>
      <c r="I732">
        <v>819</v>
      </c>
      <c r="J732">
        <v>479252.78</v>
      </c>
      <c r="K732" t="s">
        <v>38</v>
      </c>
      <c r="L732">
        <v>46</v>
      </c>
      <c r="M732" s="1">
        <v>43244</v>
      </c>
      <c r="N732" t="s">
        <v>35</v>
      </c>
      <c r="O732" t="str" cm="1">
        <f t="array" ref="O732">_xlfn.IFS(L732&lt;=15, "Low Engagement", L732&lt;=35, "Active", L732&lt;=60, "Highly Active", L732&gt;60, "Power User")</f>
        <v>Highly Active</v>
      </c>
      <c r="P732" t="str" cm="1">
        <f t="array" ref="P732">_xlfn.IFS(B732&lt;=25,"Youth",B732&lt;=35,"Young Adult",B732&lt;=50,"Adult",B732&lt;=70,"Senior")</f>
        <v>Senior</v>
      </c>
      <c r="Q732" t="str" cm="1">
        <f t="array" ref="Q732">_xlfn.IFS(G732&lt;10000,"Low Value",G732&lt;=50000,"Mid Value",G732&lt;=150000,"High Value",G732&gt;150000,"Premium")</f>
        <v>High Value</v>
      </c>
      <c r="R732" t="str" cm="1">
        <f t="array" ref="R732">_xlfn.IFS(I732&lt;500,"High Risk",I732&lt;650,"Medium Risk",I732&lt;750,"Low Risk",I732&gt;=750,"Very Low Risk")</f>
        <v>Very Low Risk</v>
      </c>
    </row>
    <row r="733" spans="1:18">
      <c r="A733" t="s">
        <v>765</v>
      </c>
      <c r="B733">
        <v>42</v>
      </c>
      <c r="C733" t="s">
        <v>22</v>
      </c>
      <c r="D733" t="s">
        <v>23</v>
      </c>
      <c r="E733" t="s">
        <v>17</v>
      </c>
      <c r="F733" t="s">
        <v>31</v>
      </c>
      <c r="G733">
        <v>130852.74</v>
      </c>
      <c r="H733">
        <v>238958.4</v>
      </c>
      <c r="I733">
        <v>723</v>
      </c>
      <c r="J733">
        <v>163868.99</v>
      </c>
      <c r="K733" t="s">
        <v>25</v>
      </c>
      <c r="L733">
        <v>53</v>
      </c>
      <c r="M733" s="1">
        <v>45044</v>
      </c>
      <c r="N733" t="s">
        <v>20</v>
      </c>
      <c r="O733" t="str" cm="1">
        <f t="array" ref="O733">_xlfn.IFS(L733&lt;=15, "Low Engagement", L733&lt;=35, "Active", L733&lt;=60, "Highly Active", L733&gt;60, "Power User")</f>
        <v>Highly Active</v>
      </c>
      <c r="P733" t="str" cm="1">
        <f t="array" ref="P733">_xlfn.IFS(B733&lt;=25,"Youth",B733&lt;=35,"Young Adult",B733&lt;=50,"Adult",B733&lt;=70,"Senior")</f>
        <v>Adult</v>
      </c>
      <c r="Q733" t="str" cm="1">
        <f t="array" ref="Q733">_xlfn.IFS(G733&lt;10000,"Low Value",G733&lt;=50000,"Mid Value",G733&lt;=150000,"High Value",G733&gt;150000,"Premium")</f>
        <v>High Value</v>
      </c>
      <c r="R733" t="str" cm="1">
        <f t="array" ref="R733">_xlfn.IFS(I733&lt;500,"High Risk",I733&lt;650,"Medium Risk",I733&lt;750,"Low Risk",I733&gt;=750,"Very Low Risk")</f>
        <v>Low Risk</v>
      </c>
    </row>
    <row r="734" spans="1:18">
      <c r="A734" t="s">
        <v>766</v>
      </c>
      <c r="B734">
        <v>50</v>
      </c>
      <c r="C734" t="s">
        <v>15</v>
      </c>
      <c r="D734" t="s">
        <v>37</v>
      </c>
      <c r="E734" t="s">
        <v>27</v>
      </c>
      <c r="F734" t="s">
        <v>31</v>
      </c>
      <c r="G734">
        <v>139037.63</v>
      </c>
      <c r="H734">
        <v>58316.26</v>
      </c>
      <c r="I734">
        <v>614</v>
      </c>
      <c r="J734">
        <v>85223.12</v>
      </c>
      <c r="K734" t="s">
        <v>25</v>
      </c>
      <c r="L734">
        <v>45</v>
      </c>
      <c r="M734" s="1">
        <v>44461</v>
      </c>
      <c r="N734" t="s">
        <v>20</v>
      </c>
      <c r="O734" t="str" cm="1">
        <f t="array" ref="O734">_xlfn.IFS(L734&lt;=15, "Low Engagement", L734&lt;=35, "Active", L734&lt;=60, "Highly Active", L734&gt;60, "Power User")</f>
        <v>Highly Active</v>
      </c>
      <c r="P734" t="str" cm="1">
        <f t="array" ref="P734">_xlfn.IFS(B734&lt;=25,"Youth",B734&lt;=35,"Young Adult",B734&lt;=50,"Adult",B734&lt;=70,"Senior")</f>
        <v>Adult</v>
      </c>
      <c r="Q734" t="str" cm="1">
        <f t="array" ref="Q734">_xlfn.IFS(G734&lt;10000,"Low Value",G734&lt;=50000,"Mid Value",G734&lt;=150000,"High Value",G734&gt;150000,"Premium")</f>
        <v>High Value</v>
      </c>
      <c r="R734" t="str" cm="1">
        <f t="array" ref="R734">_xlfn.IFS(I734&lt;500,"High Risk",I734&lt;650,"Medium Risk",I734&lt;750,"Low Risk",I734&gt;=750,"Very Low Risk")</f>
        <v>Medium Risk</v>
      </c>
    </row>
    <row r="735" spans="1:18">
      <c r="A735" t="s">
        <v>767</v>
      </c>
      <c r="B735">
        <v>55</v>
      </c>
      <c r="C735" t="s">
        <v>22</v>
      </c>
      <c r="D735" t="s">
        <v>16</v>
      </c>
      <c r="E735" t="s">
        <v>27</v>
      </c>
      <c r="F735" t="s">
        <v>18</v>
      </c>
      <c r="G735">
        <v>37880.22</v>
      </c>
      <c r="H735">
        <v>38315.01</v>
      </c>
      <c r="I735">
        <v>427</v>
      </c>
      <c r="J735">
        <v>32551.94</v>
      </c>
      <c r="K735" t="s">
        <v>25</v>
      </c>
      <c r="L735">
        <v>4</v>
      </c>
      <c r="M735" s="1">
        <v>44986</v>
      </c>
      <c r="N735" t="s">
        <v>20</v>
      </c>
      <c r="O735" t="str" cm="1">
        <f t="array" ref="O735">_xlfn.IFS(L735&lt;=15, "Low Engagement", L735&lt;=35, "Active", L735&lt;=60, "Highly Active", L735&gt;60, "Power User")</f>
        <v>Low Engagement</v>
      </c>
      <c r="P735" t="str" cm="1">
        <f t="array" ref="P735">_xlfn.IFS(B735&lt;=25,"Youth",B735&lt;=35,"Young Adult",B735&lt;=50,"Adult",B735&lt;=70,"Senior")</f>
        <v>Senior</v>
      </c>
      <c r="Q735" t="str" cm="1">
        <f t="array" ref="Q735">_xlfn.IFS(G735&lt;10000,"Low Value",G735&lt;=50000,"Mid Value",G735&lt;=150000,"High Value",G735&gt;150000,"Premium")</f>
        <v>Mid Value</v>
      </c>
      <c r="R735" t="str" cm="1">
        <f t="array" ref="R735">_xlfn.IFS(I735&lt;500,"High Risk",I735&lt;650,"Medium Risk",I735&lt;750,"Low Risk",I735&gt;=750,"Very Low Risk")</f>
        <v>High Risk</v>
      </c>
    </row>
    <row r="736" spans="1:18">
      <c r="A736" t="s">
        <v>768</v>
      </c>
      <c r="B736">
        <v>23</v>
      </c>
      <c r="C736" t="s">
        <v>22</v>
      </c>
      <c r="D736" t="s">
        <v>37</v>
      </c>
      <c r="E736" t="s">
        <v>27</v>
      </c>
      <c r="F736" t="s">
        <v>45</v>
      </c>
      <c r="G736">
        <v>168083.52</v>
      </c>
      <c r="H736">
        <v>97237.88</v>
      </c>
      <c r="I736">
        <v>331</v>
      </c>
      <c r="J736">
        <v>34410.300000000003</v>
      </c>
      <c r="K736" t="s">
        <v>19</v>
      </c>
      <c r="L736">
        <v>20</v>
      </c>
      <c r="M736" s="1">
        <v>43777</v>
      </c>
      <c r="N736" t="s">
        <v>20</v>
      </c>
      <c r="O736" t="str" cm="1">
        <f t="array" ref="O736">_xlfn.IFS(L736&lt;=15, "Low Engagement", L736&lt;=35, "Active", L736&lt;=60, "Highly Active", L736&gt;60, "Power User")</f>
        <v>Active</v>
      </c>
      <c r="P736" t="str" cm="1">
        <f t="array" ref="P736">_xlfn.IFS(B736&lt;=25,"Youth",B736&lt;=35,"Young Adult",B736&lt;=50,"Adult",B736&lt;=70,"Senior")</f>
        <v>Youth</v>
      </c>
      <c r="Q736" t="str" cm="1">
        <f t="array" ref="Q736">_xlfn.IFS(G736&lt;10000,"Low Value",G736&lt;=50000,"Mid Value",G736&lt;=150000,"High Value",G736&gt;150000,"Premium")</f>
        <v>Premium</v>
      </c>
      <c r="R736" t="str" cm="1">
        <f t="array" ref="R736">_xlfn.IFS(I736&lt;500,"High Risk",I736&lt;650,"Medium Risk",I736&lt;750,"Low Risk",I736&gt;=750,"Very Low Risk")</f>
        <v>High Risk</v>
      </c>
    </row>
    <row r="737" spans="1:18">
      <c r="A737" t="s">
        <v>769</v>
      </c>
      <c r="B737">
        <v>61</v>
      </c>
      <c r="C737" t="s">
        <v>15</v>
      </c>
      <c r="D737" t="s">
        <v>23</v>
      </c>
      <c r="E737" t="s">
        <v>27</v>
      </c>
      <c r="F737" t="s">
        <v>31</v>
      </c>
      <c r="G737">
        <v>153145.66</v>
      </c>
      <c r="H737">
        <v>175128.27</v>
      </c>
      <c r="I737">
        <v>392</v>
      </c>
      <c r="J737">
        <v>31659.94</v>
      </c>
      <c r="K737" t="s">
        <v>25</v>
      </c>
      <c r="L737">
        <v>31</v>
      </c>
      <c r="M737" s="1">
        <v>44377</v>
      </c>
      <c r="N737" t="s">
        <v>20</v>
      </c>
      <c r="O737" t="str" cm="1">
        <f t="array" ref="O737">_xlfn.IFS(L737&lt;=15, "Low Engagement", L737&lt;=35, "Active", L737&lt;=60, "Highly Active", L737&gt;60, "Power User")</f>
        <v>Active</v>
      </c>
      <c r="P737" t="str" cm="1">
        <f t="array" ref="P737">_xlfn.IFS(B737&lt;=25,"Youth",B737&lt;=35,"Young Adult",B737&lt;=50,"Adult",B737&lt;=70,"Senior")</f>
        <v>Senior</v>
      </c>
      <c r="Q737" t="str" cm="1">
        <f t="array" ref="Q737">_xlfn.IFS(G737&lt;10000,"Low Value",G737&lt;=50000,"Mid Value",G737&lt;=150000,"High Value",G737&gt;150000,"Premium")</f>
        <v>Premium</v>
      </c>
      <c r="R737" t="str" cm="1">
        <f t="array" ref="R737">_xlfn.IFS(I737&lt;500,"High Risk",I737&lt;650,"Medium Risk",I737&lt;750,"Low Risk",I737&gt;=750,"Very Low Risk")</f>
        <v>High Risk</v>
      </c>
    </row>
    <row r="738" spans="1:18">
      <c r="A738" t="s">
        <v>770</v>
      </c>
      <c r="B738">
        <v>62</v>
      </c>
      <c r="C738" t="s">
        <v>22</v>
      </c>
      <c r="D738" t="s">
        <v>29</v>
      </c>
      <c r="E738" t="s">
        <v>27</v>
      </c>
      <c r="F738" t="s">
        <v>45</v>
      </c>
      <c r="G738">
        <v>398141.33</v>
      </c>
      <c r="H738">
        <v>158337.56</v>
      </c>
      <c r="I738">
        <v>818</v>
      </c>
      <c r="J738">
        <v>497827.32</v>
      </c>
      <c r="K738" t="s">
        <v>38</v>
      </c>
      <c r="L738">
        <v>20</v>
      </c>
      <c r="M738" s="1">
        <v>43743</v>
      </c>
      <c r="N738" t="s">
        <v>20</v>
      </c>
      <c r="O738" t="str" cm="1">
        <f t="array" ref="O738">_xlfn.IFS(L738&lt;=15, "Low Engagement", L738&lt;=35, "Active", L738&lt;=60, "Highly Active", L738&gt;60, "Power User")</f>
        <v>Active</v>
      </c>
      <c r="P738" t="str" cm="1">
        <f t="array" ref="P738">_xlfn.IFS(B738&lt;=25,"Youth",B738&lt;=35,"Young Adult",B738&lt;=50,"Adult",B738&lt;=70,"Senior")</f>
        <v>Senior</v>
      </c>
      <c r="Q738" t="str" cm="1">
        <f t="array" ref="Q738">_xlfn.IFS(G738&lt;10000,"Low Value",G738&lt;=50000,"Mid Value",G738&lt;=150000,"High Value",G738&gt;150000,"Premium")</f>
        <v>Premium</v>
      </c>
      <c r="R738" t="str" cm="1">
        <f t="array" ref="R738">_xlfn.IFS(I738&lt;500,"High Risk",I738&lt;650,"Medium Risk",I738&lt;750,"Low Risk",I738&gt;=750,"Very Low Risk")</f>
        <v>Very Low Risk</v>
      </c>
    </row>
    <row r="739" spans="1:18">
      <c r="A739" t="s">
        <v>771</v>
      </c>
      <c r="B739">
        <v>49</v>
      </c>
      <c r="C739" t="s">
        <v>15</v>
      </c>
      <c r="D739" t="s">
        <v>29</v>
      </c>
      <c r="E739" t="s">
        <v>27</v>
      </c>
      <c r="F739" t="s">
        <v>31</v>
      </c>
      <c r="G739">
        <v>93845.19</v>
      </c>
      <c r="H739">
        <v>117916.51</v>
      </c>
      <c r="I739">
        <v>557</v>
      </c>
      <c r="J739">
        <v>131267.69</v>
      </c>
      <c r="K739" t="s">
        <v>19</v>
      </c>
      <c r="L739">
        <v>11</v>
      </c>
      <c r="M739" s="1">
        <v>44459</v>
      </c>
      <c r="N739" t="s">
        <v>20</v>
      </c>
      <c r="O739" t="str" cm="1">
        <f t="array" ref="O739">_xlfn.IFS(L739&lt;=15, "Low Engagement", L739&lt;=35, "Active", L739&lt;=60, "Highly Active", L739&gt;60, "Power User")</f>
        <v>Low Engagement</v>
      </c>
      <c r="P739" t="str" cm="1">
        <f t="array" ref="P739">_xlfn.IFS(B739&lt;=25,"Youth",B739&lt;=35,"Young Adult",B739&lt;=50,"Adult",B739&lt;=70,"Senior")</f>
        <v>Adult</v>
      </c>
      <c r="Q739" t="str" cm="1">
        <f t="array" ref="Q739">_xlfn.IFS(G739&lt;10000,"Low Value",G739&lt;=50000,"Mid Value",G739&lt;=150000,"High Value",G739&gt;150000,"Premium")</f>
        <v>High Value</v>
      </c>
      <c r="R739" t="str" cm="1">
        <f t="array" ref="R739">_xlfn.IFS(I739&lt;500,"High Risk",I739&lt;650,"Medium Risk",I739&lt;750,"Low Risk",I739&gt;=750,"Very Low Risk")</f>
        <v>Medium Risk</v>
      </c>
    </row>
    <row r="740" spans="1:18">
      <c r="A740" t="s">
        <v>772</v>
      </c>
      <c r="B740">
        <v>62</v>
      </c>
      <c r="C740" t="s">
        <v>22</v>
      </c>
      <c r="D740" t="s">
        <v>16</v>
      </c>
      <c r="E740" t="s">
        <v>27</v>
      </c>
      <c r="F740" t="s">
        <v>18</v>
      </c>
      <c r="G740">
        <v>61578.5</v>
      </c>
      <c r="H740">
        <v>127263.42</v>
      </c>
      <c r="I740">
        <v>519</v>
      </c>
      <c r="J740">
        <v>90424.81</v>
      </c>
      <c r="K740" t="s">
        <v>25</v>
      </c>
      <c r="L740">
        <v>50</v>
      </c>
      <c r="M740" s="1">
        <v>44837</v>
      </c>
      <c r="N740" t="s">
        <v>20</v>
      </c>
      <c r="O740" t="str" cm="1">
        <f t="array" ref="O740">_xlfn.IFS(L740&lt;=15, "Low Engagement", L740&lt;=35, "Active", L740&lt;=60, "Highly Active", L740&gt;60, "Power User")</f>
        <v>Highly Active</v>
      </c>
      <c r="P740" t="str" cm="1">
        <f t="array" ref="P740">_xlfn.IFS(B740&lt;=25,"Youth",B740&lt;=35,"Young Adult",B740&lt;=50,"Adult",B740&lt;=70,"Senior")</f>
        <v>Senior</v>
      </c>
      <c r="Q740" t="str" cm="1">
        <f t="array" ref="Q740">_xlfn.IFS(G740&lt;10000,"Low Value",G740&lt;=50000,"Mid Value",G740&lt;=150000,"High Value",G740&gt;150000,"Premium")</f>
        <v>High Value</v>
      </c>
      <c r="R740" t="str" cm="1">
        <f t="array" ref="R740">_xlfn.IFS(I740&lt;500,"High Risk",I740&lt;650,"Medium Risk",I740&lt;750,"Low Risk",I740&gt;=750,"Very Low Risk")</f>
        <v>Medium Risk</v>
      </c>
    </row>
    <row r="741" spans="1:18">
      <c r="A741" t="s">
        <v>773</v>
      </c>
      <c r="B741">
        <v>64</v>
      </c>
      <c r="C741" t="s">
        <v>22</v>
      </c>
      <c r="D741" t="s">
        <v>29</v>
      </c>
      <c r="E741" t="s">
        <v>17</v>
      </c>
      <c r="F741" t="s">
        <v>31</v>
      </c>
      <c r="G741">
        <v>77836.33</v>
      </c>
      <c r="H741">
        <v>56369.99</v>
      </c>
      <c r="I741">
        <v>405</v>
      </c>
      <c r="J741">
        <v>48732.1</v>
      </c>
      <c r="K741" t="s">
        <v>19</v>
      </c>
      <c r="L741">
        <v>1</v>
      </c>
      <c r="M741" s="1">
        <v>43356</v>
      </c>
      <c r="N741" t="s">
        <v>20</v>
      </c>
      <c r="O741" t="str" cm="1">
        <f t="array" ref="O741">_xlfn.IFS(L741&lt;=15, "Low Engagement", L741&lt;=35, "Active", L741&lt;=60, "Highly Active", L741&gt;60, "Power User")</f>
        <v>Low Engagement</v>
      </c>
      <c r="P741" t="str" cm="1">
        <f t="array" ref="P741">_xlfn.IFS(B741&lt;=25,"Youth",B741&lt;=35,"Young Adult",B741&lt;=50,"Adult",B741&lt;=70,"Senior")</f>
        <v>Senior</v>
      </c>
      <c r="Q741" t="str" cm="1">
        <f t="array" ref="Q741">_xlfn.IFS(G741&lt;10000,"Low Value",G741&lt;=50000,"Mid Value",G741&lt;=150000,"High Value",G741&gt;150000,"Premium")</f>
        <v>High Value</v>
      </c>
      <c r="R741" t="str" cm="1">
        <f t="array" ref="R741">_xlfn.IFS(I741&lt;500,"High Risk",I741&lt;650,"Medium Risk",I741&lt;750,"Low Risk",I741&gt;=750,"Very Low Risk")</f>
        <v>High Risk</v>
      </c>
    </row>
    <row r="742" spans="1:18">
      <c r="A742" t="s">
        <v>774</v>
      </c>
      <c r="B742">
        <v>38</v>
      </c>
      <c r="C742" t="s">
        <v>22</v>
      </c>
      <c r="D742" t="s">
        <v>29</v>
      </c>
      <c r="E742" t="s">
        <v>24</v>
      </c>
      <c r="F742" t="s">
        <v>33</v>
      </c>
      <c r="G742">
        <v>108272.61</v>
      </c>
      <c r="H742">
        <v>16813.63</v>
      </c>
      <c r="I742">
        <v>847</v>
      </c>
      <c r="J742">
        <v>232371.31</v>
      </c>
      <c r="K742" t="s">
        <v>25</v>
      </c>
      <c r="L742">
        <v>44</v>
      </c>
      <c r="M742" s="1">
        <v>44575</v>
      </c>
      <c r="N742" t="s">
        <v>20</v>
      </c>
      <c r="O742" t="str" cm="1">
        <f t="array" ref="O742">_xlfn.IFS(L742&lt;=15, "Low Engagement", L742&lt;=35, "Active", L742&lt;=60, "Highly Active", L742&gt;60, "Power User")</f>
        <v>Highly Active</v>
      </c>
      <c r="P742" t="str" cm="1">
        <f t="array" ref="P742">_xlfn.IFS(B742&lt;=25,"Youth",B742&lt;=35,"Young Adult",B742&lt;=50,"Adult",B742&lt;=70,"Senior")</f>
        <v>Adult</v>
      </c>
      <c r="Q742" t="str" cm="1">
        <f t="array" ref="Q742">_xlfn.IFS(G742&lt;10000,"Low Value",G742&lt;=50000,"Mid Value",G742&lt;=150000,"High Value",G742&gt;150000,"Premium")</f>
        <v>High Value</v>
      </c>
      <c r="R742" t="str" cm="1">
        <f t="array" ref="R742">_xlfn.IFS(I742&lt;500,"High Risk",I742&lt;650,"Medium Risk",I742&lt;750,"Low Risk",I742&gt;=750,"Very Low Risk")</f>
        <v>Very Low Risk</v>
      </c>
    </row>
    <row r="743" spans="1:18">
      <c r="A743" t="s">
        <v>775</v>
      </c>
      <c r="B743">
        <v>33</v>
      </c>
      <c r="C743" t="s">
        <v>15</v>
      </c>
      <c r="D743" t="s">
        <v>29</v>
      </c>
      <c r="E743" t="s">
        <v>47</v>
      </c>
      <c r="F743" t="s">
        <v>18</v>
      </c>
      <c r="G743">
        <v>83736.44</v>
      </c>
      <c r="H743">
        <v>24673.99</v>
      </c>
      <c r="I743">
        <v>715</v>
      </c>
      <c r="J743">
        <v>121839.29</v>
      </c>
      <c r="K743" t="s">
        <v>38</v>
      </c>
      <c r="L743">
        <v>18</v>
      </c>
      <c r="M743" s="1">
        <v>44944</v>
      </c>
      <c r="N743" t="s">
        <v>20</v>
      </c>
      <c r="O743" t="str" cm="1">
        <f t="array" ref="O743">_xlfn.IFS(L743&lt;=15, "Low Engagement", L743&lt;=35, "Active", L743&lt;=60, "Highly Active", L743&gt;60, "Power User")</f>
        <v>Active</v>
      </c>
      <c r="P743" t="str" cm="1">
        <f t="array" ref="P743">_xlfn.IFS(B743&lt;=25,"Youth",B743&lt;=35,"Young Adult",B743&lt;=50,"Adult",B743&lt;=70,"Senior")</f>
        <v>Young Adult</v>
      </c>
      <c r="Q743" t="str" cm="1">
        <f t="array" ref="Q743">_xlfn.IFS(G743&lt;10000,"Low Value",G743&lt;=50000,"Mid Value",G743&lt;=150000,"High Value",G743&gt;150000,"Premium")</f>
        <v>High Value</v>
      </c>
      <c r="R743" t="str" cm="1">
        <f t="array" ref="R743">_xlfn.IFS(I743&lt;500,"High Risk",I743&lt;650,"Medium Risk",I743&lt;750,"Low Risk",I743&gt;=750,"Very Low Risk")</f>
        <v>Low Risk</v>
      </c>
    </row>
    <row r="744" spans="1:18">
      <c r="A744" t="s">
        <v>776</v>
      </c>
      <c r="B744">
        <v>38</v>
      </c>
      <c r="C744" t="s">
        <v>22</v>
      </c>
      <c r="D744" t="s">
        <v>23</v>
      </c>
      <c r="E744" t="s">
        <v>17</v>
      </c>
      <c r="F744" t="s">
        <v>33</v>
      </c>
      <c r="G744">
        <v>106352.66</v>
      </c>
      <c r="H744">
        <v>203811.71</v>
      </c>
      <c r="I744">
        <v>608</v>
      </c>
      <c r="J744">
        <v>182688.91</v>
      </c>
      <c r="K744" t="s">
        <v>19</v>
      </c>
      <c r="L744">
        <v>39</v>
      </c>
      <c r="M744" s="1">
        <v>43716</v>
      </c>
      <c r="N744" t="s">
        <v>20</v>
      </c>
      <c r="O744" t="str" cm="1">
        <f t="array" ref="O744">_xlfn.IFS(L744&lt;=15, "Low Engagement", L744&lt;=35, "Active", L744&lt;=60, "Highly Active", L744&gt;60, "Power User")</f>
        <v>Highly Active</v>
      </c>
      <c r="P744" t="str" cm="1">
        <f t="array" ref="P744">_xlfn.IFS(B744&lt;=25,"Youth",B744&lt;=35,"Young Adult",B744&lt;=50,"Adult",B744&lt;=70,"Senior")</f>
        <v>Adult</v>
      </c>
      <c r="Q744" t="str" cm="1">
        <f t="array" ref="Q744">_xlfn.IFS(G744&lt;10000,"Low Value",G744&lt;=50000,"Mid Value",G744&lt;=150000,"High Value",G744&gt;150000,"Premium")</f>
        <v>High Value</v>
      </c>
      <c r="R744" t="str" cm="1">
        <f t="array" ref="R744">_xlfn.IFS(I744&lt;500,"High Risk",I744&lt;650,"Medium Risk",I744&lt;750,"Low Risk",I744&gt;=750,"Very Low Risk")</f>
        <v>Medium Risk</v>
      </c>
    </row>
    <row r="745" spans="1:18">
      <c r="A745" t="s">
        <v>777</v>
      </c>
      <c r="B745">
        <v>28</v>
      </c>
      <c r="C745" t="s">
        <v>22</v>
      </c>
      <c r="D745" t="s">
        <v>29</v>
      </c>
      <c r="E745" t="s">
        <v>17</v>
      </c>
      <c r="F745" t="s">
        <v>31</v>
      </c>
      <c r="G745">
        <v>104953.61</v>
      </c>
      <c r="H745">
        <v>150533.49</v>
      </c>
      <c r="I745">
        <v>665</v>
      </c>
      <c r="J745">
        <v>194790.78</v>
      </c>
      <c r="K745" t="s">
        <v>38</v>
      </c>
      <c r="L745">
        <v>44</v>
      </c>
      <c r="M745" s="1">
        <v>44139</v>
      </c>
      <c r="N745" t="s">
        <v>20</v>
      </c>
      <c r="O745" t="str" cm="1">
        <f t="array" ref="O745">_xlfn.IFS(L745&lt;=15, "Low Engagement", L745&lt;=35, "Active", L745&lt;=60, "Highly Active", L745&gt;60, "Power User")</f>
        <v>Highly Active</v>
      </c>
      <c r="P745" t="str" cm="1">
        <f t="array" ref="P745">_xlfn.IFS(B745&lt;=25,"Youth",B745&lt;=35,"Young Adult",B745&lt;=50,"Adult",B745&lt;=70,"Senior")</f>
        <v>Young Adult</v>
      </c>
      <c r="Q745" t="str" cm="1">
        <f t="array" ref="Q745">_xlfn.IFS(G745&lt;10000,"Low Value",G745&lt;=50000,"Mid Value",G745&lt;=150000,"High Value",G745&gt;150000,"Premium")</f>
        <v>High Value</v>
      </c>
      <c r="R745" t="str" cm="1">
        <f t="array" ref="R745">_xlfn.IFS(I745&lt;500,"High Risk",I745&lt;650,"Medium Risk",I745&lt;750,"Low Risk",I745&gt;=750,"Very Low Risk")</f>
        <v>Low Risk</v>
      </c>
    </row>
    <row r="746" spans="1:18">
      <c r="A746" t="s">
        <v>778</v>
      </c>
      <c r="B746">
        <v>54</v>
      </c>
      <c r="C746" t="s">
        <v>22</v>
      </c>
      <c r="D746" t="s">
        <v>23</v>
      </c>
      <c r="E746" t="s">
        <v>24</v>
      </c>
      <c r="F746" t="s">
        <v>33</v>
      </c>
      <c r="G746">
        <v>74212.11</v>
      </c>
      <c r="H746">
        <v>19289.189999999999</v>
      </c>
      <c r="I746">
        <v>820</v>
      </c>
      <c r="J746">
        <v>120279.8</v>
      </c>
      <c r="K746" t="s">
        <v>38</v>
      </c>
      <c r="L746">
        <v>33</v>
      </c>
      <c r="M746" s="1">
        <v>43734</v>
      </c>
      <c r="N746" t="s">
        <v>20</v>
      </c>
      <c r="O746" t="str" cm="1">
        <f t="array" ref="O746">_xlfn.IFS(L746&lt;=15, "Low Engagement", L746&lt;=35, "Active", L746&lt;=60, "Highly Active", L746&gt;60, "Power User")</f>
        <v>Active</v>
      </c>
      <c r="P746" t="str" cm="1">
        <f t="array" ref="P746">_xlfn.IFS(B746&lt;=25,"Youth",B746&lt;=35,"Young Adult",B746&lt;=50,"Adult",B746&lt;=70,"Senior")</f>
        <v>Senior</v>
      </c>
      <c r="Q746" t="str" cm="1">
        <f t="array" ref="Q746">_xlfn.IFS(G746&lt;10000,"Low Value",G746&lt;=50000,"Mid Value",G746&lt;=150000,"High Value",G746&gt;150000,"Premium")</f>
        <v>High Value</v>
      </c>
      <c r="R746" t="str" cm="1">
        <f t="array" ref="R746">_xlfn.IFS(I746&lt;500,"High Risk",I746&lt;650,"Medium Risk",I746&lt;750,"Low Risk",I746&gt;=750,"Very Low Risk")</f>
        <v>Very Low Risk</v>
      </c>
    </row>
    <row r="747" spans="1:18">
      <c r="A747" t="s">
        <v>779</v>
      </c>
      <c r="B747">
        <v>53</v>
      </c>
      <c r="C747" t="s">
        <v>15</v>
      </c>
      <c r="D747" t="s">
        <v>41</v>
      </c>
      <c r="E747" t="s">
        <v>27</v>
      </c>
      <c r="F747" t="s">
        <v>33</v>
      </c>
      <c r="G747">
        <v>99924.75</v>
      </c>
      <c r="H747">
        <v>179435.44</v>
      </c>
      <c r="I747">
        <v>758</v>
      </c>
      <c r="J747">
        <v>357537.26</v>
      </c>
      <c r="K747" t="s">
        <v>25</v>
      </c>
      <c r="L747">
        <v>54</v>
      </c>
      <c r="M747" s="1">
        <v>44466</v>
      </c>
      <c r="N747" t="s">
        <v>20</v>
      </c>
      <c r="O747" t="str" cm="1">
        <f t="array" ref="O747">_xlfn.IFS(L747&lt;=15, "Low Engagement", L747&lt;=35, "Active", L747&lt;=60, "Highly Active", L747&gt;60, "Power User")</f>
        <v>Highly Active</v>
      </c>
      <c r="P747" t="str" cm="1">
        <f t="array" ref="P747">_xlfn.IFS(B747&lt;=25,"Youth",B747&lt;=35,"Young Adult",B747&lt;=50,"Adult",B747&lt;=70,"Senior")</f>
        <v>Senior</v>
      </c>
      <c r="Q747" t="str" cm="1">
        <f t="array" ref="Q747">_xlfn.IFS(G747&lt;10000,"Low Value",G747&lt;=50000,"Mid Value",G747&lt;=150000,"High Value",G747&gt;150000,"Premium")</f>
        <v>High Value</v>
      </c>
      <c r="R747" t="str" cm="1">
        <f t="array" ref="R747">_xlfn.IFS(I747&lt;500,"High Risk",I747&lt;650,"Medium Risk",I747&lt;750,"Low Risk",I747&gt;=750,"Very Low Risk")</f>
        <v>Very Low Risk</v>
      </c>
    </row>
    <row r="748" spans="1:18">
      <c r="A748" t="s">
        <v>780</v>
      </c>
      <c r="B748">
        <v>52</v>
      </c>
      <c r="C748" t="s">
        <v>15</v>
      </c>
      <c r="D748" t="s">
        <v>16</v>
      </c>
      <c r="E748" t="s">
        <v>27</v>
      </c>
      <c r="F748" t="s">
        <v>18</v>
      </c>
      <c r="G748">
        <v>68301.279999999999</v>
      </c>
      <c r="H748">
        <v>139553.18</v>
      </c>
      <c r="I748">
        <v>669</v>
      </c>
      <c r="J748">
        <v>78273.69</v>
      </c>
      <c r="K748" t="s">
        <v>38</v>
      </c>
      <c r="L748">
        <v>36</v>
      </c>
      <c r="M748" s="1">
        <v>43937</v>
      </c>
      <c r="N748" t="s">
        <v>35</v>
      </c>
      <c r="O748" t="str" cm="1">
        <f t="array" ref="O748">_xlfn.IFS(L748&lt;=15, "Low Engagement", L748&lt;=35, "Active", L748&lt;=60, "Highly Active", L748&gt;60, "Power User")</f>
        <v>Highly Active</v>
      </c>
      <c r="P748" t="str" cm="1">
        <f t="array" ref="P748">_xlfn.IFS(B748&lt;=25,"Youth",B748&lt;=35,"Young Adult",B748&lt;=50,"Adult",B748&lt;=70,"Senior")</f>
        <v>Senior</v>
      </c>
      <c r="Q748" t="str" cm="1">
        <f t="array" ref="Q748">_xlfn.IFS(G748&lt;10000,"Low Value",G748&lt;=50000,"Mid Value",G748&lt;=150000,"High Value",G748&gt;150000,"Premium")</f>
        <v>High Value</v>
      </c>
      <c r="R748" t="str" cm="1">
        <f t="array" ref="R748">_xlfn.IFS(I748&lt;500,"High Risk",I748&lt;650,"Medium Risk",I748&lt;750,"Low Risk",I748&gt;=750,"Very Low Risk")</f>
        <v>Low Risk</v>
      </c>
    </row>
    <row r="749" spans="1:18">
      <c r="A749" t="s">
        <v>781</v>
      </c>
      <c r="B749">
        <v>36</v>
      </c>
      <c r="C749" t="s">
        <v>22</v>
      </c>
      <c r="D749" t="s">
        <v>41</v>
      </c>
      <c r="E749" t="s">
        <v>47</v>
      </c>
      <c r="F749" t="s">
        <v>45</v>
      </c>
      <c r="G749">
        <v>301428.25</v>
      </c>
      <c r="H749">
        <v>14295.02</v>
      </c>
      <c r="I749">
        <v>630</v>
      </c>
      <c r="J749">
        <v>131535.78</v>
      </c>
      <c r="K749" t="s">
        <v>25</v>
      </c>
      <c r="L749">
        <v>18</v>
      </c>
      <c r="M749" s="1">
        <v>43769</v>
      </c>
      <c r="N749" t="s">
        <v>20</v>
      </c>
      <c r="O749" t="str" cm="1">
        <f t="array" ref="O749">_xlfn.IFS(L749&lt;=15, "Low Engagement", L749&lt;=35, "Active", L749&lt;=60, "Highly Active", L749&gt;60, "Power User")</f>
        <v>Active</v>
      </c>
      <c r="P749" t="str" cm="1">
        <f t="array" ref="P749">_xlfn.IFS(B749&lt;=25,"Youth",B749&lt;=35,"Young Adult",B749&lt;=50,"Adult",B749&lt;=70,"Senior")</f>
        <v>Adult</v>
      </c>
      <c r="Q749" t="str" cm="1">
        <f t="array" ref="Q749">_xlfn.IFS(G749&lt;10000,"Low Value",G749&lt;=50000,"Mid Value",G749&lt;=150000,"High Value",G749&gt;150000,"Premium")</f>
        <v>Premium</v>
      </c>
      <c r="R749" t="str" cm="1">
        <f t="array" ref="R749">_xlfn.IFS(I749&lt;500,"High Risk",I749&lt;650,"Medium Risk",I749&lt;750,"Low Risk",I749&gt;=750,"Very Low Risk")</f>
        <v>Medium Risk</v>
      </c>
    </row>
    <row r="750" spans="1:18">
      <c r="A750" t="s">
        <v>782</v>
      </c>
      <c r="B750">
        <v>37</v>
      </c>
      <c r="C750" t="s">
        <v>15</v>
      </c>
      <c r="D750" t="s">
        <v>23</v>
      </c>
      <c r="E750" t="s">
        <v>17</v>
      </c>
      <c r="F750" t="s">
        <v>18</v>
      </c>
      <c r="G750">
        <v>62869.29</v>
      </c>
      <c r="H750">
        <v>193046.24</v>
      </c>
      <c r="I750">
        <v>310</v>
      </c>
      <c r="J750">
        <v>10080.64</v>
      </c>
      <c r="K750" t="s">
        <v>19</v>
      </c>
      <c r="L750">
        <v>47</v>
      </c>
      <c r="M750" s="1">
        <v>43925</v>
      </c>
      <c r="N750" t="s">
        <v>20</v>
      </c>
      <c r="O750" t="str" cm="1">
        <f t="array" ref="O750">_xlfn.IFS(L750&lt;=15, "Low Engagement", L750&lt;=35, "Active", L750&lt;=60, "Highly Active", L750&gt;60, "Power User")</f>
        <v>Highly Active</v>
      </c>
      <c r="P750" t="str" cm="1">
        <f t="array" ref="P750">_xlfn.IFS(B750&lt;=25,"Youth",B750&lt;=35,"Young Adult",B750&lt;=50,"Adult",B750&lt;=70,"Senior")</f>
        <v>Adult</v>
      </c>
      <c r="Q750" t="str" cm="1">
        <f t="array" ref="Q750">_xlfn.IFS(G750&lt;10000,"Low Value",G750&lt;=50000,"Mid Value",G750&lt;=150000,"High Value",G750&gt;150000,"Premium")</f>
        <v>High Value</v>
      </c>
      <c r="R750" t="str" cm="1">
        <f t="array" ref="R750">_xlfn.IFS(I750&lt;500,"High Risk",I750&lt;650,"Medium Risk",I750&lt;750,"Low Risk",I750&gt;=750,"Very Low Risk")</f>
        <v>High Risk</v>
      </c>
    </row>
    <row r="751" spans="1:18">
      <c r="A751" t="s">
        <v>783</v>
      </c>
      <c r="B751">
        <v>35</v>
      </c>
      <c r="C751" t="s">
        <v>22</v>
      </c>
      <c r="D751" t="s">
        <v>37</v>
      </c>
      <c r="E751" t="s">
        <v>17</v>
      </c>
      <c r="F751" t="s">
        <v>33</v>
      </c>
      <c r="G751">
        <v>23522.42</v>
      </c>
      <c r="H751">
        <v>181123.46</v>
      </c>
      <c r="I751">
        <v>806</v>
      </c>
      <c r="J751">
        <v>139527.37</v>
      </c>
      <c r="K751" t="s">
        <v>25</v>
      </c>
      <c r="L751">
        <v>31</v>
      </c>
      <c r="M751" s="1">
        <v>44528</v>
      </c>
      <c r="N751" t="s">
        <v>20</v>
      </c>
      <c r="O751" t="str" cm="1">
        <f t="array" ref="O751">_xlfn.IFS(L751&lt;=15, "Low Engagement", L751&lt;=35, "Active", L751&lt;=60, "Highly Active", L751&gt;60, "Power User")</f>
        <v>Active</v>
      </c>
      <c r="P751" t="str" cm="1">
        <f t="array" ref="P751">_xlfn.IFS(B751&lt;=25,"Youth",B751&lt;=35,"Young Adult",B751&lt;=50,"Adult",B751&lt;=70,"Senior")</f>
        <v>Young Adult</v>
      </c>
      <c r="Q751" t="str" cm="1">
        <f t="array" ref="Q751">_xlfn.IFS(G751&lt;10000,"Low Value",G751&lt;=50000,"Mid Value",G751&lt;=150000,"High Value",G751&gt;150000,"Premium")</f>
        <v>Mid Value</v>
      </c>
      <c r="R751" t="str" cm="1">
        <f t="array" ref="R751">_xlfn.IFS(I751&lt;500,"High Risk",I751&lt;650,"Medium Risk",I751&lt;750,"Low Risk",I751&gt;=750,"Very Low Risk")</f>
        <v>Very Low Risk</v>
      </c>
    </row>
    <row r="752" spans="1:18">
      <c r="A752" t="s">
        <v>784</v>
      </c>
      <c r="B752">
        <v>64</v>
      </c>
      <c r="C752" t="s">
        <v>22</v>
      </c>
      <c r="D752" t="s">
        <v>37</v>
      </c>
      <c r="E752" t="s">
        <v>27</v>
      </c>
      <c r="F752" t="s">
        <v>31</v>
      </c>
      <c r="G752">
        <v>190594.28</v>
      </c>
      <c r="H752">
        <v>97021.14</v>
      </c>
      <c r="I752">
        <v>718</v>
      </c>
      <c r="J752">
        <v>448284.14</v>
      </c>
      <c r="K752" t="s">
        <v>38</v>
      </c>
      <c r="L752">
        <v>35</v>
      </c>
      <c r="M752" s="1">
        <v>43706</v>
      </c>
      <c r="N752" t="s">
        <v>20</v>
      </c>
      <c r="O752" t="str" cm="1">
        <f t="array" ref="O752">_xlfn.IFS(L752&lt;=15, "Low Engagement", L752&lt;=35, "Active", L752&lt;=60, "Highly Active", L752&gt;60, "Power User")</f>
        <v>Active</v>
      </c>
      <c r="P752" t="str" cm="1">
        <f t="array" ref="P752">_xlfn.IFS(B752&lt;=25,"Youth",B752&lt;=35,"Young Adult",B752&lt;=50,"Adult",B752&lt;=70,"Senior")</f>
        <v>Senior</v>
      </c>
      <c r="Q752" t="str" cm="1">
        <f t="array" ref="Q752">_xlfn.IFS(G752&lt;10000,"Low Value",G752&lt;=50000,"Mid Value",G752&lt;=150000,"High Value",G752&gt;150000,"Premium")</f>
        <v>Premium</v>
      </c>
      <c r="R752" t="str" cm="1">
        <f t="array" ref="R752">_xlfn.IFS(I752&lt;500,"High Risk",I752&lt;650,"Medium Risk",I752&lt;750,"Low Risk",I752&gt;=750,"Very Low Risk")</f>
        <v>Low Risk</v>
      </c>
    </row>
    <row r="753" spans="1:18">
      <c r="A753" t="s">
        <v>785</v>
      </c>
      <c r="B753">
        <v>58</v>
      </c>
      <c r="C753" t="s">
        <v>22</v>
      </c>
      <c r="D753" t="s">
        <v>16</v>
      </c>
      <c r="E753" t="s">
        <v>27</v>
      </c>
      <c r="F753" t="s">
        <v>31</v>
      </c>
      <c r="G753">
        <v>159200.75</v>
      </c>
      <c r="H753">
        <v>82134.58</v>
      </c>
      <c r="I753">
        <v>421</v>
      </c>
      <c r="J753">
        <v>16108.2</v>
      </c>
      <c r="K753" t="s">
        <v>19</v>
      </c>
      <c r="L753">
        <v>39</v>
      </c>
      <c r="M753" s="1">
        <v>44236</v>
      </c>
      <c r="N753" t="s">
        <v>20</v>
      </c>
      <c r="O753" t="str" cm="1">
        <f t="array" ref="O753">_xlfn.IFS(L753&lt;=15, "Low Engagement", L753&lt;=35, "Active", L753&lt;=60, "Highly Active", L753&gt;60, "Power User")</f>
        <v>Highly Active</v>
      </c>
      <c r="P753" t="str" cm="1">
        <f t="array" ref="P753">_xlfn.IFS(B753&lt;=25,"Youth",B753&lt;=35,"Young Adult",B753&lt;=50,"Adult",B753&lt;=70,"Senior")</f>
        <v>Senior</v>
      </c>
      <c r="Q753" t="str" cm="1">
        <f t="array" ref="Q753">_xlfn.IFS(G753&lt;10000,"Low Value",G753&lt;=50000,"Mid Value",G753&lt;=150000,"High Value",G753&gt;150000,"Premium")</f>
        <v>Premium</v>
      </c>
      <c r="R753" t="str" cm="1">
        <f t="array" ref="R753">_xlfn.IFS(I753&lt;500,"High Risk",I753&lt;650,"Medium Risk",I753&lt;750,"Low Risk",I753&gt;=750,"Very Low Risk")</f>
        <v>High Risk</v>
      </c>
    </row>
    <row r="754" spans="1:18">
      <c r="A754" t="s">
        <v>786</v>
      </c>
      <c r="B754">
        <v>66</v>
      </c>
      <c r="C754" t="s">
        <v>22</v>
      </c>
      <c r="D754" t="s">
        <v>16</v>
      </c>
      <c r="E754" t="s">
        <v>24</v>
      </c>
      <c r="F754" t="s">
        <v>45</v>
      </c>
      <c r="G754">
        <v>218267.54</v>
      </c>
      <c r="H754">
        <v>8140.22</v>
      </c>
      <c r="I754">
        <v>534</v>
      </c>
      <c r="J754">
        <v>178292.03</v>
      </c>
      <c r="K754" t="s">
        <v>38</v>
      </c>
      <c r="L754">
        <v>38</v>
      </c>
      <c r="M754" s="1">
        <v>43361</v>
      </c>
      <c r="N754" t="s">
        <v>20</v>
      </c>
      <c r="O754" t="str" cm="1">
        <f t="array" ref="O754">_xlfn.IFS(L754&lt;=15, "Low Engagement", L754&lt;=35, "Active", L754&lt;=60, "Highly Active", L754&gt;60, "Power User")</f>
        <v>Highly Active</v>
      </c>
      <c r="P754" t="str" cm="1">
        <f t="array" ref="P754">_xlfn.IFS(B754&lt;=25,"Youth",B754&lt;=35,"Young Adult",B754&lt;=50,"Adult",B754&lt;=70,"Senior")</f>
        <v>Senior</v>
      </c>
      <c r="Q754" t="str" cm="1">
        <f t="array" ref="Q754">_xlfn.IFS(G754&lt;10000,"Low Value",G754&lt;=50000,"Mid Value",G754&lt;=150000,"High Value",G754&gt;150000,"Premium")</f>
        <v>Premium</v>
      </c>
      <c r="R754" t="str" cm="1">
        <f t="array" ref="R754">_xlfn.IFS(I754&lt;500,"High Risk",I754&lt;650,"Medium Risk",I754&lt;750,"Low Risk",I754&gt;=750,"Very Low Risk")</f>
        <v>Medium Risk</v>
      </c>
    </row>
    <row r="755" spans="1:18">
      <c r="A755" t="s">
        <v>787</v>
      </c>
      <c r="B755">
        <v>31</v>
      </c>
      <c r="C755" t="s">
        <v>22</v>
      </c>
      <c r="D755" t="s">
        <v>23</v>
      </c>
      <c r="E755" t="s">
        <v>17</v>
      </c>
      <c r="F755" t="s">
        <v>33</v>
      </c>
      <c r="G755">
        <v>88793.77</v>
      </c>
      <c r="H755">
        <v>180695.19</v>
      </c>
      <c r="I755">
        <v>630</v>
      </c>
      <c r="J755">
        <v>151776.19</v>
      </c>
      <c r="K755" t="s">
        <v>19</v>
      </c>
      <c r="L755">
        <v>15</v>
      </c>
      <c r="M755" s="1">
        <v>43493</v>
      </c>
      <c r="N755" t="s">
        <v>20</v>
      </c>
      <c r="O755" t="str" cm="1">
        <f t="array" ref="O755">_xlfn.IFS(L755&lt;=15, "Low Engagement", L755&lt;=35, "Active", L755&lt;=60, "Highly Active", L755&gt;60, "Power User")</f>
        <v>Low Engagement</v>
      </c>
      <c r="P755" t="str" cm="1">
        <f t="array" ref="P755">_xlfn.IFS(B755&lt;=25,"Youth",B755&lt;=35,"Young Adult",B755&lt;=50,"Adult",B755&lt;=70,"Senior")</f>
        <v>Young Adult</v>
      </c>
      <c r="Q755" t="str" cm="1">
        <f t="array" ref="Q755">_xlfn.IFS(G755&lt;10000,"Low Value",G755&lt;=50000,"Mid Value",G755&lt;=150000,"High Value",G755&gt;150000,"Premium")</f>
        <v>High Value</v>
      </c>
      <c r="R755" t="str" cm="1">
        <f t="array" ref="R755">_xlfn.IFS(I755&lt;500,"High Risk",I755&lt;650,"Medium Risk",I755&lt;750,"Low Risk",I755&gt;=750,"Very Low Risk")</f>
        <v>Medium Risk</v>
      </c>
    </row>
    <row r="756" spans="1:18">
      <c r="A756" t="s">
        <v>788</v>
      </c>
      <c r="B756">
        <v>32</v>
      </c>
      <c r="C756" t="s">
        <v>22</v>
      </c>
      <c r="D756" t="s">
        <v>37</v>
      </c>
      <c r="E756" t="s">
        <v>27</v>
      </c>
      <c r="F756" t="s">
        <v>18</v>
      </c>
      <c r="G756">
        <v>5685.13</v>
      </c>
      <c r="H756">
        <v>102782.92</v>
      </c>
      <c r="I756">
        <v>842</v>
      </c>
      <c r="J756">
        <v>499917.52</v>
      </c>
      <c r="K756" t="s">
        <v>38</v>
      </c>
      <c r="L756">
        <v>47</v>
      </c>
      <c r="M756" s="1">
        <v>43962</v>
      </c>
      <c r="N756" t="s">
        <v>20</v>
      </c>
      <c r="O756" t="str" cm="1">
        <f t="array" ref="O756">_xlfn.IFS(L756&lt;=15, "Low Engagement", L756&lt;=35, "Active", L756&lt;=60, "Highly Active", L756&gt;60, "Power User")</f>
        <v>Highly Active</v>
      </c>
      <c r="P756" t="str" cm="1">
        <f t="array" ref="P756">_xlfn.IFS(B756&lt;=25,"Youth",B756&lt;=35,"Young Adult",B756&lt;=50,"Adult",B756&lt;=70,"Senior")</f>
        <v>Young Adult</v>
      </c>
      <c r="Q756" t="str" cm="1">
        <f t="array" ref="Q756">_xlfn.IFS(G756&lt;10000,"Low Value",G756&lt;=50000,"Mid Value",G756&lt;=150000,"High Value",G756&gt;150000,"Premium")</f>
        <v>Low Value</v>
      </c>
      <c r="R756" t="str" cm="1">
        <f t="array" ref="R756">_xlfn.IFS(I756&lt;500,"High Risk",I756&lt;650,"Medium Risk",I756&lt;750,"Low Risk",I756&gt;=750,"Very Low Risk")</f>
        <v>Very Low Risk</v>
      </c>
    </row>
    <row r="757" spans="1:18">
      <c r="A757" t="s">
        <v>789</v>
      </c>
      <c r="B757">
        <v>48</v>
      </c>
      <c r="C757" t="s">
        <v>22</v>
      </c>
      <c r="D757" t="s">
        <v>29</v>
      </c>
      <c r="E757" t="s">
        <v>27</v>
      </c>
      <c r="F757" t="s">
        <v>45</v>
      </c>
      <c r="G757">
        <v>68552.52</v>
      </c>
      <c r="H757">
        <v>74807.66</v>
      </c>
      <c r="I757">
        <v>647</v>
      </c>
      <c r="J757">
        <v>167045.6</v>
      </c>
      <c r="K757" t="s">
        <v>19</v>
      </c>
      <c r="L757">
        <v>6</v>
      </c>
      <c r="M757" s="1">
        <v>44462</v>
      </c>
      <c r="N757" t="s">
        <v>20</v>
      </c>
      <c r="O757" t="str" cm="1">
        <f t="array" ref="O757">_xlfn.IFS(L757&lt;=15, "Low Engagement", L757&lt;=35, "Active", L757&lt;=60, "Highly Active", L757&gt;60, "Power User")</f>
        <v>Low Engagement</v>
      </c>
      <c r="P757" t="str" cm="1">
        <f t="array" ref="P757">_xlfn.IFS(B757&lt;=25,"Youth",B757&lt;=35,"Young Adult",B757&lt;=50,"Adult",B757&lt;=70,"Senior")</f>
        <v>Adult</v>
      </c>
      <c r="Q757" t="str" cm="1">
        <f t="array" ref="Q757">_xlfn.IFS(G757&lt;10000,"Low Value",G757&lt;=50000,"Mid Value",G757&lt;=150000,"High Value",G757&gt;150000,"Premium")</f>
        <v>High Value</v>
      </c>
      <c r="R757" t="str" cm="1">
        <f t="array" ref="R757">_xlfn.IFS(I757&lt;500,"High Risk",I757&lt;650,"Medium Risk",I757&lt;750,"Low Risk",I757&gt;=750,"Very Low Risk")</f>
        <v>Medium Risk</v>
      </c>
    </row>
    <row r="758" spans="1:18">
      <c r="A758" t="s">
        <v>790</v>
      </c>
      <c r="B758">
        <v>18</v>
      </c>
      <c r="C758" t="s">
        <v>15</v>
      </c>
      <c r="D758" t="s">
        <v>23</v>
      </c>
      <c r="E758" t="s">
        <v>17</v>
      </c>
      <c r="F758" t="s">
        <v>31</v>
      </c>
      <c r="G758">
        <v>53905.68</v>
      </c>
      <c r="H758">
        <v>233069.73</v>
      </c>
      <c r="I758">
        <v>711</v>
      </c>
      <c r="J758">
        <v>218602.8</v>
      </c>
      <c r="K758" t="s">
        <v>38</v>
      </c>
      <c r="L758">
        <v>8</v>
      </c>
      <c r="M758" s="1">
        <v>45026</v>
      </c>
      <c r="N758" t="s">
        <v>20</v>
      </c>
      <c r="O758" t="str" cm="1">
        <f t="array" ref="O758">_xlfn.IFS(L758&lt;=15, "Low Engagement", L758&lt;=35, "Active", L758&lt;=60, "Highly Active", L758&gt;60, "Power User")</f>
        <v>Low Engagement</v>
      </c>
      <c r="P758" t="str" cm="1">
        <f t="array" ref="P758">_xlfn.IFS(B758&lt;=25,"Youth",B758&lt;=35,"Young Adult",B758&lt;=50,"Adult",B758&lt;=70,"Senior")</f>
        <v>Youth</v>
      </c>
      <c r="Q758" t="str" cm="1">
        <f t="array" ref="Q758">_xlfn.IFS(G758&lt;10000,"Low Value",G758&lt;=50000,"Mid Value",G758&lt;=150000,"High Value",G758&gt;150000,"Premium")</f>
        <v>High Value</v>
      </c>
      <c r="R758" t="str" cm="1">
        <f t="array" ref="R758">_xlfn.IFS(I758&lt;500,"High Risk",I758&lt;650,"Medium Risk",I758&lt;750,"Low Risk",I758&gt;=750,"Very Low Risk")</f>
        <v>Low Risk</v>
      </c>
    </row>
    <row r="759" spans="1:18">
      <c r="A759" t="s">
        <v>791</v>
      </c>
      <c r="B759">
        <v>20</v>
      </c>
      <c r="C759" t="s">
        <v>15</v>
      </c>
      <c r="D759" t="s">
        <v>23</v>
      </c>
      <c r="E759" t="s">
        <v>17</v>
      </c>
      <c r="F759" t="s">
        <v>31</v>
      </c>
      <c r="G759">
        <v>139491.82</v>
      </c>
      <c r="H759">
        <v>168810.9</v>
      </c>
      <c r="I759">
        <v>523</v>
      </c>
      <c r="J759">
        <v>31704.34</v>
      </c>
      <c r="K759" t="s">
        <v>38</v>
      </c>
      <c r="L759">
        <v>40</v>
      </c>
      <c r="M759" s="1">
        <v>43877</v>
      </c>
      <c r="N759" t="s">
        <v>20</v>
      </c>
      <c r="O759" t="str" cm="1">
        <f t="array" ref="O759">_xlfn.IFS(L759&lt;=15, "Low Engagement", L759&lt;=35, "Active", L759&lt;=60, "Highly Active", L759&gt;60, "Power User")</f>
        <v>Highly Active</v>
      </c>
      <c r="P759" t="str" cm="1">
        <f t="array" ref="P759">_xlfn.IFS(B759&lt;=25,"Youth",B759&lt;=35,"Young Adult",B759&lt;=50,"Adult",B759&lt;=70,"Senior")</f>
        <v>Youth</v>
      </c>
      <c r="Q759" t="str" cm="1">
        <f t="array" ref="Q759">_xlfn.IFS(G759&lt;10000,"Low Value",G759&lt;=50000,"Mid Value",G759&lt;=150000,"High Value",G759&gt;150000,"Premium")</f>
        <v>High Value</v>
      </c>
      <c r="R759" t="str" cm="1">
        <f t="array" ref="R759">_xlfn.IFS(I759&lt;500,"High Risk",I759&lt;650,"Medium Risk",I759&lt;750,"Low Risk",I759&gt;=750,"Very Low Risk")</f>
        <v>Medium Risk</v>
      </c>
    </row>
    <row r="760" spans="1:18">
      <c r="A760" t="s">
        <v>792</v>
      </c>
      <c r="B760">
        <v>33</v>
      </c>
      <c r="C760" t="s">
        <v>15</v>
      </c>
      <c r="D760" t="s">
        <v>41</v>
      </c>
      <c r="E760" t="s">
        <v>27</v>
      </c>
      <c r="F760" t="s">
        <v>45</v>
      </c>
      <c r="G760">
        <v>433466.49</v>
      </c>
      <c r="H760">
        <v>41504.78</v>
      </c>
      <c r="I760">
        <v>452</v>
      </c>
      <c r="J760">
        <v>43410.04</v>
      </c>
      <c r="K760" t="s">
        <v>19</v>
      </c>
      <c r="L760">
        <v>22</v>
      </c>
      <c r="M760" s="1">
        <v>44488</v>
      </c>
      <c r="N760" t="s">
        <v>20</v>
      </c>
      <c r="O760" t="str" cm="1">
        <f t="array" ref="O760">_xlfn.IFS(L760&lt;=15, "Low Engagement", L760&lt;=35, "Active", L760&lt;=60, "Highly Active", L760&gt;60, "Power User")</f>
        <v>Active</v>
      </c>
      <c r="P760" t="str" cm="1">
        <f t="array" ref="P760">_xlfn.IFS(B760&lt;=25,"Youth",B760&lt;=35,"Young Adult",B760&lt;=50,"Adult",B760&lt;=70,"Senior")</f>
        <v>Young Adult</v>
      </c>
      <c r="Q760" t="str" cm="1">
        <f t="array" ref="Q760">_xlfn.IFS(G760&lt;10000,"Low Value",G760&lt;=50000,"Mid Value",G760&lt;=150000,"High Value",G760&gt;150000,"Premium")</f>
        <v>Premium</v>
      </c>
      <c r="R760" t="str" cm="1">
        <f t="array" ref="R760">_xlfn.IFS(I760&lt;500,"High Risk",I760&lt;650,"Medium Risk",I760&lt;750,"Low Risk",I760&gt;=750,"Very Low Risk")</f>
        <v>High Risk</v>
      </c>
    </row>
    <row r="761" spans="1:18">
      <c r="A761" t="s">
        <v>793</v>
      </c>
      <c r="B761">
        <v>40</v>
      </c>
      <c r="C761" t="s">
        <v>15</v>
      </c>
      <c r="D761" t="s">
        <v>37</v>
      </c>
      <c r="E761" t="s">
        <v>24</v>
      </c>
      <c r="F761" t="s">
        <v>31</v>
      </c>
      <c r="G761">
        <v>114041.25</v>
      </c>
      <c r="H761">
        <v>7366.33</v>
      </c>
      <c r="I761">
        <v>511</v>
      </c>
      <c r="J761">
        <v>176004.74</v>
      </c>
      <c r="K761" t="s">
        <v>25</v>
      </c>
      <c r="L761">
        <v>1</v>
      </c>
      <c r="M761" s="1">
        <v>44633</v>
      </c>
      <c r="N761" t="s">
        <v>20</v>
      </c>
      <c r="O761" t="str" cm="1">
        <f t="array" ref="O761">_xlfn.IFS(L761&lt;=15, "Low Engagement", L761&lt;=35, "Active", L761&lt;=60, "Highly Active", L761&gt;60, "Power User")</f>
        <v>Low Engagement</v>
      </c>
      <c r="P761" t="str" cm="1">
        <f t="array" ref="P761">_xlfn.IFS(B761&lt;=25,"Youth",B761&lt;=35,"Young Adult",B761&lt;=50,"Adult",B761&lt;=70,"Senior")</f>
        <v>Adult</v>
      </c>
      <c r="Q761" t="str" cm="1">
        <f t="array" ref="Q761">_xlfn.IFS(G761&lt;10000,"Low Value",G761&lt;=50000,"Mid Value",G761&lt;=150000,"High Value",G761&gt;150000,"Premium")</f>
        <v>High Value</v>
      </c>
      <c r="R761" t="str" cm="1">
        <f t="array" ref="R761">_xlfn.IFS(I761&lt;500,"High Risk",I761&lt;650,"Medium Risk",I761&lt;750,"Low Risk",I761&gt;=750,"Very Low Risk")</f>
        <v>Medium Risk</v>
      </c>
    </row>
    <row r="762" spans="1:18">
      <c r="A762" t="s">
        <v>794</v>
      </c>
      <c r="B762">
        <v>28</v>
      </c>
      <c r="C762" t="s">
        <v>15</v>
      </c>
      <c r="D762" t="s">
        <v>41</v>
      </c>
      <c r="E762" t="s">
        <v>27</v>
      </c>
      <c r="F762" t="s">
        <v>18</v>
      </c>
      <c r="G762">
        <v>53681.14</v>
      </c>
      <c r="H762">
        <v>180435.29</v>
      </c>
      <c r="I762">
        <v>391</v>
      </c>
      <c r="J762">
        <v>35318.51</v>
      </c>
      <c r="K762" t="s">
        <v>19</v>
      </c>
      <c r="L762">
        <v>58</v>
      </c>
      <c r="M762" s="1">
        <v>44949</v>
      </c>
      <c r="N762" t="s">
        <v>35</v>
      </c>
      <c r="O762" t="str" cm="1">
        <f t="array" ref="O762">_xlfn.IFS(L762&lt;=15, "Low Engagement", L762&lt;=35, "Active", L762&lt;=60, "Highly Active", L762&gt;60, "Power User")</f>
        <v>Highly Active</v>
      </c>
      <c r="P762" t="str" cm="1">
        <f t="array" ref="P762">_xlfn.IFS(B762&lt;=25,"Youth",B762&lt;=35,"Young Adult",B762&lt;=50,"Adult",B762&lt;=70,"Senior")</f>
        <v>Young Adult</v>
      </c>
      <c r="Q762" t="str" cm="1">
        <f t="array" ref="Q762">_xlfn.IFS(G762&lt;10000,"Low Value",G762&lt;=50000,"Mid Value",G762&lt;=150000,"High Value",G762&gt;150000,"Premium")</f>
        <v>High Value</v>
      </c>
      <c r="R762" t="str" cm="1">
        <f t="array" ref="R762">_xlfn.IFS(I762&lt;500,"High Risk",I762&lt;650,"Medium Risk",I762&lt;750,"Low Risk",I762&gt;=750,"Very Low Risk")</f>
        <v>High Risk</v>
      </c>
    </row>
    <row r="763" spans="1:18">
      <c r="A763" t="s">
        <v>795</v>
      </c>
      <c r="B763">
        <v>29</v>
      </c>
      <c r="C763" t="s">
        <v>15</v>
      </c>
      <c r="D763" t="s">
        <v>16</v>
      </c>
      <c r="E763" t="s">
        <v>27</v>
      </c>
      <c r="F763" t="s">
        <v>33</v>
      </c>
      <c r="G763">
        <v>66323.33</v>
      </c>
      <c r="H763">
        <v>158390.21</v>
      </c>
      <c r="I763">
        <v>630</v>
      </c>
      <c r="J763">
        <v>19184.39</v>
      </c>
      <c r="K763" t="s">
        <v>19</v>
      </c>
      <c r="L763">
        <v>13</v>
      </c>
      <c r="M763" s="1">
        <v>43457</v>
      </c>
      <c r="N763" t="s">
        <v>20</v>
      </c>
      <c r="O763" t="str" cm="1">
        <f t="array" ref="O763">_xlfn.IFS(L763&lt;=15, "Low Engagement", L763&lt;=35, "Active", L763&lt;=60, "Highly Active", L763&gt;60, "Power User")</f>
        <v>Low Engagement</v>
      </c>
      <c r="P763" t="str" cm="1">
        <f t="array" ref="P763">_xlfn.IFS(B763&lt;=25,"Youth",B763&lt;=35,"Young Adult",B763&lt;=50,"Adult",B763&lt;=70,"Senior")</f>
        <v>Young Adult</v>
      </c>
      <c r="Q763" t="str" cm="1">
        <f t="array" ref="Q763">_xlfn.IFS(G763&lt;10000,"Low Value",G763&lt;=50000,"Mid Value",G763&lt;=150000,"High Value",G763&gt;150000,"Premium")</f>
        <v>High Value</v>
      </c>
      <c r="R763" t="str" cm="1">
        <f t="array" ref="R763">_xlfn.IFS(I763&lt;500,"High Risk",I763&lt;650,"Medium Risk",I763&lt;750,"Low Risk",I763&gt;=750,"Very Low Risk")</f>
        <v>Medium Risk</v>
      </c>
    </row>
    <row r="764" spans="1:18">
      <c r="A764" t="s">
        <v>796</v>
      </c>
      <c r="B764">
        <v>27</v>
      </c>
      <c r="C764" t="s">
        <v>15</v>
      </c>
      <c r="D764" t="s">
        <v>23</v>
      </c>
      <c r="E764" t="s">
        <v>17</v>
      </c>
      <c r="F764" t="s">
        <v>18</v>
      </c>
      <c r="G764">
        <v>16998.2</v>
      </c>
      <c r="H764">
        <v>110509.1</v>
      </c>
      <c r="I764">
        <v>766</v>
      </c>
      <c r="J764">
        <v>238028.93</v>
      </c>
      <c r="K764" t="s">
        <v>38</v>
      </c>
      <c r="L764">
        <v>55</v>
      </c>
      <c r="M764" s="1">
        <v>44361</v>
      </c>
      <c r="N764" t="s">
        <v>20</v>
      </c>
      <c r="O764" t="str" cm="1">
        <f t="array" ref="O764">_xlfn.IFS(L764&lt;=15, "Low Engagement", L764&lt;=35, "Active", L764&lt;=60, "Highly Active", L764&gt;60, "Power User")</f>
        <v>Highly Active</v>
      </c>
      <c r="P764" t="str" cm="1">
        <f t="array" ref="P764">_xlfn.IFS(B764&lt;=25,"Youth",B764&lt;=35,"Young Adult",B764&lt;=50,"Adult",B764&lt;=70,"Senior")</f>
        <v>Young Adult</v>
      </c>
      <c r="Q764" t="str" cm="1">
        <f t="array" ref="Q764">_xlfn.IFS(G764&lt;10000,"Low Value",G764&lt;=50000,"Mid Value",G764&lt;=150000,"High Value",G764&gt;150000,"Premium")</f>
        <v>Mid Value</v>
      </c>
      <c r="R764" t="str" cm="1">
        <f t="array" ref="R764">_xlfn.IFS(I764&lt;500,"High Risk",I764&lt;650,"Medium Risk",I764&lt;750,"Low Risk",I764&gt;=750,"Very Low Risk")</f>
        <v>Very Low Risk</v>
      </c>
    </row>
    <row r="765" spans="1:18">
      <c r="A765" t="s">
        <v>797</v>
      </c>
      <c r="B765">
        <v>49</v>
      </c>
      <c r="C765" t="s">
        <v>22</v>
      </c>
      <c r="D765" t="s">
        <v>23</v>
      </c>
      <c r="E765" t="s">
        <v>27</v>
      </c>
      <c r="F765" t="s">
        <v>45</v>
      </c>
      <c r="G765">
        <v>103259.35</v>
      </c>
      <c r="H765">
        <v>189491.14</v>
      </c>
      <c r="I765">
        <v>527</v>
      </c>
      <c r="J765">
        <v>14171.17</v>
      </c>
      <c r="K765" t="s">
        <v>19</v>
      </c>
      <c r="L765">
        <v>24</v>
      </c>
      <c r="M765" s="1">
        <v>44266</v>
      </c>
      <c r="N765" t="s">
        <v>20</v>
      </c>
      <c r="O765" t="str" cm="1">
        <f t="array" ref="O765">_xlfn.IFS(L765&lt;=15, "Low Engagement", L765&lt;=35, "Active", L765&lt;=60, "Highly Active", L765&gt;60, "Power User")</f>
        <v>Active</v>
      </c>
      <c r="P765" t="str" cm="1">
        <f t="array" ref="P765">_xlfn.IFS(B765&lt;=25,"Youth",B765&lt;=35,"Young Adult",B765&lt;=50,"Adult",B765&lt;=70,"Senior")</f>
        <v>Adult</v>
      </c>
      <c r="Q765" t="str" cm="1">
        <f t="array" ref="Q765">_xlfn.IFS(G765&lt;10000,"Low Value",G765&lt;=50000,"Mid Value",G765&lt;=150000,"High Value",G765&gt;150000,"Premium")</f>
        <v>High Value</v>
      </c>
      <c r="R765" t="str" cm="1">
        <f t="array" ref="R765">_xlfn.IFS(I765&lt;500,"High Risk",I765&lt;650,"Medium Risk",I765&lt;750,"Low Risk",I765&gt;=750,"Very Low Risk")</f>
        <v>Medium Risk</v>
      </c>
    </row>
    <row r="766" spans="1:18">
      <c r="A766" t="s">
        <v>798</v>
      </c>
      <c r="B766">
        <v>33</v>
      </c>
      <c r="C766" t="s">
        <v>22</v>
      </c>
      <c r="D766" t="s">
        <v>23</v>
      </c>
      <c r="E766" t="s">
        <v>24</v>
      </c>
      <c r="F766" t="s">
        <v>18</v>
      </c>
      <c r="G766">
        <v>76307.3</v>
      </c>
      <c r="H766">
        <v>1532.06</v>
      </c>
      <c r="I766">
        <v>493</v>
      </c>
      <c r="J766">
        <v>45623.32</v>
      </c>
      <c r="K766" t="s">
        <v>19</v>
      </c>
      <c r="L766">
        <v>21</v>
      </c>
      <c r="M766" s="1">
        <v>43717</v>
      </c>
      <c r="N766" t="s">
        <v>20</v>
      </c>
      <c r="O766" t="str" cm="1">
        <f t="array" ref="O766">_xlfn.IFS(L766&lt;=15, "Low Engagement", L766&lt;=35, "Active", L766&lt;=60, "Highly Active", L766&gt;60, "Power User")</f>
        <v>Active</v>
      </c>
      <c r="P766" t="str" cm="1">
        <f t="array" ref="P766">_xlfn.IFS(B766&lt;=25,"Youth",B766&lt;=35,"Young Adult",B766&lt;=50,"Adult",B766&lt;=70,"Senior")</f>
        <v>Young Adult</v>
      </c>
      <c r="Q766" t="str" cm="1">
        <f t="array" ref="Q766">_xlfn.IFS(G766&lt;10000,"Low Value",G766&lt;=50000,"Mid Value",G766&lt;=150000,"High Value",G766&gt;150000,"Premium")</f>
        <v>High Value</v>
      </c>
      <c r="R766" t="str" cm="1">
        <f t="array" ref="R766">_xlfn.IFS(I766&lt;500,"High Risk",I766&lt;650,"Medium Risk",I766&lt;750,"Low Risk",I766&gt;=750,"Very Low Risk")</f>
        <v>High Risk</v>
      </c>
    </row>
    <row r="767" spans="1:18">
      <c r="A767" t="s">
        <v>799</v>
      </c>
      <c r="B767">
        <v>25</v>
      </c>
      <c r="C767" t="s">
        <v>22</v>
      </c>
      <c r="D767" t="s">
        <v>23</v>
      </c>
      <c r="E767" t="s">
        <v>17</v>
      </c>
      <c r="F767" t="s">
        <v>18</v>
      </c>
      <c r="G767">
        <v>92822.85</v>
      </c>
      <c r="H767">
        <v>289145.71999999997</v>
      </c>
      <c r="I767">
        <v>829</v>
      </c>
      <c r="J767">
        <v>309790.23</v>
      </c>
      <c r="K767" t="s">
        <v>25</v>
      </c>
      <c r="L767">
        <v>45</v>
      </c>
      <c r="M767" s="1">
        <v>43932</v>
      </c>
      <c r="N767" t="s">
        <v>20</v>
      </c>
      <c r="O767" t="str" cm="1">
        <f t="array" ref="O767">_xlfn.IFS(L767&lt;=15, "Low Engagement", L767&lt;=35, "Active", L767&lt;=60, "Highly Active", L767&gt;60, "Power User")</f>
        <v>Highly Active</v>
      </c>
      <c r="P767" t="str" cm="1">
        <f t="array" ref="P767">_xlfn.IFS(B767&lt;=25,"Youth",B767&lt;=35,"Young Adult",B767&lt;=50,"Adult",B767&lt;=70,"Senior")</f>
        <v>Youth</v>
      </c>
      <c r="Q767" t="str" cm="1">
        <f t="array" ref="Q767">_xlfn.IFS(G767&lt;10000,"Low Value",G767&lt;=50000,"Mid Value",G767&lt;=150000,"High Value",G767&gt;150000,"Premium")</f>
        <v>High Value</v>
      </c>
      <c r="R767" t="str" cm="1">
        <f t="array" ref="R767">_xlfn.IFS(I767&lt;500,"High Risk",I767&lt;650,"Medium Risk",I767&lt;750,"Low Risk",I767&gt;=750,"Very Low Risk")</f>
        <v>Very Low Risk</v>
      </c>
    </row>
    <row r="768" spans="1:18">
      <c r="A768" t="s">
        <v>800</v>
      </c>
      <c r="B768">
        <v>55</v>
      </c>
      <c r="C768" t="s">
        <v>22</v>
      </c>
      <c r="D768" t="s">
        <v>23</v>
      </c>
      <c r="E768" t="s">
        <v>24</v>
      </c>
      <c r="F768" t="s">
        <v>18</v>
      </c>
      <c r="G768">
        <v>46370.04</v>
      </c>
      <c r="H768">
        <v>4914.1000000000004</v>
      </c>
      <c r="I768">
        <v>542</v>
      </c>
      <c r="J768">
        <v>60292.03</v>
      </c>
      <c r="K768" t="s">
        <v>38</v>
      </c>
      <c r="L768">
        <v>43</v>
      </c>
      <c r="M768" s="1">
        <v>44223</v>
      </c>
      <c r="N768" t="s">
        <v>20</v>
      </c>
      <c r="O768" t="str" cm="1">
        <f t="array" ref="O768">_xlfn.IFS(L768&lt;=15, "Low Engagement", L768&lt;=35, "Active", L768&lt;=60, "Highly Active", L768&gt;60, "Power User")</f>
        <v>Highly Active</v>
      </c>
      <c r="P768" t="str" cm="1">
        <f t="array" ref="P768">_xlfn.IFS(B768&lt;=25,"Youth",B768&lt;=35,"Young Adult",B768&lt;=50,"Adult",B768&lt;=70,"Senior")</f>
        <v>Senior</v>
      </c>
      <c r="Q768" t="str" cm="1">
        <f t="array" ref="Q768">_xlfn.IFS(G768&lt;10000,"Low Value",G768&lt;=50000,"Mid Value",G768&lt;=150000,"High Value",G768&gt;150000,"Premium")</f>
        <v>Mid Value</v>
      </c>
      <c r="R768" t="str" cm="1">
        <f t="array" ref="R768">_xlfn.IFS(I768&lt;500,"High Risk",I768&lt;650,"Medium Risk",I768&lt;750,"Low Risk",I768&gt;=750,"Very Low Risk")</f>
        <v>Medium Risk</v>
      </c>
    </row>
    <row r="769" spans="1:18">
      <c r="A769" t="s">
        <v>801</v>
      </c>
      <c r="B769">
        <v>29</v>
      </c>
      <c r="C769" t="s">
        <v>15</v>
      </c>
      <c r="D769" t="s">
        <v>23</v>
      </c>
      <c r="E769" t="s">
        <v>27</v>
      </c>
      <c r="F769" t="s">
        <v>31</v>
      </c>
      <c r="G769">
        <v>133591.9</v>
      </c>
      <c r="H769">
        <v>31546.01</v>
      </c>
      <c r="I769">
        <v>688</v>
      </c>
      <c r="J769">
        <v>138064.35999999999</v>
      </c>
      <c r="K769" t="s">
        <v>38</v>
      </c>
      <c r="L769">
        <v>4</v>
      </c>
      <c r="M769" s="1">
        <v>44808</v>
      </c>
      <c r="N769" t="s">
        <v>20</v>
      </c>
      <c r="O769" t="str" cm="1">
        <f t="array" ref="O769">_xlfn.IFS(L769&lt;=15, "Low Engagement", L769&lt;=35, "Active", L769&lt;=60, "Highly Active", L769&gt;60, "Power User")</f>
        <v>Low Engagement</v>
      </c>
      <c r="P769" t="str" cm="1">
        <f t="array" ref="P769">_xlfn.IFS(B769&lt;=25,"Youth",B769&lt;=35,"Young Adult",B769&lt;=50,"Adult",B769&lt;=70,"Senior")</f>
        <v>Young Adult</v>
      </c>
      <c r="Q769" t="str" cm="1">
        <f t="array" ref="Q769">_xlfn.IFS(G769&lt;10000,"Low Value",G769&lt;=50000,"Mid Value",G769&lt;=150000,"High Value",G769&gt;150000,"Premium")</f>
        <v>High Value</v>
      </c>
      <c r="R769" t="str" cm="1">
        <f t="array" ref="R769">_xlfn.IFS(I769&lt;500,"High Risk",I769&lt;650,"Medium Risk",I769&lt;750,"Low Risk",I769&gt;=750,"Very Low Risk")</f>
        <v>Low Risk</v>
      </c>
    </row>
    <row r="770" spans="1:18">
      <c r="A770" t="s">
        <v>802</v>
      </c>
      <c r="B770">
        <v>41</v>
      </c>
      <c r="C770" t="s">
        <v>15</v>
      </c>
      <c r="D770" t="s">
        <v>29</v>
      </c>
      <c r="E770" t="s">
        <v>27</v>
      </c>
      <c r="F770" t="s">
        <v>45</v>
      </c>
      <c r="G770">
        <v>461505.94</v>
      </c>
      <c r="H770">
        <v>103747.37</v>
      </c>
      <c r="I770">
        <v>575</v>
      </c>
      <c r="J770">
        <v>96271.78</v>
      </c>
      <c r="K770" t="s">
        <v>25</v>
      </c>
      <c r="L770">
        <v>7</v>
      </c>
      <c r="M770" s="1">
        <v>43101</v>
      </c>
      <c r="N770" t="s">
        <v>20</v>
      </c>
      <c r="O770" t="str" cm="1">
        <f t="array" ref="O770">_xlfn.IFS(L770&lt;=15, "Low Engagement", L770&lt;=35, "Active", L770&lt;=60, "Highly Active", L770&gt;60, "Power User")</f>
        <v>Low Engagement</v>
      </c>
      <c r="P770" t="str" cm="1">
        <f t="array" ref="P770">_xlfn.IFS(B770&lt;=25,"Youth",B770&lt;=35,"Young Adult",B770&lt;=50,"Adult",B770&lt;=70,"Senior")</f>
        <v>Adult</v>
      </c>
      <c r="Q770" t="str" cm="1">
        <f t="array" ref="Q770">_xlfn.IFS(G770&lt;10000,"Low Value",G770&lt;=50000,"Mid Value",G770&lt;=150000,"High Value",G770&gt;150000,"Premium")</f>
        <v>Premium</v>
      </c>
      <c r="R770" t="str" cm="1">
        <f t="array" ref="R770">_xlfn.IFS(I770&lt;500,"High Risk",I770&lt;650,"Medium Risk",I770&lt;750,"Low Risk",I770&gt;=750,"Very Low Risk")</f>
        <v>Medium Risk</v>
      </c>
    </row>
    <row r="771" spans="1:18">
      <c r="A771" t="s">
        <v>803</v>
      </c>
      <c r="B771">
        <v>45</v>
      </c>
      <c r="C771" t="s">
        <v>22</v>
      </c>
      <c r="D771" t="s">
        <v>41</v>
      </c>
      <c r="E771" t="s">
        <v>27</v>
      </c>
      <c r="F771" t="s">
        <v>18</v>
      </c>
      <c r="G771">
        <v>9921.25</v>
      </c>
      <c r="H771">
        <v>91024.97</v>
      </c>
      <c r="I771">
        <v>749</v>
      </c>
      <c r="J771">
        <v>221601.64</v>
      </c>
      <c r="K771" t="s">
        <v>38</v>
      </c>
      <c r="L771">
        <v>12</v>
      </c>
      <c r="M771" s="1">
        <v>43723</v>
      </c>
      <c r="N771" t="s">
        <v>20</v>
      </c>
      <c r="O771" t="str" cm="1">
        <f t="array" ref="O771">_xlfn.IFS(L771&lt;=15, "Low Engagement", L771&lt;=35, "Active", L771&lt;=60, "Highly Active", L771&gt;60, "Power User")</f>
        <v>Low Engagement</v>
      </c>
      <c r="P771" t="str" cm="1">
        <f t="array" ref="P771">_xlfn.IFS(B771&lt;=25,"Youth",B771&lt;=35,"Young Adult",B771&lt;=50,"Adult",B771&lt;=70,"Senior")</f>
        <v>Adult</v>
      </c>
      <c r="Q771" t="str" cm="1">
        <f t="array" ref="Q771">_xlfn.IFS(G771&lt;10000,"Low Value",G771&lt;=50000,"Mid Value",G771&lt;=150000,"High Value",G771&gt;150000,"Premium")</f>
        <v>Low Value</v>
      </c>
      <c r="R771" t="str" cm="1">
        <f t="array" ref="R771">_xlfn.IFS(I771&lt;500,"High Risk",I771&lt;650,"Medium Risk",I771&lt;750,"Low Risk",I771&gt;=750,"Very Low Risk")</f>
        <v>Low Risk</v>
      </c>
    </row>
    <row r="772" spans="1:18">
      <c r="A772" t="s">
        <v>804</v>
      </c>
      <c r="B772">
        <v>25</v>
      </c>
      <c r="C772" t="s">
        <v>22</v>
      </c>
      <c r="D772" t="s">
        <v>29</v>
      </c>
      <c r="E772" t="s">
        <v>17</v>
      </c>
      <c r="F772" t="s">
        <v>18</v>
      </c>
      <c r="G772">
        <v>77277.66</v>
      </c>
      <c r="H772">
        <v>170944.92</v>
      </c>
      <c r="I772">
        <v>777</v>
      </c>
      <c r="J772">
        <v>209892.32</v>
      </c>
      <c r="K772" t="s">
        <v>38</v>
      </c>
      <c r="L772">
        <v>59</v>
      </c>
      <c r="M772" s="1">
        <v>43688</v>
      </c>
      <c r="N772" t="s">
        <v>20</v>
      </c>
      <c r="O772" t="str" cm="1">
        <f t="array" ref="O772">_xlfn.IFS(L772&lt;=15, "Low Engagement", L772&lt;=35, "Active", L772&lt;=60, "Highly Active", L772&gt;60, "Power User")</f>
        <v>Highly Active</v>
      </c>
      <c r="P772" t="str" cm="1">
        <f t="array" ref="P772">_xlfn.IFS(B772&lt;=25,"Youth",B772&lt;=35,"Young Adult",B772&lt;=50,"Adult",B772&lt;=70,"Senior")</f>
        <v>Youth</v>
      </c>
      <c r="Q772" t="str" cm="1">
        <f t="array" ref="Q772">_xlfn.IFS(G772&lt;10000,"Low Value",G772&lt;=50000,"Mid Value",G772&lt;=150000,"High Value",G772&gt;150000,"Premium")</f>
        <v>High Value</v>
      </c>
      <c r="R772" t="str" cm="1">
        <f t="array" ref="R772">_xlfn.IFS(I772&lt;500,"High Risk",I772&lt;650,"Medium Risk",I772&lt;750,"Low Risk",I772&gt;=750,"Very Low Risk")</f>
        <v>Very Low Risk</v>
      </c>
    </row>
    <row r="773" spans="1:18">
      <c r="A773" t="s">
        <v>805</v>
      </c>
      <c r="B773">
        <v>45</v>
      </c>
      <c r="C773" t="s">
        <v>15</v>
      </c>
      <c r="D773" t="s">
        <v>37</v>
      </c>
      <c r="E773" t="s">
        <v>17</v>
      </c>
      <c r="F773" t="s">
        <v>33</v>
      </c>
      <c r="G773">
        <v>96354.36</v>
      </c>
      <c r="H773">
        <v>243096.4</v>
      </c>
      <c r="I773">
        <v>779</v>
      </c>
      <c r="J773">
        <v>274669.55</v>
      </c>
      <c r="K773" t="s">
        <v>25</v>
      </c>
      <c r="L773">
        <v>13</v>
      </c>
      <c r="M773" s="1">
        <v>43531</v>
      </c>
      <c r="N773" t="s">
        <v>35</v>
      </c>
      <c r="O773" t="str" cm="1">
        <f t="array" ref="O773">_xlfn.IFS(L773&lt;=15, "Low Engagement", L773&lt;=35, "Active", L773&lt;=60, "Highly Active", L773&gt;60, "Power User")</f>
        <v>Low Engagement</v>
      </c>
      <c r="P773" t="str" cm="1">
        <f t="array" ref="P773">_xlfn.IFS(B773&lt;=25,"Youth",B773&lt;=35,"Young Adult",B773&lt;=50,"Adult",B773&lt;=70,"Senior")</f>
        <v>Adult</v>
      </c>
      <c r="Q773" t="str" cm="1">
        <f t="array" ref="Q773">_xlfn.IFS(G773&lt;10000,"Low Value",G773&lt;=50000,"Mid Value",G773&lt;=150000,"High Value",G773&gt;150000,"Premium")</f>
        <v>High Value</v>
      </c>
      <c r="R773" t="str" cm="1">
        <f t="array" ref="R773">_xlfn.IFS(I773&lt;500,"High Risk",I773&lt;650,"Medium Risk",I773&lt;750,"Low Risk",I773&gt;=750,"Very Low Risk")</f>
        <v>Very Low Risk</v>
      </c>
    </row>
    <row r="774" spans="1:18">
      <c r="A774" t="s">
        <v>806</v>
      </c>
      <c r="B774">
        <v>53</v>
      </c>
      <c r="C774" t="s">
        <v>22</v>
      </c>
      <c r="D774" t="s">
        <v>16</v>
      </c>
      <c r="E774" t="s">
        <v>24</v>
      </c>
      <c r="F774" t="s">
        <v>18</v>
      </c>
      <c r="G774">
        <v>60265.08</v>
      </c>
      <c r="H774">
        <v>16848.62</v>
      </c>
      <c r="I774">
        <v>587</v>
      </c>
      <c r="J774">
        <v>193964.67</v>
      </c>
      <c r="K774" t="s">
        <v>38</v>
      </c>
      <c r="L774">
        <v>54</v>
      </c>
      <c r="M774" s="1">
        <v>43981</v>
      </c>
      <c r="N774" t="s">
        <v>20</v>
      </c>
      <c r="O774" t="str" cm="1">
        <f t="array" ref="O774">_xlfn.IFS(L774&lt;=15, "Low Engagement", L774&lt;=35, "Active", L774&lt;=60, "Highly Active", L774&gt;60, "Power User")</f>
        <v>Highly Active</v>
      </c>
      <c r="P774" t="str" cm="1">
        <f t="array" ref="P774">_xlfn.IFS(B774&lt;=25,"Youth",B774&lt;=35,"Young Adult",B774&lt;=50,"Adult",B774&lt;=70,"Senior")</f>
        <v>Senior</v>
      </c>
      <c r="Q774" t="str" cm="1">
        <f t="array" ref="Q774">_xlfn.IFS(G774&lt;10000,"Low Value",G774&lt;=50000,"Mid Value",G774&lt;=150000,"High Value",G774&gt;150000,"Premium")</f>
        <v>High Value</v>
      </c>
      <c r="R774" t="str" cm="1">
        <f t="array" ref="R774">_xlfn.IFS(I774&lt;500,"High Risk",I774&lt;650,"Medium Risk",I774&lt;750,"Low Risk",I774&gt;=750,"Very Low Risk")</f>
        <v>Medium Risk</v>
      </c>
    </row>
    <row r="775" spans="1:18">
      <c r="A775" t="s">
        <v>807</v>
      </c>
      <c r="B775">
        <v>43</v>
      </c>
      <c r="C775" t="s">
        <v>22</v>
      </c>
      <c r="D775" t="s">
        <v>23</v>
      </c>
      <c r="E775" t="s">
        <v>17</v>
      </c>
      <c r="F775" t="s">
        <v>33</v>
      </c>
      <c r="G775">
        <v>50955.66</v>
      </c>
      <c r="H775">
        <v>132344.4</v>
      </c>
      <c r="I775">
        <v>839</v>
      </c>
      <c r="J775">
        <v>442857.7</v>
      </c>
      <c r="K775" t="s">
        <v>38</v>
      </c>
      <c r="L775">
        <v>44</v>
      </c>
      <c r="M775" s="1">
        <v>44710</v>
      </c>
      <c r="N775" t="s">
        <v>20</v>
      </c>
      <c r="O775" t="str" cm="1">
        <f t="array" ref="O775">_xlfn.IFS(L775&lt;=15, "Low Engagement", L775&lt;=35, "Active", L775&lt;=60, "Highly Active", L775&gt;60, "Power User")</f>
        <v>Highly Active</v>
      </c>
      <c r="P775" t="str" cm="1">
        <f t="array" ref="P775">_xlfn.IFS(B775&lt;=25,"Youth",B775&lt;=35,"Young Adult",B775&lt;=50,"Adult",B775&lt;=70,"Senior")</f>
        <v>Adult</v>
      </c>
      <c r="Q775" t="str" cm="1">
        <f t="array" ref="Q775">_xlfn.IFS(G775&lt;10000,"Low Value",G775&lt;=50000,"Mid Value",G775&lt;=150000,"High Value",G775&gt;150000,"Premium")</f>
        <v>High Value</v>
      </c>
      <c r="R775" t="str" cm="1">
        <f t="array" ref="R775">_xlfn.IFS(I775&lt;500,"High Risk",I775&lt;650,"Medium Risk",I775&lt;750,"Low Risk",I775&gt;=750,"Very Low Risk")</f>
        <v>Very Low Risk</v>
      </c>
    </row>
    <row r="776" spans="1:18">
      <c r="A776" t="s">
        <v>808</v>
      </c>
      <c r="B776">
        <v>25</v>
      </c>
      <c r="C776" t="s">
        <v>22</v>
      </c>
      <c r="D776" t="s">
        <v>23</v>
      </c>
      <c r="E776" t="s">
        <v>47</v>
      </c>
      <c r="F776" t="s">
        <v>18</v>
      </c>
      <c r="G776">
        <v>68705.440000000002</v>
      </c>
      <c r="H776">
        <v>15746.14</v>
      </c>
      <c r="I776">
        <v>629</v>
      </c>
      <c r="J776">
        <v>122360.83</v>
      </c>
      <c r="K776" t="s">
        <v>25</v>
      </c>
      <c r="L776">
        <v>16</v>
      </c>
      <c r="M776" s="1">
        <v>44288</v>
      </c>
      <c r="N776" t="s">
        <v>20</v>
      </c>
      <c r="O776" t="str" cm="1">
        <f t="array" ref="O776">_xlfn.IFS(L776&lt;=15, "Low Engagement", L776&lt;=35, "Active", L776&lt;=60, "Highly Active", L776&gt;60, "Power User")</f>
        <v>Active</v>
      </c>
      <c r="P776" t="str" cm="1">
        <f t="array" ref="P776">_xlfn.IFS(B776&lt;=25,"Youth",B776&lt;=35,"Young Adult",B776&lt;=50,"Adult",B776&lt;=70,"Senior")</f>
        <v>Youth</v>
      </c>
      <c r="Q776" t="str" cm="1">
        <f t="array" ref="Q776">_xlfn.IFS(G776&lt;10000,"Low Value",G776&lt;=50000,"Mid Value",G776&lt;=150000,"High Value",G776&gt;150000,"Premium")</f>
        <v>High Value</v>
      </c>
      <c r="R776" t="str" cm="1">
        <f t="array" ref="R776">_xlfn.IFS(I776&lt;500,"High Risk",I776&lt;650,"Medium Risk",I776&lt;750,"Low Risk",I776&gt;=750,"Very Low Risk")</f>
        <v>Medium Risk</v>
      </c>
    </row>
    <row r="777" spans="1:18">
      <c r="A777" t="s">
        <v>809</v>
      </c>
      <c r="B777">
        <v>67</v>
      </c>
      <c r="C777" t="s">
        <v>22</v>
      </c>
      <c r="D777" t="s">
        <v>23</v>
      </c>
      <c r="E777" t="s">
        <v>17</v>
      </c>
      <c r="F777" t="s">
        <v>45</v>
      </c>
      <c r="G777">
        <v>407658.99</v>
      </c>
      <c r="H777">
        <v>61489.760000000002</v>
      </c>
      <c r="I777">
        <v>769</v>
      </c>
      <c r="J777">
        <v>300626.78999999998</v>
      </c>
      <c r="K777" t="s">
        <v>25</v>
      </c>
      <c r="L777">
        <v>6</v>
      </c>
      <c r="M777" s="1">
        <v>44343</v>
      </c>
      <c r="N777" t="s">
        <v>20</v>
      </c>
      <c r="O777" t="str" cm="1">
        <f t="array" ref="O777">_xlfn.IFS(L777&lt;=15, "Low Engagement", L777&lt;=35, "Active", L777&lt;=60, "Highly Active", L777&gt;60, "Power User")</f>
        <v>Low Engagement</v>
      </c>
      <c r="P777" t="str" cm="1">
        <f t="array" ref="P777">_xlfn.IFS(B777&lt;=25,"Youth",B777&lt;=35,"Young Adult",B777&lt;=50,"Adult",B777&lt;=70,"Senior")</f>
        <v>Senior</v>
      </c>
      <c r="Q777" t="str" cm="1">
        <f t="array" ref="Q777">_xlfn.IFS(G777&lt;10000,"Low Value",G777&lt;=50000,"Mid Value",G777&lt;=150000,"High Value",G777&gt;150000,"Premium")</f>
        <v>Premium</v>
      </c>
      <c r="R777" t="str" cm="1">
        <f t="array" ref="R777">_xlfn.IFS(I777&lt;500,"High Risk",I777&lt;650,"Medium Risk",I777&lt;750,"Low Risk",I777&gt;=750,"Very Low Risk")</f>
        <v>Very Low Risk</v>
      </c>
    </row>
    <row r="778" spans="1:18">
      <c r="A778" t="s">
        <v>810</v>
      </c>
      <c r="B778">
        <v>45</v>
      </c>
      <c r="C778" t="s">
        <v>15</v>
      </c>
      <c r="D778" t="s">
        <v>23</v>
      </c>
      <c r="E778" t="s">
        <v>27</v>
      </c>
      <c r="F778" t="s">
        <v>18</v>
      </c>
      <c r="G778">
        <v>12172.96</v>
      </c>
      <c r="H778">
        <v>38083.089999999997</v>
      </c>
      <c r="I778">
        <v>833</v>
      </c>
      <c r="J778">
        <v>221759.74</v>
      </c>
      <c r="K778" t="s">
        <v>38</v>
      </c>
      <c r="L778">
        <v>14</v>
      </c>
      <c r="M778" s="1">
        <v>44441</v>
      </c>
      <c r="N778" t="s">
        <v>20</v>
      </c>
      <c r="O778" t="str" cm="1">
        <f t="array" ref="O778">_xlfn.IFS(L778&lt;=15, "Low Engagement", L778&lt;=35, "Active", L778&lt;=60, "Highly Active", L778&gt;60, "Power User")</f>
        <v>Low Engagement</v>
      </c>
      <c r="P778" t="str" cm="1">
        <f t="array" ref="P778">_xlfn.IFS(B778&lt;=25,"Youth",B778&lt;=35,"Young Adult",B778&lt;=50,"Adult",B778&lt;=70,"Senior")</f>
        <v>Adult</v>
      </c>
      <c r="Q778" t="str" cm="1">
        <f t="array" ref="Q778">_xlfn.IFS(G778&lt;10000,"Low Value",G778&lt;=50000,"Mid Value",G778&lt;=150000,"High Value",G778&gt;150000,"Premium")</f>
        <v>Mid Value</v>
      </c>
      <c r="R778" t="str" cm="1">
        <f t="array" ref="R778">_xlfn.IFS(I778&lt;500,"High Risk",I778&lt;650,"Medium Risk",I778&lt;750,"Low Risk",I778&gt;=750,"Very Low Risk")</f>
        <v>Very Low Risk</v>
      </c>
    </row>
    <row r="779" spans="1:18">
      <c r="A779" t="s">
        <v>811</v>
      </c>
      <c r="B779">
        <v>45</v>
      </c>
      <c r="C779" t="s">
        <v>22</v>
      </c>
      <c r="D779" t="s">
        <v>16</v>
      </c>
      <c r="E779" t="s">
        <v>27</v>
      </c>
      <c r="F779" t="s">
        <v>33</v>
      </c>
      <c r="G779">
        <v>84693</v>
      </c>
      <c r="H779">
        <v>139006.54999999999</v>
      </c>
      <c r="I779">
        <v>766</v>
      </c>
      <c r="J779">
        <v>433775.56</v>
      </c>
      <c r="K779" t="s">
        <v>38</v>
      </c>
      <c r="L779">
        <v>51</v>
      </c>
      <c r="M779" s="1">
        <v>43760</v>
      </c>
      <c r="N779" t="s">
        <v>20</v>
      </c>
      <c r="O779" t="str" cm="1">
        <f t="array" ref="O779">_xlfn.IFS(L779&lt;=15, "Low Engagement", L779&lt;=35, "Active", L779&lt;=60, "Highly Active", L779&gt;60, "Power User")</f>
        <v>Highly Active</v>
      </c>
      <c r="P779" t="str" cm="1">
        <f t="array" ref="P779">_xlfn.IFS(B779&lt;=25,"Youth",B779&lt;=35,"Young Adult",B779&lt;=50,"Adult",B779&lt;=70,"Senior")</f>
        <v>Adult</v>
      </c>
      <c r="Q779" t="str" cm="1">
        <f t="array" ref="Q779">_xlfn.IFS(G779&lt;10000,"Low Value",G779&lt;=50000,"Mid Value",G779&lt;=150000,"High Value",G779&gt;150000,"Premium")</f>
        <v>High Value</v>
      </c>
      <c r="R779" t="str" cm="1">
        <f t="array" ref="R779">_xlfn.IFS(I779&lt;500,"High Risk",I779&lt;650,"Medium Risk",I779&lt;750,"Low Risk",I779&gt;=750,"Very Low Risk")</f>
        <v>Very Low Risk</v>
      </c>
    </row>
    <row r="780" spans="1:18">
      <c r="A780" t="s">
        <v>812</v>
      </c>
      <c r="B780">
        <v>54</v>
      </c>
      <c r="C780" t="s">
        <v>22</v>
      </c>
      <c r="D780" t="s">
        <v>23</v>
      </c>
      <c r="E780" t="s">
        <v>17</v>
      </c>
      <c r="F780" t="s">
        <v>45</v>
      </c>
      <c r="G780">
        <v>95569.33</v>
      </c>
      <c r="H780">
        <v>38042.54</v>
      </c>
      <c r="I780">
        <v>719</v>
      </c>
      <c r="J780">
        <v>131110.72</v>
      </c>
      <c r="K780" t="s">
        <v>38</v>
      </c>
      <c r="L780">
        <v>48</v>
      </c>
      <c r="M780" s="1">
        <v>44053</v>
      </c>
      <c r="N780" t="s">
        <v>20</v>
      </c>
      <c r="O780" t="str" cm="1">
        <f t="array" ref="O780">_xlfn.IFS(L780&lt;=15, "Low Engagement", L780&lt;=35, "Active", L780&lt;=60, "Highly Active", L780&gt;60, "Power User")</f>
        <v>Highly Active</v>
      </c>
      <c r="P780" t="str" cm="1">
        <f t="array" ref="P780">_xlfn.IFS(B780&lt;=25,"Youth",B780&lt;=35,"Young Adult",B780&lt;=50,"Adult",B780&lt;=70,"Senior")</f>
        <v>Senior</v>
      </c>
      <c r="Q780" t="str" cm="1">
        <f t="array" ref="Q780">_xlfn.IFS(G780&lt;10000,"Low Value",G780&lt;=50000,"Mid Value",G780&lt;=150000,"High Value",G780&gt;150000,"Premium")</f>
        <v>High Value</v>
      </c>
      <c r="R780" t="str" cm="1">
        <f t="array" ref="R780">_xlfn.IFS(I780&lt;500,"High Risk",I780&lt;650,"Medium Risk",I780&lt;750,"Low Risk",I780&gt;=750,"Very Low Risk")</f>
        <v>Low Risk</v>
      </c>
    </row>
    <row r="781" spans="1:18">
      <c r="A781" t="s">
        <v>813</v>
      </c>
      <c r="B781">
        <v>58</v>
      </c>
      <c r="C781" t="s">
        <v>15</v>
      </c>
      <c r="D781" t="s">
        <v>23</v>
      </c>
      <c r="E781" t="s">
        <v>27</v>
      </c>
      <c r="F781" t="s">
        <v>31</v>
      </c>
      <c r="G781">
        <v>175151.93</v>
      </c>
      <c r="H781">
        <v>154751.12</v>
      </c>
      <c r="I781">
        <v>421</v>
      </c>
      <c r="J781">
        <v>14476</v>
      </c>
      <c r="K781" t="s">
        <v>19</v>
      </c>
      <c r="L781">
        <v>59</v>
      </c>
      <c r="M781" s="1">
        <v>44005</v>
      </c>
      <c r="N781" t="s">
        <v>20</v>
      </c>
      <c r="O781" t="str" cm="1">
        <f t="array" ref="O781">_xlfn.IFS(L781&lt;=15, "Low Engagement", L781&lt;=35, "Active", L781&lt;=60, "Highly Active", L781&gt;60, "Power User")</f>
        <v>Highly Active</v>
      </c>
      <c r="P781" t="str" cm="1">
        <f t="array" ref="P781">_xlfn.IFS(B781&lt;=25,"Youth",B781&lt;=35,"Young Adult",B781&lt;=50,"Adult",B781&lt;=70,"Senior")</f>
        <v>Senior</v>
      </c>
      <c r="Q781" t="str" cm="1">
        <f t="array" ref="Q781">_xlfn.IFS(G781&lt;10000,"Low Value",G781&lt;=50000,"Mid Value",G781&lt;=150000,"High Value",G781&gt;150000,"Premium")</f>
        <v>Premium</v>
      </c>
      <c r="R781" t="str" cm="1">
        <f t="array" ref="R781">_xlfn.IFS(I781&lt;500,"High Risk",I781&lt;650,"Medium Risk",I781&lt;750,"Low Risk",I781&gt;=750,"Very Low Risk")</f>
        <v>High Risk</v>
      </c>
    </row>
    <row r="782" spans="1:18">
      <c r="A782" t="s">
        <v>814</v>
      </c>
      <c r="B782">
        <v>53</v>
      </c>
      <c r="C782" t="s">
        <v>15</v>
      </c>
      <c r="D782" t="s">
        <v>23</v>
      </c>
      <c r="E782" t="s">
        <v>27</v>
      </c>
      <c r="F782" t="s">
        <v>18</v>
      </c>
      <c r="G782">
        <v>51256.04</v>
      </c>
      <c r="H782">
        <v>121645.32</v>
      </c>
      <c r="I782">
        <v>607</v>
      </c>
      <c r="J782">
        <v>112316.69</v>
      </c>
      <c r="K782" t="s">
        <v>38</v>
      </c>
      <c r="L782">
        <v>58</v>
      </c>
      <c r="M782" s="1">
        <v>44006</v>
      </c>
      <c r="N782" t="s">
        <v>20</v>
      </c>
      <c r="O782" t="str" cm="1">
        <f t="array" ref="O782">_xlfn.IFS(L782&lt;=15, "Low Engagement", L782&lt;=35, "Active", L782&lt;=60, "Highly Active", L782&gt;60, "Power User")</f>
        <v>Highly Active</v>
      </c>
      <c r="P782" t="str" cm="1">
        <f t="array" ref="P782">_xlfn.IFS(B782&lt;=25,"Youth",B782&lt;=35,"Young Adult",B782&lt;=50,"Adult",B782&lt;=70,"Senior")</f>
        <v>Senior</v>
      </c>
      <c r="Q782" t="str" cm="1">
        <f t="array" ref="Q782">_xlfn.IFS(G782&lt;10000,"Low Value",G782&lt;=50000,"Mid Value",G782&lt;=150000,"High Value",G782&gt;150000,"Premium")</f>
        <v>High Value</v>
      </c>
      <c r="R782" t="str" cm="1">
        <f t="array" ref="R782">_xlfn.IFS(I782&lt;500,"High Risk",I782&lt;650,"Medium Risk",I782&lt;750,"Low Risk",I782&gt;=750,"Very Low Risk")</f>
        <v>Medium Risk</v>
      </c>
    </row>
    <row r="783" spans="1:18">
      <c r="A783" t="s">
        <v>815</v>
      </c>
      <c r="B783">
        <v>44</v>
      </c>
      <c r="C783" t="s">
        <v>22</v>
      </c>
      <c r="D783" t="s">
        <v>41</v>
      </c>
      <c r="E783" t="s">
        <v>17</v>
      </c>
      <c r="F783" t="s">
        <v>45</v>
      </c>
      <c r="G783">
        <v>413584.56</v>
      </c>
      <c r="H783">
        <v>75603.23</v>
      </c>
      <c r="I783">
        <v>633</v>
      </c>
      <c r="J783">
        <v>23732.09</v>
      </c>
      <c r="K783" t="s">
        <v>25</v>
      </c>
      <c r="L783">
        <v>31</v>
      </c>
      <c r="M783" s="1">
        <v>44484</v>
      </c>
      <c r="N783" t="s">
        <v>20</v>
      </c>
      <c r="O783" t="str" cm="1">
        <f t="array" ref="O783">_xlfn.IFS(L783&lt;=15, "Low Engagement", L783&lt;=35, "Active", L783&lt;=60, "Highly Active", L783&gt;60, "Power User")</f>
        <v>Active</v>
      </c>
      <c r="P783" t="str" cm="1">
        <f t="array" ref="P783">_xlfn.IFS(B783&lt;=25,"Youth",B783&lt;=35,"Young Adult",B783&lt;=50,"Adult",B783&lt;=70,"Senior")</f>
        <v>Adult</v>
      </c>
      <c r="Q783" t="str" cm="1">
        <f t="array" ref="Q783">_xlfn.IFS(G783&lt;10000,"Low Value",G783&lt;=50000,"Mid Value",G783&lt;=150000,"High Value",G783&gt;150000,"Premium")</f>
        <v>Premium</v>
      </c>
      <c r="R783" t="str" cm="1">
        <f t="array" ref="R783">_xlfn.IFS(I783&lt;500,"High Risk",I783&lt;650,"Medium Risk",I783&lt;750,"Low Risk",I783&gt;=750,"Very Low Risk")</f>
        <v>Medium Risk</v>
      </c>
    </row>
    <row r="784" spans="1:18">
      <c r="A784" t="s">
        <v>816</v>
      </c>
      <c r="B784">
        <v>34</v>
      </c>
      <c r="C784" t="s">
        <v>15</v>
      </c>
      <c r="D784" t="s">
        <v>37</v>
      </c>
      <c r="E784" t="s">
        <v>24</v>
      </c>
      <c r="F784" t="s">
        <v>31</v>
      </c>
      <c r="G784">
        <v>76776.7</v>
      </c>
      <c r="H784">
        <v>10790.46</v>
      </c>
      <c r="I784">
        <v>719</v>
      </c>
      <c r="J784">
        <v>391088.91</v>
      </c>
      <c r="K784" t="s">
        <v>25</v>
      </c>
      <c r="L784">
        <v>36</v>
      </c>
      <c r="M784" s="1">
        <v>43538</v>
      </c>
      <c r="N784" t="s">
        <v>35</v>
      </c>
      <c r="O784" t="str" cm="1">
        <f t="array" ref="O784">_xlfn.IFS(L784&lt;=15, "Low Engagement", L784&lt;=35, "Active", L784&lt;=60, "Highly Active", L784&gt;60, "Power User")</f>
        <v>Highly Active</v>
      </c>
      <c r="P784" t="str" cm="1">
        <f t="array" ref="P784">_xlfn.IFS(B784&lt;=25,"Youth",B784&lt;=35,"Young Adult",B784&lt;=50,"Adult",B784&lt;=70,"Senior")</f>
        <v>Young Adult</v>
      </c>
      <c r="Q784" t="str" cm="1">
        <f t="array" ref="Q784">_xlfn.IFS(G784&lt;10000,"Low Value",G784&lt;=50000,"Mid Value",G784&lt;=150000,"High Value",G784&gt;150000,"Premium")</f>
        <v>High Value</v>
      </c>
      <c r="R784" t="str" cm="1">
        <f t="array" ref="R784">_xlfn.IFS(I784&lt;500,"High Risk",I784&lt;650,"Medium Risk",I784&lt;750,"Low Risk",I784&gt;=750,"Very Low Risk")</f>
        <v>Low Risk</v>
      </c>
    </row>
    <row r="785" spans="1:18">
      <c r="A785" t="s">
        <v>817</v>
      </c>
      <c r="B785">
        <v>26</v>
      </c>
      <c r="C785" t="s">
        <v>22</v>
      </c>
      <c r="D785" t="s">
        <v>16</v>
      </c>
      <c r="E785" t="s">
        <v>27</v>
      </c>
      <c r="F785" t="s">
        <v>18</v>
      </c>
      <c r="G785">
        <v>13382.74</v>
      </c>
      <c r="H785">
        <v>61109.61</v>
      </c>
      <c r="I785">
        <v>625</v>
      </c>
      <c r="J785">
        <v>181005.62</v>
      </c>
      <c r="K785" t="s">
        <v>19</v>
      </c>
      <c r="L785">
        <v>37</v>
      </c>
      <c r="M785" s="1">
        <v>44147</v>
      </c>
      <c r="N785" t="s">
        <v>20</v>
      </c>
      <c r="O785" t="str" cm="1">
        <f t="array" ref="O785">_xlfn.IFS(L785&lt;=15, "Low Engagement", L785&lt;=35, "Active", L785&lt;=60, "Highly Active", L785&gt;60, "Power User")</f>
        <v>Highly Active</v>
      </c>
      <c r="P785" t="str" cm="1">
        <f t="array" ref="P785">_xlfn.IFS(B785&lt;=25,"Youth",B785&lt;=35,"Young Adult",B785&lt;=50,"Adult",B785&lt;=70,"Senior")</f>
        <v>Young Adult</v>
      </c>
      <c r="Q785" t="str" cm="1">
        <f t="array" ref="Q785">_xlfn.IFS(G785&lt;10000,"Low Value",G785&lt;=50000,"Mid Value",G785&lt;=150000,"High Value",G785&gt;150000,"Premium")</f>
        <v>Mid Value</v>
      </c>
      <c r="R785" t="str" cm="1">
        <f t="array" ref="R785">_xlfn.IFS(I785&lt;500,"High Risk",I785&lt;650,"Medium Risk",I785&lt;750,"Low Risk",I785&gt;=750,"Very Low Risk")</f>
        <v>Medium Risk</v>
      </c>
    </row>
    <row r="786" spans="1:18">
      <c r="A786" t="s">
        <v>818</v>
      </c>
      <c r="B786">
        <v>50</v>
      </c>
      <c r="C786" t="s">
        <v>22</v>
      </c>
      <c r="D786" t="s">
        <v>23</v>
      </c>
      <c r="E786" t="s">
        <v>24</v>
      </c>
      <c r="F786" t="s">
        <v>18</v>
      </c>
      <c r="G786">
        <v>5108.43</v>
      </c>
      <c r="H786">
        <v>8774.74</v>
      </c>
      <c r="I786">
        <v>549</v>
      </c>
      <c r="J786">
        <v>161658.73000000001</v>
      </c>
      <c r="K786" t="s">
        <v>25</v>
      </c>
      <c r="L786">
        <v>41</v>
      </c>
      <c r="M786" s="1">
        <v>44070</v>
      </c>
      <c r="N786" t="s">
        <v>35</v>
      </c>
      <c r="O786" t="str" cm="1">
        <f t="array" ref="O786">_xlfn.IFS(L786&lt;=15, "Low Engagement", L786&lt;=35, "Active", L786&lt;=60, "Highly Active", L786&gt;60, "Power User")</f>
        <v>Highly Active</v>
      </c>
      <c r="P786" t="str" cm="1">
        <f t="array" ref="P786">_xlfn.IFS(B786&lt;=25,"Youth",B786&lt;=35,"Young Adult",B786&lt;=50,"Adult",B786&lt;=70,"Senior")</f>
        <v>Adult</v>
      </c>
      <c r="Q786" t="str" cm="1">
        <f t="array" ref="Q786">_xlfn.IFS(G786&lt;10000,"Low Value",G786&lt;=50000,"Mid Value",G786&lt;=150000,"High Value",G786&gt;150000,"Premium")</f>
        <v>Low Value</v>
      </c>
      <c r="R786" t="str" cm="1">
        <f t="array" ref="R786">_xlfn.IFS(I786&lt;500,"High Risk",I786&lt;650,"Medium Risk",I786&lt;750,"Low Risk",I786&gt;=750,"Very Low Risk")</f>
        <v>Medium Risk</v>
      </c>
    </row>
    <row r="787" spans="1:18">
      <c r="A787" t="s">
        <v>819</v>
      </c>
      <c r="B787">
        <v>37</v>
      </c>
      <c r="C787" t="s">
        <v>15</v>
      </c>
      <c r="D787" t="s">
        <v>37</v>
      </c>
      <c r="E787" t="s">
        <v>24</v>
      </c>
      <c r="F787" t="s">
        <v>33</v>
      </c>
      <c r="G787">
        <v>49411.35</v>
      </c>
      <c r="H787">
        <v>15991.21</v>
      </c>
      <c r="I787">
        <v>394</v>
      </c>
      <c r="J787">
        <v>10784.57</v>
      </c>
      <c r="K787" t="s">
        <v>19</v>
      </c>
      <c r="L787">
        <v>56</v>
      </c>
      <c r="M787" s="1">
        <v>44726</v>
      </c>
      <c r="N787" t="s">
        <v>20</v>
      </c>
      <c r="O787" t="str" cm="1">
        <f t="array" ref="O787">_xlfn.IFS(L787&lt;=15, "Low Engagement", L787&lt;=35, "Active", L787&lt;=60, "Highly Active", L787&gt;60, "Power User")</f>
        <v>Highly Active</v>
      </c>
      <c r="P787" t="str" cm="1">
        <f t="array" ref="P787">_xlfn.IFS(B787&lt;=25,"Youth",B787&lt;=35,"Young Adult",B787&lt;=50,"Adult",B787&lt;=70,"Senior")</f>
        <v>Adult</v>
      </c>
      <c r="Q787" t="str" cm="1">
        <f t="array" ref="Q787">_xlfn.IFS(G787&lt;10000,"Low Value",G787&lt;=50000,"Mid Value",G787&lt;=150000,"High Value",G787&gt;150000,"Premium")</f>
        <v>Mid Value</v>
      </c>
      <c r="R787" t="str" cm="1">
        <f t="array" ref="R787">_xlfn.IFS(I787&lt;500,"High Risk",I787&lt;650,"Medium Risk",I787&lt;750,"Low Risk",I787&gt;=750,"Very Low Risk")</f>
        <v>High Risk</v>
      </c>
    </row>
    <row r="788" spans="1:18">
      <c r="A788" t="s">
        <v>820</v>
      </c>
      <c r="B788">
        <v>30</v>
      </c>
      <c r="C788" t="s">
        <v>22</v>
      </c>
      <c r="D788" t="s">
        <v>37</v>
      </c>
      <c r="E788" t="s">
        <v>17</v>
      </c>
      <c r="F788" t="s">
        <v>18</v>
      </c>
      <c r="G788">
        <v>25179.14</v>
      </c>
      <c r="H788">
        <v>149337.4</v>
      </c>
      <c r="I788">
        <v>595</v>
      </c>
      <c r="J788">
        <v>20631.61</v>
      </c>
      <c r="K788" t="s">
        <v>19</v>
      </c>
      <c r="L788">
        <v>35</v>
      </c>
      <c r="M788" s="1">
        <v>44946</v>
      </c>
      <c r="N788" t="s">
        <v>20</v>
      </c>
      <c r="O788" t="str" cm="1">
        <f t="array" ref="O788">_xlfn.IFS(L788&lt;=15, "Low Engagement", L788&lt;=35, "Active", L788&lt;=60, "Highly Active", L788&gt;60, "Power User")</f>
        <v>Active</v>
      </c>
      <c r="P788" t="str" cm="1">
        <f t="array" ref="P788">_xlfn.IFS(B788&lt;=25,"Youth",B788&lt;=35,"Young Adult",B788&lt;=50,"Adult",B788&lt;=70,"Senior")</f>
        <v>Young Adult</v>
      </c>
      <c r="Q788" t="str" cm="1">
        <f t="array" ref="Q788">_xlfn.IFS(G788&lt;10000,"Low Value",G788&lt;=50000,"Mid Value",G788&lt;=150000,"High Value",G788&gt;150000,"Premium")</f>
        <v>Mid Value</v>
      </c>
      <c r="R788" t="str" cm="1">
        <f t="array" ref="R788">_xlfn.IFS(I788&lt;500,"High Risk",I788&lt;650,"Medium Risk",I788&lt;750,"Low Risk",I788&gt;=750,"Very Low Risk")</f>
        <v>Medium Risk</v>
      </c>
    </row>
    <row r="789" spans="1:18">
      <c r="A789" t="s">
        <v>821</v>
      </c>
      <c r="B789">
        <v>45</v>
      </c>
      <c r="C789" t="s">
        <v>22</v>
      </c>
      <c r="D789" t="s">
        <v>16</v>
      </c>
      <c r="E789" t="s">
        <v>27</v>
      </c>
      <c r="F789" t="s">
        <v>31</v>
      </c>
      <c r="G789">
        <v>114268.63</v>
      </c>
      <c r="H789">
        <v>55278.879999999997</v>
      </c>
      <c r="I789">
        <v>483</v>
      </c>
      <c r="J789">
        <v>26681.96</v>
      </c>
      <c r="K789" t="s">
        <v>19</v>
      </c>
      <c r="L789">
        <v>54</v>
      </c>
      <c r="M789" s="1">
        <v>45066</v>
      </c>
      <c r="N789" t="s">
        <v>20</v>
      </c>
      <c r="O789" t="str" cm="1">
        <f t="array" ref="O789">_xlfn.IFS(L789&lt;=15, "Low Engagement", L789&lt;=35, "Active", L789&lt;=60, "Highly Active", L789&gt;60, "Power User")</f>
        <v>Highly Active</v>
      </c>
      <c r="P789" t="str" cm="1">
        <f t="array" ref="P789">_xlfn.IFS(B789&lt;=25,"Youth",B789&lt;=35,"Young Adult",B789&lt;=50,"Adult",B789&lt;=70,"Senior")</f>
        <v>Adult</v>
      </c>
      <c r="Q789" t="str" cm="1">
        <f t="array" ref="Q789">_xlfn.IFS(G789&lt;10000,"Low Value",G789&lt;=50000,"Mid Value",G789&lt;=150000,"High Value",G789&gt;150000,"Premium")</f>
        <v>High Value</v>
      </c>
      <c r="R789" t="str" cm="1">
        <f t="array" ref="R789">_xlfn.IFS(I789&lt;500,"High Risk",I789&lt;650,"Medium Risk",I789&lt;750,"Low Risk",I789&gt;=750,"Very Low Risk")</f>
        <v>High Risk</v>
      </c>
    </row>
    <row r="790" spans="1:18">
      <c r="A790" t="s">
        <v>822</v>
      </c>
      <c r="B790">
        <v>65</v>
      </c>
      <c r="C790" t="s">
        <v>22</v>
      </c>
      <c r="D790" t="s">
        <v>41</v>
      </c>
      <c r="E790" t="s">
        <v>27</v>
      </c>
      <c r="F790" t="s">
        <v>31</v>
      </c>
      <c r="G790">
        <v>9239.07</v>
      </c>
      <c r="H790">
        <v>153050.88</v>
      </c>
      <c r="I790">
        <v>559</v>
      </c>
      <c r="J790">
        <v>19926.3</v>
      </c>
      <c r="K790" t="s">
        <v>25</v>
      </c>
      <c r="L790">
        <v>10</v>
      </c>
      <c r="M790" s="1">
        <v>44731</v>
      </c>
      <c r="N790" t="s">
        <v>20</v>
      </c>
      <c r="O790" t="str" cm="1">
        <f t="array" ref="O790">_xlfn.IFS(L790&lt;=15, "Low Engagement", L790&lt;=35, "Active", L790&lt;=60, "Highly Active", L790&gt;60, "Power User")</f>
        <v>Low Engagement</v>
      </c>
      <c r="P790" t="str" cm="1">
        <f t="array" ref="P790">_xlfn.IFS(B790&lt;=25,"Youth",B790&lt;=35,"Young Adult",B790&lt;=50,"Adult",B790&lt;=70,"Senior")</f>
        <v>Senior</v>
      </c>
      <c r="Q790" t="str" cm="1">
        <f t="array" ref="Q790">_xlfn.IFS(G790&lt;10000,"Low Value",G790&lt;=50000,"Mid Value",G790&lt;=150000,"High Value",G790&gt;150000,"Premium")</f>
        <v>Low Value</v>
      </c>
      <c r="R790" t="str" cm="1">
        <f t="array" ref="R790">_xlfn.IFS(I790&lt;500,"High Risk",I790&lt;650,"Medium Risk",I790&lt;750,"Low Risk",I790&gt;=750,"Very Low Risk")</f>
        <v>Medium Risk</v>
      </c>
    </row>
    <row r="791" spans="1:18">
      <c r="A791" t="s">
        <v>823</v>
      </c>
      <c r="B791">
        <v>46</v>
      </c>
      <c r="C791" t="s">
        <v>22</v>
      </c>
      <c r="D791" t="s">
        <v>23</v>
      </c>
      <c r="E791" t="s">
        <v>17</v>
      </c>
      <c r="F791" t="s">
        <v>33</v>
      </c>
      <c r="G791">
        <v>82879.88</v>
      </c>
      <c r="H791">
        <v>72295.16</v>
      </c>
      <c r="I791">
        <v>485</v>
      </c>
      <c r="J791">
        <v>18556.849999999999</v>
      </c>
      <c r="K791" t="s">
        <v>25</v>
      </c>
      <c r="L791">
        <v>17</v>
      </c>
      <c r="M791" s="1">
        <v>44608</v>
      </c>
      <c r="N791" t="s">
        <v>20</v>
      </c>
      <c r="O791" t="str" cm="1">
        <f t="array" ref="O791">_xlfn.IFS(L791&lt;=15, "Low Engagement", L791&lt;=35, "Active", L791&lt;=60, "Highly Active", L791&gt;60, "Power User")</f>
        <v>Active</v>
      </c>
      <c r="P791" t="str" cm="1">
        <f t="array" ref="P791">_xlfn.IFS(B791&lt;=25,"Youth",B791&lt;=35,"Young Adult",B791&lt;=50,"Adult",B791&lt;=70,"Senior")</f>
        <v>Adult</v>
      </c>
      <c r="Q791" t="str" cm="1">
        <f t="array" ref="Q791">_xlfn.IFS(G791&lt;10000,"Low Value",G791&lt;=50000,"Mid Value",G791&lt;=150000,"High Value",G791&gt;150000,"Premium")</f>
        <v>High Value</v>
      </c>
      <c r="R791" t="str" cm="1">
        <f t="array" ref="R791">_xlfn.IFS(I791&lt;500,"High Risk",I791&lt;650,"Medium Risk",I791&lt;750,"Low Risk",I791&gt;=750,"Very Low Risk")</f>
        <v>High Risk</v>
      </c>
    </row>
    <row r="792" spans="1:18">
      <c r="A792" t="s">
        <v>824</v>
      </c>
      <c r="B792">
        <v>30</v>
      </c>
      <c r="C792" t="s">
        <v>15</v>
      </c>
      <c r="D792" t="s">
        <v>41</v>
      </c>
      <c r="E792" t="s">
        <v>17</v>
      </c>
      <c r="F792" t="s">
        <v>33</v>
      </c>
      <c r="G792">
        <v>64848.04</v>
      </c>
      <c r="H792">
        <v>226793.96</v>
      </c>
      <c r="I792">
        <v>708</v>
      </c>
      <c r="J792">
        <v>225345.16</v>
      </c>
      <c r="K792" t="s">
        <v>38</v>
      </c>
      <c r="L792">
        <v>51</v>
      </c>
      <c r="M792" s="1">
        <v>43448</v>
      </c>
      <c r="N792" t="s">
        <v>20</v>
      </c>
      <c r="O792" t="str" cm="1">
        <f t="array" ref="O792">_xlfn.IFS(L792&lt;=15, "Low Engagement", L792&lt;=35, "Active", L792&lt;=60, "Highly Active", L792&gt;60, "Power User")</f>
        <v>Highly Active</v>
      </c>
      <c r="P792" t="str" cm="1">
        <f t="array" ref="P792">_xlfn.IFS(B792&lt;=25,"Youth",B792&lt;=35,"Young Adult",B792&lt;=50,"Adult",B792&lt;=70,"Senior")</f>
        <v>Young Adult</v>
      </c>
      <c r="Q792" t="str" cm="1">
        <f t="array" ref="Q792">_xlfn.IFS(G792&lt;10000,"Low Value",G792&lt;=50000,"Mid Value",G792&lt;=150000,"High Value",G792&gt;150000,"Premium")</f>
        <v>High Value</v>
      </c>
      <c r="R792" t="str" cm="1">
        <f t="array" ref="R792">_xlfn.IFS(I792&lt;500,"High Risk",I792&lt;650,"Medium Risk",I792&lt;750,"Low Risk",I792&gt;=750,"Very Low Risk")</f>
        <v>Low Risk</v>
      </c>
    </row>
    <row r="793" spans="1:18">
      <c r="A793" t="s">
        <v>825</v>
      </c>
      <c r="B793">
        <v>63</v>
      </c>
      <c r="C793" t="s">
        <v>15</v>
      </c>
      <c r="D793" t="s">
        <v>41</v>
      </c>
      <c r="E793" t="s">
        <v>24</v>
      </c>
      <c r="F793" t="s">
        <v>33</v>
      </c>
      <c r="G793">
        <v>90797.119999999995</v>
      </c>
      <c r="H793">
        <v>9587.0499999999993</v>
      </c>
      <c r="I793">
        <v>368</v>
      </c>
      <c r="J793">
        <v>25999.74</v>
      </c>
      <c r="K793" t="s">
        <v>19</v>
      </c>
      <c r="L793">
        <v>42</v>
      </c>
      <c r="M793" s="1">
        <v>44450</v>
      </c>
      <c r="N793" t="s">
        <v>20</v>
      </c>
      <c r="O793" t="str" cm="1">
        <f t="array" ref="O793">_xlfn.IFS(L793&lt;=15, "Low Engagement", L793&lt;=35, "Active", L793&lt;=60, "Highly Active", L793&gt;60, "Power User")</f>
        <v>Highly Active</v>
      </c>
      <c r="P793" t="str" cm="1">
        <f t="array" ref="P793">_xlfn.IFS(B793&lt;=25,"Youth",B793&lt;=35,"Young Adult",B793&lt;=50,"Adult",B793&lt;=70,"Senior")</f>
        <v>Senior</v>
      </c>
      <c r="Q793" t="str" cm="1">
        <f t="array" ref="Q793">_xlfn.IFS(G793&lt;10000,"Low Value",G793&lt;=50000,"Mid Value",G793&lt;=150000,"High Value",G793&gt;150000,"Premium")</f>
        <v>High Value</v>
      </c>
      <c r="R793" t="str" cm="1">
        <f t="array" ref="R793">_xlfn.IFS(I793&lt;500,"High Risk",I793&lt;650,"Medium Risk",I793&lt;750,"Low Risk",I793&gt;=750,"Very Low Risk")</f>
        <v>High Risk</v>
      </c>
    </row>
    <row r="794" spans="1:18">
      <c r="A794" t="s">
        <v>826</v>
      </c>
      <c r="B794">
        <v>52</v>
      </c>
      <c r="C794" t="s">
        <v>22</v>
      </c>
      <c r="D794" t="s">
        <v>23</v>
      </c>
      <c r="E794" t="s">
        <v>17</v>
      </c>
      <c r="F794" t="s">
        <v>18</v>
      </c>
      <c r="G794">
        <v>70539.34</v>
      </c>
      <c r="H794">
        <v>147047.69</v>
      </c>
      <c r="I794">
        <v>307</v>
      </c>
      <c r="J794">
        <v>43840.89</v>
      </c>
      <c r="K794" t="s">
        <v>19</v>
      </c>
      <c r="L794">
        <v>30</v>
      </c>
      <c r="M794" s="1">
        <v>43274</v>
      </c>
      <c r="N794" t="s">
        <v>20</v>
      </c>
      <c r="O794" t="str" cm="1">
        <f t="array" ref="O794">_xlfn.IFS(L794&lt;=15, "Low Engagement", L794&lt;=35, "Active", L794&lt;=60, "Highly Active", L794&gt;60, "Power User")</f>
        <v>Active</v>
      </c>
      <c r="P794" t="str" cm="1">
        <f t="array" ref="P794">_xlfn.IFS(B794&lt;=25,"Youth",B794&lt;=35,"Young Adult",B794&lt;=50,"Adult",B794&lt;=70,"Senior")</f>
        <v>Senior</v>
      </c>
      <c r="Q794" t="str" cm="1">
        <f t="array" ref="Q794">_xlfn.IFS(G794&lt;10000,"Low Value",G794&lt;=50000,"Mid Value",G794&lt;=150000,"High Value",G794&gt;150000,"Premium")</f>
        <v>High Value</v>
      </c>
      <c r="R794" t="str" cm="1">
        <f t="array" ref="R794">_xlfn.IFS(I794&lt;500,"High Risk",I794&lt;650,"Medium Risk",I794&lt;750,"Low Risk",I794&gt;=750,"Very Low Risk")</f>
        <v>High Risk</v>
      </c>
    </row>
    <row r="795" spans="1:18">
      <c r="A795" t="s">
        <v>827</v>
      </c>
      <c r="B795">
        <v>23</v>
      </c>
      <c r="C795" t="s">
        <v>15</v>
      </c>
      <c r="D795" t="s">
        <v>29</v>
      </c>
      <c r="E795" t="s">
        <v>27</v>
      </c>
      <c r="F795" t="s">
        <v>33</v>
      </c>
      <c r="G795">
        <v>98772.87</v>
      </c>
      <c r="H795">
        <v>174743.96</v>
      </c>
      <c r="I795">
        <v>564</v>
      </c>
      <c r="J795">
        <v>79075.7</v>
      </c>
      <c r="K795" t="s">
        <v>19</v>
      </c>
      <c r="L795">
        <v>44</v>
      </c>
      <c r="M795" s="1">
        <v>43682</v>
      </c>
      <c r="N795" t="s">
        <v>20</v>
      </c>
      <c r="O795" t="str" cm="1">
        <f t="array" ref="O795">_xlfn.IFS(L795&lt;=15, "Low Engagement", L795&lt;=35, "Active", L795&lt;=60, "Highly Active", L795&gt;60, "Power User")</f>
        <v>Highly Active</v>
      </c>
      <c r="P795" t="str" cm="1">
        <f t="array" ref="P795">_xlfn.IFS(B795&lt;=25,"Youth",B795&lt;=35,"Young Adult",B795&lt;=50,"Adult",B795&lt;=70,"Senior")</f>
        <v>Youth</v>
      </c>
      <c r="Q795" t="str" cm="1">
        <f t="array" ref="Q795">_xlfn.IFS(G795&lt;10000,"Low Value",G795&lt;=50000,"Mid Value",G795&lt;=150000,"High Value",G795&gt;150000,"Premium")</f>
        <v>High Value</v>
      </c>
      <c r="R795" t="str" cm="1">
        <f t="array" ref="R795">_xlfn.IFS(I795&lt;500,"High Risk",I795&lt;650,"Medium Risk",I795&lt;750,"Low Risk",I795&gt;=750,"Very Low Risk")</f>
        <v>Medium Risk</v>
      </c>
    </row>
    <row r="796" spans="1:18">
      <c r="A796" t="s">
        <v>828</v>
      </c>
      <c r="B796">
        <v>35</v>
      </c>
      <c r="C796" t="s">
        <v>22</v>
      </c>
      <c r="D796" t="s">
        <v>41</v>
      </c>
      <c r="E796" t="s">
        <v>27</v>
      </c>
      <c r="F796" t="s">
        <v>18</v>
      </c>
      <c r="G796">
        <v>98479.79</v>
      </c>
      <c r="H796">
        <v>150462.6</v>
      </c>
      <c r="I796">
        <v>783</v>
      </c>
      <c r="J796">
        <v>307046</v>
      </c>
      <c r="K796" t="s">
        <v>38</v>
      </c>
      <c r="L796">
        <v>55</v>
      </c>
      <c r="M796" s="1">
        <v>44156</v>
      </c>
      <c r="N796" t="s">
        <v>20</v>
      </c>
      <c r="O796" t="str" cm="1">
        <f t="array" ref="O796">_xlfn.IFS(L796&lt;=15, "Low Engagement", L796&lt;=35, "Active", L796&lt;=60, "Highly Active", L796&gt;60, "Power User")</f>
        <v>Highly Active</v>
      </c>
      <c r="P796" t="str" cm="1">
        <f t="array" ref="P796">_xlfn.IFS(B796&lt;=25,"Youth",B796&lt;=35,"Young Adult",B796&lt;=50,"Adult",B796&lt;=70,"Senior")</f>
        <v>Young Adult</v>
      </c>
      <c r="Q796" t="str" cm="1">
        <f t="array" ref="Q796">_xlfn.IFS(G796&lt;10000,"Low Value",G796&lt;=50000,"Mid Value",G796&lt;=150000,"High Value",G796&gt;150000,"Premium")</f>
        <v>High Value</v>
      </c>
      <c r="R796" t="str" cm="1">
        <f t="array" ref="R796">_xlfn.IFS(I796&lt;500,"High Risk",I796&lt;650,"Medium Risk",I796&lt;750,"Low Risk",I796&gt;=750,"Very Low Risk")</f>
        <v>Very Low Risk</v>
      </c>
    </row>
    <row r="797" spans="1:18">
      <c r="A797" t="s">
        <v>829</v>
      </c>
      <c r="B797">
        <v>68</v>
      </c>
      <c r="C797" t="s">
        <v>22</v>
      </c>
      <c r="D797" t="s">
        <v>23</v>
      </c>
      <c r="E797" t="s">
        <v>17</v>
      </c>
      <c r="F797" t="s">
        <v>31</v>
      </c>
      <c r="G797">
        <v>31961.74</v>
      </c>
      <c r="H797">
        <v>29215.02</v>
      </c>
      <c r="I797">
        <v>670</v>
      </c>
      <c r="J797">
        <v>104227.81</v>
      </c>
      <c r="K797" t="s">
        <v>19</v>
      </c>
      <c r="L797">
        <v>7</v>
      </c>
      <c r="M797" s="1">
        <v>44460</v>
      </c>
      <c r="N797" t="s">
        <v>20</v>
      </c>
      <c r="O797" t="str" cm="1">
        <f t="array" ref="O797">_xlfn.IFS(L797&lt;=15, "Low Engagement", L797&lt;=35, "Active", L797&lt;=60, "Highly Active", L797&gt;60, "Power User")</f>
        <v>Low Engagement</v>
      </c>
      <c r="P797" t="str" cm="1">
        <f t="array" ref="P797">_xlfn.IFS(B797&lt;=25,"Youth",B797&lt;=35,"Young Adult",B797&lt;=50,"Adult",B797&lt;=70,"Senior")</f>
        <v>Senior</v>
      </c>
      <c r="Q797" t="str" cm="1">
        <f t="array" ref="Q797">_xlfn.IFS(G797&lt;10000,"Low Value",G797&lt;=50000,"Mid Value",G797&lt;=150000,"High Value",G797&gt;150000,"Premium")</f>
        <v>Mid Value</v>
      </c>
      <c r="R797" t="str" cm="1">
        <f t="array" ref="R797">_xlfn.IFS(I797&lt;500,"High Risk",I797&lt;650,"Medium Risk",I797&lt;750,"Low Risk",I797&gt;=750,"Very Low Risk")</f>
        <v>Low Risk</v>
      </c>
    </row>
    <row r="798" spans="1:18">
      <c r="A798" t="s">
        <v>830</v>
      </c>
      <c r="B798">
        <v>22</v>
      </c>
      <c r="C798" t="s">
        <v>22</v>
      </c>
      <c r="D798" t="s">
        <v>29</v>
      </c>
      <c r="E798" t="s">
        <v>27</v>
      </c>
      <c r="F798" t="s">
        <v>31</v>
      </c>
      <c r="G798">
        <v>88798.720000000001</v>
      </c>
      <c r="H798">
        <v>80349.63</v>
      </c>
      <c r="I798">
        <v>382</v>
      </c>
      <c r="J798">
        <v>20330.439999999999</v>
      </c>
      <c r="K798" t="s">
        <v>19</v>
      </c>
      <c r="L798">
        <v>18</v>
      </c>
      <c r="M798" s="1">
        <v>44397</v>
      </c>
      <c r="N798" t="s">
        <v>20</v>
      </c>
      <c r="O798" t="str" cm="1">
        <f t="array" ref="O798">_xlfn.IFS(L798&lt;=15, "Low Engagement", L798&lt;=35, "Active", L798&lt;=60, "Highly Active", L798&gt;60, "Power User")</f>
        <v>Active</v>
      </c>
      <c r="P798" t="str" cm="1">
        <f t="array" ref="P798">_xlfn.IFS(B798&lt;=25,"Youth",B798&lt;=35,"Young Adult",B798&lt;=50,"Adult",B798&lt;=70,"Senior")</f>
        <v>Youth</v>
      </c>
      <c r="Q798" t="str" cm="1">
        <f t="array" ref="Q798">_xlfn.IFS(G798&lt;10000,"Low Value",G798&lt;=50000,"Mid Value",G798&lt;=150000,"High Value",G798&gt;150000,"Premium")</f>
        <v>High Value</v>
      </c>
      <c r="R798" t="str" cm="1">
        <f t="array" ref="R798">_xlfn.IFS(I798&lt;500,"High Risk",I798&lt;650,"Medium Risk",I798&lt;750,"Low Risk",I798&gt;=750,"Very Low Risk")</f>
        <v>High Risk</v>
      </c>
    </row>
    <row r="799" spans="1:18">
      <c r="A799" t="s">
        <v>831</v>
      </c>
      <c r="B799">
        <v>64</v>
      </c>
      <c r="C799" t="s">
        <v>22</v>
      </c>
      <c r="D799" t="s">
        <v>41</v>
      </c>
      <c r="E799" t="s">
        <v>27</v>
      </c>
      <c r="F799" t="s">
        <v>18</v>
      </c>
      <c r="G799">
        <v>43058.239999999998</v>
      </c>
      <c r="H799">
        <v>178056.51</v>
      </c>
      <c r="I799">
        <v>510</v>
      </c>
      <c r="J799">
        <v>153615.94</v>
      </c>
      <c r="K799" t="s">
        <v>38</v>
      </c>
      <c r="L799">
        <v>19</v>
      </c>
      <c r="M799" s="1">
        <v>44369</v>
      </c>
      <c r="N799" t="s">
        <v>20</v>
      </c>
      <c r="O799" t="str" cm="1">
        <f t="array" ref="O799">_xlfn.IFS(L799&lt;=15, "Low Engagement", L799&lt;=35, "Active", L799&lt;=60, "Highly Active", L799&gt;60, "Power User")</f>
        <v>Active</v>
      </c>
      <c r="P799" t="str" cm="1">
        <f t="array" ref="P799">_xlfn.IFS(B799&lt;=25,"Youth",B799&lt;=35,"Young Adult",B799&lt;=50,"Adult",B799&lt;=70,"Senior")</f>
        <v>Senior</v>
      </c>
      <c r="Q799" t="str" cm="1">
        <f t="array" ref="Q799">_xlfn.IFS(G799&lt;10000,"Low Value",G799&lt;=50000,"Mid Value",G799&lt;=150000,"High Value",G799&gt;150000,"Premium")</f>
        <v>Mid Value</v>
      </c>
      <c r="R799" t="str" cm="1">
        <f t="array" ref="R799">_xlfn.IFS(I799&lt;500,"High Risk",I799&lt;650,"Medium Risk",I799&lt;750,"Low Risk",I799&gt;=750,"Very Low Risk")</f>
        <v>Medium Risk</v>
      </c>
    </row>
    <row r="800" spans="1:18">
      <c r="A800" t="s">
        <v>832</v>
      </c>
      <c r="B800">
        <v>42</v>
      </c>
      <c r="C800" t="s">
        <v>22</v>
      </c>
      <c r="D800" t="s">
        <v>29</v>
      </c>
      <c r="E800" t="s">
        <v>17</v>
      </c>
      <c r="F800" t="s">
        <v>33</v>
      </c>
      <c r="G800">
        <v>68387.45</v>
      </c>
      <c r="H800">
        <v>25131.33</v>
      </c>
      <c r="I800">
        <v>612</v>
      </c>
      <c r="J800">
        <v>174382.14</v>
      </c>
      <c r="K800" t="s">
        <v>25</v>
      </c>
      <c r="L800">
        <v>15</v>
      </c>
      <c r="M800" s="1">
        <v>43787</v>
      </c>
      <c r="N800" t="s">
        <v>35</v>
      </c>
      <c r="O800" t="str" cm="1">
        <f t="array" ref="O800">_xlfn.IFS(L800&lt;=15, "Low Engagement", L800&lt;=35, "Active", L800&lt;=60, "Highly Active", L800&gt;60, "Power User")</f>
        <v>Low Engagement</v>
      </c>
      <c r="P800" t="str" cm="1">
        <f t="array" ref="P800">_xlfn.IFS(B800&lt;=25,"Youth",B800&lt;=35,"Young Adult",B800&lt;=50,"Adult",B800&lt;=70,"Senior")</f>
        <v>Adult</v>
      </c>
      <c r="Q800" t="str" cm="1">
        <f t="array" ref="Q800">_xlfn.IFS(G800&lt;10000,"Low Value",G800&lt;=50000,"Mid Value",G800&lt;=150000,"High Value",G800&gt;150000,"Premium")</f>
        <v>High Value</v>
      </c>
      <c r="R800" t="str" cm="1">
        <f t="array" ref="R800">_xlfn.IFS(I800&lt;500,"High Risk",I800&lt;650,"Medium Risk",I800&lt;750,"Low Risk",I800&gt;=750,"Very Low Risk")</f>
        <v>Medium Risk</v>
      </c>
    </row>
    <row r="801" spans="1:18">
      <c r="A801" t="s">
        <v>833</v>
      </c>
      <c r="B801">
        <v>19</v>
      </c>
      <c r="C801" t="s">
        <v>15</v>
      </c>
      <c r="D801" t="s">
        <v>23</v>
      </c>
      <c r="E801" t="s">
        <v>27</v>
      </c>
      <c r="F801" t="s">
        <v>18</v>
      </c>
      <c r="G801">
        <v>66716.039999999994</v>
      </c>
      <c r="H801">
        <v>122693.09</v>
      </c>
      <c r="I801">
        <v>636</v>
      </c>
      <c r="J801">
        <v>120445.67</v>
      </c>
      <c r="K801" t="s">
        <v>25</v>
      </c>
      <c r="L801">
        <v>39</v>
      </c>
      <c r="M801" s="1">
        <v>43292</v>
      </c>
      <c r="N801" t="s">
        <v>20</v>
      </c>
      <c r="O801" t="str" cm="1">
        <f t="array" ref="O801">_xlfn.IFS(L801&lt;=15, "Low Engagement", L801&lt;=35, "Active", L801&lt;=60, "Highly Active", L801&gt;60, "Power User")</f>
        <v>Highly Active</v>
      </c>
      <c r="P801" t="str" cm="1">
        <f t="array" ref="P801">_xlfn.IFS(B801&lt;=25,"Youth",B801&lt;=35,"Young Adult",B801&lt;=50,"Adult",B801&lt;=70,"Senior")</f>
        <v>Youth</v>
      </c>
      <c r="Q801" t="str" cm="1">
        <f t="array" ref="Q801">_xlfn.IFS(G801&lt;10000,"Low Value",G801&lt;=50000,"Mid Value",G801&lt;=150000,"High Value",G801&gt;150000,"Premium")</f>
        <v>High Value</v>
      </c>
      <c r="R801" t="str" cm="1">
        <f t="array" ref="R801">_xlfn.IFS(I801&lt;500,"High Risk",I801&lt;650,"Medium Risk",I801&lt;750,"Low Risk",I801&gt;=750,"Very Low Risk")</f>
        <v>Medium Risk</v>
      </c>
    </row>
    <row r="802" spans="1:18">
      <c r="A802" t="s">
        <v>834</v>
      </c>
      <c r="B802">
        <v>27</v>
      </c>
      <c r="C802" t="s">
        <v>22</v>
      </c>
      <c r="D802" t="s">
        <v>29</v>
      </c>
      <c r="E802" t="s">
        <v>27</v>
      </c>
      <c r="F802" t="s">
        <v>45</v>
      </c>
      <c r="G802">
        <v>270422.63</v>
      </c>
      <c r="H802">
        <v>153730.35999999999</v>
      </c>
      <c r="I802">
        <v>789</v>
      </c>
      <c r="J802">
        <v>169723.37</v>
      </c>
      <c r="K802" t="s">
        <v>25</v>
      </c>
      <c r="L802">
        <v>44</v>
      </c>
      <c r="M802" s="1">
        <v>44777</v>
      </c>
      <c r="N802" t="s">
        <v>20</v>
      </c>
      <c r="O802" t="str" cm="1">
        <f t="array" ref="O802">_xlfn.IFS(L802&lt;=15, "Low Engagement", L802&lt;=35, "Active", L802&lt;=60, "Highly Active", L802&gt;60, "Power User")</f>
        <v>Highly Active</v>
      </c>
      <c r="P802" t="str" cm="1">
        <f t="array" ref="P802">_xlfn.IFS(B802&lt;=25,"Youth",B802&lt;=35,"Young Adult",B802&lt;=50,"Adult",B802&lt;=70,"Senior")</f>
        <v>Young Adult</v>
      </c>
      <c r="Q802" t="str" cm="1">
        <f t="array" ref="Q802">_xlfn.IFS(G802&lt;10000,"Low Value",G802&lt;=50000,"Mid Value",G802&lt;=150000,"High Value",G802&gt;150000,"Premium")</f>
        <v>Premium</v>
      </c>
      <c r="R802" t="str" cm="1">
        <f t="array" ref="R802">_xlfn.IFS(I802&lt;500,"High Risk",I802&lt;650,"Medium Risk",I802&lt;750,"Low Risk",I802&gt;=750,"Very Low Risk")</f>
        <v>Very Low Risk</v>
      </c>
    </row>
    <row r="803" spans="1:18">
      <c r="A803" t="s">
        <v>835</v>
      </c>
      <c r="B803">
        <v>47</v>
      </c>
      <c r="C803" t="s">
        <v>15</v>
      </c>
      <c r="D803" t="s">
        <v>23</v>
      </c>
      <c r="E803" t="s">
        <v>27</v>
      </c>
      <c r="F803" t="s">
        <v>45</v>
      </c>
      <c r="G803">
        <v>282844.65000000002</v>
      </c>
      <c r="H803">
        <v>135715.53</v>
      </c>
      <c r="I803">
        <v>702</v>
      </c>
      <c r="J803">
        <v>490651.24</v>
      </c>
      <c r="K803" t="s">
        <v>38</v>
      </c>
      <c r="L803">
        <v>22</v>
      </c>
      <c r="M803" s="1">
        <v>45050</v>
      </c>
      <c r="N803" t="s">
        <v>20</v>
      </c>
      <c r="O803" t="str" cm="1">
        <f t="array" ref="O803">_xlfn.IFS(L803&lt;=15, "Low Engagement", L803&lt;=35, "Active", L803&lt;=60, "Highly Active", L803&gt;60, "Power User")</f>
        <v>Active</v>
      </c>
      <c r="P803" t="str" cm="1">
        <f t="array" ref="P803">_xlfn.IFS(B803&lt;=25,"Youth",B803&lt;=35,"Young Adult",B803&lt;=50,"Adult",B803&lt;=70,"Senior")</f>
        <v>Adult</v>
      </c>
      <c r="Q803" t="str" cm="1">
        <f t="array" ref="Q803">_xlfn.IFS(G803&lt;10000,"Low Value",G803&lt;=50000,"Mid Value",G803&lt;=150000,"High Value",G803&gt;150000,"Premium")</f>
        <v>Premium</v>
      </c>
      <c r="R803" t="str" cm="1">
        <f t="array" ref="R803">_xlfn.IFS(I803&lt;500,"High Risk",I803&lt;650,"Medium Risk",I803&lt;750,"Low Risk",I803&gt;=750,"Very Low Risk")</f>
        <v>Low Risk</v>
      </c>
    </row>
    <row r="804" spans="1:18">
      <c r="A804" t="s">
        <v>836</v>
      </c>
      <c r="B804">
        <v>67</v>
      </c>
      <c r="C804" t="s">
        <v>15</v>
      </c>
      <c r="D804" t="s">
        <v>29</v>
      </c>
      <c r="E804" t="s">
        <v>27</v>
      </c>
      <c r="F804" t="s">
        <v>45</v>
      </c>
      <c r="G804">
        <v>244560.2</v>
      </c>
      <c r="H804">
        <v>159290.47</v>
      </c>
      <c r="I804">
        <v>490</v>
      </c>
      <c r="J804">
        <v>47162.18</v>
      </c>
      <c r="K804" t="s">
        <v>25</v>
      </c>
      <c r="L804">
        <v>39</v>
      </c>
      <c r="M804" s="1">
        <v>44639</v>
      </c>
      <c r="N804" t="s">
        <v>35</v>
      </c>
      <c r="O804" t="str" cm="1">
        <f t="array" ref="O804">_xlfn.IFS(L804&lt;=15, "Low Engagement", L804&lt;=35, "Active", L804&lt;=60, "Highly Active", L804&gt;60, "Power User")</f>
        <v>Highly Active</v>
      </c>
      <c r="P804" t="str" cm="1">
        <f t="array" ref="P804">_xlfn.IFS(B804&lt;=25,"Youth",B804&lt;=35,"Young Adult",B804&lt;=50,"Adult",B804&lt;=70,"Senior")</f>
        <v>Senior</v>
      </c>
      <c r="Q804" t="str" cm="1">
        <f t="array" ref="Q804">_xlfn.IFS(G804&lt;10000,"Low Value",G804&lt;=50000,"Mid Value",G804&lt;=150000,"High Value",G804&gt;150000,"Premium")</f>
        <v>Premium</v>
      </c>
      <c r="R804" t="str" cm="1">
        <f t="array" ref="R804">_xlfn.IFS(I804&lt;500,"High Risk",I804&lt;650,"Medium Risk",I804&lt;750,"Low Risk",I804&gt;=750,"Very Low Risk")</f>
        <v>High Risk</v>
      </c>
    </row>
    <row r="805" spans="1:18">
      <c r="A805" t="s">
        <v>837</v>
      </c>
      <c r="B805">
        <v>62</v>
      </c>
      <c r="C805" t="s">
        <v>22</v>
      </c>
      <c r="D805" t="s">
        <v>23</v>
      </c>
      <c r="E805" t="s">
        <v>27</v>
      </c>
      <c r="F805" t="s">
        <v>18</v>
      </c>
      <c r="G805">
        <v>99178.25</v>
      </c>
      <c r="H805">
        <v>153367.60999999999</v>
      </c>
      <c r="I805">
        <v>634</v>
      </c>
      <c r="J805">
        <v>179905.19</v>
      </c>
      <c r="K805" t="s">
        <v>38</v>
      </c>
      <c r="L805">
        <v>42</v>
      </c>
      <c r="M805" s="1">
        <v>43582</v>
      </c>
      <c r="N805" t="s">
        <v>20</v>
      </c>
      <c r="O805" t="str" cm="1">
        <f t="array" ref="O805">_xlfn.IFS(L805&lt;=15, "Low Engagement", L805&lt;=35, "Active", L805&lt;=60, "Highly Active", L805&gt;60, "Power User")</f>
        <v>Highly Active</v>
      </c>
      <c r="P805" t="str" cm="1">
        <f t="array" ref="P805">_xlfn.IFS(B805&lt;=25,"Youth",B805&lt;=35,"Young Adult",B805&lt;=50,"Adult",B805&lt;=70,"Senior")</f>
        <v>Senior</v>
      </c>
      <c r="Q805" t="str" cm="1">
        <f t="array" ref="Q805">_xlfn.IFS(G805&lt;10000,"Low Value",G805&lt;=50000,"Mid Value",G805&lt;=150000,"High Value",G805&gt;150000,"Premium")</f>
        <v>High Value</v>
      </c>
      <c r="R805" t="str" cm="1">
        <f t="array" ref="R805">_xlfn.IFS(I805&lt;500,"High Risk",I805&lt;650,"Medium Risk",I805&lt;750,"Low Risk",I805&gt;=750,"Very Low Risk")</f>
        <v>Medium Risk</v>
      </c>
    </row>
    <row r="806" spans="1:18">
      <c r="A806" t="s">
        <v>838</v>
      </c>
      <c r="B806">
        <v>22</v>
      </c>
      <c r="C806" t="s">
        <v>22</v>
      </c>
      <c r="D806" t="s">
        <v>16</v>
      </c>
      <c r="E806" t="s">
        <v>17</v>
      </c>
      <c r="F806" t="s">
        <v>31</v>
      </c>
      <c r="G806">
        <v>185874.46</v>
      </c>
      <c r="H806">
        <v>213768.59</v>
      </c>
      <c r="I806">
        <v>821</v>
      </c>
      <c r="J806">
        <v>190172.94</v>
      </c>
      <c r="K806" t="s">
        <v>38</v>
      </c>
      <c r="L806">
        <v>57</v>
      </c>
      <c r="M806" s="1">
        <v>44478</v>
      </c>
      <c r="N806" t="s">
        <v>20</v>
      </c>
      <c r="O806" t="str" cm="1">
        <f t="array" ref="O806">_xlfn.IFS(L806&lt;=15, "Low Engagement", L806&lt;=35, "Active", L806&lt;=60, "Highly Active", L806&gt;60, "Power User")</f>
        <v>Highly Active</v>
      </c>
      <c r="P806" t="str" cm="1">
        <f t="array" ref="P806">_xlfn.IFS(B806&lt;=25,"Youth",B806&lt;=35,"Young Adult",B806&lt;=50,"Adult",B806&lt;=70,"Senior")</f>
        <v>Youth</v>
      </c>
      <c r="Q806" t="str" cm="1">
        <f t="array" ref="Q806">_xlfn.IFS(G806&lt;10000,"Low Value",G806&lt;=50000,"Mid Value",G806&lt;=150000,"High Value",G806&gt;150000,"Premium")</f>
        <v>Premium</v>
      </c>
      <c r="R806" t="str" cm="1">
        <f t="array" ref="R806">_xlfn.IFS(I806&lt;500,"High Risk",I806&lt;650,"Medium Risk",I806&lt;750,"Low Risk",I806&gt;=750,"Very Low Risk")</f>
        <v>Very Low Risk</v>
      </c>
    </row>
    <row r="807" spans="1:18">
      <c r="A807" t="s">
        <v>839</v>
      </c>
      <c r="B807">
        <v>50</v>
      </c>
      <c r="C807" t="s">
        <v>22</v>
      </c>
      <c r="D807" t="s">
        <v>29</v>
      </c>
      <c r="E807" t="s">
        <v>24</v>
      </c>
      <c r="F807" t="s">
        <v>33</v>
      </c>
      <c r="G807">
        <v>53081.39</v>
      </c>
      <c r="H807">
        <v>16430.8</v>
      </c>
      <c r="I807">
        <v>386</v>
      </c>
      <c r="J807">
        <v>19265.63</v>
      </c>
      <c r="K807" t="s">
        <v>25</v>
      </c>
      <c r="L807">
        <v>56</v>
      </c>
      <c r="M807" s="1">
        <v>43736</v>
      </c>
      <c r="N807" t="s">
        <v>35</v>
      </c>
      <c r="O807" t="str" cm="1">
        <f t="array" ref="O807">_xlfn.IFS(L807&lt;=15, "Low Engagement", L807&lt;=35, "Active", L807&lt;=60, "Highly Active", L807&gt;60, "Power User")</f>
        <v>Highly Active</v>
      </c>
      <c r="P807" t="str" cm="1">
        <f t="array" ref="P807">_xlfn.IFS(B807&lt;=25,"Youth",B807&lt;=35,"Young Adult",B807&lt;=50,"Adult",B807&lt;=70,"Senior")</f>
        <v>Adult</v>
      </c>
      <c r="Q807" t="str" cm="1">
        <f t="array" ref="Q807">_xlfn.IFS(G807&lt;10000,"Low Value",G807&lt;=50000,"Mid Value",G807&lt;=150000,"High Value",G807&gt;150000,"Premium")</f>
        <v>High Value</v>
      </c>
      <c r="R807" t="str" cm="1">
        <f t="array" ref="R807">_xlfn.IFS(I807&lt;500,"High Risk",I807&lt;650,"Medium Risk",I807&lt;750,"Low Risk",I807&gt;=750,"Very Low Risk")</f>
        <v>High Risk</v>
      </c>
    </row>
    <row r="808" spans="1:18">
      <c r="A808" t="s">
        <v>840</v>
      </c>
      <c r="B808">
        <v>18</v>
      </c>
      <c r="C808" t="s">
        <v>22</v>
      </c>
      <c r="D808" t="s">
        <v>16</v>
      </c>
      <c r="E808" t="s">
        <v>27</v>
      </c>
      <c r="F808" t="s">
        <v>18</v>
      </c>
      <c r="G808">
        <v>12047.8</v>
      </c>
      <c r="H808">
        <v>139767.41</v>
      </c>
      <c r="I808">
        <v>361</v>
      </c>
      <c r="J808">
        <v>45764.11</v>
      </c>
      <c r="K808" t="s">
        <v>19</v>
      </c>
      <c r="L808">
        <v>54</v>
      </c>
      <c r="M808" s="1">
        <v>43561</v>
      </c>
      <c r="N808" t="s">
        <v>20</v>
      </c>
      <c r="O808" t="str" cm="1">
        <f t="array" ref="O808">_xlfn.IFS(L808&lt;=15, "Low Engagement", L808&lt;=35, "Active", L808&lt;=60, "Highly Active", L808&gt;60, "Power User")</f>
        <v>Highly Active</v>
      </c>
      <c r="P808" t="str" cm="1">
        <f t="array" ref="P808">_xlfn.IFS(B808&lt;=25,"Youth",B808&lt;=35,"Young Adult",B808&lt;=50,"Adult",B808&lt;=70,"Senior")</f>
        <v>Youth</v>
      </c>
      <c r="Q808" t="str" cm="1">
        <f t="array" ref="Q808">_xlfn.IFS(G808&lt;10000,"Low Value",G808&lt;=50000,"Mid Value",G808&lt;=150000,"High Value",G808&gt;150000,"Premium")</f>
        <v>Mid Value</v>
      </c>
      <c r="R808" t="str" cm="1">
        <f t="array" ref="R808">_xlfn.IFS(I808&lt;500,"High Risk",I808&lt;650,"Medium Risk",I808&lt;750,"Low Risk",I808&gt;=750,"Very Low Risk")</f>
        <v>High Risk</v>
      </c>
    </row>
    <row r="809" spans="1:18">
      <c r="A809" t="s">
        <v>841</v>
      </c>
      <c r="B809">
        <v>35</v>
      </c>
      <c r="C809" t="s">
        <v>22</v>
      </c>
      <c r="D809" t="s">
        <v>16</v>
      </c>
      <c r="E809" t="s">
        <v>24</v>
      </c>
      <c r="F809" t="s">
        <v>31</v>
      </c>
      <c r="G809">
        <v>168754.12</v>
      </c>
      <c r="H809">
        <v>8048.37</v>
      </c>
      <c r="I809">
        <v>686</v>
      </c>
      <c r="J809">
        <v>29420.15</v>
      </c>
      <c r="K809" t="s">
        <v>38</v>
      </c>
      <c r="L809">
        <v>30</v>
      </c>
      <c r="M809" s="1">
        <v>44752</v>
      </c>
      <c r="N809" t="s">
        <v>20</v>
      </c>
      <c r="O809" t="str" cm="1">
        <f t="array" ref="O809">_xlfn.IFS(L809&lt;=15, "Low Engagement", L809&lt;=35, "Active", L809&lt;=60, "Highly Active", L809&gt;60, "Power User")</f>
        <v>Active</v>
      </c>
      <c r="P809" t="str" cm="1">
        <f t="array" ref="P809">_xlfn.IFS(B809&lt;=25,"Youth",B809&lt;=35,"Young Adult",B809&lt;=50,"Adult",B809&lt;=70,"Senior")</f>
        <v>Young Adult</v>
      </c>
      <c r="Q809" t="str" cm="1">
        <f t="array" ref="Q809">_xlfn.IFS(G809&lt;10000,"Low Value",G809&lt;=50000,"Mid Value",G809&lt;=150000,"High Value",G809&gt;150000,"Premium")</f>
        <v>Premium</v>
      </c>
      <c r="R809" t="str" cm="1">
        <f t="array" ref="R809">_xlfn.IFS(I809&lt;500,"High Risk",I809&lt;650,"Medium Risk",I809&lt;750,"Low Risk",I809&gt;=750,"Very Low Risk")</f>
        <v>Low Risk</v>
      </c>
    </row>
    <row r="810" spans="1:18">
      <c r="A810" t="s">
        <v>842</v>
      </c>
      <c r="B810">
        <v>49</v>
      </c>
      <c r="C810" t="s">
        <v>15</v>
      </c>
      <c r="D810" t="s">
        <v>29</v>
      </c>
      <c r="E810" t="s">
        <v>27</v>
      </c>
      <c r="F810" t="s">
        <v>18</v>
      </c>
      <c r="G810">
        <v>99719.85</v>
      </c>
      <c r="H810">
        <v>110224.55</v>
      </c>
      <c r="I810">
        <v>445</v>
      </c>
      <c r="J810">
        <v>43790.84</v>
      </c>
      <c r="K810" t="s">
        <v>19</v>
      </c>
      <c r="L810">
        <v>20</v>
      </c>
      <c r="M810" s="1">
        <v>43508</v>
      </c>
      <c r="N810" t="s">
        <v>20</v>
      </c>
      <c r="O810" t="str" cm="1">
        <f t="array" ref="O810">_xlfn.IFS(L810&lt;=15, "Low Engagement", L810&lt;=35, "Active", L810&lt;=60, "Highly Active", L810&gt;60, "Power User")</f>
        <v>Active</v>
      </c>
      <c r="P810" t="str" cm="1">
        <f t="array" ref="P810">_xlfn.IFS(B810&lt;=25,"Youth",B810&lt;=35,"Young Adult",B810&lt;=50,"Adult",B810&lt;=70,"Senior")</f>
        <v>Adult</v>
      </c>
      <c r="Q810" t="str" cm="1">
        <f t="array" ref="Q810">_xlfn.IFS(G810&lt;10000,"Low Value",G810&lt;=50000,"Mid Value",G810&lt;=150000,"High Value",G810&gt;150000,"Premium")</f>
        <v>High Value</v>
      </c>
      <c r="R810" t="str" cm="1">
        <f t="array" ref="R810">_xlfn.IFS(I810&lt;500,"High Risk",I810&lt;650,"Medium Risk",I810&lt;750,"Low Risk",I810&gt;=750,"Very Low Risk")</f>
        <v>High Risk</v>
      </c>
    </row>
    <row r="811" spans="1:18">
      <c r="A811" t="s">
        <v>843</v>
      </c>
      <c r="B811">
        <v>64</v>
      </c>
      <c r="C811" t="s">
        <v>22</v>
      </c>
      <c r="D811" t="s">
        <v>16</v>
      </c>
      <c r="E811" t="s">
        <v>17</v>
      </c>
      <c r="F811" t="s">
        <v>31</v>
      </c>
      <c r="G811">
        <v>62058.73</v>
      </c>
      <c r="H811">
        <v>220682.94</v>
      </c>
      <c r="I811">
        <v>452</v>
      </c>
      <c r="J811">
        <v>12617.23</v>
      </c>
      <c r="K811" t="s">
        <v>19</v>
      </c>
      <c r="L811">
        <v>32</v>
      </c>
      <c r="M811" s="1">
        <v>43402</v>
      </c>
      <c r="N811" t="s">
        <v>20</v>
      </c>
      <c r="O811" t="str" cm="1">
        <f t="array" ref="O811">_xlfn.IFS(L811&lt;=15, "Low Engagement", L811&lt;=35, "Active", L811&lt;=60, "Highly Active", L811&gt;60, "Power User")</f>
        <v>Active</v>
      </c>
      <c r="P811" t="str" cm="1">
        <f t="array" ref="P811">_xlfn.IFS(B811&lt;=25,"Youth",B811&lt;=35,"Young Adult",B811&lt;=50,"Adult",B811&lt;=70,"Senior")</f>
        <v>Senior</v>
      </c>
      <c r="Q811" t="str" cm="1">
        <f t="array" ref="Q811">_xlfn.IFS(G811&lt;10000,"Low Value",G811&lt;=50000,"Mid Value",G811&lt;=150000,"High Value",G811&gt;150000,"Premium")</f>
        <v>High Value</v>
      </c>
      <c r="R811" t="str" cm="1">
        <f t="array" ref="R811">_xlfn.IFS(I811&lt;500,"High Risk",I811&lt;650,"Medium Risk",I811&lt;750,"Low Risk",I811&gt;=750,"Very Low Risk")</f>
        <v>High Risk</v>
      </c>
    </row>
    <row r="812" spans="1:18">
      <c r="A812" t="s">
        <v>844</v>
      </c>
      <c r="B812">
        <v>66</v>
      </c>
      <c r="C812" t="s">
        <v>22</v>
      </c>
      <c r="D812" t="s">
        <v>23</v>
      </c>
      <c r="E812" t="s">
        <v>24</v>
      </c>
      <c r="F812" t="s">
        <v>33</v>
      </c>
      <c r="G812">
        <v>60089.89</v>
      </c>
      <c r="H812">
        <v>17526.12</v>
      </c>
      <c r="I812">
        <v>648</v>
      </c>
      <c r="J812">
        <v>89166.93</v>
      </c>
      <c r="K812" t="s">
        <v>38</v>
      </c>
      <c r="L812">
        <v>42</v>
      </c>
      <c r="M812" s="1">
        <v>43151</v>
      </c>
      <c r="N812" t="s">
        <v>20</v>
      </c>
      <c r="O812" t="str" cm="1">
        <f t="array" ref="O812">_xlfn.IFS(L812&lt;=15, "Low Engagement", L812&lt;=35, "Active", L812&lt;=60, "Highly Active", L812&gt;60, "Power User")</f>
        <v>Highly Active</v>
      </c>
      <c r="P812" t="str" cm="1">
        <f t="array" ref="P812">_xlfn.IFS(B812&lt;=25,"Youth",B812&lt;=35,"Young Adult",B812&lt;=50,"Adult",B812&lt;=70,"Senior")</f>
        <v>Senior</v>
      </c>
      <c r="Q812" t="str" cm="1">
        <f t="array" ref="Q812">_xlfn.IFS(G812&lt;10000,"Low Value",G812&lt;=50000,"Mid Value",G812&lt;=150000,"High Value",G812&gt;150000,"Premium")</f>
        <v>High Value</v>
      </c>
      <c r="R812" t="str" cm="1">
        <f t="array" ref="R812">_xlfn.IFS(I812&lt;500,"High Risk",I812&lt;650,"Medium Risk",I812&lt;750,"Low Risk",I812&gt;=750,"Very Low Risk")</f>
        <v>Medium Risk</v>
      </c>
    </row>
    <row r="813" spans="1:18">
      <c r="A813" t="s">
        <v>845</v>
      </c>
      <c r="B813">
        <v>28</v>
      </c>
      <c r="C813" t="s">
        <v>15</v>
      </c>
      <c r="D813" t="s">
        <v>29</v>
      </c>
      <c r="E813" t="s">
        <v>17</v>
      </c>
      <c r="F813" t="s">
        <v>31</v>
      </c>
      <c r="G813">
        <v>188618.47</v>
      </c>
      <c r="H813">
        <v>96221.26</v>
      </c>
      <c r="I813">
        <v>477</v>
      </c>
      <c r="J813">
        <v>37433.85</v>
      </c>
      <c r="K813" t="s">
        <v>19</v>
      </c>
      <c r="L813">
        <v>25</v>
      </c>
      <c r="M813" s="1">
        <v>43195</v>
      </c>
      <c r="N813" t="s">
        <v>20</v>
      </c>
      <c r="O813" t="str" cm="1">
        <f t="array" ref="O813">_xlfn.IFS(L813&lt;=15, "Low Engagement", L813&lt;=35, "Active", L813&lt;=60, "Highly Active", L813&gt;60, "Power User")</f>
        <v>Active</v>
      </c>
      <c r="P813" t="str" cm="1">
        <f t="array" ref="P813">_xlfn.IFS(B813&lt;=25,"Youth",B813&lt;=35,"Young Adult",B813&lt;=50,"Adult",B813&lt;=70,"Senior")</f>
        <v>Young Adult</v>
      </c>
      <c r="Q813" t="str" cm="1">
        <f t="array" ref="Q813">_xlfn.IFS(G813&lt;10000,"Low Value",G813&lt;=50000,"Mid Value",G813&lt;=150000,"High Value",G813&gt;150000,"Premium")</f>
        <v>Premium</v>
      </c>
      <c r="R813" t="str" cm="1">
        <f t="array" ref="R813">_xlfn.IFS(I813&lt;500,"High Risk",I813&lt;650,"Medium Risk",I813&lt;750,"Low Risk",I813&gt;=750,"Very Low Risk")</f>
        <v>High Risk</v>
      </c>
    </row>
    <row r="814" spans="1:18">
      <c r="A814" t="s">
        <v>846</v>
      </c>
      <c r="B814">
        <v>38</v>
      </c>
      <c r="C814" t="s">
        <v>15</v>
      </c>
      <c r="D814" t="s">
        <v>23</v>
      </c>
      <c r="E814" t="s">
        <v>24</v>
      </c>
      <c r="F814" t="s">
        <v>31</v>
      </c>
      <c r="G814">
        <v>143670.26</v>
      </c>
      <c r="H814">
        <v>6841.54</v>
      </c>
      <c r="I814">
        <v>786</v>
      </c>
      <c r="J814">
        <v>94847.73</v>
      </c>
      <c r="K814" t="s">
        <v>25</v>
      </c>
      <c r="L814">
        <v>23</v>
      </c>
      <c r="M814" s="1">
        <v>43602</v>
      </c>
      <c r="N814" t="s">
        <v>20</v>
      </c>
      <c r="O814" t="str" cm="1">
        <f t="array" ref="O814">_xlfn.IFS(L814&lt;=15, "Low Engagement", L814&lt;=35, "Active", L814&lt;=60, "Highly Active", L814&gt;60, "Power User")</f>
        <v>Active</v>
      </c>
      <c r="P814" t="str" cm="1">
        <f t="array" ref="P814">_xlfn.IFS(B814&lt;=25,"Youth",B814&lt;=35,"Young Adult",B814&lt;=50,"Adult",B814&lt;=70,"Senior")</f>
        <v>Adult</v>
      </c>
      <c r="Q814" t="str" cm="1">
        <f t="array" ref="Q814">_xlfn.IFS(G814&lt;10000,"Low Value",G814&lt;=50000,"Mid Value",G814&lt;=150000,"High Value",G814&gt;150000,"Premium")</f>
        <v>High Value</v>
      </c>
      <c r="R814" t="str" cm="1">
        <f t="array" ref="R814">_xlfn.IFS(I814&lt;500,"High Risk",I814&lt;650,"Medium Risk",I814&lt;750,"Low Risk",I814&gt;=750,"Very Low Risk")</f>
        <v>Very Low Risk</v>
      </c>
    </row>
    <row r="815" spans="1:18">
      <c r="A815" t="s">
        <v>847</v>
      </c>
      <c r="B815">
        <v>43</v>
      </c>
      <c r="C815" t="s">
        <v>22</v>
      </c>
      <c r="D815" t="s">
        <v>41</v>
      </c>
      <c r="E815" t="s">
        <v>27</v>
      </c>
      <c r="F815" t="s">
        <v>31</v>
      </c>
      <c r="G815">
        <v>62649.47</v>
      </c>
      <c r="H815">
        <v>188225.7</v>
      </c>
      <c r="I815">
        <v>546</v>
      </c>
      <c r="J815">
        <v>116109.29</v>
      </c>
      <c r="K815" t="s">
        <v>38</v>
      </c>
      <c r="L815">
        <v>5</v>
      </c>
      <c r="M815" s="1">
        <v>44074</v>
      </c>
      <c r="N815" t="s">
        <v>20</v>
      </c>
      <c r="O815" t="str" cm="1">
        <f t="array" ref="O815">_xlfn.IFS(L815&lt;=15, "Low Engagement", L815&lt;=35, "Active", L815&lt;=60, "Highly Active", L815&gt;60, "Power User")</f>
        <v>Low Engagement</v>
      </c>
      <c r="P815" t="str" cm="1">
        <f t="array" ref="P815">_xlfn.IFS(B815&lt;=25,"Youth",B815&lt;=35,"Young Adult",B815&lt;=50,"Adult",B815&lt;=70,"Senior")</f>
        <v>Adult</v>
      </c>
      <c r="Q815" t="str" cm="1">
        <f t="array" ref="Q815">_xlfn.IFS(G815&lt;10000,"Low Value",G815&lt;=50000,"Mid Value",G815&lt;=150000,"High Value",G815&gt;150000,"Premium")</f>
        <v>High Value</v>
      </c>
      <c r="R815" t="str" cm="1">
        <f t="array" ref="R815">_xlfn.IFS(I815&lt;500,"High Risk",I815&lt;650,"Medium Risk",I815&lt;750,"Low Risk",I815&gt;=750,"Very Low Risk")</f>
        <v>Medium Risk</v>
      </c>
    </row>
    <row r="816" spans="1:18">
      <c r="A816" t="s">
        <v>848</v>
      </c>
      <c r="B816">
        <v>42</v>
      </c>
      <c r="C816" t="s">
        <v>15</v>
      </c>
      <c r="D816" t="s">
        <v>23</v>
      </c>
      <c r="E816" t="s">
        <v>27</v>
      </c>
      <c r="F816" t="s">
        <v>31</v>
      </c>
      <c r="G816">
        <v>118304.07</v>
      </c>
      <c r="H816">
        <v>128347</v>
      </c>
      <c r="I816">
        <v>553</v>
      </c>
      <c r="J816">
        <v>49195.44</v>
      </c>
      <c r="K816" t="s">
        <v>38</v>
      </c>
      <c r="L816">
        <v>50</v>
      </c>
      <c r="M816" s="1">
        <v>44352</v>
      </c>
      <c r="N816" t="s">
        <v>20</v>
      </c>
      <c r="O816" t="str" cm="1">
        <f t="array" ref="O816">_xlfn.IFS(L816&lt;=15, "Low Engagement", L816&lt;=35, "Active", L816&lt;=60, "Highly Active", L816&gt;60, "Power User")</f>
        <v>Highly Active</v>
      </c>
      <c r="P816" t="str" cm="1">
        <f t="array" ref="P816">_xlfn.IFS(B816&lt;=25,"Youth",B816&lt;=35,"Young Adult",B816&lt;=50,"Adult",B816&lt;=70,"Senior")</f>
        <v>Adult</v>
      </c>
      <c r="Q816" t="str" cm="1">
        <f t="array" ref="Q816">_xlfn.IFS(G816&lt;10000,"Low Value",G816&lt;=50000,"Mid Value",G816&lt;=150000,"High Value",G816&gt;150000,"Premium")</f>
        <v>High Value</v>
      </c>
      <c r="R816" t="str" cm="1">
        <f t="array" ref="R816">_xlfn.IFS(I816&lt;500,"High Risk",I816&lt;650,"Medium Risk",I816&lt;750,"Low Risk",I816&gt;=750,"Very Low Risk")</f>
        <v>Medium Risk</v>
      </c>
    </row>
    <row r="817" spans="1:18">
      <c r="A817" t="s">
        <v>849</v>
      </c>
      <c r="B817">
        <v>39</v>
      </c>
      <c r="C817" t="s">
        <v>22</v>
      </c>
      <c r="D817" t="s">
        <v>29</v>
      </c>
      <c r="E817" t="s">
        <v>24</v>
      </c>
      <c r="F817" t="s">
        <v>18</v>
      </c>
      <c r="G817">
        <v>94478.73</v>
      </c>
      <c r="H817">
        <v>3579.24</v>
      </c>
      <c r="I817">
        <v>799</v>
      </c>
      <c r="J817">
        <v>241086.83</v>
      </c>
      <c r="K817" t="s">
        <v>38</v>
      </c>
      <c r="L817">
        <v>41</v>
      </c>
      <c r="M817" s="1">
        <v>44841</v>
      </c>
      <c r="N817" t="s">
        <v>20</v>
      </c>
      <c r="O817" t="str" cm="1">
        <f t="array" ref="O817">_xlfn.IFS(L817&lt;=15, "Low Engagement", L817&lt;=35, "Active", L817&lt;=60, "Highly Active", L817&gt;60, "Power User")</f>
        <v>Highly Active</v>
      </c>
      <c r="P817" t="str" cm="1">
        <f t="array" ref="P817">_xlfn.IFS(B817&lt;=25,"Youth",B817&lt;=35,"Young Adult",B817&lt;=50,"Adult",B817&lt;=70,"Senior")</f>
        <v>Adult</v>
      </c>
      <c r="Q817" t="str" cm="1">
        <f t="array" ref="Q817">_xlfn.IFS(G817&lt;10000,"Low Value",G817&lt;=50000,"Mid Value",G817&lt;=150000,"High Value",G817&gt;150000,"Premium")</f>
        <v>High Value</v>
      </c>
      <c r="R817" t="str" cm="1">
        <f t="array" ref="R817">_xlfn.IFS(I817&lt;500,"High Risk",I817&lt;650,"Medium Risk",I817&lt;750,"Low Risk",I817&gt;=750,"Very Low Risk")</f>
        <v>Very Low Risk</v>
      </c>
    </row>
    <row r="818" spans="1:18">
      <c r="A818" t="s">
        <v>850</v>
      </c>
      <c r="B818">
        <v>44</v>
      </c>
      <c r="C818" t="s">
        <v>15</v>
      </c>
      <c r="D818" t="s">
        <v>16</v>
      </c>
      <c r="E818" t="s">
        <v>27</v>
      </c>
      <c r="F818" t="s">
        <v>18</v>
      </c>
      <c r="G818">
        <v>81369.5</v>
      </c>
      <c r="H818">
        <v>142828.17000000001</v>
      </c>
      <c r="I818">
        <v>840</v>
      </c>
      <c r="J818">
        <v>237117.39</v>
      </c>
      <c r="K818" t="s">
        <v>38</v>
      </c>
      <c r="L818">
        <v>30</v>
      </c>
      <c r="M818" s="1">
        <v>44674</v>
      </c>
      <c r="N818" t="s">
        <v>20</v>
      </c>
      <c r="O818" t="str" cm="1">
        <f t="array" ref="O818">_xlfn.IFS(L818&lt;=15, "Low Engagement", L818&lt;=35, "Active", L818&lt;=60, "Highly Active", L818&gt;60, "Power User")</f>
        <v>Active</v>
      </c>
      <c r="P818" t="str" cm="1">
        <f t="array" ref="P818">_xlfn.IFS(B818&lt;=25,"Youth",B818&lt;=35,"Young Adult",B818&lt;=50,"Adult",B818&lt;=70,"Senior")</f>
        <v>Adult</v>
      </c>
      <c r="Q818" t="str" cm="1">
        <f t="array" ref="Q818">_xlfn.IFS(G818&lt;10000,"Low Value",G818&lt;=50000,"Mid Value",G818&lt;=150000,"High Value",G818&gt;150000,"Premium")</f>
        <v>High Value</v>
      </c>
      <c r="R818" t="str" cm="1">
        <f t="array" ref="R818">_xlfn.IFS(I818&lt;500,"High Risk",I818&lt;650,"Medium Risk",I818&lt;750,"Low Risk",I818&gt;=750,"Very Low Risk")</f>
        <v>Very Low Risk</v>
      </c>
    </row>
    <row r="819" spans="1:18">
      <c r="A819" t="s">
        <v>851</v>
      </c>
      <c r="B819">
        <v>66</v>
      </c>
      <c r="C819" t="s">
        <v>15</v>
      </c>
      <c r="D819" t="s">
        <v>29</v>
      </c>
      <c r="E819" t="s">
        <v>27</v>
      </c>
      <c r="F819" t="s">
        <v>31</v>
      </c>
      <c r="G819">
        <v>149657.38</v>
      </c>
      <c r="H819">
        <v>198429.57</v>
      </c>
      <c r="I819">
        <v>651</v>
      </c>
      <c r="J819">
        <v>134793.43</v>
      </c>
      <c r="K819" t="s">
        <v>25</v>
      </c>
      <c r="L819">
        <v>48</v>
      </c>
      <c r="M819" s="1">
        <v>43250</v>
      </c>
      <c r="N819" t="s">
        <v>35</v>
      </c>
      <c r="O819" t="str" cm="1">
        <f t="array" ref="O819">_xlfn.IFS(L819&lt;=15, "Low Engagement", L819&lt;=35, "Active", L819&lt;=60, "Highly Active", L819&gt;60, "Power User")</f>
        <v>Highly Active</v>
      </c>
      <c r="P819" t="str" cm="1">
        <f t="array" ref="P819">_xlfn.IFS(B819&lt;=25,"Youth",B819&lt;=35,"Young Adult",B819&lt;=50,"Adult",B819&lt;=70,"Senior")</f>
        <v>Senior</v>
      </c>
      <c r="Q819" t="str" cm="1">
        <f t="array" ref="Q819">_xlfn.IFS(G819&lt;10000,"Low Value",G819&lt;=50000,"Mid Value",G819&lt;=150000,"High Value",G819&gt;150000,"Premium")</f>
        <v>High Value</v>
      </c>
      <c r="R819" t="str" cm="1">
        <f t="array" ref="R819">_xlfn.IFS(I819&lt;500,"High Risk",I819&lt;650,"Medium Risk",I819&lt;750,"Low Risk",I819&gt;=750,"Very Low Risk")</f>
        <v>Low Risk</v>
      </c>
    </row>
    <row r="820" spans="1:18">
      <c r="A820" t="s">
        <v>852</v>
      </c>
      <c r="B820">
        <v>30</v>
      </c>
      <c r="C820" t="s">
        <v>22</v>
      </c>
      <c r="D820" t="s">
        <v>23</v>
      </c>
      <c r="E820" t="s">
        <v>17</v>
      </c>
      <c r="F820" t="s">
        <v>31</v>
      </c>
      <c r="G820">
        <v>148714.28</v>
      </c>
      <c r="H820">
        <v>250567</v>
      </c>
      <c r="I820">
        <v>811</v>
      </c>
      <c r="J820">
        <v>297285.24</v>
      </c>
      <c r="K820" t="s">
        <v>25</v>
      </c>
      <c r="L820">
        <v>39</v>
      </c>
      <c r="M820" s="1">
        <v>44033</v>
      </c>
      <c r="N820" t="s">
        <v>20</v>
      </c>
      <c r="O820" t="str" cm="1">
        <f t="array" ref="O820">_xlfn.IFS(L820&lt;=15, "Low Engagement", L820&lt;=35, "Active", L820&lt;=60, "Highly Active", L820&gt;60, "Power User")</f>
        <v>Highly Active</v>
      </c>
      <c r="P820" t="str" cm="1">
        <f t="array" ref="P820">_xlfn.IFS(B820&lt;=25,"Youth",B820&lt;=35,"Young Adult",B820&lt;=50,"Adult",B820&lt;=70,"Senior")</f>
        <v>Young Adult</v>
      </c>
      <c r="Q820" t="str" cm="1">
        <f t="array" ref="Q820">_xlfn.IFS(G820&lt;10000,"Low Value",G820&lt;=50000,"Mid Value",G820&lt;=150000,"High Value",G820&gt;150000,"Premium")</f>
        <v>High Value</v>
      </c>
      <c r="R820" t="str" cm="1">
        <f t="array" ref="R820">_xlfn.IFS(I820&lt;500,"High Risk",I820&lt;650,"Medium Risk",I820&lt;750,"Low Risk",I820&gt;=750,"Very Low Risk")</f>
        <v>Very Low Risk</v>
      </c>
    </row>
    <row r="821" spans="1:18">
      <c r="A821" t="s">
        <v>853</v>
      </c>
      <c r="B821">
        <v>50</v>
      </c>
      <c r="C821" t="s">
        <v>15</v>
      </c>
      <c r="D821" t="s">
        <v>29</v>
      </c>
      <c r="E821" t="s">
        <v>24</v>
      </c>
      <c r="F821" t="s">
        <v>31</v>
      </c>
      <c r="G821">
        <v>39713.96</v>
      </c>
      <c r="H821">
        <v>14914.82</v>
      </c>
      <c r="I821">
        <v>312</v>
      </c>
      <c r="J821">
        <v>47227.040000000001</v>
      </c>
      <c r="K821" t="s">
        <v>19</v>
      </c>
      <c r="L821">
        <v>57</v>
      </c>
      <c r="M821" s="1">
        <v>43949</v>
      </c>
      <c r="N821" t="s">
        <v>35</v>
      </c>
      <c r="O821" t="str" cm="1">
        <f t="array" ref="O821">_xlfn.IFS(L821&lt;=15, "Low Engagement", L821&lt;=35, "Active", L821&lt;=60, "Highly Active", L821&gt;60, "Power User")</f>
        <v>Highly Active</v>
      </c>
      <c r="P821" t="str" cm="1">
        <f t="array" ref="P821">_xlfn.IFS(B821&lt;=25,"Youth",B821&lt;=35,"Young Adult",B821&lt;=50,"Adult",B821&lt;=70,"Senior")</f>
        <v>Adult</v>
      </c>
      <c r="Q821" t="str" cm="1">
        <f t="array" ref="Q821">_xlfn.IFS(G821&lt;10000,"Low Value",G821&lt;=50000,"Mid Value",G821&lt;=150000,"High Value",G821&gt;150000,"Premium")</f>
        <v>Mid Value</v>
      </c>
      <c r="R821" t="str" cm="1">
        <f t="array" ref="R821">_xlfn.IFS(I821&lt;500,"High Risk",I821&lt;650,"Medium Risk",I821&lt;750,"Low Risk",I821&gt;=750,"Very Low Risk")</f>
        <v>High Risk</v>
      </c>
    </row>
    <row r="822" spans="1:18">
      <c r="A822" t="s">
        <v>854</v>
      </c>
      <c r="B822">
        <v>51</v>
      </c>
      <c r="C822" t="s">
        <v>15</v>
      </c>
      <c r="D822" t="s">
        <v>16</v>
      </c>
      <c r="E822" t="s">
        <v>24</v>
      </c>
      <c r="F822" t="s">
        <v>18</v>
      </c>
      <c r="G822">
        <v>82643.44</v>
      </c>
      <c r="H822">
        <v>4160.93</v>
      </c>
      <c r="I822">
        <v>450</v>
      </c>
      <c r="J822">
        <v>21387.119999999999</v>
      </c>
      <c r="K822" t="s">
        <v>19</v>
      </c>
      <c r="L822">
        <v>27</v>
      </c>
      <c r="M822" s="1">
        <v>44915</v>
      </c>
      <c r="N822" t="s">
        <v>20</v>
      </c>
      <c r="O822" t="str" cm="1">
        <f t="array" ref="O822">_xlfn.IFS(L822&lt;=15, "Low Engagement", L822&lt;=35, "Active", L822&lt;=60, "Highly Active", L822&gt;60, "Power User")</f>
        <v>Active</v>
      </c>
      <c r="P822" t="str" cm="1">
        <f t="array" ref="P822">_xlfn.IFS(B822&lt;=25,"Youth",B822&lt;=35,"Young Adult",B822&lt;=50,"Adult",B822&lt;=70,"Senior")</f>
        <v>Senior</v>
      </c>
      <c r="Q822" t="str" cm="1">
        <f t="array" ref="Q822">_xlfn.IFS(G822&lt;10000,"Low Value",G822&lt;=50000,"Mid Value",G822&lt;=150000,"High Value",G822&gt;150000,"Premium")</f>
        <v>High Value</v>
      </c>
      <c r="R822" t="str" cm="1">
        <f t="array" ref="R822">_xlfn.IFS(I822&lt;500,"High Risk",I822&lt;650,"Medium Risk",I822&lt;750,"Low Risk",I822&gt;=750,"Very Low Risk")</f>
        <v>High Risk</v>
      </c>
    </row>
    <row r="823" spans="1:18">
      <c r="A823" t="s">
        <v>855</v>
      </c>
      <c r="B823">
        <v>58</v>
      </c>
      <c r="C823" t="s">
        <v>15</v>
      </c>
      <c r="D823" t="s">
        <v>16</v>
      </c>
      <c r="E823" t="s">
        <v>27</v>
      </c>
      <c r="F823" t="s">
        <v>31</v>
      </c>
      <c r="G823">
        <v>58843.13</v>
      </c>
      <c r="H823">
        <v>178943.76</v>
      </c>
      <c r="I823">
        <v>349</v>
      </c>
      <c r="J823">
        <v>43723.64</v>
      </c>
      <c r="K823" t="s">
        <v>25</v>
      </c>
      <c r="L823">
        <v>57</v>
      </c>
      <c r="M823" s="1">
        <v>44390</v>
      </c>
      <c r="N823" t="s">
        <v>20</v>
      </c>
      <c r="O823" t="str" cm="1">
        <f t="array" ref="O823">_xlfn.IFS(L823&lt;=15, "Low Engagement", L823&lt;=35, "Active", L823&lt;=60, "Highly Active", L823&gt;60, "Power User")</f>
        <v>Highly Active</v>
      </c>
      <c r="P823" t="str" cm="1">
        <f t="array" ref="P823">_xlfn.IFS(B823&lt;=25,"Youth",B823&lt;=35,"Young Adult",B823&lt;=50,"Adult",B823&lt;=70,"Senior")</f>
        <v>Senior</v>
      </c>
      <c r="Q823" t="str" cm="1">
        <f t="array" ref="Q823">_xlfn.IFS(G823&lt;10000,"Low Value",G823&lt;=50000,"Mid Value",G823&lt;=150000,"High Value",G823&gt;150000,"Premium")</f>
        <v>High Value</v>
      </c>
      <c r="R823" t="str" cm="1">
        <f t="array" ref="R823">_xlfn.IFS(I823&lt;500,"High Risk",I823&lt;650,"Medium Risk",I823&lt;750,"Low Risk",I823&gt;=750,"Very Low Risk")</f>
        <v>High Risk</v>
      </c>
    </row>
    <row r="824" spans="1:18">
      <c r="A824" t="s">
        <v>856</v>
      </c>
      <c r="B824">
        <v>52</v>
      </c>
      <c r="C824" t="s">
        <v>15</v>
      </c>
      <c r="D824" t="s">
        <v>23</v>
      </c>
      <c r="E824" t="s">
        <v>24</v>
      </c>
      <c r="F824" t="s">
        <v>18</v>
      </c>
      <c r="G824">
        <v>93106.3</v>
      </c>
      <c r="H824">
        <v>10515.78</v>
      </c>
      <c r="I824">
        <v>514</v>
      </c>
      <c r="J824">
        <v>71890.03</v>
      </c>
      <c r="K824" t="s">
        <v>25</v>
      </c>
      <c r="L824">
        <v>42</v>
      </c>
      <c r="M824" s="1">
        <v>44279</v>
      </c>
      <c r="N824" t="s">
        <v>20</v>
      </c>
      <c r="O824" t="str" cm="1">
        <f t="array" ref="O824">_xlfn.IFS(L824&lt;=15, "Low Engagement", L824&lt;=35, "Active", L824&lt;=60, "Highly Active", L824&gt;60, "Power User")</f>
        <v>Highly Active</v>
      </c>
      <c r="P824" t="str" cm="1">
        <f t="array" ref="P824">_xlfn.IFS(B824&lt;=25,"Youth",B824&lt;=35,"Young Adult",B824&lt;=50,"Adult",B824&lt;=70,"Senior")</f>
        <v>Senior</v>
      </c>
      <c r="Q824" t="str" cm="1">
        <f t="array" ref="Q824">_xlfn.IFS(G824&lt;10000,"Low Value",G824&lt;=50000,"Mid Value",G824&lt;=150000,"High Value",G824&gt;150000,"Premium")</f>
        <v>High Value</v>
      </c>
      <c r="R824" t="str" cm="1">
        <f t="array" ref="R824">_xlfn.IFS(I824&lt;500,"High Risk",I824&lt;650,"Medium Risk",I824&lt;750,"Low Risk",I824&gt;=750,"Very Low Risk")</f>
        <v>Medium Risk</v>
      </c>
    </row>
    <row r="825" spans="1:18">
      <c r="A825" t="s">
        <v>857</v>
      </c>
      <c r="B825">
        <v>18</v>
      </c>
      <c r="C825" t="s">
        <v>15</v>
      </c>
      <c r="D825" t="s">
        <v>29</v>
      </c>
      <c r="E825" t="s">
        <v>27</v>
      </c>
      <c r="F825" t="s">
        <v>33</v>
      </c>
      <c r="G825">
        <v>61049.599999999999</v>
      </c>
      <c r="H825">
        <v>181179.3</v>
      </c>
      <c r="I825">
        <v>671</v>
      </c>
      <c r="J825">
        <v>138514.01999999999</v>
      </c>
      <c r="K825" t="s">
        <v>25</v>
      </c>
      <c r="L825">
        <v>37</v>
      </c>
      <c r="M825" s="1">
        <v>43499</v>
      </c>
      <c r="N825" t="s">
        <v>20</v>
      </c>
      <c r="O825" t="str" cm="1">
        <f t="array" ref="O825">_xlfn.IFS(L825&lt;=15, "Low Engagement", L825&lt;=35, "Active", L825&lt;=60, "Highly Active", L825&gt;60, "Power User")</f>
        <v>Highly Active</v>
      </c>
      <c r="P825" t="str" cm="1">
        <f t="array" ref="P825">_xlfn.IFS(B825&lt;=25,"Youth",B825&lt;=35,"Young Adult",B825&lt;=50,"Adult",B825&lt;=70,"Senior")</f>
        <v>Youth</v>
      </c>
      <c r="Q825" t="str" cm="1">
        <f t="array" ref="Q825">_xlfn.IFS(G825&lt;10000,"Low Value",G825&lt;=50000,"Mid Value",G825&lt;=150000,"High Value",G825&gt;150000,"Premium")</f>
        <v>High Value</v>
      </c>
      <c r="R825" t="str" cm="1">
        <f t="array" ref="R825">_xlfn.IFS(I825&lt;500,"High Risk",I825&lt;650,"Medium Risk",I825&lt;750,"Low Risk",I825&gt;=750,"Very Low Risk")</f>
        <v>Low Risk</v>
      </c>
    </row>
    <row r="826" spans="1:18">
      <c r="A826" t="s">
        <v>858</v>
      </c>
      <c r="B826">
        <v>38</v>
      </c>
      <c r="C826" t="s">
        <v>15</v>
      </c>
      <c r="D826" t="s">
        <v>29</v>
      </c>
      <c r="E826" t="s">
        <v>27</v>
      </c>
      <c r="F826" t="s">
        <v>31</v>
      </c>
      <c r="G826">
        <v>172243.78</v>
      </c>
      <c r="H826">
        <v>86070.73</v>
      </c>
      <c r="I826">
        <v>412</v>
      </c>
      <c r="J826">
        <v>19319.310000000001</v>
      </c>
      <c r="K826" t="s">
        <v>25</v>
      </c>
      <c r="L826">
        <v>7</v>
      </c>
      <c r="M826" s="1">
        <v>44572</v>
      </c>
      <c r="N826" t="s">
        <v>20</v>
      </c>
      <c r="O826" t="str" cm="1">
        <f t="array" ref="O826">_xlfn.IFS(L826&lt;=15, "Low Engagement", L826&lt;=35, "Active", L826&lt;=60, "Highly Active", L826&gt;60, "Power User")</f>
        <v>Low Engagement</v>
      </c>
      <c r="P826" t="str" cm="1">
        <f t="array" ref="P826">_xlfn.IFS(B826&lt;=25,"Youth",B826&lt;=35,"Young Adult",B826&lt;=50,"Adult",B826&lt;=70,"Senior")</f>
        <v>Adult</v>
      </c>
      <c r="Q826" t="str" cm="1">
        <f t="array" ref="Q826">_xlfn.IFS(G826&lt;10000,"Low Value",G826&lt;=50000,"Mid Value",G826&lt;=150000,"High Value",G826&gt;150000,"Premium")</f>
        <v>Premium</v>
      </c>
      <c r="R826" t="str" cm="1">
        <f t="array" ref="R826">_xlfn.IFS(I826&lt;500,"High Risk",I826&lt;650,"Medium Risk",I826&lt;750,"Low Risk",I826&gt;=750,"Very Low Risk")</f>
        <v>High Risk</v>
      </c>
    </row>
    <row r="827" spans="1:18">
      <c r="A827" t="s">
        <v>859</v>
      </c>
      <c r="B827">
        <v>65</v>
      </c>
      <c r="C827" t="s">
        <v>22</v>
      </c>
      <c r="D827" t="s">
        <v>16</v>
      </c>
      <c r="E827" t="s">
        <v>17</v>
      </c>
      <c r="F827" t="s">
        <v>18</v>
      </c>
      <c r="G827">
        <v>27357.119999999999</v>
      </c>
      <c r="H827">
        <v>37374.29</v>
      </c>
      <c r="I827">
        <v>551</v>
      </c>
      <c r="J827">
        <v>191419.45</v>
      </c>
      <c r="K827" t="s">
        <v>38</v>
      </c>
      <c r="L827">
        <v>5</v>
      </c>
      <c r="M827" s="1">
        <v>44527</v>
      </c>
      <c r="N827" t="s">
        <v>20</v>
      </c>
      <c r="O827" t="str" cm="1">
        <f t="array" ref="O827">_xlfn.IFS(L827&lt;=15, "Low Engagement", L827&lt;=35, "Active", L827&lt;=60, "Highly Active", L827&gt;60, "Power User")</f>
        <v>Low Engagement</v>
      </c>
      <c r="P827" t="str" cm="1">
        <f t="array" ref="P827">_xlfn.IFS(B827&lt;=25,"Youth",B827&lt;=35,"Young Adult",B827&lt;=50,"Adult",B827&lt;=70,"Senior")</f>
        <v>Senior</v>
      </c>
      <c r="Q827" t="str" cm="1">
        <f t="array" ref="Q827">_xlfn.IFS(G827&lt;10000,"Low Value",G827&lt;=50000,"Mid Value",G827&lt;=150000,"High Value",G827&gt;150000,"Premium")</f>
        <v>Mid Value</v>
      </c>
      <c r="R827" t="str" cm="1">
        <f t="array" ref="R827">_xlfn.IFS(I827&lt;500,"High Risk",I827&lt;650,"Medium Risk",I827&lt;750,"Low Risk",I827&gt;=750,"Very Low Risk")</f>
        <v>Medium Risk</v>
      </c>
    </row>
    <row r="828" spans="1:18">
      <c r="A828" t="s">
        <v>860</v>
      </c>
      <c r="B828">
        <v>23</v>
      </c>
      <c r="C828" t="s">
        <v>22</v>
      </c>
      <c r="D828" t="s">
        <v>29</v>
      </c>
      <c r="E828" t="s">
        <v>27</v>
      </c>
      <c r="F828" t="s">
        <v>18</v>
      </c>
      <c r="G828">
        <v>51938.17</v>
      </c>
      <c r="H828">
        <v>110915.91</v>
      </c>
      <c r="I828">
        <v>640</v>
      </c>
      <c r="J828">
        <v>28203.02</v>
      </c>
      <c r="K828" t="s">
        <v>25</v>
      </c>
      <c r="L828">
        <v>15</v>
      </c>
      <c r="M828" s="1">
        <v>43887</v>
      </c>
      <c r="N828" t="s">
        <v>20</v>
      </c>
      <c r="O828" t="str" cm="1">
        <f t="array" ref="O828">_xlfn.IFS(L828&lt;=15, "Low Engagement", L828&lt;=35, "Active", L828&lt;=60, "Highly Active", L828&gt;60, "Power User")</f>
        <v>Low Engagement</v>
      </c>
      <c r="P828" t="str" cm="1">
        <f t="array" ref="P828">_xlfn.IFS(B828&lt;=25,"Youth",B828&lt;=35,"Young Adult",B828&lt;=50,"Adult",B828&lt;=70,"Senior")</f>
        <v>Youth</v>
      </c>
      <c r="Q828" t="str" cm="1">
        <f t="array" ref="Q828">_xlfn.IFS(G828&lt;10000,"Low Value",G828&lt;=50000,"Mid Value",G828&lt;=150000,"High Value",G828&gt;150000,"Premium")</f>
        <v>High Value</v>
      </c>
      <c r="R828" t="str" cm="1">
        <f t="array" ref="R828">_xlfn.IFS(I828&lt;500,"High Risk",I828&lt;650,"Medium Risk",I828&lt;750,"Low Risk",I828&gt;=750,"Very Low Risk")</f>
        <v>Medium Risk</v>
      </c>
    </row>
    <row r="829" spans="1:18">
      <c r="A829" t="s">
        <v>861</v>
      </c>
      <c r="B829">
        <v>45</v>
      </c>
      <c r="C829" t="s">
        <v>15</v>
      </c>
      <c r="D829" t="s">
        <v>29</v>
      </c>
      <c r="E829" t="s">
        <v>27</v>
      </c>
      <c r="F829" t="s">
        <v>33</v>
      </c>
      <c r="G829">
        <v>24963.94</v>
      </c>
      <c r="H829">
        <v>75872.39</v>
      </c>
      <c r="I829">
        <v>352</v>
      </c>
      <c r="J829">
        <v>41867.199999999997</v>
      </c>
      <c r="K829" t="s">
        <v>19</v>
      </c>
      <c r="L829">
        <v>51</v>
      </c>
      <c r="M829" s="1">
        <v>44113</v>
      </c>
      <c r="N829" t="s">
        <v>35</v>
      </c>
      <c r="O829" t="str" cm="1">
        <f t="array" ref="O829">_xlfn.IFS(L829&lt;=15, "Low Engagement", L829&lt;=35, "Active", L829&lt;=60, "Highly Active", L829&gt;60, "Power User")</f>
        <v>Highly Active</v>
      </c>
      <c r="P829" t="str" cm="1">
        <f t="array" ref="P829">_xlfn.IFS(B829&lt;=25,"Youth",B829&lt;=35,"Young Adult",B829&lt;=50,"Adult",B829&lt;=70,"Senior")</f>
        <v>Adult</v>
      </c>
      <c r="Q829" t="str" cm="1">
        <f t="array" ref="Q829">_xlfn.IFS(G829&lt;10000,"Low Value",G829&lt;=50000,"Mid Value",G829&lt;=150000,"High Value",G829&gt;150000,"Premium")</f>
        <v>Mid Value</v>
      </c>
      <c r="R829" t="str" cm="1">
        <f t="array" ref="R829">_xlfn.IFS(I829&lt;500,"High Risk",I829&lt;650,"Medium Risk",I829&lt;750,"Low Risk",I829&gt;=750,"Very Low Risk")</f>
        <v>High Risk</v>
      </c>
    </row>
    <row r="830" spans="1:18">
      <c r="A830" t="s">
        <v>862</v>
      </c>
      <c r="B830">
        <v>34</v>
      </c>
      <c r="C830" t="s">
        <v>22</v>
      </c>
      <c r="D830" t="s">
        <v>23</v>
      </c>
      <c r="E830" t="s">
        <v>17</v>
      </c>
      <c r="F830" t="s">
        <v>18</v>
      </c>
      <c r="G830">
        <v>66351.77</v>
      </c>
      <c r="H830">
        <v>220264.2</v>
      </c>
      <c r="I830">
        <v>429</v>
      </c>
      <c r="J830">
        <v>47196.47</v>
      </c>
      <c r="K830" t="s">
        <v>25</v>
      </c>
      <c r="L830">
        <v>42</v>
      </c>
      <c r="M830" s="1">
        <v>43919</v>
      </c>
      <c r="N830" t="s">
        <v>20</v>
      </c>
      <c r="O830" t="str" cm="1">
        <f t="array" ref="O830">_xlfn.IFS(L830&lt;=15, "Low Engagement", L830&lt;=35, "Active", L830&lt;=60, "Highly Active", L830&gt;60, "Power User")</f>
        <v>Highly Active</v>
      </c>
      <c r="P830" t="str" cm="1">
        <f t="array" ref="P830">_xlfn.IFS(B830&lt;=25,"Youth",B830&lt;=35,"Young Adult",B830&lt;=50,"Adult",B830&lt;=70,"Senior")</f>
        <v>Young Adult</v>
      </c>
      <c r="Q830" t="str" cm="1">
        <f t="array" ref="Q830">_xlfn.IFS(G830&lt;10000,"Low Value",G830&lt;=50000,"Mid Value",G830&lt;=150000,"High Value",G830&gt;150000,"Premium")</f>
        <v>High Value</v>
      </c>
      <c r="R830" t="str" cm="1">
        <f t="array" ref="R830">_xlfn.IFS(I830&lt;500,"High Risk",I830&lt;650,"Medium Risk",I830&lt;750,"Low Risk",I830&gt;=750,"Very Low Risk")</f>
        <v>High Risk</v>
      </c>
    </row>
    <row r="831" spans="1:18">
      <c r="A831" t="s">
        <v>863</v>
      </c>
      <c r="B831">
        <v>22</v>
      </c>
      <c r="C831" t="s">
        <v>22</v>
      </c>
      <c r="D831" t="s">
        <v>23</v>
      </c>
      <c r="E831" t="s">
        <v>27</v>
      </c>
      <c r="F831" t="s">
        <v>33</v>
      </c>
      <c r="G831">
        <v>127051.1</v>
      </c>
      <c r="H831">
        <v>192708.11</v>
      </c>
      <c r="I831">
        <v>492</v>
      </c>
      <c r="J831">
        <v>21907.73</v>
      </c>
      <c r="K831" t="s">
        <v>25</v>
      </c>
      <c r="L831">
        <v>8</v>
      </c>
      <c r="M831" s="1">
        <v>43600</v>
      </c>
      <c r="N831" t="s">
        <v>20</v>
      </c>
      <c r="O831" t="str" cm="1">
        <f t="array" ref="O831">_xlfn.IFS(L831&lt;=15, "Low Engagement", L831&lt;=35, "Active", L831&lt;=60, "Highly Active", L831&gt;60, "Power User")</f>
        <v>Low Engagement</v>
      </c>
      <c r="P831" t="str" cm="1">
        <f t="array" ref="P831">_xlfn.IFS(B831&lt;=25,"Youth",B831&lt;=35,"Young Adult",B831&lt;=50,"Adult",B831&lt;=70,"Senior")</f>
        <v>Youth</v>
      </c>
      <c r="Q831" t="str" cm="1">
        <f t="array" ref="Q831">_xlfn.IFS(G831&lt;10000,"Low Value",G831&lt;=50000,"Mid Value",G831&lt;=150000,"High Value",G831&gt;150000,"Premium")</f>
        <v>High Value</v>
      </c>
      <c r="R831" t="str" cm="1">
        <f t="array" ref="R831">_xlfn.IFS(I831&lt;500,"High Risk",I831&lt;650,"Medium Risk",I831&lt;750,"Low Risk",I831&gt;=750,"Very Low Risk")</f>
        <v>High Risk</v>
      </c>
    </row>
    <row r="832" spans="1:18">
      <c r="A832" t="s">
        <v>864</v>
      </c>
      <c r="B832">
        <v>48</v>
      </c>
      <c r="C832" t="s">
        <v>22</v>
      </c>
      <c r="D832" t="s">
        <v>23</v>
      </c>
      <c r="E832" t="s">
        <v>27</v>
      </c>
      <c r="F832" t="s">
        <v>18</v>
      </c>
      <c r="G832">
        <v>72126.28</v>
      </c>
      <c r="H832">
        <v>147465.60999999999</v>
      </c>
      <c r="I832">
        <v>356</v>
      </c>
      <c r="J832">
        <v>43739.16</v>
      </c>
      <c r="K832" t="s">
        <v>19</v>
      </c>
      <c r="L832">
        <v>56</v>
      </c>
      <c r="M832" s="1">
        <v>43403</v>
      </c>
      <c r="N832" t="s">
        <v>20</v>
      </c>
      <c r="O832" t="str" cm="1">
        <f t="array" ref="O832">_xlfn.IFS(L832&lt;=15, "Low Engagement", L832&lt;=35, "Active", L832&lt;=60, "Highly Active", L832&gt;60, "Power User")</f>
        <v>Highly Active</v>
      </c>
      <c r="P832" t="str" cm="1">
        <f t="array" ref="P832">_xlfn.IFS(B832&lt;=25,"Youth",B832&lt;=35,"Young Adult",B832&lt;=50,"Adult",B832&lt;=70,"Senior")</f>
        <v>Adult</v>
      </c>
      <c r="Q832" t="str" cm="1">
        <f t="array" ref="Q832">_xlfn.IFS(G832&lt;10000,"Low Value",G832&lt;=50000,"Mid Value",G832&lt;=150000,"High Value",G832&gt;150000,"Premium")</f>
        <v>High Value</v>
      </c>
      <c r="R832" t="str" cm="1">
        <f t="array" ref="R832">_xlfn.IFS(I832&lt;500,"High Risk",I832&lt;650,"Medium Risk",I832&lt;750,"Low Risk",I832&gt;=750,"Very Low Risk")</f>
        <v>High Risk</v>
      </c>
    </row>
    <row r="833" spans="1:18">
      <c r="A833" t="s">
        <v>865</v>
      </c>
      <c r="B833">
        <v>22</v>
      </c>
      <c r="C833" t="s">
        <v>15</v>
      </c>
      <c r="D833" t="s">
        <v>23</v>
      </c>
      <c r="E833" t="s">
        <v>27</v>
      </c>
      <c r="F833" t="s">
        <v>33</v>
      </c>
      <c r="G833">
        <v>83256.19</v>
      </c>
      <c r="H833">
        <v>180778.77</v>
      </c>
      <c r="I833">
        <v>396</v>
      </c>
      <c r="J833">
        <v>6208.16</v>
      </c>
      <c r="K833" t="s">
        <v>19</v>
      </c>
      <c r="L833">
        <v>9</v>
      </c>
      <c r="M833" s="1">
        <v>44444</v>
      </c>
      <c r="N833" t="s">
        <v>35</v>
      </c>
      <c r="O833" t="str" cm="1">
        <f t="array" ref="O833">_xlfn.IFS(L833&lt;=15, "Low Engagement", L833&lt;=35, "Active", L833&lt;=60, "Highly Active", L833&gt;60, "Power User")</f>
        <v>Low Engagement</v>
      </c>
      <c r="P833" t="str" cm="1">
        <f t="array" ref="P833">_xlfn.IFS(B833&lt;=25,"Youth",B833&lt;=35,"Young Adult",B833&lt;=50,"Adult",B833&lt;=70,"Senior")</f>
        <v>Youth</v>
      </c>
      <c r="Q833" t="str" cm="1">
        <f t="array" ref="Q833">_xlfn.IFS(G833&lt;10000,"Low Value",G833&lt;=50000,"Mid Value",G833&lt;=150000,"High Value",G833&gt;150000,"Premium")</f>
        <v>High Value</v>
      </c>
      <c r="R833" t="str" cm="1">
        <f t="array" ref="R833">_xlfn.IFS(I833&lt;500,"High Risk",I833&lt;650,"Medium Risk",I833&lt;750,"Low Risk",I833&gt;=750,"Very Low Risk")</f>
        <v>High Risk</v>
      </c>
    </row>
    <row r="834" spans="1:18">
      <c r="A834" t="s">
        <v>866</v>
      </c>
      <c r="B834">
        <v>55</v>
      </c>
      <c r="C834" t="s">
        <v>22</v>
      </c>
      <c r="D834" t="s">
        <v>29</v>
      </c>
      <c r="E834" t="s">
        <v>17</v>
      </c>
      <c r="F834" t="s">
        <v>33</v>
      </c>
      <c r="G834">
        <v>16316.22</v>
      </c>
      <c r="H834">
        <v>146846.72</v>
      </c>
      <c r="I834">
        <v>497</v>
      </c>
      <c r="J834">
        <v>22491.41</v>
      </c>
      <c r="K834" t="s">
        <v>19</v>
      </c>
      <c r="L834">
        <v>11</v>
      </c>
      <c r="M834" s="1">
        <v>44509</v>
      </c>
      <c r="N834" t="s">
        <v>20</v>
      </c>
      <c r="O834" t="str" cm="1">
        <f t="array" ref="O834">_xlfn.IFS(L834&lt;=15, "Low Engagement", L834&lt;=35, "Active", L834&lt;=60, "Highly Active", L834&gt;60, "Power User")</f>
        <v>Low Engagement</v>
      </c>
      <c r="P834" t="str" cm="1">
        <f t="array" ref="P834">_xlfn.IFS(B834&lt;=25,"Youth",B834&lt;=35,"Young Adult",B834&lt;=50,"Adult",B834&lt;=70,"Senior")</f>
        <v>Senior</v>
      </c>
      <c r="Q834" t="str" cm="1">
        <f t="array" ref="Q834">_xlfn.IFS(G834&lt;10000,"Low Value",G834&lt;=50000,"Mid Value",G834&lt;=150000,"High Value",G834&gt;150000,"Premium")</f>
        <v>Mid Value</v>
      </c>
      <c r="R834" t="str" cm="1">
        <f t="array" ref="R834">_xlfn.IFS(I834&lt;500,"High Risk",I834&lt;650,"Medium Risk",I834&lt;750,"Low Risk",I834&gt;=750,"Very Low Risk")</f>
        <v>High Risk</v>
      </c>
    </row>
    <row r="835" spans="1:18">
      <c r="A835" t="s">
        <v>867</v>
      </c>
      <c r="B835">
        <v>20</v>
      </c>
      <c r="C835" t="s">
        <v>15</v>
      </c>
      <c r="D835" t="s">
        <v>16</v>
      </c>
      <c r="E835" t="s">
        <v>17</v>
      </c>
      <c r="F835" t="s">
        <v>31</v>
      </c>
      <c r="G835">
        <v>187021</v>
      </c>
      <c r="H835">
        <v>236059.41</v>
      </c>
      <c r="I835">
        <v>446</v>
      </c>
      <c r="J835">
        <v>45220.43</v>
      </c>
      <c r="K835" t="s">
        <v>25</v>
      </c>
      <c r="L835">
        <v>22</v>
      </c>
      <c r="M835" s="1">
        <v>43112</v>
      </c>
      <c r="N835" t="s">
        <v>35</v>
      </c>
      <c r="O835" t="str" cm="1">
        <f t="array" ref="O835">_xlfn.IFS(L835&lt;=15, "Low Engagement", L835&lt;=35, "Active", L835&lt;=60, "Highly Active", L835&gt;60, "Power User")</f>
        <v>Active</v>
      </c>
      <c r="P835" t="str" cm="1">
        <f t="array" ref="P835">_xlfn.IFS(B835&lt;=25,"Youth",B835&lt;=35,"Young Adult",B835&lt;=50,"Adult",B835&lt;=70,"Senior")</f>
        <v>Youth</v>
      </c>
      <c r="Q835" t="str" cm="1">
        <f t="array" ref="Q835">_xlfn.IFS(G835&lt;10000,"Low Value",G835&lt;=50000,"Mid Value",G835&lt;=150000,"High Value",G835&gt;150000,"Premium")</f>
        <v>Premium</v>
      </c>
      <c r="R835" t="str" cm="1">
        <f t="array" ref="R835">_xlfn.IFS(I835&lt;500,"High Risk",I835&lt;650,"Medium Risk",I835&lt;750,"Low Risk",I835&gt;=750,"Very Low Risk")</f>
        <v>High Risk</v>
      </c>
    </row>
    <row r="836" spans="1:18">
      <c r="A836" t="s">
        <v>868</v>
      </c>
      <c r="B836">
        <v>40</v>
      </c>
      <c r="C836" t="s">
        <v>22</v>
      </c>
      <c r="D836" t="s">
        <v>23</v>
      </c>
      <c r="E836" t="s">
        <v>24</v>
      </c>
      <c r="F836" t="s">
        <v>18</v>
      </c>
      <c r="G836">
        <v>70843.47</v>
      </c>
      <c r="H836">
        <v>16860.87</v>
      </c>
      <c r="I836">
        <v>594</v>
      </c>
      <c r="J836">
        <v>55650.29</v>
      </c>
      <c r="K836" t="s">
        <v>38</v>
      </c>
      <c r="L836">
        <v>34</v>
      </c>
      <c r="M836" s="1">
        <v>44929</v>
      </c>
      <c r="N836" t="s">
        <v>20</v>
      </c>
      <c r="O836" t="str" cm="1">
        <f t="array" ref="O836">_xlfn.IFS(L836&lt;=15, "Low Engagement", L836&lt;=35, "Active", L836&lt;=60, "Highly Active", L836&gt;60, "Power User")</f>
        <v>Active</v>
      </c>
      <c r="P836" t="str" cm="1">
        <f t="array" ref="P836">_xlfn.IFS(B836&lt;=25,"Youth",B836&lt;=35,"Young Adult",B836&lt;=50,"Adult",B836&lt;=70,"Senior")</f>
        <v>Adult</v>
      </c>
      <c r="Q836" t="str" cm="1">
        <f t="array" ref="Q836">_xlfn.IFS(G836&lt;10000,"Low Value",G836&lt;=50000,"Mid Value",G836&lt;=150000,"High Value",G836&gt;150000,"Premium")</f>
        <v>High Value</v>
      </c>
      <c r="R836" t="str" cm="1">
        <f t="array" ref="R836">_xlfn.IFS(I836&lt;500,"High Risk",I836&lt;650,"Medium Risk",I836&lt;750,"Low Risk",I836&gt;=750,"Very Low Risk")</f>
        <v>Medium Risk</v>
      </c>
    </row>
    <row r="837" spans="1:18">
      <c r="A837" t="s">
        <v>869</v>
      </c>
      <c r="B837">
        <v>54</v>
      </c>
      <c r="C837" t="s">
        <v>15</v>
      </c>
      <c r="D837" t="s">
        <v>41</v>
      </c>
      <c r="E837" t="s">
        <v>24</v>
      </c>
      <c r="F837" t="s">
        <v>18</v>
      </c>
      <c r="G837">
        <v>74840.56</v>
      </c>
      <c r="H837">
        <v>14217.51</v>
      </c>
      <c r="I837">
        <v>311</v>
      </c>
      <c r="J837">
        <v>20214.86</v>
      </c>
      <c r="K837" t="s">
        <v>25</v>
      </c>
      <c r="L837">
        <v>35</v>
      </c>
      <c r="M837" s="1">
        <v>44638</v>
      </c>
      <c r="N837" t="s">
        <v>35</v>
      </c>
      <c r="O837" t="str" cm="1">
        <f t="array" ref="O837">_xlfn.IFS(L837&lt;=15, "Low Engagement", L837&lt;=35, "Active", L837&lt;=60, "Highly Active", L837&gt;60, "Power User")</f>
        <v>Active</v>
      </c>
      <c r="P837" t="str" cm="1">
        <f t="array" ref="P837">_xlfn.IFS(B837&lt;=25,"Youth",B837&lt;=35,"Young Adult",B837&lt;=50,"Adult",B837&lt;=70,"Senior")</f>
        <v>Senior</v>
      </c>
      <c r="Q837" t="str" cm="1">
        <f t="array" ref="Q837">_xlfn.IFS(G837&lt;10000,"Low Value",G837&lt;=50000,"Mid Value",G837&lt;=150000,"High Value",G837&gt;150000,"Premium")</f>
        <v>High Value</v>
      </c>
      <c r="R837" t="str" cm="1">
        <f t="array" ref="R837">_xlfn.IFS(I837&lt;500,"High Risk",I837&lt;650,"Medium Risk",I837&lt;750,"Low Risk",I837&gt;=750,"Very Low Risk")</f>
        <v>High Risk</v>
      </c>
    </row>
    <row r="838" spans="1:18">
      <c r="A838" t="s">
        <v>870</v>
      </c>
      <c r="B838">
        <v>54</v>
      </c>
      <c r="C838" t="s">
        <v>15</v>
      </c>
      <c r="D838" t="s">
        <v>23</v>
      </c>
      <c r="E838" t="s">
        <v>17</v>
      </c>
      <c r="F838" t="s">
        <v>31</v>
      </c>
      <c r="G838">
        <v>159962.71</v>
      </c>
      <c r="H838">
        <v>162177.64000000001</v>
      </c>
      <c r="I838">
        <v>632</v>
      </c>
      <c r="J838">
        <v>142471.74</v>
      </c>
      <c r="K838" t="s">
        <v>38</v>
      </c>
      <c r="L838">
        <v>13</v>
      </c>
      <c r="M838" s="1">
        <v>44863</v>
      </c>
      <c r="N838" t="s">
        <v>20</v>
      </c>
      <c r="O838" t="str" cm="1">
        <f t="array" ref="O838">_xlfn.IFS(L838&lt;=15, "Low Engagement", L838&lt;=35, "Active", L838&lt;=60, "Highly Active", L838&gt;60, "Power User")</f>
        <v>Low Engagement</v>
      </c>
      <c r="P838" t="str" cm="1">
        <f t="array" ref="P838">_xlfn.IFS(B838&lt;=25,"Youth",B838&lt;=35,"Young Adult",B838&lt;=50,"Adult",B838&lt;=70,"Senior")</f>
        <v>Senior</v>
      </c>
      <c r="Q838" t="str" cm="1">
        <f t="array" ref="Q838">_xlfn.IFS(G838&lt;10000,"Low Value",G838&lt;=50000,"Mid Value",G838&lt;=150000,"High Value",G838&gt;150000,"Premium")</f>
        <v>Premium</v>
      </c>
      <c r="R838" t="str" cm="1">
        <f t="array" ref="R838">_xlfn.IFS(I838&lt;500,"High Risk",I838&lt;650,"Medium Risk",I838&lt;750,"Low Risk",I838&gt;=750,"Very Low Risk")</f>
        <v>Medium Risk</v>
      </c>
    </row>
    <row r="839" spans="1:18">
      <c r="A839" t="s">
        <v>871</v>
      </c>
      <c r="B839">
        <v>27</v>
      </c>
      <c r="C839" t="s">
        <v>22</v>
      </c>
      <c r="D839" t="s">
        <v>37</v>
      </c>
      <c r="E839" t="s">
        <v>24</v>
      </c>
      <c r="F839" t="s">
        <v>31</v>
      </c>
      <c r="G839">
        <v>150809.97</v>
      </c>
      <c r="H839">
        <v>12517.32</v>
      </c>
      <c r="I839">
        <v>519</v>
      </c>
      <c r="J839">
        <v>185967.69</v>
      </c>
      <c r="K839" t="s">
        <v>38</v>
      </c>
      <c r="L839">
        <v>11</v>
      </c>
      <c r="M839" s="1">
        <v>44678</v>
      </c>
      <c r="N839" t="s">
        <v>20</v>
      </c>
      <c r="O839" t="str" cm="1">
        <f t="array" ref="O839">_xlfn.IFS(L839&lt;=15, "Low Engagement", L839&lt;=35, "Active", L839&lt;=60, "Highly Active", L839&gt;60, "Power User")</f>
        <v>Low Engagement</v>
      </c>
      <c r="P839" t="str" cm="1">
        <f t="array" ref="P839">_xlfn.IFS(B839&lt;=25,"Youth",B839&lt;=35,"Young Adult",B839&lt;=50,"Adult",B839&lt;=70,"Senior")</f>
        <v>Young Adult</v>
      </c>
      <c r="Q839" t="str" cm="1">
        <f t="array" ref="Q839">_xlfn.IFS(G839&lt;10000,"Low Value",G839&lt;=50000,"Mid Value",G839&lt;=150000,"High Value",G839&gt;150000,"Premium")</f>
        <v>Premium</v>
      </c>
      <c r="R839" t="str" cm="1">
        <f t="array" ref="R839">_xlfn.IFS(I839&lt;500,"High Risk",I839&lt;650,"Medium Risk",I839&lt;750,"Low Risk",I839&gt;=750,"Very Low Risk")</f>
        <v>Medium Risk</v>
      </c>
    </row>
    <row r="840" spans="1:18">
      <c r="A840" t="s">
        <v>872</v>
      </c>
      <c r="B840">
        <v>27</v>
      </c>
      <c r="C840" t="s">
        <v>22</v>
      </c>
      <c r="D840" t="s">
        <v>16</v>
      </c>
      <c r="E840" t="s">
        <v>27</v>
      </c>
      <c r="F840" t="s">
        <v>18</v>
      </c>
      <c r="G840">
        <v>44670.5</v>
      </c>
      <c r="H840">
        <v>149086.19</v>
      </c>
      <c r="I840">
        <v>697</v>
      </c>
      <c r="J840">
        <v>58571.99</v>
      </c>
      <c r="K840" t="s">
        <v>38</v>
      </c>
      <c r="L840">
        <v>32</v>
      </c>
      <c r="M840" s="1">
        <v>44914</v>
      </c>
      <c r="N840" t="s">
        <v>20</v>
      </c>
      <c r="O840" t="str" cm="1">
        <f t="array" ref="O840">_xlfn.IFS(L840&lt;=15, "Low Engagement", L840&lt;=35, "Active", L840&lt;=60, "Highly Active", L840&gt;60, "Power User")</f>
        <v>Active</v>
      </c>
      <c r="P840" t="str" cm="1">
        <f t="array" ref="P840">_xlfn.IFS(B840&lt;=25,"Youth",B840&lt;=35,"Young Adult",B840&lt;=50,"Adult",B840&lt;=70,"Senior")</f>
        <v>Young Adult</v>
      </c>
      <c r="Q840" t="str" cm="1">
        <f t="array" ref="Q840">_xlfn.IFS(G840&lt;10000,"Low Value",G840&lt;=50000,"Mid Value",G840&lt;=150000,"High Value",G840&gt;150000,"Premium")</f>
        <v>Mid Value</v>
      </c>
      <c r="R840" t="str" cm="1">
        <f t="array" ref="R840">_xlfn.IFS(I840&lt;500,"High Risk",I840&lt;650,"Medium Risk",I840&lt;750,"Low Risk",I840&gt;=750,"Very Low Risk")</f>
        <v>Low Risk</v>
      </c>
    </row>
    <row r="841" spans="1:18">
      <c r="A841" t="s">
        <v>873</v>
      </c>
      <c r="B841">
        <v>36</v>
      </c>
      <c r="C841" t="s">
        <v>15</v>
      </c>
      <c r="D841" t="s">
        <v>23</v>
      </c>
      <c r="E841" t="s">
        <v>27</v>
      </c>
      <c r="F841" t="s">
        <v>18</v>
      </c>
      <c r="G841">
        <v>73628.56</v>
      </c>
      <c r="H841">
        <v>73024.350000000006</v>
      </c>
      <c r="I841">
        <v>641</v>
      </c>
      <c r="J841">
        <v>156022.24</v>
      </c>
      <c r="K841" t="s">
        <v>25</v>
      </c>
      <c r="L841">
        <v>42</v>
      </c>
      <c r="M841" s="1">
        <v>43319</v>
      </c>
      <c r="N841" t="s">
        <v>20</v>
      </c>
      <c r="O841" t="str" cm="1">
        <f t="array" ref="O841">_xlfn.IFS(L841&lt;=15, "Low Engagement", L841&lt;=35, "Active", L841&lt;=60, "Highly Active", L841&gt;60, "Power User")</f>
        <v>Highly Active</v>
      </c>
      <c r="P841" t="str" cm="1">
        <f t="array" ref="P841">_xlfn.IFS(B841&lt;=25,"Youth",B841&lt;=35,"Young Adult",B841&lt;=50,"Adult",B841&lt;=70,"Senior")</f>
        <v>Adult</v>
      </c>
      <c r="Q841" t="str" cm="1">
        <f t="array" ref="Q841">_xlfn.IFS(G841&lt;10000,"Low Value",G841&lt;=50000,"Mid Value",G841&lt;=150000,"High Value",G841&gt;150000,"Premium")</f>
        <v>High Value</v>
      </c>
      <c r="R841" t="str" cm="1">
        <f t="array" ref="R841">_xlfn.IFS(I841&lt;500,"High Risk",I841&lt;650,"Medium Risk",I841&lt;750,"Low Risk",I841&gt;=750,"Very Low Risk")</f>
        <v>Medium Risk</v>
      </c>
    </row>
    <row r="842" spans="1:18">
      <c r="A842" t="s">
        <v>874</v>
      </c>
      <c r="B842">
        <v>34</v>
      </c>
      <c r="C842" t="s">
        <v>22</v>
      </c>
      <c r="D842" t="s">
        <v>23</v>
      </c>
      <c r="E842" t="s">
        <v>24</v>
      </c>
      <c r="F842" t="s">
        <v>31</v>
      </c>
      <c r="G842">
        <v>126880.22</v>
      </c>
      <c r="H842">
        <v>16191.59</v>
      </c>
      <c r="I842">
        <v>811</v>
      </c>
      <c r="J842">
        <v>418700.58</v>
      </c>
      <c r="K842" t="s">
        <v>25</v>
      </c>
      <c r="L842">
        <v>59</v>
      </c>
      <c r="M842" s="1">
        <v>44695</v>
      </c>
      <c r="N842" t="s">
        <v>35</v>
      </c>
      <c r="O842" t="str" cm="1">
        <f t="array" ref="O842">_xlfn.IFS(L842&lt;=15, "Low Engagement", L842&lt;=35, "Active", L842&lt;=60, "Highly Active", L842&gt;60, "Power User")</f>
        <v>Highly Active</v>
      </c>
      <c r="P842" t="str" cm="1">
        <f t="array" ref="P842">_xlfn.IFS(B842&lt;=25,"Youth",B842&lt;=35,"Young Adult",B842&lt;=50,"Adult",B842&lt;=70,"Senior")</f>
        <v>Young Adult</v>
      </c>
      <c r="Q842" t="str" cm="1">
        <f t="array" ref="Q842">_xlfn.IFS(G842&lt;10000,"Low Value",G842&lt;=50000,"Mid Value",G842&lt;=150000,"High Value",G842&gt;150000,"Premium")</f>
        <v>High Value</v>
      </c>
      <c r="R842" t="str" cm="1">
        <f t="array" ref="R842">_xlfn.IFS(I842&lt;500,"High Risk",I842&lt;650,"Medium Risk",I842&lt;750,"Low Risk",I842&gt;=750,"Very Low Risk")</f>
        <v>Very Low Risk</v>
      </c>
    </row>
    <row r="843" spans="1:18">
      <c r="A843" t="s">
        <v>875</v>
      </c>
      <c r="B843">
        <v>38</v>
      </c>
      <c r="C843" t="s">
        <v>22</v>
      </c>
      <c r="D843" t="s">
        <v>16</v>
      </c>
      <c r="E843" t="s">
        <v>27</v>
      </c>
      <c r="F843" t="s">
        <v>31</v>
      </c>
      <c r="G843">
        <v>171533.19</v>
      </c>
      <c r="H843">
        <v>191555.17</v>
      </c>
      <c r="I843">
        <v>471</v>
      </c>
      <c r="J843">
        <v>46827.07</v>
      </c>
      <c r="K843" t="s">
        <v>19</v>
      </c>
      <c r="L843">
        <v>15</v>
      </c>
      <c r="M843" s="1">
        <v>43971</v>
      </c>
      <c r="N843" t="s">
        <v>20</v>
      </c>
      <c r="O843" t="str" cm="1">
        <f t="array" ref="O843">_xlfn.IFS(L843&lt;=15, "Low Engagement", L843&lt;=35, "Active", L843&lt;=60, "Highly Active", L843&gt;60, "Power User")</f>
        <v>Low Engagement</v>
      </c>
      <c r="P843" t="str" cm="1">
        <f t="array" ref="P843">_xlfn.IFS(B843&lt;=25,"Youth",B843&lt;=35,"Young Adult",B843&lt;=50,"Adult",B843&lt;=70,"Senior")</f>
        <v>Adult</v>
      </c>
      <c r="Q843" t="str" cm="1">
        <f t="array" ref="Q843">_xlfn.IFS(G843&lt;10000,"Low Value",G843&lt;=50000,"Mid Value",G843&lt;=150000,"High Value",G843&gt;150000,"Premium")</f>
        <v>Premium</v>
      </c>
      <c r="R843" t="str" cm="1">
        <f t="array" ref="R843">_xlfn.IFS(I843&lt;500,"High Risk",I843&lt;650,"Medium Risk",I843&lt;750,"Low Risk",I843&gt;=750,"Very Low Risk")</f>
        <v>High Risk</v>
      </c>
    </row>
    <row r="844" spans="1:18">
      <c r="A844" t="s">
        <v>876</v>
      </c>
      <c r="B844">
        <v>31</v>
      </c>
      <c r="C844" t="s">
        <v>22</v>
      </c>
      <c r="D844" t="s">
        <v>23</v>
      </c>
      <c r="E844" t="s">
        <v>47</v>
      </c>
      <c r="F844" t="s">
        <v>18</v>
      </c>
      <c r="G844">
        <v>80443.520000000004</v>
      </c>
      <c r="H844">
        <v>16630.98</v>
      </c>
      <c r="I844">
        <v>767</v>
      </c>
      <c r="J844">
        <v>73360.03</v>
      </c>
      <c r="K844" t="s">
        <v>25</v>
      </c>
      <c r="L844">
        <v>38</v>
      </c>
      <c r="M844" s="1">
        <v>43549</v>
      </c>
      <c r="N844" t="s">
        <v>20</v>
      </c>
      <c r="O844" t="str" cm="1">
        <f t="array" ref="O844">_xlfn.IFS(L844&lt;=15, "Low Engagement", L844&lt;=35, "Active", L844&lt;=60, "Highly Active", L844&gt;60, "Power User")</f>
        <v>Highly Active</v>
      </c>
      <c r="P844" t="str" cm="1">
        <f t="array" ref="P844">_xlfn.IFS(B844&lt;=25,"Youth",B844&lt;=35,"Young Adult",B844&lt;=50,"Adult",B844&lt;=70,"Senior")</f>
        <v>Young Adult</v>
      </c>
      <c r="Q844" t="str" cm="1">
        <f t="array" ref="Q844">_xlfn.IFS(G844&lt;10000,"Low Value",G844&lt;=50000,"Mid Value",G844&lt;=150000,"High Value",G844&gt;150000,"Premium")</f>
        <v>High Value</v>
      </c>
      <c r="R844" t="str" cm="1">
        <f t="array" ref="R844">_xlfn.IFS(I844&lt;500,"High Risk",I844&lt;650,"Medium Risk",I844&lt;750,"Low Risk",I844&gt;=750,"Very Low Risk")</f>
        <v>Very Low Risk</v>
      </c>
    </row>
    <row r="845" spans="1:18">
      <c r="A845" t="s">
        <v>877</v>
      </c>
      <c r="B845">
        <v>26</v>
      </c>
      <c r="C845" t="s">
        <v>15</v>
      </c>
      <c r="D845" t="s">
        <v>41</v>
      </c>
      <c r="E845" t="s">
        <v>17</v>
      </c>
      <c r="F845" t="s">
        <v>18</v>
      </c>
      <c r="G845">
        <v>5096.0600000000004</v>
      </c>
      <c r="H845">
        <v>216298.81</v>
      </c>
      <c r="I845">
        <v>465</v>
      </c>
      <c r="J845">
        <v>47213.27</v>
      </c>
      <c r="K845" t="s">
        <v>19</v>
      </c>
      <c r="L845">
        <v>1</v>
      </c>
      <c r="M845" s="1">
        <v>43461</v>
      </c>
      <c r="N845" t="s">
        <v>20</v>
      </c>
      <c r="O845" t="str" cm="1">
        <f t="array" ref="O845">_xlfn.IFS(L845&lt;=15, "Low Engagement", L845&lt;=35, "Active", L845&lt;=60, "Highly Active", L845&gt;60, "Power User")</f>
        <v>Low Engagement</v>
      </c>
      <c r="P845" t="str" cm="1">
        <f t="array" ref="P845">_xlfn.IFS(B845&lt;=25,"Youth",B845&lt;=35,"Young Adult",B845&lt;=50,"Adult",B845&lt;=70,"Senior")</f>
        <v>Young Adult</v>
      </c>
      <c r="Q845" t="str" cm="1">
        <f t="array" ref="Q845">_xlfn.IFS(G845&lt;10000,"Low Value",G845&lt;=50000,"Mid Value",G845&lt;=150000,"High Value",G845&gt;150000,"Premium")</f>
        <v>Low Value</v>
      </c>
      <c r="R845" t="str" cm="1">
        <f t="array" ref="R845">_xlfn.IFS(I845&lt;500,"High Risk",I845&lt;650,"Medium Risk",I845&lt;750,"Low Risk",I845&gt;=750,"Very Low Risk")</f>
        <v>High Risk</v>
      </c>
    </row>
    <row r="846" spans="1:18">
      <c r="A846" t="s">
        <v>878</v>
      </c>
      <c r="B846">
        <v>63</v>
      </c>
      <c r="C846" t="s">
        <v>15</v>
      </c>
      <c r="D846" t="s">
        <v>29</v>
      </c>
      <c r="E846" t="s">
        <v>24</v>
      </c>
      <c r="F846" t="s">
        <v>33</v>
      </c>
      <c r="G846">
        <v>63044.19</v>
      </c>
      <c r="H846">
        <v>14740.52</v>
      </c>
      <c r="I846">
        <v>469</v>
      </c>
      <c r="J846">
        <v>10637.04</v>
      </c>
      <c r="K846" t="s">
        <v>19</v>
      </c>
      <c r="L846">
        <v>46</v>
      </c>
      <c r="M846" s="1">
        <v>44747</v>
      </c>
      <c r="N846" t="s">
        <v>20</v>
      </c>
      <c r="O846" t="str" cm="1">
        <f t="array" ref="O846">_xlfn.IFS(L846&lt;=15, "Low Engagement", L846&lt;=35, "Active", L846&lt;=60, "Highly Active", L846&gt;60, "Power User")</f>
        <v>Highly Active</v>
      </c>
      <c r="P846" t="str" cm="1">
        <f t="array" ref="P846">_xlfn.IFS(B846&lt;=25,"Youth",B846&lt;=35,"Young Adult",B846&lt;=50,"Adult",B846&lt;=70,"Senior")</f>
        <v>Senior</v>
      </c>
      <c r="Q846" t="str" cm="1">
        <f t="array" ref="Q846">_xlfn.IFS(G846&lt;10000,"Low Value",G846&lt;=50000,"Mid Value",G846&lt;=150000,"High Value",G846&gt;150000,"Premium")</f>
        <v>High Value</v>
      </c>
      <c r="R846" t="str" cm="1">
        <f t="array" ref="R846">_xlfn.IFS(I846&lt;500,"High Risk",I846&lt;650,"Medium Risk",I846&lt;750,"Low Risk",I846&gt;=750,"Very Low Risk")</f>
        <v>High Risk</v>
      </c>
    </row>
    <row r="847" spans="1:18">
      <c r="A847" t="s">
        <v>879</v>
      </c>
      <c r="B847">
        <v>18</v>
      </c>
      <c r="C847" t="s">
        <v>22</v>
      </c>
      <c r="D847" t="s">
        <v>41</v>
      </c>
      <c r="E847" t="s">
        <v>27</v>
      </c>
      <c r="F847" t="s">
        <v>31</v>
      </c>
      <c r="G847">
        <v>11769.65</v>
      </c>
      <c r="H847">
        <v>142582.07999999999</v>
      </c>
      <c r="I847">
        <v>811</v>
      </c>
      <c r="J847">
        <v>139756.4</v>
      </c>
      <c r="K847" t="s">
        <v>38</v>
      </c>
      <c r="L847">
        <v>50</v>
      </c>
      <c r="M847" s="1">
        <v>45062</v>
      </c>
      <c r="N847" t="s">
        <v>35</v>
      </c>
      <c r="O847" t="str" cm="1">
        <f t="array" ref="O847">_xlfn.IFS(L847&lt;=15, "Low Engagement", L847&lt;=35, "Active", L847&lt;=60, "Highly Active", L847&gt;60, "Power User")</f>
        <v>Highly Active</v>
      </c>
      <c r="P847" t="str" cm="1">
        <f t="array" ref="P847">_xlfn.IFS(B847&lt;=25,"Youth",B847&lt;=35,"Young Adult",B847&lt;=50,"Adult",B847&lt;=70,"Senior")</f>
        <v>Youth</v>
      </c>
      <c r="Q847" t="str" cm="1">
        <f t="array" ref="Q847">_xlfn.IFS(G847&lt;10000,"Low Value",G847&lt;=50000,"Mid Value",G847&lt;=150000,"High Value",G847&gt;150000,"Premium")</f>
        <v>Mid Value</v>
      </c>
      <c r="R847" t="str" cm="1">
        <f t="array" ref="R847">_xlfn.IFS(I847&lt;500,"High Risk",I847&lt;650,"Medium Risk",I847&lt;750,"Low Risk",I847&gt;=750,"Very Low Risk")</f>
        <v>Very Low Risk</v>
      </c>
    </row>
    <row r="848" spans="1:18">
      <c r="A848" t="s">
        <v>880</v>
      </c>
      <c r="B848">
        <v>68</v>
      </c>
      <c r="C848" t="s">
        <v>22</v>
      </c>
      <c r="D848" t="s">
        <v>23</v>
      </c>
      <c r="E848" t="s">
        <v>27</v>
      </c>
      <c r="F848" t="s">
        <v>45</v>
      </c>
      <c r="G848">
        <v>95933.72</v>
      </c>
      <c r="H848">
        <v>123009.57</v>
      </c>
      <c r="I848">
        <v>488</v>
      </c>
      <c r="J848">
        <v>38551.300000000003</v>
      </c>
      <c r="K848" t="s">
        <v>19</v>
      </c>
      <c r="L848">
        <v>24</v>
      </c>
      <c r="M848" s="1">
        <v>44526</v>
      </c>
      <c r="N848" t="s">
        <v>20</v>
      </c>
      <c r="O848" t="str" cm="1">
        <f t="array" ref="O848">_xlfn.IFS(L848&lt;=15, "Low Engagement", L848&lt;=35, "Active", L848&lt;=60, "Highly Active", L848&gt;60, "Power User")</f>
        <v>Active</v>
      </c>
      <c r="P848" t="str" cm="1">
        <f t="array" ref="P848">_xlfn.IFS(B848&lt;=25,"Youth",B848&lt;=35,"Young Adult",B848&lt;=50,"Adult",B848&lt;=70,"Senior")</f>
        <v>Senior</v>
      </c>
      <c r="Q848" t="str" cm="1">
        <f t="array" ref="Q848">_xlfn.IFS(G848&lt;10000,"Low Value",G848&lt;=50000,"Mid Value",G848&lt;=150000,"High Value",G848&gt;150000,"Premium")</f>
        <v>High Value</v>
      </c>
      <c r="R848" t="str" cm="1">
        <f t="array" ref="R848">_xlfn.IFS(I848&lt;500,"High Risk",I848&lt;650,"Medium Risk",I848&lt;750,"Low Risk",I848&gt;=750,"Very Low Risk")</f>
        <v>High Risk</v>
      </c>
    </row>
    <row r="849" spans="1:18">
      <c r="A849" t="s">
        <v>881</v>
      </c>
      <c r="B849">
        <v>62</v>
      </c>
      <c r="C849" t="s">
        <v>22</v>
      </c>
      <c r="D849" t="s">
        <v>16</v>
      </c>
      <c r="E849" t="s">
        <v>27</v>
      </c>
      <c r="F849" t="s">
        <v>31</v>
      </c>
      <c r="G849">
        <v>122275.09</v>
      </c>
      <c r="H849">
        <v>179880.15</v>
      </c>
      <c r="I849">
        <v>419</v>
      </c>
      <c r="J849">
        <v>31768.5</v>
      </c>
      <c r="K849" t="s">
        <v>19</v>
      </c>
      <c r="L849">
        <v>43</v>
      </c>
      <c r="M849" s="1">
        <v>44161</v>
      </c>
      <c r="N849" t="s">
        <v>20</v>
      </c>
      <c r="O849" t="str" cm="1">
        <f t="array" ref="O849">_xlfn.IFS(L849&lt;=15, "Low Engagement", L849&lt;=35, "Active", L849&lt;=60, "Highly Active", L849&gt;60, "Power User")</f>
        <v>Highly Active</v>
      </c>
      <c r="P849" t="str" cm="1">
        <f t="array" ref="P849">_xlfn.IFS(B849&lt;=25,"Youth",B849&lt;=35,"Young Adult",B849&lt;=50,"Adult",B849&lt;=70,"Senior")</f>
        <v>Senior</v>
      </c>
      <c r="Q849" t="str" cm="1">
        <f t="array" ref="Q849">_xlfn.IFS(G849&lt;10000,"Low Value",G849&lt;=50000,"Mid Value",G849&lt;=150000,"High Value",G849&gt;150000,"Premium")</f>
        <v>High Value</v>
      </c>
      <c r="R849" t="str" cm="1">
        <f t="array" ref="R849">_xlfn.IFS(I849&lt;500,"High Risk",I849&lt;650,"Medium Risk",I849&lt;750,"Low Risk",I849&gt;=750,"Very Low Risk")</f>
        <v>High Risk</v>
      </c>
    </row>
    <row r="850" spans="1:18">
      <c r="A850" t="s">
        <v>882</v>
      </c>
      <c r="B850">
        <v>30</v>
      </c>
      <c r="C850" t="s">
        <v>15</v>
      </c>
      <c r="D850" t="s">
        <v>16</v>
      </c>
      <c r="E850" t="s">
        <v>17</v>
      </c>
      <c r="F850" t="s">
        <v>18</v>
      </c>
      <c r="G850">
        <v>87508.36</v>
      </c>
      <c r="H850">
        <v>145699.48000000001</v>
      </c>
      <c r="I850">
        <v>404</v>
      </c>
      <c r="J850">
        <v>5399.77</v>
      </c>
      <c r="K850" t="s">
        <v>25</v>
      </c>
      <c r="L850">
        <v>40</v>
      </c>
      <c r="M850" s="1">
        <v>44052</v>
      </c>
      <c r="N850" t="s">
        <v>20</v>
      </c>
      <c r="O850" t="str" cm="1">
        <f t="array" ref="O850">_xlfn.IFS(L850&lt;=15, "Low Engagement", L850&lt;=35, "Active", L850&lt;=60, "Highly Active", L850&gt;60, "Power User")</f>
        <v>Highly Active</v>
      </c>
      <c r="P850" t="str" cm="1">
        <f t="array" ref="P850">_xlfn.IFS(B850&lt;=25,"Youth",B850&lt;=35,"Young Adult",B850&lt;=50,"Adult",B850&lt;=70,"Senior")</f>
        <v>Young Adult</v>
      </c>
      <c r="Q850" t="str" cm="1">
        <f t="array" ref="Q850">_xlfn.IFS(G850&lt;10000,"Low Value",G850&lt;=50000,"Mid Value",G850&lt;=150000,"High Value",G850&gt;150000,"Premium")</f>
        <v>High Value</v>
      </c>
      <c r="R850" t="str" cm="1">
        <f t="array" ref="R850">_xlfn.IFS(I850&lt;500,"High Risk",I850&lt;650,"Medium Risk",I850&lt;750,"Low Risk",I850&gt;=750,"Very Low Risk")</f>
        <v>High Risk</v>
      </c>
    </row>
    <row r="851" spans="1:18">
      <c r="A851" t="s">
        <v>883</v>
      </c>
      <c r="B851">
        <v>21</v>
      </c>
      <c r="C851" t="s">
        <v>15</v>
      </c>
      <c r="D851" t="s">
        <v>16</v>
      </c>
      <c r="E851" t="s">
        <v>17</v>
      </c>
      <c r="F851" t="s">
        <v>18</v>
      </c>
      <c r="G851">
        <v>12862.65</v>
      </c>
      <c r="H851">
        <v>37108.83</v>
      </c>
      <c r="I851">
        <v>340</v>
      </c>
      <c r="J851">
        <v>31852.6</v>
      </c>
      <c r="K851" t="s">
        <v>19</v>
      </c>
      <c r="L851">
        <v>22</v>
      </c>
      <c r="M851" s="1">
        <v>43203</v>
      </c>
      <c r="N851" t="s">
        <v>35</v>
      </c>
      <c r="O851" t="str" cm="1">
        <f t="array" ref="O851">_xlfn.IFS(L851&lt;=15, "Low Engagement", L851&lt;=35, "Active", L851&lt;=60, "Highly Active", L851&gt;60, "Power User")</f>
        <v>Active</v>
      </c>
      <c r="P851" t="str" cm="1">
        <f t="array" ref="P851">_xlfn.IFS(B851&lt;=25,"Youth",B851&lt;=35,"Young Adult",B851&lt;=50,"Adult",B851&lt;=70,"Senior")</f>
        <v>Youth</v>
      </c>
      <c r="Q851" t="str" cm="1">
        <f t="array" ref="Q851">_xlfn.IFS(G851&lt;10000,"Low Value",G851&lt;=50000,"Mid Value",G851&lt;=150000,"High Value",G851&gt;150000,"Premium")</f>
        <v>Mid Value</v>
      </c>
      <c r="R851" t="str" cm="1">
        <f t="array" ref="R851">_xlfn.IFS(I851&lt;500,"High Risk",I851&lt;650,"Medium Risk",I851&lt;750,"Low Risk",I851&gt;=750,"Very Low Risk")</f>
        <v>High Risk</v>
      </c>
    </row>
    <row r="852" spans="1:18">
      <c r="A852" t="s">
        <v>884</v>
      </c>
      <c r="B852">
        <v>18</v>
      </c>
      <c r="C852" t="s">
        <v>22</v>
      </c>
      <c r="D852" t="s">
        <v>23</v>
      </c>
      <c r="E852" t="s">
        <v>47</v>
      </c>
      <c r="F852" t="s">
        <v>18</v>
      </c>
      <c r="G852">
        <v>45657.84</v>
      </c>
      <c r="H852">
        <v>26113.91</v>
      </c>
      <c r="I852">
        <v>620</v>
      </c>
      <c r="J852">
        <v>179053.98</v>
      </c>
      <c r="K852" t="s">
        <v>38</v>
      </c>
      <c r="L852">
        <v>3</v>
      </c>
      <c r="M852" s="1">
        <v>44242</v>
      </c>
      <c r="N852" t="s">
        <v>35</v>
      </c>
      <c r="O852" t="str" cm="1">
        <f t="array" ref="O852">_xlfn.IFS(L852&lt;=15, "Low Engagement", L852&lt;=35, "Active", L852&lt;=60, "Highly Active", L852&gt;60, "Power User")</f>
        <v>Low Engagement</v>
      </c>
      <c r="P852" t="str" cm="1">
        <f t="array" ref="P852">_xlfn.IFS(B852&lt;=25,"Youth",B852&lt;=35,"Young Adult",B852&lt;=50,"Adult",B852&lt;=70,"Senior")</f>
        <v>Youth</v>
      </c>
      <c r="Q852" t="str" cm="1">
        <f t="array" ref="Q852">_xlfn.IFS(G852&lt;10000,"Low Value",G852&lt;=50000,"Mid Value",G852&lt;=150000,"High Value",G852&gt;150000,"Premium")</f>
        <v>Mid Value</v>
      </c>
      <c r="R852" t="str" cm="1">
        <f t="array" ref="R852">_xlfn.IFS(I852&lt;500,"High Risk",I852&lt;650,"Medium Risk",I852&lt;750,"Low Risk",I852&gt;=750,"Very Low Risk")</f>
        <v>Medium Risk</v>
      </c>
    </row>
    <row r="853" spans="1:18">
      <c r="A853" t="s">
        <v>885</v>
      </c>
      <c r="B853">
        <v>66</v>
      </c>
      <c r="C853" t="s">
        <v>22</v>
      </c>
      <c r="D853" t="s">
        <v>16</v>
      </c>
      <c r="E853" t="s">
        <v>27</v>
      </c>
      <c r="F853" t="s">
        <v>33</v>
      </c>
      <c r="G853">
        <v>137523.04999999999</v>
      </c>
      <c r="H853">
        <v>144576.82</v>
      </c>
      <c r="I853">
        <v>634</v>
      </c>
      <c r="J853">
        <v>92089.7</v>
      </c>
      <c r="K853" t="s">
        <v>25</v>
      </c>
      <c r="L853">
        <v>14</v>
      </c>
      <c r="M853" s="1">
        <v>43611</v>
      </c>
      <c r="N853" t="s">
        <v>20</v>
      </c>
      <c r="O853" t="str" cm="1">
        <f t="array" ref="O853">_xlfn.IFS(L853&lt;=15, "Low Engagement", L853&lt;=35, "Active", L853&lt;=60, "Highly Active", L853&gt;60, "Power User")</f>
        <v>Low Engagement</v>
      </c>
      <c r="P853" t="str" cm="1">
        <f t="array" ref="P853">_xlfn.IFS(B853&lt;=25,"Youth",B853&lt;=35,"Young Adult",B853&lt;=50,"Adult",B853&lt;=70,"Senior")</f>
        <v>Senior</v>
      </c>
      <c r="Q853" t="str" cm="1">
        <f t="array" ref="Q853">_xlfn.IFS(G853&lt;10000,"Low Value",G853&lt;=50000,"Mid Value",G853&lt;=150000,"High Value",G853&gt;150000,"Premium")</f>
        <v>High Value</v>
      </c>
      <c r="R853" t="str" cm="1">
        <f t="array" ref="R853">_xlfn.IFS(I853&lt;500,"High Risk",I853&lt;650,"Medium Risk",I853&lt;750,"Low Risk",I853&gt;=750,"Very Low Risk")</f>
        <v>Medium Risk</v>
      </c>
    </row>
    <row r="854" spans="1:18">
      <c r="A854" t="s">
        <v>886</v>
      </c>
      <c r="B854">
        <v>57</v>
      </c>
      <c r="C854" t="s">
        <v>22</v>
      </c>
      <c r="D854" t="s">
        <v>29</v>
      </c>
      <c r="E854" t="s">
        <v>27</v>
      </c>
      <c r="F854" t="s">
        <v>45</v>
      </c>
      <c r="G854">
        <v>416435.44</v>
      </c>
      <c r="H854">
        <v>174373.97</v>
      </c>
      <c r="I854">
        <v>459</v>
      </c>
      <c r="J854">
        <v>17286.75</v>
      </c>
      <c r="K854" t="s">
        <v>19</v>
      </c>
      <c r="L854">
        <v>2</v>
      </c>
      <c r="M854" s="1">
        <v>44979</v>
      </c>
      <c r="N854" t="s">
        <v>20</v>
      </c>
      <c r="O854" t="str" cm="1">
        <f t="array" ref="O854">_xlfn.IFS(L854&lt;=15, "Low Engagement", L854&lt;=35, "Active", L854&lt;=60, "Highly Active", L854&gt;60, "Power User")</f>
        <v>Low Engagement</v>
      </c>
      <c r="P854" t="str" cm="1">
        <f t="array" ref="P854">_xlfn.IFS(B854&lt;=25,"Youth",B854&lt;=35,"Young Adult",B854&lt;=50,"Adult",B854&lt;=70,"Senior")</f>
        <v>Senior</v>
      </c>
      <c r="Q854" t="str" cm="1">
        <f t="array" ref="Q854">_xlfn.IFS(G854&lt;10000,"Low Value",G854&lt;=50000,"Mid Value",G854&lt;=150000,"High Value",G854&gt;150000,"Premium")</f>
        <v>Premium</v>
      </c>
      <c r="R854" t="str" cm="1">
        <f t="array" ref="R854">_xlfn.IFS(I854&lt;500,"High Risk",I854&lt;650,"Medium Risk",I854&lt;750,"Low Risk",I854&gt;=750,"Very Low Risk")</f>
        <v>High Risk</v>
      </c>
    </row>
    <row r="855" spans="1:18">
      <c r="A855" t="s">
        <v>887</v>
      </c>
      <c r="B855">
        <v>49</v>
      </c>
      <c r="C855" t="s">
        <v>22</v>
      </c>
      <c r="D855" t="s">
        <v>16</v>
      </c>
      <c r="E855" t="s">
        <v>27</v>
      </c>
      <c r="F855" t="s">
        <v>18</v>
      </c>
      <c r="G855">
        <v>52447.12</v>
      </c>
      <c r="H855">
        <v>53553.07</v>
      </c>
      <c r="I855">
        <v>563</v>
      </c>
      <c r="J855">
        <v>98261.38</v>
      </c>
      <c r="K855" t="s">
        <v>25</v>
      </c>
      <c r="L855">
        <v>32</v>
      </c>
      <c r="M855" s="1">
        <v>44838</v>
      </c>
      <c r="N855" t="s">
        <v>20</v>
      </c>
      <c r="O855" t="str" cm="1">
        <f t="array" ref="O855">_xlfn.IFS(L855&lt;=15, "Low Engagement", L855&lt;=35, "Active", L855&lt;=60, "Highly Active", L855&gt;60, "Power User")</f>
        <v>Active</v>
      </c>
      <c r="P855" t="str" cm="1">
        <f t="array" ref="P855">_xlfn.IFS(B855&lt;=25,"Youth",B855&lt;=35,"Young Adult",B855&lt;=50,"Adult",B855&lt;=70,"Senior")</f>
        <v>Adult</v>
      </c>
      <c r="Q855" t="str" cm="1">
        <f t="array" ref="Q855">_xlfn.IFS(G855&lt;10000,"Low Value",G855&lt;=50000,"Mid Value",G855&lt;=150000,"High Value",G855&gt;150000,"Premium")</f>
        <v>High Value</v>
      </c>
      <c r="R855" t="str" cm="1">
        <f t="array" ref="R855">_xlfn.IFS(I855&lt;500,"High Risk",I855&lt;650,"Medium Risk",I855&lt;750,"Low Risk",I855&gt;=750,"Very Low Risk")</f>
        <v>Medium Risk</v>
      </c>
    </row>
    <row r="856" spans="1:18">
      <c r="A856" t="s">
        <v>888</v>
      </c>
      <c r="B856">
        <v>51</v>
      </c>
      <c r="C856" t="s">
        <v>22</v>
      </c>
      <c r="D856" t="s">
        <v>23</v>
      </c>
      <c r="E856" t="s">
        <v>17</v>
      </c>
      <c r="F856" t="s">
        <v>33</v>
      </c>
      <c r="G856">
        <v>118020</v>
      </c>
      <c r="H856">
        <v>28610.82</v>
      </c>
      <c r="I856">
        <v>829</v>
      </c>
      <c r="J856">
        <v>432388.87</v>
      </c>
      <c r="K856" t="s">
        <v>38</v>
      </c>
      <c r="L856">
        <v>48</v>
      </c>
      <c r="M856" s="1">
        <v>43349</v>
      </c>
      <c r="N856" t="s">
        <v>20</v>
      </c>
      <c r="O856" t="str" cm="1">
        <f t="array" ref="O856">_xlfn.IFS(L856&lt;=15, "Low Engagement", L856&lt;=35, "Active", L856&lt;=60, "Highly Active", L856&gt;60, "Power User")</f>
        <v>Highly Active</v>
      </c>
      <c r="P856" t="str" cm="1">
        <f t="array" ref="P856">_xlfn.IFS(B856&lt;=25,"Youth",B856&lt;=35,"Young Adult",B856&lt;=50,"Adult",B856&lt;=70,"Senior")</f>
        <v>Senior</v>
      </c>
      <c r="Q856" t="str" cm="1">
        <f t="array" ref="Q856">_xlfn.IFS(G856&lt;10000,"Low Value",G856&lt;=50000,"Mid Value",G856&lt;=150000,"High Value",G856&gt;150000,"Premium")</f>
        <v>High Value</v>
      </c>
      <c r="R856" t="str" cm="1">
        <f t="array" ref="R856">_xlfn.IFS(I856&lt;500,"High Risk",I856&lt;650,"Medium Risk",I856&lt;750,"Low Risk",I856&gt;=750,"Very Low Risk")</f>
        <v>Very Low Risk</v>
      </c>
    </row>
    <row r="857" spans="1:18">
      <c r="A857" t="s">
        <v>889</v>
      </c>
      <c r="B857">
        <v>45</v>
      </c>
      <c r="C857" t="s">
        <v>22</v>
      </c>
      <c r="D857" t="s">
        <v>37</v>
      </c>
      <c r="E857" t="s">
        <v>24</v>
      </c>
      <c r="F857" t="s">
        <v>18</v>
      </c>
      <c r="G857">
        <v>52746.68</v>
      </c>
      <c r="H857">
        <v>18687.490000000002</v>
      </c>
      <c r="I857">
        <v>776</v>
      </c>
      <c r="J857">
        <v>417859.41</v>
      </c>
      <c r="K857" t="s">
        <v>38</v>
      </c>
      <c r="L857">
        <v>38</v>
      </c>
      <c r="M857" s="1">
        <v>44035</v>
      </c>
      <c r="N857" t="s">
        <v>20</v>
      </c>
      <c r="O857" t="str" cm="1">
        <f t="array" ref="O857">_xlfn.IFS(L857&lt;=15, "Low Engagement", L857&lt;=35, "Active", L857&lt;=60, "Highly Active", L857&gt;60, "Power User")</f>
        <v>Highly Active</v>
      </c>
      <c r="P857" t="str" cm="1">
        <f t="array" ref="P857">_xlfn.IFS(B857&lt;=25,"Youth",B857&lt;=35,"Young Adult",B857&lt;=50,"Adult",B857&lt;=70,"Senior")</f>
        <v>Adult</v>
      </c>
      <c r="Q857" t="str" cm="1">
        <f t="array" ref="Q857">_xlfn.IFS(G857&lt;10000,"Low Value",G857&lt;=50000,"Mid Value",G857&lt;=150000,"High Value",G857&gt;150000,"Premium")</f>
        <v>High Value</v>
      </c>
      <c r="R857" t="str" cm="1">
        <f t="array" ref="R857">_xlfn.IFS(I857&lt;500,"High Risk",I857&lt;650,"Medium Risk",I857&lt;750,"Low Risk",I857&gt;=750,"Very Low Risk")</f>
        <v>Very Low Risk</v>
      </c>
    </row>
    <row r="858" spans="1:18">
      <c r="A858" t="s">
        <v>890</v>
      </c>
      <c r="B858">
        <v>48</v>
      </c>
      <c r="C858" t="s">
        <v>15</v>
      </c>
      <c r="D858" t="s">
        <v>23</v>
      </c>
      <c r="E858" t="s">
        <v>27</v>
      </c>
      <c r="F858" t="s">
        <v>33</v>
      </c>
      <c r="G858">
        <v>32132.93</v>
      </c>
      <c r="H858">
        <v>55113.81</v>
      </c>
      <c r="I858">
        <v>651</v>
      </c>
      <c r="J858">
        <v>44729.82</v>
      </c>
      <c r="K858" t="s">
        <v>19</v>
      </c>
      <c r="L858">
        <v>33</v>
      </c>
      <c r="M858" s="1">
        <v>43374</v>
      </c>
      <c r="N858" t="s">
        <v>35</v>
      </c>
      <c r="O858" t="str" cm="1">
        <f t="array" ref="O858">_xlfn.IFS(L858&lt;=15, "Low Engagement", L858&lt;=35, "Active", L858&lt;=60, "Highly Active", L858&gt;60, "Power User")</f>
        <v>Active</v>
      </c>
      <c r="P858" t="str" cm="1">
        <f t="array" ref="P858">_xlfn.IFS(B858&lt;=25,"Youth",B858&lt;=35,"Young Adult",B858&lt;=50,"Adult",B858&lt;=70,"Senior")</f>
        <v>Adult</v>
      </c>
      <c r="Q858" t="str" cm="1">
        <f t="array" ref="Q858">_xlfn.IFS(G858&lt;10000,"Low Value",G858&lt;=50000,"Mid Value",G858&lt;=150000,"High Value",G858&gt;150000,"Premium")</f>
        <v>Mid Value</v>
      </c>
      <c r="R858" t="str" cm="1">
        <f t="array" ref="R858">_xlfn.IFS(I858&lt;500,"High Risk",I858&lt;650,"Medium Risk",I858&lt;750,"Low Risk",I858&gt;=750,"Very Low Risk")</f>
        <v>Low Risk</v>
      </c>
    </row>
    <row r="859" spans="1:18">
      <c r="A859" t="s">
        <v>891</v>
      </c>
      <c r="B859">
        <v>25</v>
      </c>
      <c r="C859" t="s">
        <v>22</v>
      </c>
      <c r="D859" t="s">
        <v>37</v>
      </c>
      <c r="E859" t="s">
        <v>17</v>
      </c>
      <c r="F859" t="s">
        <v>33</v>
      </c>
      <c r="G859">
        <v>27463.06</v>
      </c>
      <c r="H859">
        <v>246702.65</v>
      </c>
      <c r="I859">
        <v>844</v>
      </c>
      <c r="J859">
        <v>429101.37</v>
      </c>
      <c r="K859" t="s">
        <v>38</v>
      </c>
      <c r="L859">
        <v>46</v>
      </c>
      <c r="M859" s="1">
        <v>44742</v>
      </c>
      <c r="N859" t="s">
        <v>20</v>
      </c>
      <c r="O859" t="str" cm="1">
        <f t="array" ref="O859">_xlfn.IFS(L859&lt;=15, "Low Engagement", L859&lt;=35, "Active", L859&lt;=60, "Highly Active", L859&gt;60, "Power User")</f>
        <v>Highly Active</v>
      </c>
      <c r="P859" t="str" cm="1">
        <f t="array" ref="P859">_xlfn.IFS(B859&lt;=25,"Youth",B859&lt;=35,"Young Adult",B859&lt;=50,"Adult",B859&lt;=70,"Senior")</f>
        <v>Youth</v>
      </c>
      <c r="Q859" t="str" cm="1">
        <f t="array" ref="Q859">_xlfn.IFS(G859&lt;10000,"Low Value",G859&lt;=50000,"Mid Value",G859&lt;=150000,"High Value",G859&gt;150000,"Premium")</f>
        <v>Mid Value</v>
      </c>
      <c r="R859" t="str" cm="1">
        <f t="array" ref="R859">_xlfn.IFS(I859&lt;500,"High Risk",I859&lt;650,"Medium Risk",I859&lt;750,"Low Risk",I859&gt;=750,"Very Low Risk")</f>
        <v>Very Low Risk</v>
      </c>
    </row>
    <row r="860" spans="1:18">
      <c r="A860" t="s">
        <v>892</v>
      </c>
      <c r="B860">
        <v>56</v>
      </c>
      <c r="C860" t="s">
        <v>15</v>
      </c>
      <c r="D860" t="s">
        <v>37</v>
      </c>
      <c r="E860" t="s">
        <v>27</v>
      </c>
      <c r="F860" t="s">
        <v>18</v>
      </c>
      <c r="G860">
        <v>19648.45</v>
      </c>
      <c r="H860">
        <v>169945.69</v>
      </c>
      <c r="I860">
        <v>509</v>
      </c>
      <c r="J860">
        <v>131306.73000000001</v>
      </c>
      <c r="K860" t="s">
        <v>19</v>
      </c>
      <c r="L860">
        <v>42</v>
      </c>
      <c r="M860" s="1">
        <v>44052</v>
      </c>
      <c r="N860" t="s">
        <v>20</v>
      </c>
      <c r="O860" t="str" cm="1">
        <f t="array" ref="O860">_xlfn.IFS(L860&lt;=15, "Low Engagement", L860&lt;=35, "Active", L860&lt;=60, "Highly Active", L860&gt;60, "Power User")</f>
        <v>Highly Active</v>
      </c>
      <c r="P860" t="str" cm="1">
        <f t="array" ref="P860">_xlfn.IFS(B860&lt;=25,"Youth",B860&lt;=35,"Young Adult",B860&lt;=50,"Adult",B860&lt;=70,"Senior")</f>
        <v>Senior</v>
      </c>
      <c r="Q860" t="str" cm="1">
        <f t="array" ref="Q860">_xlfn.IFS(G860&lt;10000,"Low Value",G860&lt;=50000,"Mid Value",G860&lt;=150000,"High Value",G860&gt;150000,"Premium")</f>
        <v>Mid Value</v>
      </c>
      <c r="R860" t="str" cm="1">
        <f t="array" ref="R860">_xlfn.IFS(I860&lt;500,"High Risk",I860&lt;650,"Medium Risk",I860&lt;750,"Low Risk",I860&gt;=750,"Very Low Risk")</f>
        <v>Medium Risk</v>
      </c>
    </row>
    <row r="861" spans="1:18">
      <c r="A861" t="s">
        <v>893</v>
      </c>
      <c r="B861">
        <v>43</v>
      </c>
      <c r="C861" t="s">
        <v>22</v>
      </c>
      <c r="D861" t="s">
        <v>37</v>
      </c>
      <c r="E861" t="s">
        <v>17</v>
      </c>
      <c r="F861" t="s">
        <v>18</v>
      </c>
      <c r="G861">
        <v>35741.29</v>
      </c>
      <c r="H861">
        <v>218437.46</v>
      </c>
      <c r="I861">
        <v>795</v>
      </c>
      <c r="J861">
        <v>145336.51</v>
      </c>
      <c r="K861" t="s">
        <v>38</v>
      </c>
      <c r="L861">
        <v>6</v>
      </c>
      <c r="M861" s="1">
        <v>44468</v>
      </c>
      <c r="N861" t="s">
        <v>20</v>
      </c>
      <c r="O861" t="str" cm="1">
        <f t="array" ref="O861">_xlfn.IFS(L861&lt;=15, "Low Engagement", L861&lt;=35, "Active", L861&lt;=60, "Highly Active", L861&gt;60, "Power User")</f>
        <v>Low Engagement</v>
      </c>
      <c r="P861" t="str" cm="1">
        <f t="array" ref="P861">_xlfn.IFS(B861&lt;=25,"Youth",B861&lt;=35,"Young Adult",B861&lt;=50,"Adult",B861&lt;=70,"Senior")</f>
        <v>Adult</v>
      </c>
      <c r="Q861" t="str" cm="1">
        <f t="array" ref="Q861">_xlfn.IFS(G861&lt;10000,"Low Value",G861&lt;=50000,"Mid Value",G861&lt;=150000,"High Value",G861&gt;150000,"Premium")</f>
        <v>Mid Value</v>
      </c>
      <c r="R861" t="str" cm="1">
        <f t="array" ref="R861">_xlfn.IFS(I861&lt;500,"High Risk",I861&lt;650,"Medium Risk",I861&lt;750,"Low Risk",I861&gt;=750,"Very Low Risk")</f>
        <v>Very Low Risk</v>
      </c>
    </row>
    <row r="862" spans="1:18">
      <c r="A862" t="s">
        <v>894</v>
      </c>
      <c r="B862">
        <v>51</v>
      </c>
      <c r="C862" t="s">
        <v>22</v>
      </c>
      <c r="D862" t="s">
        <v>29</v>
      </c>
      <c r="E862" t="s">
        <v>24</v>
      </c>
      <c r="F862" t="s">
        <v>31</v>
      </c>
      <c r="G862">
        <v>186453.21</v>
      </c>
      <c r="H862">
        <v>2625.24</v>
      </c>
      <c r="I862">
        <v>681</v>
      </c>
      <c r="J862">
        <v>112118.93</v>
      </c>
      <c r="K862" t="s">
        <v>38</v>
      </c>
      <c r="L862">
        <v>41</v>
      </c>
      <c r="M862" s="1">
        <v>44188</v>
      </c>
      <c r="N862" t="s">
        <v>20</v>
      </c>
      <c r="O862" t="str" cm="1">
        <f t="array" ref="O862">_xlfn.IFS(L862&lt;=15, "Low Engagement", L862&lt;=35, "Active", L862&lt;=60, "Highly Active", L862&gt;60, "Power User")</f>
        <v>Highly Active</v>
      </c>
      <c r="P862" t="str" cm="1">
        <f t="array" ref="P862">_xlfn.IFS(B862&lt;=25,"Youth",B862&lt;=35,"Young Adult",B862&lt;=50,"Adult",B862&lt;=70,"Senior")</f>
        <v>Senior</v>
      </c>
      <c r="Q862" t="str" cm="1">
        <f t="array" ref="Q862">_xlfn.IFS(G862&lt;10000,"Low Value",G862&lt;=50000,"Mid Value",G862&lt;=150000,"High Value",G862&gt;150000,"Premium")</f>
        <v>Premium</v>
      </c>
      <c r="R862" t="str" cm="1">
        <f t="array" ref="R862">_xlfn.IFS(I862&lt;500,"High Risk",I862&lt;650,"Medium Risk",I862&lt;750,"Low Risk",I862&gt;=750,"Very Low Risk")</f>
        <v>Low Risk</v>
      </c>
    </row>
    <row r="863" spans="1:18">
      <c r="A863" t="s">
        <v>895</v>
      </c>
      <c r="B863">
        <v>20</v>
      </c>
      <c r="C863" t="s">
        <v>15</v>
      </c>
      <c r="D863" t="s">
        <v>29</v>
      </c>
      <c r="E863" t="s">
        <v>27</v>
      </c>
      <c r="F863" t="s">
        <v>45</v>
      </c>
      <c r="G863">
        <v>409855.29</v>
      </c>
      <c r="H863">
        <v>143457.76999999999</v>
      </c>
      <c r="I863">
        <v>780</v>
      </c>
      <c r="J863">
        <v>134293.59</v>
      </c>
      <c r="K863" t="s">
        <v>25</v>
      </c>
      <c r="L863">
        <v>39</v>
      </c>
      <c r="M863" s="1">
        <v>44245</v>
      </c>
      <c r="N863" t="s">
        <v>20</v>
      </c>
      <c r="O863" t="str" cm="1">
        <f t="array" ref="O863">_xlfn.IFS(L863&lt;=15, "Low Engagement", L863&lt;=35, "Active", L863&lt;=60, "Highly Active", L863&gt;60, "Power User")</f>
        <v>Highly Active</v>
      </c>
      <c r="P863" t="str" cm="1">
        <f t="array" ref="P863">_xlfn.IFS(B863&lt;=25,"Youth",B863&lt;=35,"Young Adult",B863&lt;=50,"Adult",B863&lt;=70,"Senior")</f>
        <v>Youth</v>
      </c>
      <c r="Q863" t="str" cm="1">
        <f t="array" ref="Q863">_xlfn.IFS(G863&lt;10000,"Low Value",G863&lt;=50000,"Mid Value",G863&lt;=150000,"High Value",G863&gt;150000,"Premium")</f>
        <v>Premium</v>
      </c>
      <c r="R863" t="str" cm="1">
        <f t="array" ref="R863">_xlfn.IFS(I863&lt;500,"High Risk",I863&lt;650,"Medium Risk",I863&lt;750,"Low Risk",I863&gt;=750,"Very Low Risk")</f>
        <v>Very Low Risk</v>
      </c>
    </row>
    <row r="864" spans="1:18">
      <c r="A864" t="s">
        <v>896</v>
      </c>
      <c r="B864">
        <v>67</v>
      </c>
      <c r="C864" t="s">
        <v>15</v>
      </c>
      <c r="D864" t="s">
        <v>41</v>
      </c>
      <c r="E864" t="s">
        <v>27</v>
      </c>
      <c r="F864" t="s">
        <v>31</v>
      </c>
      <c r="G864">
        <v>89396.3</v>
      </c>
      <c r="H864">
        <v>181144.72</v>
      </c>
      <c r="I864">
        <v>304</v>
      </c>
      <c r="J864">
        <v>5333.16</v>
      </c>
      <c r="K864" t="s">
        <v>19</v>
      </c>
      <c r="L864">
        <v>25</v>
      </c>
      <c r="M864" s="1">
        <v>44320</v>
      </c>
      <c r="N864" t="s">
        <v>35</v>
      </c>
      <c r="O864" t="str" cm="1">
        <f t="array" ref="O864">_xlfn.IFS(L864&lt;=15, "Low Engagement", L864&lt;=35, "Active", L864&lt;=60, "Highly Active", L864&gt;60, "Power User")</f>
        <v>Active</v>
      </c>
      <c r="P864" t="str" cm="1">
        <f t="array" ref="P864">_xlfn.IFS(B864&lt;=25,"Youth",B864&lt;=35,"Young Adult",B864&lt;=50,"Adult",B864&lt;=70,"Senior")</f>
        <v>Senior</v>
      </c>
      <c r="Q864" t="str" cm="1">
        <f t="array" ref="Q864">_xlfn.IFS(G864&lt;10000,"Low Value",G864&lt;=50000,"Mid Value",G864&lt;=150000,"High Value",G864&gt;150000,"Premium")</f>
        <v>High Value</v>
      </c>
      <c r="R864" t="str" cm="1">
        <f t="array" ref="R864">_xlfn.IFS(I864&lt;500,"High Risk",I864&lt;650,"Medium Risk",I864&lt;750,"Low Risk",I864&gt;=750,"Very Low Risk")</f>
        <v>High Risk</v>
      </c>
    </row>
    <row r="865" spans="1:18">
      <c r="A865" t="s">
        <v>897</v>
      </c>
      <c r="B865">
        <v>29</v>
      </c>
      <c r="C865" t="s">
        <v>15</v>
      </c>
      <c r="D865" t="s">
        <v>23</v>
      </c>
      <c r="E865" t="s">
        <v>47</v>
      </c>
      <c r="F865" t="s">
        <v>33</v>
      </c>
      <c r="G865">
        <v>79030.740000000005</v>
      </c>
      <c r="H865">
        <v>15638.29</v>
      </c>
      <c r="I865">
        <v>333</v>
      </c>
      <c r="J865">
        <v>28262.78</v>
      </c>
      <c r="K865" t="s">
        <v>19</v>
      </c>
      <c r="L865">
        <v>34</v>
      </c>
      <c r="M865" s="1">
        <v>43750</v>
      </c>
      <c r="N865" t="s">
        <v>35</v>
      </c>
      <c r="O865" t="str" cm="1">
        <f t="array" ref="O865">_xlfn.IFS(L865&lt;=15, "Low Engagement", L865&lt;=35, "Active", L865&lt;=60, "Highly Active", L865&gt;60, "Power User")</f>
        <v>Active</v>
      </c>
      <c r="P865" t="str" cm="1">
        <f t="array" ref="P865">_xlfn.IFS(B865&lt;=25,"Youth",B865&lt;=35,"Young Adult",B865&lt;=50,"Adult",B865&lt;=70,"Senior")</f>
        <v>Young Adult</v>
      </c>
      <c r="Q865" t="str" cm="1">
        <f t="array" ref="Q865">_xlfn.IFS(G865&lt;10000,"Low Value",G865&lt;=50000,"Mid Value",G865&lt;=150000,"High Value",G865&gt;150000,"Premium")</f>
        <v>High Value</v>
      </c>
      <c r="R865" t="str" cm="1">
        <f t="array" ref="R865">_xlfn.IFS(I865&lt;500,"High Risk",I865&lt;650,"Medium Risk",I865&lt;750,"Low Risk",I865&gt;=750,"Very Low Risk")</f>
        <v>High Risk</v>
      </c>
    </row>
    <row r="866" spans="1:18">
      <c r="A866" t="s">
        <v>898</v>
      </c>
      <c r="B866">
        <v>18</v>
      </c>
      <c r="C866" t="s">
        <v>15</v>
      </c>
      <c r="D866" t="s">
        <v>29</v>
      </c>
      <c r="E866" t="s">
        <v>24</v>
      </c>
      <c r="F866" t="s">
        <v>45</v>
      </c>
      <c r="G866">
        <v>169524.26</v>
      </c>
      <c r="H866">
        <v>8270.34</v>
      </c>
      <c r="I866">
        <v>444</v>
      </c>
      <c r="J866">
        <v>35229.56</v>
      </c>
      <c r="K866" t="s">
        <v>19</v>
      </c>
      <c r="L866">
        <v>11</v>
      </c>
      <c r="M866" s="1">
        <v>45046</v>
      </c>
      <c r="N866" t="s">
        <v>20</v>
      </c>
      <c r="O866" t="str" cm="1">
        <f t="array" ref="O866">_xlfn.IFS(L866&lt;=15, "Low Engagement", L866&lt;=35, "Active", L866&lt;=60, "Highly Active", L866&gt;60, "Power User")</f>
        <v>Low Engagement</v>
      </c>
      <c r="P866" t="str" cm="1">
        <f t="array" ref="P866">_xlfn.IFS(B866&lt;=25,"Youth",B866&lt;=35,"Young Adult",B866&lt;=50,"Adult",B866&lt;=70,"Senior")</f>
        <v>Youth</v>
      </c>
      <c r="Q866" t="str" cm="1">
        <f t="array" ref="Q866">_xlfn.IFS(G866&lt;10000,"Low Value",G866&lt;=50000,"Mid Value",G866&lt;=150000,"High Value",G866&gt;150000,"Premium")</f>
        <v>Premium</v>
      </c>
      <c r="R866" t="str" cm="1">
        <f t="array" ref="R866">_xlfn.IFS(I866&lt;500,"High Risk",I866&lt;650,"Medium Risk",I866&lt;750,"Low Risk",I866&gt;=750,"Very Low Risk")</f>
        <v>High Risk</v>
      </c>
    </row>
    <row r="867" spans="1:18">
      <c r="A867" t="s">
        <v>899</v>
      </c>
      <c r="B867">
        <v>61</v>
      </c>
      <c r="C867" t="s">
        <v>22</v>
      </c>
      <c r="D867" t="s">
        <v>16</v>
      </c>
      <c r="E867" t="s">
        <v>17</v>
      </c>
      <c r="F867" t="s">
        <v>18</v>
      </c>
      <c r="G867">
        <v>70730.94</v>
      </c>
      <c r="H867">
        <v>144000.32999999999</v>
      </c>
      <c r="I867">
        <v>650</v>
      </c>
      <c r="J867">
        <v>31966.26</v>
      </c>
      <c r="K867" t="s">
        <v>38</v>
      </c>
      <c r="L867">
        <v>46</v>
      </c>
      <c r="M867" s="1">
        <v>44647</v>
      </c>
      <c r="N867" t="s">
        <v>20</v>
      </c>
      <c r="O867" t="str" cm="1">
        <f t="array" ref="O867">_xlfn.IFS(L867&lt;=15, "Low Engagement", L867&lt;=35, "Active", L867&lt;=60, "Highly Active", L867&gt;60, "Power User")</f>
        <v>Highly Active</v>
      </c>
      <c r="P867" t="str" cm="1">
        <f t="array" ref="P867">_xlfn.IFS(B867&lt;=25,"Youth",B867&lt;=35,"Young Adult",B867&lt;=50,"Adult",B867&lt;=70,"Senior")</f>
        <v>Senior</v>
      </c>
      <c r="Q867" t="str" cm="1">
        <f t="array" ref="Q867">_xlfn.IFS(G867&lt;10000,"Low Value",G867&lt;=50000,"Mid Value",G867&lt;=150000,"High Value",G867&gt;150000,"Premium")</f>
        <v>High Value</v>
      </c>
      <c r="R867" t="str" cm="1">
        <f t="array" ref="R867">_xlfn.IFS(I867&lt;500,"High Risk",I867&lt;650,"Medium Risk",I867&lt;750,"Low Risk",I867&gt;=750,"Very Low Risk")</f>
        <v>Low Risk</v>
      </c>
    </row>
    <row r="868" spans="1:18">
      <c r="A868" t="s">
        <v>900</v>
      </c>
      <c r="B868">
        <v>22</v>
      </c>
      <c r="C868" t="s">
        <v>15</v>
      </c>
      <c r="D868" t="s">
        <v>16</v>
      </c>
      <c r="E868" t="s">
        <v>17</v>
      </c>
      <c r="F868" t="s">
        <v>18</v>
      </c>
      <c r="G868">
        <v>80473.8</v>
      </c>
      <c r="H868">
        <v>43036.13</v>
      </c>
      <c r="I868">
        <v>764</v>
      </c>
      <c r="J868">
        <v>389462.99</v>
      </c>
      <c r="K868" t="s">
        <v>38</v>
      </c>
      <c r="L868">
        <v>37</v>
      </c>
      <c r="M868" s="1">
        <v>44926</v>
      </c>
      <c r="N868" t="s">
        <v>20</v>
      </c>
      <c r="O868" t="str" cm="1">
        <f t="array" ref="O868">_xlfn.IFS(L868&lt;=15, "Low Engagement", L868&lt;=35, "Active", L868&lt;=60, "Highly Active", L868&gt;60, "Power User")</f>
        <v>Highly Active</v>
      </c>
      <c r="P868" t="str" cm="1">
        <f t="array" ref="P868">_xlfn.IFS(B868&lt;=25,"Youth",B868&lt;=35,"Young Adult",B868&lt;=50,"Adult",B868&lt;=70,"Senior")</f>
        <v>Youth</v>
      </c>
      <c r="Q868" t="str" cm="1">
        <f t="array" ref="Q868">_xlfn.IFS(G868&lt;10000,"Low Value",G868&lt;=50000,"Mid Value",G868&lt;=150000,"High Value",G868&gt;150000,"Premium")</f>
        <v>High Value</v>
      </c>
      <c r="R868" t="str" cm="1">
        <f t="array" ref="R868">_xlfn.IFS(I868&lt;500,"High Risk",I868&lt;650,"Medium Risk",I868&lt;750,"Low Risk",I868&gt;=750,"Very Low Risk")</f>
        <v>Very Low Risk</v>
      </c>
    </row>
    <row r="869" spans="1:18">
      <c r="A869" t="s">
        <v>901</v>
      </c>
      <c r="B869">
        <v>47</v>
      </c>
      <c r="C869" t="s">
        <v>22</v>
      </c>
      <c r="D869" t="s">
        <v>23</v>
      </c>
      <c r="E869" t="s">
        <v>27</v>
      </c>
      <c r="F869" t="s">
        <v>45</v>
      </c>
      <c r="G869">
        <v>157507.10999999999</v>
      </c>
      <c r="H869">
        <v>181644.35</v>
      </c>
      <c r="I869">
        <v>647</v>
      </c>
      <c r="J869">
        <v>15339.32</v>
      </c>
      <c r="K869" t="s">
        <v>19</v>
      </c>
      <c r="L869">
        <v>41</v>
      </c>
      <c r="M869" s="1">
        <v>44007</v>
      </c>
      <c r="N869" t="s">
        <v>20</v>
      </c>
      <c r="O869" t="str" cm="1">
        <f t="array" ref="O869">_xlfn.IFS(L869&lt;=15, "Low Engagement", L869&lt;=35, "Active", L869&lt;=60, "Highly Active", L869&gt;60, "Power User")</f>
        <v>Highly Active</v>
      </c>
      <c r="P869" t="str" cm="1">
        <f t="array" ref="P869">_xlfn.IFS(B869&lt;=25,"Youth",B869&lt;=35,"Young Adult",B869&lt;=50,"Adult",B869&lt;=70,"Senior")</f>
        <v>Adult</v>
      </c>
      <c r="Q869" t="str" cm="1">
        <f t="array" ref="Q869">_xlfn.IFS(G869&lt;10000,"Low Value",G869&lt;=50000,"Mid Value",G869&lt;=150000,"High Value",G869&gt;150000,"Premium")</f>
        <v>Premium</v>
      </c>
      <c r="R869" t="str" cm="1">
        <f t="array" ref="R869">_xlfn.IFS(I869&lt;500,"High Risk",I869&lt;650,"Medium Risk",I869&lt;750,"Low Risk",I869&gt;=750,"Very Low Risk")</f>
        <v>Medium Risk</v>
      </c>
    </row>
    <row r="870" spans="1:18">
      <c r="A870" t="s">
        <v>902</v>
      </c>
      <c r="B870">
        <v>47</v>
      </c>
      <c r="C870" t="s">
        <v>15</v>
      </c>
      <c r="D870" t="s">
        <v>16</v>
      </c>
      <c r="E870" t="s">
        <v>17</v>
      </c>
      <c r="F870" t="s">
        <v>18</v>
      </c>
      <c r="G870">
        <v>5140.34</v>
      </c>
      <c r="H870">
        <v>263371.2</v>
      </c>
      <c r="I870">
        <v>424</v>
      </c>
      <c r="J870">
        <v>49117.62</v>
      </c>
      <c r="K870" t="s">
        <v>19</v>
      </c>
      <c r="L870">
        <v>7</v>
      </c>
      <c r="M870" s="1">
        <v>44355</v>
      </c>
      <c r="N870" t="s">
        <v>20</v>
      </c>
      <c r="O870" t="str" cm="1">
        <f t="array" ref="O870">_xlfn.IFS(L870&lt;=15, "Low Engagement", L870&lt;=35, "Active", L870&lt;=60, "Highly Active", L870&gt;60, "Power User")</f>
        <v>Low Engagement</v>
      </c>
      <c r="P870" t="str" cm="1">
        <f t="array" ref="P870">_xlfn.IFS(B870&lt;=25,"Youth",B870&lt;=35,"Young Adult",B870&lt;=50,"Adult",B870&lt;=70,"Senior")</f>
        <v>Adult</v>
      </c>
      <c r="Q870" t="str" cm="1">
        <f t="array" ref="Q870">_xlfn.IFS(G870&lt;10000,"Low Value",G870&lt;=50000,"Mid Value",G870&lt;=150000,"High Value",G870&gt;150000,"Premium")</f>
        <v>Low Value</v>
      </c>
      <c r="R870" t="str" cm="1">
        <f t="array" ref="R870">_xlfn.IFS(I870&lt;500,"High Risk",I870&lt;650,"Medium Risk",I870&lt;750,"Low Risk",I870&gt;=750,"Very Low Risk")</f>
        <v>High Risk</v>
      </c>
    </row>
    <row r="871" spans="1:18">
      <c r="A871" t="s">
        <v>903</v>
      </c>
      <c r="B871">
        <v>34</v>
      </c>
      <c r="C871" t="s">
        <v>22</v>
      </c>
      <c r="D871" t="s">
        <v>37</v>
      </c>
      <c r="E871" t="s">
        <v>24</v>
      </c>
      <c r="F871" t="s">
        <v>45</v>
      </c>
      <c r="G871">
        <v>330750.02</v>
      </c>
      <c r="H871">
        <v>19958.189999999999</v>
      </c>
      <c r="I871">
        <v>570</v>
      </c>
      <c r="J871">
        <v>14849.53</v>
      </c>
      <c r="K871" t="s">
        <v>25</v>
      </c>
      <c r="L871">
        <v>57</v>
      </c>
      <c r="M871" s="1">
        <v>44770</v>
      </c>
      <c r="N871" t="s">
        <v>20</v>
      </c>
      <c r="O871" t="str" cm="1">
        <f t="array" ref="O871">_xlfn.IFS(L871&lt;=15, "Low Engagement", L871&lt;=35, "Active", L871&lt;=60, "Highly Active", L871&gt;60, "Power User")</f>
        <v>Highly Active</v>
      </c>
      <c r="P871" t="str" cm="1">
        <f t="array" ref="P871">_xlfn.IFS(B871&lt;=25,"Youth",B871&lt;=35,"Young Adult",B871&lt;=50,"Adult",B871&lt;=70,"Senior")</f>
        <v>Young Adult</v>
      </c>
      <c r="Q871" t="str" cm="1">
        <f t="array" ref="Q871">_xlfn.IFS(G871&lt;10000,"Low Value",G871&lt;=50000,"Mid Value",G871&lt;=150000,"High Value",G871&gt;150000,"Premium")</f>
        <v>Premium</v>
      </c>
      <c r="R871" t="str" cm="1">
        <f t="array" ref="R871">_xlfn.IFS(I871&lt;500,"High Risk",I871&lt;650,"Medium Risk",I871&lt;750,"Low Risk",I871&gt;=750,"Very Low Risk")</f>
        <v>Medium Risk</v>
      </c>
    </row>
    <row r="872" spans="1:18">
      <c r="A872" t="s">
        <v>904</v>
      </c>
      <c r="B872">
        <v>65</v>
      </c>
      <c r="C872" t="s">
        <v>22</v>
      </c>
      <c r="D872" t="s">
        <v>23</v>
      </c>
      <c r="E872" t="s">
        <v>17</v>
      </c>
      <c r="F872" t="s">
        <v>18</v>
      </c>
      <c r="G872">
        <v>56688.7</v>
      </c>
      <c r="H872">
        <v>183851.28</v>
      </c>
      <c r="I872">
        <v>656</v>
      </c>
      <c r="J872">
        <v>167892.29</v>
      </c>
      <c r="K872" t="s">
        <v>38</v>
      </c>
      <c r="L872">
        <v>46</v>
      </c>
      <c r="M872" s="1">
        <v>44574</v>
      </c>
      <c r="N872" t="s">
        <v>20</v>
      </c>
      <c r="O872" t="str" cm="1">
        <f t="array" ref="O872">_xlfn.IFS(L872&lt;=15, "Low Engagement", L872&lt;=35, "Active", L872&lt;=60, "Highly Active", L872&gt;60, "Power User")</f>
        <v>Highly Active</v>
      </c>
      <c r="P872" t="str" cm="1">
        <f t="array" ref="P872">_xlfn.IFS(B872&lt;=25,"Youth",B872&lt;=35,"Young Adult",B872&lt;=50,"Adult",B872&lt;=70,"Senior")</f>
        <v>Senior</v>
      </c>
      <c r="Q872" t="str" cm="1">
        <f t="array" ref="Q872">_xlfn.IFS(G872&lt;10000,"Low Value",G872&lt;=50000,"Mid Value",G872&lt;=150000,"High Value",G872&gt;150000,"Premium")</f>
        <v>High Value</v>
      </c>
      <c r="R872" t="str" cm="1">
        <f t="array" ref="R872">_xlfn.IFS(I872&lt;500,"High Risk",I872&lt;650,"Medium Risk",I872&lt;750,"Low Risk",I872&gt;=750,"Very Low Risk")</f>
        <v>Low Risk</v>
      </c>
    </row>
    <row r="873" spans="1:18">
      <c r="A873" t="s">
        <v>905</v>
      </c>
      <c r="B873">
        <v>64</v>
      </c>
      <c r="C873" t="s">
        <v>22</v>
      </c>
      <c r="D873" t="s">
        <v>41</v>
      </c>
      <c r="E873" t="s">
        <v>27</v>
      </c>
      <c r="F873" t="s">
        <v>18</v>
      </c>
      <c r="G873">
        <v>40810.980000000003</v>
      </c>
      <c r="H873">
        <v>157702.57999999999</v>
      </c>
      <c r="I873">
        <v>826</v>
      </c>
      <c r="J873">
        <v>110956.38</v>
      </c>
      <c r="K873" t="s">
        <v>25</v>
      </c>
      <c r="L873">
        <v>59</v>
      </c>
      <c r="M873" s="1">
        <v>44927</v>
      </c>
      <c r="N873" t="s">
        <v>20</v>
      </c>
      <c r="O873" t="str" cm="1">
        <f t="array" ref="O873">_xlfn.IFS(L873&lt;=15, "Low Engagement", L873&lt;=35, "Active", L873&lt;=60, "Highly Active", L873&gt;60, "Power User")</f>
        <v>Highly Active</v>
      </c>
      <c r="P873" t="str" cm="1">
        <f t="array" ref="P873">_xlfn.IFS(B873&lt;=25,"Youth",B873&lt;=35,"Young Adult",B873&lt;=50,"Adult",B873&lt;=70,"Senior")</f>
        <v>Senior</v>
      </c>
      <c r="Q873" t="str" cm="1">
        <f t="array" ref="Q873">_xlfn.IFS(G873&lt;10000,"Low Value",G873&lt;=50000,"Mid Value",G873&lt;=150000,"High Value",G873&gt;150000,"Premium")</f>
        <v>Mid Value</v>
      </c>
      <c r="R873" t="str" cm="1">
        <f t="array" ref="R873">_xlfn.IFS(I873&lt;500,"High Risk",I873&lt;650,"Medium Risk",I873&lt;750,"Low Risk",I873&gt;=750,"Very Low Risk")</f>
        <v>Very Low Risk</v>
      </c>
    </row>
    <row r="874" spans="1:18">
      <c r="A874" t="s">
        <v>906</v>
      </c>
      <c r="B874">
        <v>40</v>
      </c>
      <c r="C874" t="s">
        <v>22</v>
      </c>
      <c r="D874" t="s">
        <v>23</v>
      </c>
      <c r="E874" t="s">
        <v>27</v>
      </c>
      <c r="F874" t="s">
        <v>18</v>
      </c>
      <c r="G874">
        <v>64745.5</v>
      </c>
      <c r="H874">
        <v>64454.22</v>
      </c>
      <c r="I874">
        <v>797</v>
      </c>
      <c r="J874">
        <v>464858.32</v>
      </c>
      <c r="K874" t="s">
        <v>25</v>
      </c>
      <c r="L874">
        <v>48</v>
      </c>
      <c r="M874" s="1">
        <v>44134</v>
      </c>
      <c r="N874" t="s">
        <v>20</v>
      </c>
      <c r="O874" t="str" cm="1">
        <f t="array" ref="O874">_xlfn.IFS(L874&lt;=15, "Low Engagement", L874&lt;=35, "Active", L874&lt;=60, "Highly Active", L874&gt;60, "Power User")</f>
        <v>Highly Active</v>
      </c>
      <c r="P874" t="str" cm="1">
        <f t="array" ref="P874">_xlfn.IFS(B874&lt;=25,"Youth",B874&lt;=35,"Young Adult",B874&lt;=50,"Adult",B874&lt;=70,"Senior")</f>
        <v>Adult</v>
      </c>
      <c r="Q874" t="str" cm="1">
        <f t="array" ref="Q874">_xlfn.IFS(G874&lt;10000,"Low Value",G874&lt;=50000,"Mid Value",G874&lt;=150000,"High Value",G874&gt;150000,"Premium")</f>
        <v>High Value</v>
      </c>
      <c r="R874" t="str" cm="1">
        <f t="array" ref="R874">_xlfn.IFS(I874&lt;500,"High Risk",I874&lt;650,"Medium Risk",I874&lt;750,"Low Risk",I874&gt;=750,"Very Low Risk")</f>
        <v>Very Low Risk</v>
      </c>
    </row>
    <row r="875" spans="1:18">
      <c r="A875" t="s">
        <v>907</v>
      </c>
      <c r="B875">
        <v>32</v>
      </c>
      <c r="C875" t="s">
        <v>22</v>
      </c>
      <c r="D875" t="s">
        <v>23</v>
      </c>
      <c r="E875" t="s">
        <v>27</v>
      </c>
      <c r="F875" t="s">
        <v>45</v>
      </c>
      <c r="G875">
        <v>297775.98</v>
      </c>
      <c r="H875">
        <v>143479.9</v>
      </c>
      <c r="I875">
        <v>452</v>
      </c>
      <c r="J875">
        <v>14033.52</v>
      </c>
      <c r="K875" t="s">
        <v>19</v>
      </c>
      <c r="L875">
        <v>22</v>
      </c>
      <c r="M875" s="1">
        <v>43974</v>
      </c>
      <c r="N875" t="s">
        <v>20</v>
      </c>
      <c r="O875" t="str" cm="1">
        <f t="array" ref="O875">_xlfn.IFS(L875&lt;=15, "Low Engagement", L875&lt;=35, "Active", L875&lt;=60, "Highly Active", L875&gt;60, "Power User")</f>
        <v>Active</v>
      </c>
      <c r="P875" t="str" cm="1">
        <f t="array" ref="P875">_xlfn.IFS(B875&lt;=25,"Youth",B875&lt;=35,"Young Adult",B875&lt;=50,"Adult",B875&lt;=70,"Senior")</f>
        <v>Young Adult</v>
      </c>
      <c r="Q875" t="str" cm="1">
        <f t="array" ref="Q875">_xlfn.IFS(G875&lt;10000,"Low Value",G875&lt;=50000,"Mid Value",G875&lt;=150000,"High Value",G875&gt;150000,"Premium")</f>
        <v>Premium</v>
      </c>
      <c r="R875" t="str" cm="1">
        <f t="array" ref="R875">_xlfn.IFS(I875&lt;500,"High Risk",I875&lt;650,"Medium Risk",I875&lt;750,"Low Risk",I875&gt;=750,"Very Low Risk")</f>
        <v>High Risk</v>
      </c>
    </row>
    <row r="876" spans="1:18">
      <c r="A876" t="s">
        <v>908</v>
      </c>
      <c r="B876">
        <v>54</v>
      </c>
      <c r="C876" t="s">
        <v>22</v>
      </c>
      <c r="D876" t="s">
        <v>23</v>
      </c>
      <c r="E876" t="s">
        <v>27</v>
      </c>
      <c r="F876" t="s">
        <v>18</v>
      </c>
      <c r="G876">
        <v>25807.58</v>
      </c>
      <c r="H876">
        <v>140454.57999999999</v>
      </c>
      <c r="I876">
        <v>352</v>
      </c>
      <c r="J876">
        <v>32037.91</v>
      </c>
      <c r="K876" t="s">
        <v>25</v>
      </c>
      <c r="L876">
        <v>48</v>
      </c>
      <c r="M876" s="1">
        <v>44802</v>
      </c>
      <c r="N876" t="s">
        <v>20</v>
      </c>
      <c r="O876" t="str" cm="1">
        <f t="array" ref="O876">_xlfn.IFS(L876&lt;=15, "Low Engagement", L876&lt;=35, "Active", L876&lt;=60, "Highly Active", L876&gt;60, "Power User")</f>
        <v>Highly Active</v>
      </c>
      <c r="P876" t="str" cm="1">
        <f t="array" ref="P876">_xlfn.IFS(B876&lt;=25,"Youth",B876&lt;=35,"Young Adult",B876&lt;=50,"Adult",B876&lt;=70,"Senior")</f>
        <v>Senior</v>
      </c>
      <c r="Q876" t="str" cm="1">
        <f t="array" ref="Q876">_xlfn.IFS(G876&lt;10000,"Low Value",G876&lt;=50000,"Mid Value",G876&lt;=150000,"High Value",G876&gt;150000,"Premium")</f>
        <v>Mid Value</v>
      </c>
      <c r="R876" t="str" cm="1">
        <f t="array" ref="R876">_xlfn.IFS(I876&lt;500,"High Risk",I876&lt;650,"Medium Risk",I876&lt;750,"Low Risk",I876&gt;=750,"Very Low Risk")</f>
        <v>High Risk</v>
      </c>
    </row>
    <row r="877" spans="1:18">
      <c r="A877" t="s">
        <v>909</v>
      </c>
      <c r="B877">
        <v>38</v>
      </c>
      <c r="C877" t="s">
        <v>15</v>
      </c>
      <c r="D877" t="s">
        <v>23</v>
      </c>
      <c r="E877" t="s">
        <v>27</v>
      </c>
      <c r="F877" t="s">
        <v>45</v>
      </c>
      <c r="G877">
        <v>228978.04</v>
      </c>
      <c r="H877">
        <v>183205.49</v>
      </c>
      <c r="I877">
        <v>448</v>
      </c>
      <c r="J877">
        <v>14477.11</v>
      </c>
      <c r="K877" t="s">
        <v>25</v>
      </c>
      <c r="L877">
        <v>39</v>
      </c>
      <c r="M877" s="1">
        <v>44958</v>
      </c>
      <c r="N877" t="s">
        <v>20</v>
      </c>
      <c r="O877" t="str" cm="1">
        <f t="array" ref="O877">_xlfn.IFS(L877&lt;=15, "Low Engagement", L877&lt;=35, "Active", L877&lt;=60, "Highly Active", L877&gt;60, "Power User")</f>
        <v>Highly Active</v>
      </c>
      <c r="P877" t="str" cm="1">
        <f t="array" ref="P877">_xlfn.IFS(B877&lt;=25,"Youth",B877&lt;=35,"Young Adult",B877&lt;=50,"Adult",B877&lt;=70,"Senior")</f>
        <v>Adult</v>
      </c>
      <c r="Q877" t="str" cm="1">
        <f t="array" ref="Q877">_xlfn.IFS(G877&lt;10000,"Low Value",G877&lt;=50000,"Mid Value",G877&lt;=150000,"High Value",G877&gt;150000,"Premium")</f>
        <v>Premium</v>
      </c>
      <c r="R877" t="str" cm="1">
        <f t="array" ref="R877">_xlfn.IFS(I877&lt;500,"High Risk",I877&lt;650,"Medium Risk",I877&lt;750,"Low Risk",I877&gt;=750,"Very Low Risk")</f>
        <v>High Risk</v>
      </c>
    </row>
    <row r="878" spans="1:18">
      <c r="A878" t="s">
        <v>910</v>
      </c>
      <c r="B878">
        <v>31</v>
      </c>
      <c r="C878" t="s">
        <v>22</v>
      </c>
      <c r="D878" t="s">
        <v>41</v>
      </c>
      <c r="E878" t="s">
        <v>27</v>
      </c>
      <c r="F878" t="s">
        <v>31</v>
      </c>
      <c r="G878">
        <v>88482.15</v>
      </c>
      <c r="H878">
        <v>171234.76</v>
      </c>
      <c r="I878">
        <v>802</v>
      </c>
      <c r="J878">
        <v>279280.96999999997</v>
      </c>
      <c r="K878" t="s">
        <v>38</v>
      </c>
      <c r="L878">
        <v>10</v>
      </c>
      <c r="M878" s="1">
        <v>44223</v>
      </c>
      <c r="N878" t="s">
        <v>20</v>
      </c>
      <c r="O878" t="str" cm="1">
        <f t="array" ref="O878">_xlfn.IFS(L878&lt;=15, "Low Engagement", L878&lt;=35, "Active", L878&lt;=60, "Highly Active", L878&gt;60, "Power User")</f>
        <v>Low Engagement</v>
      </c>
      <c r="P878" t="str" cm="1">
        <f t="array" ref="P878">_xlfn.IFS(B878&lt;=25,"Youth",B878&lt;=35,"Young Adult",B878&lt;=50,"Adult",B878&lt;=70,"Senior")</f>
        <v>Young Adult</v>
      </c>
      <c r="Q878" t="str" cm="1">
        <f t="array" ref="Q878">_xlfn.IFS(G878&lt;10000,"Low Value",G878&lt;=50000,"Mid Value",G878&lt;=150000,"High Value",G878&gt;150000,"Premium")</f>
        <v>High Value</v>
      </c>
      <c r="R878" t="str" cm="1">
        <f t="array" ref="R878">_xlfn.IFS(I878&lt;500,"High Risk",I878&lt;650,"Medium Risk",I878&lt;750,"Low Risk",I878&gt;=750,"Very Low Risk")</f>
        <v>Very Low Risk</v>
      </c>
    </row>
    <row r="879" spans="1:18">
      <c r="A879" t="s">
        <v>911</v>
      </c>
      <c r="B879">
        <v>19</v>
      </c>
      <c r="C879" t="s">
        <v>15</v>
      </c>
      <c r="D879" t="s">
        <v>23</v>
      </c>
      <c r="E879" t="s">
        <v>27</v>
      </c>
      <c r="F879" t="s">
        <v>45</v>
      </c>
      <c r="G879">
        <v>446111.6</v>
      </c>
      <c r="H879">
        <v>189539.3</v>
      </c>
      <c r="I879">
        <v>749</v>
      </c>
      <c r="J879">
        <v>416432.53</v>
      </c>
      <c r="K879" t="s">
        <v>25</v>
      </c>
      <c r="L879">
        <v>21</v>
      </c>
      <c r="M879" s="1">
        <v>44014</v>
      </c>
      <c r="N879" t="s">
        <v>20</v>
      </c>
      <c r="O879" t="str" cm="1">
        <f t="array" ref="O879">_xlfn.IFS(L879&lt;=15, "Low Engagement", L879&lt;=35, "Active", L879&lt;=60, "Highly Active", L879&gt;60, "Power User")</f>
        <v>Active</v>
      </c>
      <c r="P879" t="str" cm="1">
        <f t="array" ref="P879">_xlfn.IFS(B879&lt;=25,"Youth",B879&lt;=35,"Young Adult",B879&lt;=50,"Adult",B879&lt;=70,"Senior")</f>
        <v>Youth</v>
      </c>
      <c r="Q879" t="str" cm="1">
        <f t="array" ref="Q879">_xlfn.IFS(G879&lt;10000,"Low Value",G879&lt;=50000,"Mid Value",G879&lt;=150000,"High Value",G879&gt;150000,"Premium")</f>
        <v>Premium</v>
      </c>
      <c r="R879" t="str" cm="1">
        <f t="array" ref="R879">_xlfn.IFS(I879&lt;500,"High Risk",I879&lt;650,"Medium Risk",I879&lt;750,"Low Risk",I879&gt;=750,"Very Low Risk")</f>
        <v>Low Risk</v>
      </c>
    </row>
    <row r="880" spans="1:18">
      <c r="A880" t="s">
        <v>912</v>
      </c>
      <c r="B880">
        <v>28</v>
      </c>
      <c r="C880" t="s">
        <v>15</v>
      </c>
      <c r="D880" t="s">
        <v>29</v>
      </c>
      <c r="E880" t="s">
        <v>27</v>
      </c>
      <c r="F880" t="s">
        <v>31</v>
      </c>
      <c r="G880">
        <v>192376.31</v>
      </c>
      <c r="H880">
        <v>177701.69</v>
      </c>
      <c r="I880">
        <v>518</v>
      </c>
      <c r="J880">
        <v>183609.78</v>
      </c>
      <c r="K880" t="s">
        <v>19</v>
      </c>
      <c r="L880">
        <v>6</v>
      </c>
      <c r="M880" s="1">
        <v>44938</v>
      </c>
      <c r="N880" t="s">
        <v>20</v>
      </c>
      <c r="O880" t="str" cm="1">
        <f t="array" ref="O880">_xlfn.IFS(L880&lt;=15, "Low Engagement", L880&lt;=35, "Active", L880&lt;=60, "Highly Active", L880&gt;60, "Power User")</f>
        <v>Low Engagement</v>
      </c>
      <c r="P880" t="str" cm="1">
        <f t="array" ref="P880">_xlfn.IFS(B880&lt;=25,"Youth",B880&lt;=35,"Young Adult",B880&lt;=50,"Adult",B880&lt;=70,"Senior")</f>
        <v>Young Adult</v>
      </c>
      <c r="Q880" t="str" cm="1">
        <f t="array" ref="Q880">_xlfn.IFS(G880&lt;10000,"Low Value",G880&lt;=50000,"Mid Value",G880&lt;=150000,"High Value",G880&gt;150000,"Premium")</f>
        <v>Premium</v>
      </c>
      <c r="R880" t="str" cm="1">
        <f t="array" ref="R880">_xlfn.IFS(I880&lt;500,"High Risk",I880&lt;650,"Medium Risk",I880&lt;750,"Low Risk",I880&gt;=750,"Very Low Risk")</f>
        <v>Medium Risk</v>
      </c>
    </row>
    <row r="881" spans="1:18">
      <c r="A881" t="s">
        <v>913</v>
      </c>
      <c r="B881">
        <v>68</v>
      </c>
      <c r="C881" t="s">
        <v>22</v>
      </c>
      <c r="D881" t="s">
        <v>23</v>
      </c>
      <c r="E881" t="s">
        <v>17</v>
      </c>
      <c r="F881" t="s">
        <v>18</v>
      </c>
      <c r="G881">
        <v>89407.13</v>
      </c>
      <c r="H881">
        <v>263234.28999999998</v>
      </c>
      <c r="I881">
        <v>576</v>
      </c>
      <c r="J881">
        <v>58236.73</v>
      </c>
      <c r="K881" t="s">
        <v>38</v>
      </c>
      <c r="L881">
        <v>49</v>
      </c>
      <c r="M881" s="1">
        <v>43426</v>
      </c>
      <c r="N881" t="s">
        <v>20</v>
      </c>
      <c r="O881" t="str" cm="1">
        <f t="array" ref="O881">_xlfn.IFS(L881&lt;=15, "Low Engagement", L881&lt;=35, "Active", L881&lt;=60, "Highly Active", L881&gt;60, "Power User")</f>
        <v>Highly Active</v>
      </c>
      <c r="P881" t="str" cm="1">
        <f t="array" ref="P881">_xlfn.IFS(B881&lt;=25,"Youth",B881&lt;=35,"Young Adult",B881&lt;=50,"Adult",B881&lt;=70,"Senior")</f>
        <v>Senior</v>
      </c>
      <c r="Q881" t="str" cm="1">
        <f t="array" ref="Q881">_xlfn.IFS(G881&lt;10000,"Low Value",G881&lt;=50000,"Mid Value",G881&lt;=150000,"High Value",G881&gt;150000,"Premium")</f>
        <v>High Value</v>
      </c>
      <c r="R881" t="str" cm="1">
        <f t="array" ref="R881">_xlfn.IFS(I881&lt;500,"High Risk",I881&lt;650,"Medium Risk",I881&lt;750,"Low Risk",I881&gt;=750,"Very Low Risk")</f>
        <v>Medium Risk</v>
      </c>
    </row>
    <row r="882" spans="1:18">
      <c r="A882" t="s">
        <v>914</v>
      </c>
      <c r="B882">
        <v>56</v>
      </c>
      <c r="C882" t="s">
        <v>15</v>
      </c>
      <c r="D882" t="s">
        <v>29</v>
      </c>
      <c r="E882" t="s">
        <v>27</v>
      </c>
      <c r="F882" t="s">
        <v>45</v>
      </c>
      <c r="G882">
        <v>373630.11</v>
      </c>
      <c r="H882">
        <v>40832.97</v>
      </c>
      <c r="I882">
        <v>751</v>
      </c>
      <c r="J882">
        <v>275190.46000000002</v>
      </c>
      <c r="K882" t="s">
        <v>38</v>
      </c>
      <c r="L882">
        <v>1</v>
      </c>
      <c r="M882" s="1">
        <v>44624</v>
      </c>
      <c r="N882" t="s">
        <v>20</v>
      </c>
      <c r="O882" t="str" cm="1">
        <f t="array" ref="O882">_xlfn.IFS(L882&lt;=15, "Low Engagement", L882&lt;=35, "Active", L882&lt;=60, "Highly Active", L882&gt;60, "Power User")</f>
        <v>Low Engagement</v>
      </c>
      <c r="P882" t="str" cm="1">
        <f t="array" ref="P882">_xlfn.IFS(B882&lt;=25,"Youth",B882&lt;=35,"Young Adult",B882&lt;=50,"Adult",B882&lt;=70,"Senior")</f>
        <v>Senior</v>
      </c>
      <c r="Q882" t="str" cm="1">
        <f t="array" ref="Q882">_xlfn.IFS(G882&lt;10000,"Low Value",G882&lt;=50000,"Mid Value",G882&lt;=150000,"High Value",G882&gt;150000,"Premium")</f>
        <v>Premium</v>
      </c>
      <c r="R882" t="str" cm="1">
        <f t="array" ref="R882">_xlfn.IFS(I882&lt;500,"High Risk",I882&lt;650,"Medium Risk",I882&lt;750,"Low Risk",I882&gt;=750,"Very Low Risk")</f>
        <v>Very Low Risk</v>
      </c>
    </row>
    <row r="883" spans="1:18">
      <c r="A883" t="s">
        <v>915</v>
      </c>
      <c r="B883">
        <v>55</v>
      </c>
      <c r="C883" t="s">
        <v>22</v>
      </c>
      <c r="D883" t="s">
        <v>29</v>
      </c>
      <c r="E883" t="s">
        <v>27</v>
      </c>
      <c r="F883" t="s">
        <v>18</v>
      </c>
      <c r="G883">
        <v>58914.28</v>
      </c>
      <c r="H883">
        <v>173813.53</v>
      </c>
      <c r="I883">
        <v>727</v>
      </c>
      <c r="J883">
        <v>456755.9</v>
      </c>
      <c r="K883" t="s">
        <v>38</v>
      </c>
      <c r="L883">
        <v>34</v>
      </c>
      <c r="M883" s="1">
        <v>44865</v>
      </c>
      <c r="N883" t="s">
        <v>20</v>
      </c>
      <c r="O883" t="str" cm="1">
        <f t="array" ref="O883">_xlfn.IFS(L883&lt;=15, "Low Engagement", L883&lt;=35, "Active", L883&lt;=60, "Highly Active", L883&gt;60, "Power User")</f>
        <v>Active</v>
      </c>
      <c r="P883" t="str" cm="1">
        <f t="array" ref="P883">_xlfn.IFS(B883&lt;=25,"Youth",B883&lt;=35,"Young Adult",B883&lt;=50,"Adult",B883&lt;=70,"Senior")</f>
        <v>Senior</v>
      </c>
      <c r="Q883" t="str" cm="1">
        <f t="array" ref="Q883">_xlfn.IFS(G883&lt;10000,"Low Value",G883&lt;=50000,"Mid Value",G883&lt;=150000,"High Value",G883&gt;150000,"Premium")</f>
        <v>High Value</v>
      </c>
      <c r="R883" t="str" cm="1">
        <f t="array" ref="R883">_xlfn.IFS(I883&lt;500,"High Risk",I883&lt;650,"Medium Risk",I883&lt;750,"Low Risk",I883&gt;=750,"Very Low Risk")</f>
        <v>Low Risk</v>
      </c>
    </row>
    <row r="884" spans="1:18">
      <c r="A884" t="s">
        <v>916</v>
      </c>
      <c r="B884">
        <v>51</v>
      </c>
      <c r="C884" t="s">
        <v>15</v>
      </c>
      <c r="D884" t="s">
        <v>23</v>
      </c>
      <c r="E884" t="s">
        <v>27</v>
      </c>
      <c r="F884" t="s">
        <v>31</v>
      </c>
      <c r="G884">
        <v>139406.01999999999</v>
      </c>
      <c r="H884">
        <v>133271.32999999999</v>
      </c>
      <c r="I884">
        <v>382</v>
      </c>
      <c r="J884">
        <v>19509.86</v>
      </c>
      <c r="K884" t="s">
        <v>19</v>
      </c>
      <c r="L884">
        <v>59</v>
      </c>
      <c r="M884" s="1">
        <v>44073</v>
      </c>
      <c r="N884" t="s">
        <v>35</v>
      </c>
      <c r="O884" t="str" cm="1">
        <f t="array" ref="O884">_xlfn.IFS(L884&lt;=15, "Low Engagement", L884&lt;=35, "Active", L884&lt;=60, "Highly Active", L884&gt;60, "Power User")</f>
        <v>Highly Active</v>
      </c>
      <c r="P884" t="str" cm="1">
        <f t="array" ref="P884">_xlfn.IFS(B884&lt;=25,"Youth",B884&lt;=35,"Young Adult",B884&lt;=50,"Adult",B884&lt;=70,"Senior")</f>
        <v>Senior</v>
      </c>
      <c r="Q884" t="str" cm="1">
        <f t="array" ref="Q884">_xlfn.IFS(G884&lt;10000,"Low Value",G884&lt;=50000,"Mid Value",G884&lt;=150000,"High Value",G884&gt;150000,"Premium")</f>
        <v>High Value</v>
      </c>
      <c r="R884" t="str" cm="1">
        <f t="array" ref="R884">_xlfn.IFS(I884&lt;500,"High Risk",I884&lt;650,"Medium Risk",I884&lt;750,"Low Risk",I884&gt;=750,"Very Low Risk")</f>
        <v>High Risk</v>
      </c>
    </row>
    <row r="885" spans="1:18">
      <c r="A885" t="s">
        <v>917</v>
      </c>
      <c r="B885">
        <v>55</v>
      </c>
      <c r="C885" t="s">
        <v>22</v>
      </c>
      <c r="D885" t="s">
        <v>23</v>
      </c>
      <c r="E885" t="s">
        <v>27</v>
      </c>
      <c r="F885" t="s">
        <v>18</v>
      </c>
      <c r="G885">
        <v>93971.81</v>
      </c>
      <c r="H885">
        <v>94675.56</v>
      </c>
      <c r="I885">
        <v>517</v>
      </c>
      <c r="J885">
        <v>108389.86</v>
      </c>
      <c r="K885" t="s">
        <v>25</v>
      </c>
      <c r="L885">
        <v>14</v>
      </c>
      <c r="M885" s="1">
        <v>44022</v>
      </c>
      <c r="N885" t="s">
        <v>20</v>
      </c>
      <c r="O885" t="str" cm="1">
        <f t="array" ref="O885">_xlfn.IFS(L885&lt;=15, "Low Engagement", L885&lt;=35, "Active", L885&lt;=60, "Highly Active", L885&gt;60, "Power User")</f>
        <v>Low Engagement</v>
      </c>
      <c r="P885" t="str" cm="1">
        <f t="array" ref="P885">_xlfn.IFS(B885&lt;=25,"Youth",B885&lt;=35,"Young Adult",B885&lt;=50,"Adult",B885&lt;=70,"Senior")</f>
        <v>Senior</v>
      </c>
      <c r="Q885" t="str" cm="1">
        <f t="array" ref="Q885">_xlfn.IFS(G885&lt;10000,"Low Value",G885&lt;=50000,"Mid Value",G885&lt;=150000,"High Value",G885&gt;150000,"Premium")</f>
        <v>High Value</v>
      </c>
      <c r="R885" t="str" cm="1">
        <f t="array" ref="R885">_xlfn.IFS(I885&lt;500,"High Risk",I885&lt;650,"Medium Risk",I885&lt;750,"Low Risk",I885&gt;=750,"Very Low Risk")</f>
        <v>Medium Risk</v>
      </c>
    </row>
    <row r="886" spans="1:18">
      <c r="A886" t="s">
        <v>918</v>
      </c>
      <c r="B886">
        <v>67</v>
      </c>
      <c r="C886" t="s">
        <v>15</v>
      </c>
      <c r="D886" t="s">
        <v>37</v>
      </c>
      <c r="E886" t="s">
        <v>17</v>
      </c>
      <c r="F886" t="s">
        <v>45</v>
      </c>
      <c r="G886">
        <v>162499.43</v>
      </c>
      <c r="H886">
        <v>35824.089999999997</v>
      </c>
      <c r="I886">
        <v>826</v>
      </c>
      <c r="J886">
        <v>287384.08</v>
      </c>
      <c r="K886" t="s">
        <v>38</v>
      </c>
      <c r="L886">
        <v>36</v>
      </c>
      <c r="M886" s="1">
        <v>43631</v>
      </c>
      <c r="N886" t="s">
        <v>20</v>
      </c>
      <c r="O886" t="str" cm="1">
        <f t="array" ref="O886">_xlfn.IFS(L886&lt;=15, "Low Engagement", L886&lt;=35, "Active", L886&lt;=60, "Highly Active", L886&gt;60, "Power User")</f>
        <v>Highly Active</v>
      </c>
      <c r="P886" t="str" cm="1">
        <f t="array" ref="P886">_xlfn.IFS(B886&lt;=25,"Youth",B886&lt;=35,"Young Adult",B886&lt;=50,"Adult",B886&lt;=70,"Senior")</f>
        <v>Senior</v>
      </c>
      <c r="Q886" t="str" cm="1">
        <f t="array" ref="Q886">_xlfn.IFS(G886&lt;10000,"Low Value",G886&lt;=50000,"Mid Value",G886&lt;=150000,"High Value",G886&gt;150000,"Premium")</f>
        <v>Premium</v>
      </c>
      <c r="R886" t="str" cm="1">
        <f t="array" ref="R886">_xlfn.IFS(I886&lt;500,"High Risk",I886&lt;650,"Medium Risk",I886&lt;750,"Low Risk",I886&gt;=750,"Very Low Risk")</f>
        <v>Very Low Risk</v>
      </c>
    </row>
    <row r="887" spans="1:18">
      <c r="A887" t="s">
        <v>919</v>
      </c>
      <c r="B887">
        <v>51</v>
      </c>
      <c r="C887" t="s">
        <v>22</v>
      </c>
      <c r="D887" t="s">
        <v>23</v>
      </c>
      <c r="E887" t="s">
        <v>27</v>
      </c>
      <c r="F887" t="s">
        <v>33</v>
      </c>
      <c r="G887">
        <v>84916.87</v>
      </c>
      <c r="H887">
        <v>145204.54</v>
      </c>
      <c r="I887">
        <v>703</v>
      </c>
      <c r="J887">
        <v>140485.18</v>
      </c>
      <c r="K887" t="s">
        <v>25</v>
      </c>
      <c r="L887">
        <v>27</v>
      </c>
      <c r="M887" s="1">
        <v>44640</v>
      </c>
      <c r="N887" t="s">
        <v>20</v>
      </c>
      <c r="O887" t="str" cm="1">
        <f t="array" ref="O887">_xlfn.IFS(L887&lt;=15, "Low Engagement", L887&lt;=35, "Active", L887&lt;=60, "Highly Active", L887&gt;60, "Power User")</f>
        <v>Active</v>
      </c>
      <c r="P887" t="str" cm="1">
        <f t="array" ref="P887">_xlfn.IFS(B887&lt;=25,"Youth",B887&lt;=35,"Young Adult",B887&lt;=50,"Adult",B887&lt;=70,"Senior")</f>
        <v>Senior</v>
      </c>
      <c r="Q887" t="str" cm="1">
        <f t="array" ref="Q887">_xlfn.IFS(G887&lt;10000,"Low Value",G887&lt;=50000,"Mid Value",G887&lt;=150000,"High Value",G887&gt;150000,"Premium")</f>
        <v>High Value</v>
      </c>
      <c r="R887" t="str" cm="1">
        <f t="array" ref="R887">_xlfn.IFS(I887&lt;500,"High Risk",I887&lt;650,"Medium Risk",I887&lt;750,"Low Risk",I887&gt;=750,"Very Low Risk")</f>
        <v>Low Risk</v>
      </c>
    </row>
    <row r="888" spans="1:18">
      <c r="A888" t="s">
        <v>920</v>
      </c>
      <c r="B888">
        <v>35</v>
      </c>
      <c r="C888" t="s">
        <v>22</v>
      </c>
      <c r="D888" t="s">
        <v>29</v>
      </c>
      <c r="E888" t="s">
        <v>24</v>
      </c>
      <c r="F888" t="s">
        <v>31</v>
      </c>
      <c r="G888">
        <v>139473.56</v>
      </c>
      <c r="H888">
        <v>6564.04</v>
      </c>
      <c r="I888">
        <v>589</v>
      </c>
      <c r="J888">
        <v>60153.68</v>
      </c>
      <c r="K888" t="s">
        <v>38</v>
      </c>
      <c r="L888">
        <v>9</v>
      </c>
      <c r="M888" s="1">
        <v>43607</v>
      </c>
      <c r="N888" t="s">
        <v>20</v>
      </c>
      <c r="O888" t="str" cm="1">
        <f t="array" ref="O888">_xlfn.IFS(L888&lt;=15, "Low Engagement", L888&lt;=35, "Active", L888&lt;=60, "Highly Active", L888&gt;60, "Power User")</f>
        <v>Low Engagement</v>
      </c>
      <c r="P888" t="str" cm="1">
        <f t="array" ref="P888">_xlfn.IFS(B888&lt;=25,"Youth",B888&lt;=35,"Young Adult",B888&lt;=50,"Adult",B888&lt;=70,"Senior")</f>
        <v>Young Adult</v>
      </c>
      <c r="Q888" t="str" cm="1">
        <f t="array" ref="Q888">_xlfn.IFS(G888&lt;10000,"Low Value",G888&lt;=50000,"Mid Value",G888&lt;=150000,"High Value",G888&gt;150000,"Premium")</f>
        <v>High Value</v>
      </c>
      <c r="R888" t="str" cm="1">
        <f t="array" ref="R888">_xlfn.IFS(I888&lt;500,"High Risk",I888&lt;650,"Medium Risk",I888&lt;750,"Low Risk",I888&gt;=750,"Very Low Risk")</f>
        <v>Medium Risk</v>
      </c>
    </row>
    <row r="889" spans="1:18">
      <c r="A889" t="s">
        <v>921</v>
      </c>
      <c r="B889">
        <v>47</v>
      </c>
      <c r="C889" t="s">
        <v>22</v>
      </c>
      <c r="D889" t="s">
        <v>23</v>
      </c>
      <c r="E889" t="s">
        <v>47</v>
      </c>
      <c r="F889" t="s">
        <v>31</v>
      </c>
      <c r="G889">
        <v>137453.17000000001</v>
      </c>
      <c r="H889">
        <v>16694.41</v>
      </c>
      <c r="I889">
        <v>719</v>
      </c>
      <c r="J889">
        <v>235828.8</v>
      </c>
      <c r="K889" t="s">
        <v>38</v>
      </c>
      <c r="L889">
        <v>55</v>
      </c>
      <c r="M889" s="1">
        <v>44821</v>
      </c>
      <c r="N889" t="s">
        <v>20</v>
      </c>
      <c r="O889" t="str" cm="1">
        <f t="array" ref="O889">_xlfn.IFS(L889&lt;=15, "Low Engagement", L889&lt;=35, "Active", L889&lt;=60, "Highly Active", L889&gt;60, "Power User")</f>
        <v>Highly Active</v>
      </c>
      <c r="P889" t="str" cm="1">
        <f t="array" ref="P889">_xlfn.IFS(B889&lt;=25,"Youth",B889&lt;=35,"Young Adult",B889&lt;=50,"Adult",B889&lt;=70,"Senior")</f>
        <v>Adult</v>
      </c>
      <c r="Q889" t="str" cm="1">
        <f t="array" ref="Q889">_xlfn.IFS(G889&lt;10000,"Low Value",G889&lt;=50000,"Mid Value",G889&lt;=150000,"High Value",G889&gt;150000,"Premium")</f>
        <v>High Value</v>
      </c>
      <c r="R889" t="str" cm="1">
        <f t="array" ref="R889">_xlfn.IFS(I889&lt;500,"High Risk",I889&lt;650,"Medium Risk",I889&lt;750,"Low Risk",I889&gt;=750,"Very Low Risk")</f>
        <v>Low Risk</v>
      </c>
    </row>
    <row r="890" spans="1:18">
      <c r="A890" t="s">
        <v>922</v>
      </c>
      <c r="B890">
        <v>32</v>
      </c>
      <c r="C890" t="s">
        <v>22</v>
      </c>
      <c r="D890" t="s">
        <v>37</v>
      </c>
      <c r="E890" t="s">
        <v>17</v>
      </c>
      <c r="F890" t="s">
        <v>45</v>
      </c>
      <c r="G890">
        <v>163525.53</v>
      </c>
      <c r="H890">
        <v>210883.96</v>
      </c>
      <c r="I890">
        <v>638</v>
      </c>
      <c r="J890">
        <v>106381.84</v>
      </c>
      <c r="K890" t="s">
        <v>25</v>
      </c>
      <c r="L890">
        <v>6</v>
      </c>
      <c r="M890" s="1">
        <v>44406</v>
      </c>
      <c r="N890" t="s">
        <v>20</v>
      </c>
      <c r="O890" t="str" cm="1">
        <f t="array" ref="O890">_xlfn.IFS(L890&lt;=15, "Low Engagement", L890&lt;=35, "Active", L890&lt;=60, "Highly Active", L890&gt;60, "Power User")</f>
        <v>Low Engagement</v>
      </c>
      <c r="P890" t="str" cm="1">
        <f t="array" ref="P890">_xlfn.IFS(B890&lt;=25,"Youth",B890&lt;=35,"Young Adult",B890&lt;=50,"Adult",B890&lt;=70,"Senior")</f>
        <v>Young Adult</v>
      </c>
      <c r="Q890" t="str" cm="1">
        <f t="array" ref="Q890">_xlfn.IFS(G890&lt;10000,"Low Value",G890&lt;=50000,"Mid Value",G890&lt;=150000,"High Value",G890&gt;150000,"Premium")</f>
        <v>Premium</v>
      </c>
      <c r="R890" t="str" cm="1">
        <f t="array" ref="R890">_xlfn.IFS(I890&lt;500,"High Risk",I890&lt;650,"Medium Risk",I890&lt;750,"Low Risk",I890&gt;=750,"Very Low Risk")</f>
        <v>Medium Risk</v>
      </c>
    </row>
    <row r="891" spans="1:18">
      <c r="A891" t="s">
        <v>923</v>
      </c>
      <c r="B891">
        <v>44</v>
      </c>
      <c r="C891" t="s">
        <v>15</v>
      </c>
      <c r="D891" t="s">
        <v>23</v>
      </c>
      <c r="E891" t="s">
        <v>17</v>
      </c>
      <c r="F891" t="s">
        <v>18</v>
      </c>
      <c r="G891">
        <v>59086.42</v>
      </c>
      <c r="H891">
        <v>275296.87</v>
      </c>
      <c r="I891">
        <v>718</v>
      </c>
      <c r="J891">
        <v>403700.22</v>
      </c>
      <c r="K891" t="s">
        <v>25</v>
      </c>
      <c r="L891">
        <v>31</v>
      </c>
      <c r="M891" s="1">
        <v>43668</v>
      </c>
      <c r="N891" t="s">
        <v>20</v>
      </c>
      <c r="O891" t="str" cm="1">
        <f t="array" ref="O891">_xlfn.IFS(L891&lt;=15, "Low Engagement", L891&lt;=35, "Active", L891&lt;=60, "Highly Active", L891&gt;60, "Power User")</f>
        <v>Active</v>
      </c>
      <c r="P891" t="str" cm="1">
        <f t="array" ref="P891">_xlfn.IFS(B891&lt;=25,"Youth",B891&lt;=35,"Young Adult",B891&lt;=50,"Adult",B891&lt;=70,"Senior")</f>
        <v>Adult</v>
      </c>
      <c r="Q891" t="str" cm="1">
        <f t="array" ref="Q891">_xlfn.IFS(G891&lt;10000,"Low Value",G891&lt;=50000,"Mid Value",G891&lt;=150000,"High Value",G891&gt;150000,"Premium")</f>
        <v>High Value</v>
      </c>
      <c r="R891" t="str" cm="1">
        <f t="array" ref="R891">_xlfn.IFS(I891&lt;500,"High Risk",I891&lt;650,"Medium Risk",I891&lt;750,"Low Risk",I891&gt;=750,"Very Low Risk")</f>
        <v>Low Risk</v>
      </c>
    </row>
    <row r="892" spans="1:18">
      <c r="A892" t="s">
        <v>924</v>
      </c>
      <c r="B892">
        <v>68</v>
      </c>
      <c r="C892" t="s">
        <v>22</v>
      </c>
      <c r="D892" t="s">
        <v>29</v>
      </c>
      <c r="E892" t="s">
        <v>24</v>
      </c>
      <c r="F892" t="s">
        <v>33</v>
      </c>
      <c r="G892">
        <v>121427.84</v>
      </c>
      <c r="H892">
        <v>16508.740000000002</v>
      </c>
      <c r="I892">
        <v>506</v>
      </c>
      <c r="J892">
        <v>38050.83</v>
      </c>
      <c r="K892" t="s">
        <v>25</v>
      </c>
      <c r="L892">
        <v>17</v>
      </c>
      <c r="M892" s="1">
        <v>44669</v>
      </c>
      <c r="N892" t="s">
        <v>35</v>
      </c>
      <c r="O892" t="str" cm="1">
        <f t="array" ref="O892">_xlfn.IFS(L892&lt;=15, "Low Engagement", L892&lt;=35, "Active", L892&lt;=60, "Highly Active", L892&gt;60, "Power User")</f>
        <v>Active</v>
      </c>
      <c r="P892" t="str" cm="1">
        <f t="array" ref="P892">_xlfn.IFS(B892&lt;=25,"Youth",B892&lt;=35,"Young Adult",B892&lt;=50,"Adult",B892&lt;=70,"Senior")</f>
        <v>Senior</v>
      </c>
      <c r="Q892" t="str" cm="1">
        <f t="array" ref="Q892">_xlfn.IFS(G892&lt;10000,"Low Value",G892&lt;=50000,"Mid Value",G892&lt;=150000,"High Value",G892&gt;150000,"Premium")</f>
        <v>High Value</v>
      </c>
      <c r="R892" t="str" cm="1">
        <f t="array" ref="R892">_xlfn.IFS(I892&lt;500,"High Risk",I892&lt;650,"Medium Risk",I892&lt;750,"Low Risk",I892&gt;=750,"Very Low Risk")</f>
        <v>Medium Risk</v>
      </c>
    </row>
    <row r="893" spans="1:18">
      <c r="A893" t="s">
        <v>925</v>
      </c>
      <c r="B893">
        <v>51</v>
      </c>
      <c r="C893" t="s">
        <v>15</v>
      </c>
      <c r="D893" t="s">
        <v>23</v>
      </c>
      <c r="E893" t="s">
        <v>17</v>
      </c>
      <c r="F893" t="s">
        <v>18</v>
      </c>
      <c r="G893">
        <v>48032.82</v>
      </c>
      <c r="H893">
        <v>146167.20000000001</v>
      </c>
      <c r="I893">
        <v>564</v>
      </c>
      <c r="J893">
        <v>17331.38</v>
      </c>
      <c r="K893" t="s">
        <v>38</v>
      </c>
      <c r="L893">
        <v>53</v>
      </c>
      <c r="M893" s="1">
        <v>44693</v>
      </c>
      <c r="N893" t="s">
        <v>20</v>
      </c>
      <c r="O893" t="str" cm="1">
        <f t="array" ref="O893">_xlfn.IFS(L893&lt;=15, "Low Engagement", L893&lt;=35, "Active", L893&lt;=60, "Highly Active", L893&gt;60, "Power User")</f>
        <v>Highly Active</v>
      </c>
      <c r="P893" t="str" cm="1">
        <f t="array" ref="P893">_xlfn.IFS(B893&lt;=25,"Youth",B893&lt;=35,"Young Adult",B893&lt;=50,"Adult",B893&lt;=70,"Senior")</f>
        <v>Senior</v>
      </c>
      <c r="Q893" t="str" cm="1">
        <f t="array" ref="Q893">_xlfn.IFS(G893&lt;10000,"Low Value",G893&lt;=50000,"Mid Value",G893&lt;=150000,"High Value",G893&gt;150000,"Premium")</f>
        <v>Mid Value</v>
      </c>
      <c r="R893" t="str" cm="1">
        <f t="array" ref="R893">_xlfn.IFS(I893&lt;500,"High Risk",I893&lt;650,"Medium Risk",I893&lt;750,"Low Risk",I893&gt;=750,"Very Low Risk")</f>
        <v>Medium Risk</v>
      </c>
    </row>
    <row r="894" spans="1:18">
      <c r="A894" t="s">
        <v>926</v>
      </c>
      <c r="B894">
        <v>69</v>
      </c>
      <c r="C894" t="s">
        <v>15</v>
      </c>
      <c r="D894" t="s">
        <v>41</v>
      </c>
      <c r="E894" t="s">
        <v>27</v>
      </c>
      <c r="F894" t="s">
        <v>33</v>
      </c>
      <c r="G894">
        <v>121061.73</v>
      </c>
      <c r="H894">
        <v>95923.14</v>
      </c>
      <c r="I894">
        <v>335</v>
      </c>
      <c r="J894">
        <v>24805.87</v>
      </c>
      <c r="K894" t="s">
        <v>25</v>
      </c>
      <c r="L894">
        <v>43</v>
      </c>
      <c r="M894" s="1">
        <v>44168</v>
      </c>
      <c r="N894" t="s">
        <v>35</v>
      </c>
      <c r="O894" t="str" cm="1">
        <f t="array" ref="O894">_xlfn.IFS(L894&lt;=15, "Low Engagement", L894&lt;=35, "Active", L894&lt;=60, "Highly Active", L894&gt;60, "Power User")</f>
        <v>Highly Active</v>
      </c>
      <c r="P894" t="str" cm="1">
        <f t="array" ref="P894">_xlfn.IFS(B894&lt;=25,"Youth",B894&lt;=35,"Young Adult",B894&lt;=50,"Adult",B894&lt;=70,"Senior")</f>
        <v>Senior</v>
      </c>
      <c r="Q894" t="str" cm="1">
        <f t="array" ref="Q894">_xlfn.IFS(G894&lt;10000,"Low Value",G894&lt;=50000,"Mid Value",G894&lt;=150000,"High Value",G894&gt;150000,"Premium")</f>
        <v>High Value</v>
      </c>
      <c r="R894" t="str" cm="1">
        <f t="array" ref="R894">_xlfn.IFS(I894&lt;500,"High Risk",I894&lt;650,"Medium Risk",I894&lt;750,"Low Risk",I894&gt;=750,"Very Low Risk")</f>
        <v>High Risk</v>
      </c>
    </row>
    <row r="895" spans="1:18">
      <c r="A895" t="s">
        <v>927</v>
      </c>
      <c r="B895">
        <v>55</v>
      </c>
      <c r="C895" t="s">
        <v>15</v>
      </c>
      <c r="D895" t="s">
        <v>23</v>
      </c>
      <c r="E895" t="s">
        <v>27</v>
      </c>
      <c r="F895" t="s">
        <v>45</v>
      </c>
      <c r="G895">
        <v>211947.17</v>
      </c>
      <c r="H895">
        <v>70762.559999999998</v>
      </c>
      <c r="I895">
        <v>672</v>
      </c>
      <c r="J895">
        <v>139838.54999999999</v>
      </c>
      <c r="K895" t="s">
        <v>25</v>
      </c>
      <c r="L895">
        <v>36</v>
      </c>
      <c r="M895" s="1">
        <v>44093</v>
      </c>
      <c r="N895" t="s">
        <v>35</v>
      </c>
      <c r="O895" t="str" cm="1">
        <f t="array" ref="O895">_xlfn.IFS(L895&lt;=15, "Low Engagement", L895&lt;=35, "Active", L895&lt;=60, "Highly Active", L895&gt;60, "Power User")</f>
        <v>Highly Active</v>
      </c>
      <c r="P895" t="str" cm="1">
        <f t="array" ref="P895">_xlfn.IFS(B895&lt;=25,"Youth",B895&lt;=35,"Young Adult",B895&lt;=50,"Adult",B895&lt;=70,"Senior")</f>
        <v>Senior</v>
      </c>
      <c r="Q895" t="str" cm="1">
        <f t="array" ref="Q895">_xlfn.IFS(G895&lt;10000,"Low Value",G895&lt;=50000,"Mid Value",G895&lt;=150000,"High Value",G895&gt;150000,"Premium")</f>
        <v>Premium</v>
      </c>
      <c r="R895" t="str" cm="1">
        <f t="array" ref="R895">_xlfn.IFS(I895&lt;500,"High Risk",I895&lt;650,"Medium Risk",I895&lt;750,"Low Risk",I895&gt;=750,"Very Low Risk")</f>
        <v>Low Risk</v>
      </c>
    </row>
    <row r="896" spans="1:18">
      <c r="A896" t="s">
        <v>928</v>
      </c>
      <c r="B896">
        <v>50</v>
      </c>
      <c r="C896" t="s">
        <v>22</v>
      </c>
      <c r="D896" t="s">
        <v>37</v>
      </c>
      <c r="E896" t="s">
        <v>24</v>
      </c>
      <c r="F896" t="s">
        <v>45</v>
      </c>
      <c r="G896">
        <v>472442.06</v>
      </c>
      <c r="H896">
        <v>7448.54</v>
      </c>
      <c r="I896">
        <v>787</v>
      </c>
      <c r="J896">
        <v>452931.68</v>
      </c>
      <c r="K896" t="s">
        <v>25</v>
      </c>
      <c r="L896">
        <v>21</v>
      </c>
      <c r="M896" s="1">
        <v>44384</v>
      </c>
      <c r="N896" t="s">
        <v>20</v>
      </c>
      <c r="O896" t="str" cm="1">
        <f t="array" ref="O896">_xlfn.IFS(L896&lt;=15, "Low Engagement", L896&lt;=35, "Active", L896&lt;=60, "Highly Active", L896&gt;60, "Power User")</f>
        <v>Active</v>
      </c>
      <c r="P896" t="str" cm="1">
        <f t="array" ref="P896">_xlfn.IFS(B896&lt;=25,"Youth",B896&lt;=35,"Young Adult",B896&lt;=50,"Adult",B896&lt;=70,"Senior")</f>
        <v>Adult</v>
      </c>
      <c r="Q896" t="str" cm="1">
        <f t="array" ref="Q896">_xlfn.IFS(G896&lt;10000,"Low Value",G896&lt;=50000,"Mid Value",G896&lt;=150000,"High Value",G896&gt;150000,"Premium")</f>
        <v>Premium</v>
      </c>
      <c r="R896" t="str" cm="1">
        <f t="array" ref="R896">_xlfn.IFS(I896&lt;500,"High Risk",I896&lt;650,"Medium Risk",I896&lt;750,"Low Risk",I896&gt;=750,"Very Low Risk")</f>
        <v>Very Low Risk</v>
      </c>
    </row>
    <row r="897" spans="1:18">
      <c r="A897" t="s">
        <v>929</v>
      </c>
      <c r="B897">
        <v>41</v>
      </c>
      <c r="C897" t="s">
        <v>15</v>
      </c>
      <c r="D897" t="s">
        <v>29</v>
      </c>
      <c r="E897" t="s">
        <v>27</v>
      </c>
      <c r="F897" t="s">
        <v>45</v>
      </c>
      <c r="G897">
        <v>290267.8</v>
      </c>
      <c r="H897">
        <v>48877.89</v>
      </c>
      <c r="I897">
        <v>558</v>
      </c>
      <c r="J897">
        <v>19166.38</v>
      </c>
      <c r="K897" t="s">
        <v>38</v>
      </c>
      <c r="L897">
        <v>27</v>
      </c>
      <c r="M897" s="1">
        <v>43590</v>
      </c>
      <c r="N897" t="s">
        <v>20</v>
      </c>
      <c r="O897" t="str" cm="1">
        <f t="array" ref="O897">_xlfn.IFS(L897&lt;=15, "Low Engagement", L897&lt;=35, "Active", L897&lt;=60, "Highly Active", L897&gt;60, "Power User")</f>
        <v>Active</v>
      </c>
      <c r="P897" t="str" cm="1">
        <f t="array" ref="P897">_xlfn.IFS(B897&lt;=25,"Youth",B897&lt;=35,"Young Adult",B897&lt;=50,"Adult",B897&lt;=70,"Senior")</f>
        <v>Adult</v>
      </c>
      <c r="Q897" t="str" cm="1">
        <f t="array" ref="Q897">_xlfn.IFS(G897&lt;10000,"Low Value",G897&lt;=50000,"Mid Value",G897&lt;=150000,"High Value",G897&gt;150000,"Premium")</f>
        <v>Premium</v>
      </c>
      <c r="R897" t="str" cm="1">
        <f t="array" ref="R897">_xlfn.IFS(I897&lt;500,"High Risk",I897&lt;650,"Medium Risk",I897&lt;750,"Low Risk",I897&gt;=750,"Very Low Risk")</f>
        <v>Medium Risk</v>
      </c>
    </row>
    <row r="898" spans="1:18">
      <c r="A898" t="s">
        <v>930</v>
      </c>
      <c r="B898">
        <v>32</v>
      </c>
      <c r="C898" t="s">
        <v>15</v>
      </c>
      <c r="D898" t="s">
        <v>23</v>
      </c>
      <c r="E898" t="s">
        <v>27</v>
      </c>
      <c r="F898" t="s">
        <v>31</v>
      </c>
      <c r="G898">
        <v>121209.85</v>
      </c>
      <c r="H898">
        <v>195087.94</v>
      </c>
      <c r="I898">
        <v>830</v>
      </c>
      <c r="J898">
        <v>172860.51</v>
      </c>
      <c r="K898" t="s">
        <v>38</v>
      </c>
      <c r="L898">
        <v>41</v>
      </c>
      <c r="M898" s="1">
        <v>43663</v>
      </c>
      <c r="N898" t="s">
        <v>20</v>
      </c>
      <c r="O898" t="str" cm="1">
        <f t="array" ref="O898">_xlfn.IFS(L898&lt;=15, "Low Engagement", L898&lt;=35, "Active", L898&lt;=60, "Highly Active", L898&gt;60, "Power User")</f>
        <v>Highly Active</v>
      </c>
      <c r="P898" t="str" cm="1">
        <f t="array" ref="P898">_xlfn.IFS(B898&lt;=25,"Youth",B898&lt;=35,"Young Adult",B898&lt;=50,"Adult",B898&lt;=70,"Senior")</f>
        <v>Young Adult</v>
      </c>
      <c r="Q898" t="str" cm="1">
        <f t="array" ref="Q898">_xlfn.IFS(G898&lt;10000,"Low Value",G898&lt;=50000,"Mid Value",G898&lt;=150000,"High Value",G898&gt;150000,"Premium")</f>
        <v>High Value</v>
      </c>
      <c r="R898" t="str" cm="1">
        <f t="array" ref="R898">_xlfn.IFS(I898&lt;500,"High Risk",I898&lt;650,"Medium Risk",I898&lt;750,"Low Risk",I898&gt;=750,"Very Low Risk")</f>
        <v>Very Low Risk</v>
      </c>
    </row>
    <row r="899" spans="1:18">
      <c r="A899" t="s">
        <v>931</v>
      </c>
      <c r="B899">
        <v>47</v>
      </c>
      <c r="C899" t="s">
        <v>15</v>
      </c>
      <c r="D899" t="s">
        <v>37</v>
      </c>
      <c r="E899" t="s">
        <v>17</v>
      </c>
      <c r="F899" t="s">
        <v>31</v>
      </c>
      <c r="G899">
        <v>11115.51</v>
      </c>
      <c r="H899">
        <v>180696.88</v>
      </c>
      <c r="I899">
        <v>322</v>
      </c>
      <c r="J899">
        <v>12203.4</v>
      </c>
      <c r="K899" t="s">
        <v>25</v>
      </c>
      <c r="L899">
        <v>28</v>
      </c>
      <c r="M899" s="1">
        <v>44001</v>
      </c>
      <c r="N899" t="s">
        <v>20</v>
      </c>
      <c r="O899" t="str" cm="1">
        <f t="array" ref="O899">_xlfn.IFS(L899&lt;=15, "Low Engagement", L899&lt;=35, "Active", L899&lt;=60, "Highly Active", L899&gt;60, "Power User")</f>
        <v>Active</v>
      </c>
      <c r="P899" t="str" cm="1">
        <f t="array" ref="P899">_xlfn.IFS(B899&lt;=25,"Youth",B899&lt;=35,"Young Adult",B899&lt;=50,"Adult",B899&lt;=70,"Senior")</f>
        <v>Adult</v>
      </c>
      <c r="Q899" t="str" cm="1">
        <f t="array" ref="Q899">_xlfn.IFS(G899&lt;10000,"Low Value",G899&lt;=50000,"Mid Value",G899&lt;=150000,"High Value",G899&gt;150000,"Premium")</f>
        <v>Mid Value</v>
      </c>
      <c r="R899" t="str" cm="1">
        <f t="array" ref="R899">_xlfn.IFS(I899&lt;500,"High Risk",I899&lt;650,"Medium Risk",I899&lt;750,"Low Risk",I899&gt;=750,"Very Low Risk")</f>
        <v>High Risk</v>
      </c>
    </row>
    <row r="900" spans="1:18">
      <c r="A900" t="s">
        <v>932</v>
      </c>
      <c r="B900">
        <v>59</v>
      </c>
      <c r="C900" t="s">
        <v>22</v>
      </c>
      <c r="D900" t="s">
        <v>23</v>
      </c>
      <c r="E900" t="s">
        <v>24</v>
      </c>
      <c r="F900" t="s">
        <v>18</v>
      </c>
      <c r="G900">
        <v>17856.64</v>
      </c>
      <c r="H900">
        <v>2556.12</v>
      </c>
      <c r="I900">
        <v>403</v>
      </c>
      <c r="J900">
        <v>28444.3</v>
      </c>
      <c r="K900" t="s">
        <v>19</v>
      </c>
      <c r="L900">
        <v>16</v>
      </c>
      <c r="M900" s="1">
        <v>43259</v>
      </c>
      <c r="N900" t="s">
        <v>20</v>
      </c>
      <c r="O900" t="str" cm="1">
        <f t="array" ref="O900">_xlfn.IFS(L900&lt;=15, "Low Engagement", L900&lt;=35, "Active", L900&lt;=60, "Highly Active", L900&gt;60, "Power User")</f>
        <v>Active</v>
      </c>
      <c r="P900" t="str" cm="1">
        <f t="array" ref="P900">_xlfn.IFS(B900&lt;=25,"Youth",B900&lt;=35,"Young Adult",B900&lt;=50,"Adult",B900&lt;=70,"Senior")</f>
        <v>Senior</v>
      </c>
      <c r="Q900" t="str" cm="1">
        <f t="array" ref="Q900">_xlfn.IFS(G900&lt;10000,"Low Value",G900&lt;=50000,"Mid Value",G900&lt;=150000,"High Value",G900&gt;150000,"Premium")</f>
        <v>Mid Value</v>
      </c>
      <c r="R900" t="str" cm="1">
        <f t="array" ref="R900">_xlfn.IFS(I900&lt;500,"High Risk",I900&lt;650,"Medium Risk",I900&lt;750,"Low Risk",I900&gt;=750,"Very Low Risk")</f>
        <v>High Risk</v>
      </c>
    </row>
    <row r="901" spans="1:18">
      <c r="A901" t="s">
        <v>933</v>
      </c>
      <c r="B901">
        <v>68</v>
      </c>
      <c r="C901" t="s">
        <v>22</v>
      </c>
      <c r="D901" t="s">
        <v>37</v>
      </c>
      <c r="E901" t="s">
        <v>27</v>
      </c>
      <c r="F901" t="s">
        <v>31</v>
      </c>
      <c r="G901">
        <v>128422.11</v>
      </c>
      <c r="H901">
        <v>89977.02</v>
      </c>
      <c r="I901">
        <v>540</v>
      </c>
      <c r="J901">
        <v>143363.07</v>
      </c>
      <c r="K901" t="s">
        <v>25</v>
      </c>
      <c r="L901">
        <v>35</v>
      </c>
      <c r="M901" s="1">
        <v>44562</v>
      </c>
      <c r="N901" t="s">
        <v>20</v>
      </c>
      <c r="O901" t="str" cm="1">
        <f t="array" ref="O901">_xlfn.IFS(L901&lt;=15, "Low Engagement", L901&lt;=35, "Active", L901&lt;=60, "Highly Active", L901&gt;60, "Power User")</f>
        <v>Active</v>
      </c>
      <c r="P901" t="str" cm="1">
        <f t="array" ref="P901">_xlfn.IFS(B901&lt;=25,"Youth",B901&lt;=35,"Young Adult",B901&lt;=50,"Adult",B901&lt;=70,"Senior")</f>
        <v>Senior</v>
      </c>
      <c r="Q901" t="str" cm="1">
        <f t="array" ref="Q901">_xlfn.IFS(G901&lt;10000,"Low Value",G901&lt;=50000,"Mid Value",G901&lt;=150000,"High Value",G901&gt;150000,"Premium")</f>
        <v>High Value</v>
      </c>
      <c r="R901" t="str" cm="1">
        <f t="array" ref="R901">_xlfn.IFS(I901&lt;500,"High Risk",I901&lt;650,"Medium Risk",I901&lt;750,"Low Risk",I901&gt;=750,"Very Low Risk")</f>
        <v>Medium Risk</v>
      </c>
    </row>
    <row r="902" spans="1:18">
      <c r="A902" t="s">
        <v>934</v>
      </c>
      <c r="B902">
        <v>34</v>
      </c>
      <c r="C902" t="s">
        <v>15</v>
      </c>
      <c r="D902" t="s">
        <v>41</v>
      </c>
      <c r="E902" t="s">
        <v>17</v>
      </c>
      <c r="F902" t="s">
        <v>31</v>
      </c>
      <c r="G902">
        <v>86874.72</v>
      </c>
      <c r="H902">
        <v>173170.96</v>
      </c>
      <c r="I902">
        <v>552</v>
      </c>
      <c r="J902">
        <v>109233.01</v>
      </c>
      <c r="K902" t="s">
        <v>25</v>
      </c>
      <c r="L902">
        <v>36</v>
      </c>
      <c r="M902" s="1">
        <v>43686</v>
      </c>
      <c r="N902" t="s">
        <v>20</v>
      </c>
      <c r="O902" t="str" cm="1">
        <f t="array" ref="O902">_xlfn.IFS(L902&lt;=15, "Low Engagement", L902&lt;=35, "Active", L902&lt;=60, "Highly Active", L902&gt;60, "Power User")</f>
        <v>Highly Active</v>
      </c>
      <c r="P902" t="str" cm="1">
        <f t="array" ref="P902">_xlfn.IFS(B902&lt;=25,"Youth",B902&lt;=35,"Young Adult",B902&lt;=50,"Adult",B902&lt;=70,"Senior")</f>
        <v>Young Adult</v>
      </c>
      <c r="Q902" t="str" cm="1">
        <f t="array" ref="Q902">_xlfn.IFS(G902&lt;10000,"Low Value",G902&lt;=50000,"Mid Value",G902&lt;=150000,"High Value",G902&gt;150000,"Premium")</f>
        <v>High Value</v>
      </c>
      <c r="R902" t="str" cm="1">
        <f t="array" ref="R902">_xlfn.IFS(I902&lt;500,"High Risk",I902&lt;650,"Medium Risk",I902&lt;750,"Low Risk",I902&gt;=750,"Very Low Risk")</f>
        <v>Medium Risk</v>
      </c>
    </row>
    <row r="903" spans="1:18">
      <c r="A903" t="s">
        <v>935</v>
      </c>
      <c r="B903">
        <v>22</v>
      </c>
      <c r="C903" t="s">
        <v>22</v>
      </c>
      <c r="D903" t="s">
        <v>37</v>
      </c>
      <c r="E903" t="s">
        <v>27</v>
      </c>
      <c r="F903" t="s">
        <v>33</v>
      </c>
      <c r="G903">
        <v>81142.929999999993</v>
      </c>
      <c r="H903">
        <v>120590.56</v>
      </c>
      <c r="I903">
        <v>441</v>
      </c>
      <c r="J903">
        <v>36120.67</v>
      </c>
      <c r="K903" t="s">
        <v>25</v>
      </c>
      <c r="L903">
        <v>56</v>
      </c>
      <c r="M903" s="1">
        <v>43581</v>
      </c>
      <c r="N903" t="s">
        <v>20</v>
      </c>
      <c r="O903" t="str" cm="1">
        <f t="array" ref="O903">_xlfn.IFS(L903&lt;=15, "Low Engagement", L903&lt;=35, "Active", L903&lt;=60, "Highly Active", L903&gt;60, "Power User")</f>
        <v>Highly Active</v>
      </c>
      <c r="P903" t="str" cm="1">
        <f t="array" ref="P903">_xlfn.IFS(B903&lt;=25,"Youth",B903&lt;=35,"Young Adult",B903&lt;=50,"Adult",B903&lt;=70,"Senior")</f>
        <v>Youth</v>
      </c>
      <c r="Q903" t="str" cm="1">
        <f t="array" ref="Q903">_xlfn.IFS(G903&lt;10000,"Low Value",G903&lt;=50000,"Mid Value",G903&lt;=150000,"High Value",G903&gt;150000,"Premium")</f>
        <v>High Value</v>
      </c>
      <c r="R903" t="str" cm="1">
        <f t="array" ref="R903">_xlfn.IFS(I903&lt;500,"High Risk",I903&lt;650,"Medium Risk",I903&lt;750,"Low Risk",I903&gt;=750,"Very Low Risk")</f>
        <v>High Risk</v>
      </c>
    </row>
    <row r="904" spans="1:18">
      <c r="A904" t="s">
        <v>936</v>
      </c>
      <c r="B904">
        <v>46</v>
      </c>
      <c r="C904" t="s">
        <v>22</v>
      </c>
      <c r="D904" t="s">
        <v>23</v>
      </c>
      <c r="E904" t="s">
        <v>17</v>
      </c>
      <c r="F904" t="s">
        <v>31</v>
      </c>
      <c r="G904">
        <v>17279.419999999998</v>
      </c>
      <c r="H904">
        <v>29940.94</v>
      </c>
      <c r="I904">
        <v>750</v>
      </c>
      <c r="J904">
        <v>369453.25</v>
      </c>
      <c r="K904" t="s">
        <v>38</v>
      </c>
      <c r="L904">
        <v>35</v>
      </c>
      <c r="M904" s="1">
        <v>43657</v>
      </c>
      <c r="N904" t="s">
        <v>20</v>
      </c>
      <c r="O904" t="str" cm="1">
        <f t="array" ref="O904">_xlfn.IFS(L904&lt;=15, "Low Engagement", L904&lt;=35, "Active", L904&lt;=60, "Highly Active", L904&gt;60, "Power User")</f>
        <v>Active</v>
      </c>
      <c r="P904" t="str" cm="1">
        <f t="array" ref="P904">_xlfn.IFS(B904&lt;=25,"Youth",B904&lt;=35,"Young Adult",B904&lt;=50,"Adult",B904&lt;=70,"Senior")</f>
        <v>Adult</v>
      </c>
      <c r="Q904" t="str" cm="1">
        <f t="array" ref="Q904">_xlfn.IFS(G904&lt;10000,"Low Value",G904&lt;=50000,"Mid Value",G904&lt;=150000,"High Value",G904&gt;150000,"Premium")</f>
        <v>Mid Value</v>
      </c>
      <c r="R904" t="str" cm="1">
        <f t="array" ref="R904">_xlfn.IFS(I904&lt;500,"High Risk",I904&lt;650,"Medium Risk",I904&lt;750,"Low Risk",I904&gt;=750,"Very Low Risk")</f>
        <v>Very Low Risk</v>
      </c>
    </row>
    <row r="905" spans="1:18">
      <c r="A905" t="s">
        <v>937</v>
      </c>
      <c r="B905">
        <v>21</v>
      </c>
      <c r="C905" t="s">
        <v>15</v>
      </c>
      <c r="D905" t="s">
        <v>37</v>
      </c>
      <c r="E905" t="s">
        <v>27</v>
      </c>
      <c r="F905" t="s">
        <v>18</v>
      </c>
      <c r="G905">
        <v>83579.39</v>
      </c>
      <c r="H905">
        <v>191642.98</v>
      </c>
      <c r="I905">
        <v>606</v>
      </c>
      <c r="J905">
        <v>47640.66</v>
      </c>
      <c r="K905" t="s">
        <v>38</v>
      </c>
      <c r="L905">
        <v>45</v>
      </c>
      <c r="M905" s="1">
        <v>43788</v>
      </c>
      <c r="N905" t="s">
        <v>20</v>
      </c>
      <c r="O905" t="str" cm="1">
        <f t="array" ref="O905">_xlfn.IFS(L905&lt;=15, "Low Engagement", L905&lt;=35, "Active", L905&lt;=60, "Highly Active", L905&gt;60, "Power User")</f>
        <v>Highly Active</v>
      </c>
      <c r="P905" t="str" cm="1">
        <f t="array" ref="P905">_xlfn.IFS(B905&lt;=25,"Youth",B905&lt;=35,"Young Adult",B905&lt;=50,"Adult",B905&lt;=70,"Senior")</f>
        <v>Youth</v>
      </c>
      <c r="Q905" t="str" cm="1">
        <f t="array" ref="Q905">_xlfn.IFS(G905&lt;10000,"Low Value",G905&lt;=50000,"Mid Value",G905&lt;=150000,"High Value",G905&gt;150000,"Premium")</f>
        <v>High Value</v>
      </c>
      <c r="R905" t="str" cm="1">
        <f t="array" ref="R905">_xlfn.IFS(I905&lt;500,"High Risk",I905&lt;650,"Medium Risk",I905&lt;750,"Low Risk",I905&gt;=750,"Very Low Risk")</f>
        <v>Medium Risk</v>
      </c>
    </row>
    <row r="906" spans="1:18">
      <c r="A906" t="s">
        <v>938</v>
      </c>
      <c r="B906">
        <v>27</v>
      </c>
      <c r="C906" t="s">
        <v>15</v>
      </c>
      <c r="D906" t="s">
        <v>29</v>
      </c>
      <c r="E906" t="s">
        <v>27</v>
      </c>
      <c r="F906" t="s">
        <v>18</v>
      </c>
      <c r="G906">
        <v>78666.05</v>
      </c>
      <c r="H906">
        <v>76813.87</v>
      </c>
      <c r="I906">
        <v>799</v>
      </c>
      <c r="J906">
        <v>98837.51</v>
      </c>
      <c r="K906" t="s">
        <v>38</v>
      </c>
      <c r="L906">
        <v>19</v>
      </c>
      <c r="M906" s="1">
        <v>43755</v>
      </c>
      <c r="N906" t="s">
        <v>20</v>
      </c>
      <c r="O906" t="str" cm="1">
        <f t="array" ref="O906">_xlfn.IFS(L906&lt;=15, "Low Engagement", L906&lt;=35, "Active", L906&lt;=60, "Highly Active", L906&gt;60, "Power User")</f>
        <v>Active</v>
      </c>
      <c r="P906" t="str" cm="1">
        <f t="array" ref="P906">_xlfn.IFS(B906&lt;=25,"Youth",B906&lt;=35,"Young Adult",B906&lt;=50,"Adult",B906&lt;=70,"Senior")</f>
        <v>Young Adult</v>
      </c>
      <c r="Q906" t="str" cm="1">
        <f t="array" ref="Q906">_xlfn.IFS(G906&lt;10000,"Low Value",G906&lt;=50000,"Mid Value",G906&lt;=150000,"High Value",G906&gt;150000,"Premium")</f>
        <v>High Value</v>
      </c>
      <c r="R906" t="str" cm="1">
        <f t="array" ref="R906">_xlfn.IFS(I906&lt;500,"High Risk",I906&lt;650,"Medium Risk",I906&lt;750,"Low Risk",I906&gt;=750,"Very Low Risk")</f>
        <v>Very Low Risk</v>
      </c>
    </row>
    <row r="907" spans="1:18">
      <c r="A907" t="s">
        <v>939</v>
      </c>
      <c r="B907">
        <v>34</v>
      </c>
      <c r="C907" t="s">
        <v>22</v>
      </c>
      <c r="D907" t="s">
        <v>37</v>
      </c>
      <c r="E907" t="s">
        <v>24</v>
      </c>
      <c r="F907" t="s">
        <v>45</v>
      </c>
      <c r="G907">
        <v>133409.29</v>
      </c>
      <c r="H907">
        <v>323.69</v>
      </c>
      <c r="I907">
        <v>307</v>
      </c>
      <c r="J907">
        <v>39128.379999999997</v>
      </c>
      <c r="K907" t="s">
        <v>19</v>
      </c>
      <c r="L907">
        <v>57</v>
      </c>
      <c r="M907" s="1">
        <v>44929</v>
      </c>
      <c r="N907" t="s">
        <v>35</v>
      </c>
      <c r="O907" t="str" cm="1">
        <f t="array" ref="O907">_xlfn.IFS(L907&lt;=15, "Low Engagement", L907&lt;=35, "Active", L907&lt;=60, "Highly Active", L907&gt;60, "Power User")</f>
        <v>Highly Active</v>
      </c>
      <c r="P907" t="str" cm="1">
        <f t="array" ref="P907">_xlfn.IFS(B907&lt;=25,"Youth",B907&lt;=35,"Young Adult",B907&lt;=50,"Adult",B907&lt;=70,"Senior")</f>
        <v>Young Adult</v>
      </c>
      <c r="Q907" t="str" cm="1">
        <f t="array" ref="Q907">_xlfn.IFS(G907&lt;10000,"Low Value",G907&lt;=50000,"Mid Value",G907&lt;=150000,"High Value",G907&gt;150000,"Premium")</f>
        <v>High Value</v>
      </c>
      <c r="R907" t="str" cm="1">
        <f t="array" ref="R907">_xlfn.IFS(I907&lt;500,"High Risk",I907&lt;650,"Medium Risk",I907&lt;750,"Low Risk",I907&gt;=750,"Very Low Risk")</f>
        <v>High Risk</v>
      </c>
    </row>
    <row r="908" spans="1:18">
      <c r="A908" t="s">
        <v>940</v>
      </c>
      <c r="B908">
        <v>27</v>
      </c>
      <c r="C908" t="s">
        <v>15</v>
      </c>
      <c r="D908" t="s">
        <v>16</v>
      </c>
      <c r="E908" t="s">
        <v>17</v>
      </c>
      <c r="F908" t="s">
        <v>18</v>
      </c>
      <c r="G908">
        <v>63798.61</v>
      </c>
      <c r="H908">
        <v>41404.32</v>
      </c>
      <c r="I908">
        <v>368</v>
      </c>
      <c r="J908">
        <v>22060.58</v>
      </c>
      <c r="K908" t="s">
        <v>19</v>
      </c>
      <c r="L908">
        <v>21</v>
      </c>
      <c r="M908" s="1">
        <v>44207</v>
      </c>
      <c r="N908" t="s">
        <v>20</v>
      </c>
      <c r="O908" t="str" cm="1">
        <f t="array" ref="O908">_xlfn.IFS(L908&lt;=15, "Low Engagement", L908&lt;=35, "Active", L908&lt;=60, "Highly Active", L908&gt;60, "Power User")</f>
        <v>Active</v>
      </c>
      <c r="P908" t="str" cm="1">
        <f t="array" ref="P908">_xlfn.IFS(B908&lt;=25,"Youth",B908&lt;=35,"Young Adult",B908&lt;=50,"Adult",B908&lt;=70,"Senior")</f>
        <v>Young Adult</v>
      </c>
      <c r="Q908" t="str" cm="1">
        <f t="array" ref="Q908">_xlfn.IFS(G908&lt;10000,"Low Value",G908&lt;=50000,"Mid Value",G908&lt;=150000,"High Value",G908&gt;150000,"Premium")</f>
        <v>High Value</v>
      </c>
      <c r="R908" t="str" cm="1">
        <f t="array" ref="R908">_xlfn.IFS(I908&lt;500,"High Risk",I908&lt;650,"Medium Risk",I908&lt;750,"Low Risk",I908&gt;=750,"Very Low Risk")</f>
        <v>High Risk</v>
      </c>
    </row>
    <row r="909" spans="1:18">
      <c r="A909" t="s">
        <v>941</v>
      </c>
      <c r="B909">
        <v>34</v>
      </c>
      <c r="C909" t="s">
        <v>22</v>
      </c>
      <c r="D909" t="s">
        <v>37</v>
      </c>
      <c r="E909" t="s">
        <v>17</v>
      </c>
      <c r="F909" t="s">
        <v>18</v>
      </c>
      <c r="G909">
        <v>82013.210000000006</v>
      </c>
      <c r="H909">
        <v>182454.57</v>
      </c>
      <c r="I909">
        <v>367</v>
      </c>
      <c r="J909">
        <v>14585.59</v>
      </c>
      <c r="K909" t="s">
        <v>25</v>
      </c>
      <c r="L909">
        <v>58</v>
      </c>
      <c r="M909" s="1">
        <v>43266</v>
      </c>
      <c r="N909" t="s">
        <v>35</v>
      </c>
      <c r="O909" t="str" cm="1">
        <f t="array" ref="O909">_xlfn.IFS(L909&lt;=15, "Low Engagement", L909&lt;=35, "Active", L909&lt;=60, "Highly Active", L909&gt;60, "Power User")</f>
        <v>Highly Active</v>
      </c>
      <c r="P909" t="str" cm="1">
        <f t="array" ref="P909">_xlfn.IFS(B909&lt;=25,"Youth",B909&lt;=35,"Young Adult",B909&lt;=50,"Adult",B909&lt;=70,"Senior")</f>
        <v>Young Adult</v>
      </c>
      <c r="Q909" t="str" cm="1">
        <f t="array" ref="Q909">_xlfn.IFS(G909&lt;10000,"Low Value",G909&lt;=50000,"Mid Value",G909&lt;=150000,"High Value",G909&gt;150000,"Premium")</f>
        <v>High Value</v>
      </c>
      <c r="R909" t="str" cm="1">
        <f t="array" ref="R909">_xlfn.IFS(I909&lt;500,"High Risk",I909&lt;650,"Medium Risk",I909&lt;750,"Low Risk",I909&gt;=750,"Very Low Risk")</f>
        <v>High Risk</v>
      </c>
    </row>
    <row r="910" spans="1:18">
      <c r="A910" t="s">
        <v>942</v>
      </c>
      <c r="B910">
        <v>37</v>
      </c>
      <c r="C910" t="s">
        <v>22</v>
      </c>
      <c r="D910" t="s">
        <v>29</v>
      </c>
      <c r="E910" t="s">
        <v>27</v>
      </c>
      <c r="F910" t="s">
        <v>33</v>
      </c>
      <c r="G910">
        <v>99719.58</v>
      </c>
      <c r="H910">
        <v>53423.54</v>
      </c>
      <c r="I910">
        <v>707</v>
      </c>
      <c r="J910">
        <v>204534.55</v>
      </c>
      <c r="K910" t="s">
        <v>25</v>
      </c>
      <c r="L910">
        <v>33</v>
      </c>
      <c r="M910" s="1">
        <v>43384</v>
      </c>
      <c r="N910" t="s">
        <v>20</v>
      </c>
      <c r="O910" t="str" cm="1">
        <f t="array" ref="O910">_xlfn.IFS(L910&lt;=15, "Low Engagement", L910&lt;=35, "Active", L910&lt;=60, "Highly Active", L910&gt;60, "Power User")</f>
        <v>Active</v>
      </c>
      <c r="P910" t="str" cm="1">
        <f t="array" ref="P910">_xlfn.IFS(B910&lt;=25,"Youth",B910&lt;=35,"Young Adult",B910&lt;=50,"Adult",B910&lt;=70,"Senior")</f>
        <v>Adult</v>
      </c>
      <c r="Q910" t="str" cm="1">
        <f t="array" ref="Q910">_xlfn.IFS(G910&lt;10000,"Low Value",G910&lt;=50000,"Mid Value",G910&lt;=150000,"High Value",G910&gt;150000,"Premium")</f>
        <v>High Value</v>
      </c>
      <c r="R910" t="str" cm="1">
        <f t="array" ref="R910">_xlfn.IFS(I910&lt;500,"High Risk",I910&lt;650,"Medium Risk",I910&lt;750,"Low Risk",I910&gt;=750,"Very Low Risk")</f>
        <v>Low Risk</v>
      </c>
    </row>
    <row r="911" spans="1:18">
      <c r="A911" t="s">
        <v>943</v>
      </c>
      <c r="B911">
        <v>41</v>
      </c>
      <c r="C911" t="s">
        <v>22</v>
      </c>
      <c r="D911" t="s">
        <v>29</v>
      </c>
      <c r="E911" t="s">
        <v>27</v>
      </c>
      <c r="F911" t="s">
        <v>31</v>
      </c>
      <c r="G911">
        <v>65527.63</v>
      </c>
      <c r="H911">
        <v>37093.21</v>
      </c>
      <c r="I911">
        <v>817</v>
      </c>
      <c r="J911">
        <v>331734.78000000003</v>
      </c>
      <c r="K911" t="s">
        <v>38</v>
      </c>
      <c r="L911">
        <v>23</v>
      </c>
      <c r="M911" s="1">
        <v>43409</v>
      </c>
      <c r="N911" t="s">
        <v>20</v>
      </c>
      <c r="O911" t="str" cm="1">
        <f t="array" ref="O911">_xlfn.IFS(L911&lt;=15, "Low Engagement", L911&lt;=35, "Active", L911&lt;=60, "Highly Active", L911&gt;60, "Power User")</f>
        <v>Active</v>
      </c>
      <c r="P911" t="str" cm="1">
        <f t="array" ref="P911">_xlfn.IFS(B911&lt;=25,"Youth",B911&lt;=35,"Young Adult",B911&lt;=50,"Adult",B911&lt;=70,"Senior")</f>
        <v>Adult</v>
      </c>
      <c r="Q911" t="str" cm="1">
        <f t="array" ref="Q911">_xlfn.IFS(G911&lt;10000,"Low Value",G911&lt;=50000,"Mid Value",G911&lt;=150000,"High Value",G911&gt;150000,"Premium")</f>
        <v>High Value</v>
      </c>
      <c r="R911" t="str" cm="1">
        <f t="array" ref="R911">_xlfn.IFS(I911&lt;500,"High Risk",I911&lt;650,"Medium Risk",I911&lt;750,"Low Risk",I911&gt;=750,"Very Low Risk")</f>
        <v>Very Low Risk</v>
      </c>
    </row>
    <row r="912" spans="1:18">
      <c r="A912" t="s">
        <v>944</v>
      </c>
      <c r="B912">
        <v>22</v>
      </c>
      <c r="C912" t="s">
        <v>22</v>
      </c>
      <c r="D912" t="s">
        <v>23</v>
      </c>
      <c r="E912" t="s">
        <v>17</v>
      </c>
      <c r="F912" t="s">
        <v>31</v>
      </c>
      <c r="G912">
        <v>132941.67000000001</v>
      </c>
      <c r="H912">
        <v>126295.41</v>
      </c>
      <c r="I912">
        <v>418</v>
      </c>
      <c r="J912">
        <v>48413.86</v>
      </c>
      <c r="K912" t="s">
        <v>19</v>
      </c>
      <c r="L912">
        <v>55</v>
      </c>
      <c r="M912" s="1">
        <v>43574</v>
      </c>
      <c r="N912" t="s">
        <v>20</v>
      </c>
      <c r="O912" t="str" cm="1">
        <f t="array" ref="O912">_xlfn.IFS(L912&lt;=15, "Low Engagement", L912&lt;=35, "Active", L912&lt;=60, "Highly Active", L912&gt;60, "Power User")</f>
        <v>Highly Active</v>
      </c>
      <c r="P912" t="str" cm="1">
        <f t="array" ref="P912">_xlfn.IFS(B912&lt;=25,"Youth",B912&lt;=35,"Young Adult",B912&lt;=50,"Adult",B912&lt;=70,"Senior")</f>
        <v>Youth</v>
      </c>
      <c r="Q912" t="str" cm="1">
        <f t="array" ref="Q912">_xlfn.IFS(G912&lt;10000,"Low Value",G912&lt;=50000,"Mid Value",G912&lt;=150000,"High Value",G912&gt;150000,"Premium")</f>
        <v>High Value</v>
      </c>
      <c r="R912" t="str" cm="1">
        <f t="array" ref="R912">_xlfn.IFS(I912&lt;500,"High Risk",I912&lt;650,"Medium Risk",I912&lt;750,"Low Risk",I912&gt;=750,"Very Low Risk")</f>
        <v>High Risk</v>
      </c>
    </row>
    <row r="913" spans="1:18">
      <c r="A913" t="s">
        <v>945</v>
      </c>
      <c r="B913">
        <v>51</v>
      </c>
      <c r="C913" t="s">
        <v>22</v>
      </c>
      <c r="D913" t="s">
        <v>37</v>
      </c>
      <c r="E913" t="s">
        <v>27</v>
      </c>
      <c r="F913" t="s">
        <v>18</v>
      </c>
      <c r="G913">
        <v>21835.71</v>
      </c>
      <c r="H913">
        <v>135869.4</v>
      </c>
      <c r="I913">
        <v>330</v>
      </c>
      <c r="J913">
        <v>7783.76</v>
      </c>
      <c r="K913" t="s">
        <v>19</v>
      </c>
      <c r="L913">
        <v>6</v>
      </c>
      <c r="M913" s="1">
        <v>43885</v>
      </c>
      <c r="N913" t="s">
        <v>35</v>
      </c>
      <c r="O913" t="str" cm="1">
        <f t="array" ref="O913">_xlfn.IFS(L913&lt;=15, "Low Engagement", L913&lt;=35, "Active", L913&lt;=60, "Highly Active", L913&gt;60, "Power User")</f>
        <v>Low Engagement</v>
      </c>
      <c r="P913" t="str" cm="1">
        <f t="array" ref="P913">_xlfn.IFS(B913&lt;=25,"Youth",B913&lt;=35,"Young Adult",B913&lt;=50,"Adult",B913&lt;=70,"Senior")</f>
        <v>Senior</v>
      </c>
      <c r="Q913" t="str" cm="1">
        <f t="array" ref="Q913">_xlfn.IFS(G913&lt;10000,"Low Value",G913&lt;=50000,"Mid Value",G913&lt;=150000,"High Value",G913&gt;150000,"Premium")</f>
        <v>Mid Value</v>
      </c>
      <c r="R913" t="str" cm="1">
        <f t="array" ref="R913">_xlfn.IFS(I913&lt;500,"High Risk",I913&lt;650,"Medium Risk",I913&lt;750,"Low Risk",I913&gt;=750,"Very Low Risk")</f>
        <v>High Risk</v>
      </c>
    </row>
    <row r="914" spans="1:18">
      <c r="A914" t="s">
        <v>946</v>
      </c>
      <c r="B914">
        <v>23</v>
      </c>
      <c r="C914" t="s">
        <v>22</v>
      </c>
      <c r="D914" t="s">
        <v>29</v>
      </c>
      <c r="E914" t="s">
        <v>27</v>
      </c>
      <c r="F914" t="s">
        <v>45</v>
      </c>
      <c r="G914">
        <v>193214.75</v>
      </c>
      <c r="H914">
        <v>49012.77</v>
      </c>
      <c r="I914">
        <v>817</v>
      </c>
      <c r="J914">
        <v>60817.35</v>
      </c>
      <c r="K914" t="s">
        <v>25</v>
      </c>
      <c r="L914">
        <v>32</v>
      </c>
      <c r="M914" s="1">
        <v>44522</v>
      </c>
      <c r="N914" t="s">
        <v>20</v>
      </c>
      <c r="O914" t="str" cm="1">
        <f t="array" ref="O914">_xlfn.IFS(L914&lt;=15, "Low Engagement", L914&lt;=35, "Active", L914&lt;=60, "Highly Active", L914&gt;60, "Power User")</f>
        <v>Active</v>
      </c>
      <c r="P914" t="str" cm="1">
        <f t="array" ref="P914">_xlfn.IFS(B914&lt;=25,"Youth",B914&lt;=35,"Young Adult",B914&lt;=50,"Adult",B914&lt;=70,"Senior")</f>
        <v>Youth</v>
      </c>
      <c r="Q914" t="str" cm="1">
        <f t="array" ref="Q914">_xlfn.IFS(G914&lt;10000,"Low Value",G914&lt;=50000,"Mid Value",G914&lt;=150000,"High Value",G914&gt;150000,"Premium")</f>
        <v>Premium</v>
      </c>
      <c r="R914" t="str" cm="1">
        <f t="array" ref="R914">_xlfn.IFS(I914&lt;500,"High Risk",I914&lt;650,"Medium Risk",I914&lt;750,"Low Risk",I914&gt;=750,"Very Low Risk")</f>
        <v>Very Low Risk</v>
      </c>
    </row>
    <row r="915" spans="1:18">
      <c r="A915" t="s">
        <v>947</v>
      </c>
      <c r="B915">
        <v>19</v>
      </c>
      <c r="C915" t="s">
        <v>15</v>
      </c>
      <c r="D915" t="s">
        <v>29</v>
      </c>
      <c r="E915" t="s">
        <v>27</v>
      </c>
      <c r="F915" t="s">
        <v>18</v>
      </c>
      <c r="G915">
        <v>24766.9</v>
      </c>
      <c r="H915">
        <v>83265.73</v>
      </c>
      <c r="I915">
        <v>782</v>
      </c>
      <c r="J915">
        <v>144717.28</v>
      </c>
      <c r="K915" t="s">
        <v>25</v>
      </c>
      <c r="L915">
        <v>22</v>
      </c>
      <c r="M915" s="1">
        <v>43413</v>
      </c>
      <c r="N915" t="s">
        <v>20</v>
      </c>
      <c r="O915" t="str" cm="1">
        <f t="array" ref="O915">_xlfn.IFS(L915&lt;=15, "Low Engagement", L915&lt;=35, "Active", L915&lt;=60, "Highly Active", L915&gt;60, "Power User")</f>
        <v>Active</v>
      </c>
      <c r="P915" t="str" cm="1">
        <f t="array" ref="P915">_xlfn.IFS(B915&lt;=25,"Youth",B915&lt;=35,"Young Adult",B915&lt;=50,"Adult",B915&lt;=70,"Senior")</f>
        <v>Youth</v>
      </c>
      <c r="Q915" t="str" cm="1">
        <f t="array" ref="Q915">_xlfn.IFS(G915&lt;10000,"Low Value",G915&lt;=50000,"Mid Value",G915&lt;=150000,"High Value",G915&gt;150000,"Premium")</f>
        <v>Mid Value</v>
      </c>
      <c r="R915" t="str" cm="1">
        <f t="array" ref="R915">_xlfn.IFS(I915&lt;500,"High Risk",I915&lt;650,"Medium Risk",I915&lt;750,"Low Risk",I915&gt;=750,"Very Low Risk")</f>
        <v>Very Low Risk</v>
      </c>
    </row>
    <row r="916" spans="1:18">
      <c r="A916" t="s">
        <v>948</v>
      </c>
      <c r="B916">
        <v>30</v>
      </c>
      <c r="C916" t="s">
        <v>15</v>
      </c>
      <c r="D916" t="s">
        <v>37</v>
      </c>
      <c r="E916" t="s">
        <v>17</v>
      </c>
      <c r="F916" t="s">
        <v>45</v>
      </c>
      <c r="G916">
        <v>300616.3</v>
      </c>
      <c r="H916">
        <v>136972.99</v>
      </c>
      <c r="I916">
        <v>506</v>
      </c>
      <c r="J916">
        <v>68858.12</v>
      </c>
      <c r="K916" t="s">
        <v>19</v>
      </c>
      <c r="L916">
        <v>3</v>
      </c>
      <c r="M916" s="1">
        <v>44547</v>
      </c>
      <c r="N916" t="s">
        <v>20</v>
      </c>
      <c r="O916" t="str" cm="1">
        <f t="array" ref="O916">_xlfn.IFS(L916&lt;=15, "Low Engagement", L916&lt;=35, "Active", L916&lt;=60, "Highly Active", L916&gt;60, "Power User")</f>
        <v>Low Engagement</v>
      </c>
      <c r="P916" t="str" cm="1">
        <f t="array" ref="P916">_xlfn.IFS(B916&lt;=25,"Youth",B916&lt;=35,"Young Adult",B916&lt;=50,"Adult",B916&lt;=70,"Senior")</f>
        <v>Young Adult</v>
      </c>
      <c r="Q916" t="str" cm="1">
        <f t="array" ref="Q916">_xlfn.IFS(G916&lt;10000,"Low Value",G916&lt;=50000,"Mid Value",G916&lt;=150000,"High Value",G916&gt;150000,"Premium")</f>
        <v>Premium</v>
      </c>
      <c r="R916" t="str" cm="1">
        <f t="array" ref="R916">_xlfn.IFS(I916&lt;500,"High Risk",I916&lt;650,"Medium Risk",I916&lt;750,"Low Risk",I916&gt;=750,"Very Low Risk")</f>
        <v>Medium Risk</v>
      </c>
    </row>
    <row r="917" spans="1:18">
      <c r="A917" t="s">
        <v>949</v>
      </c>
      <c r="B917">
        <v>60</v>
      </c>
      <c r="C917" t="s">
        <v>22</v>
      </c>
      <c r="D917" t="s">
        <v>29</v>
      </c>
      <c r="E917" t="s">
        <v>47</v>
      </c>
      <c r="F917" t="s">
        <v>18</v>
      </c>
      <c r="G917">
        <v>11714.44</v>
      </c>
      <c r="H917">
        <v>8986.5</v>
      </c>
      <c r="I917">
        <v>686</v>
      </c>
      <c r="J917">
        <v>74013.63</v>
      </c>
      <c r="K917" t="s">
        <v>25</v>
      </c>
      <c r="L917">
        <v>35</v>
      </c>
      <c r="M917" s="1">
        <v>43539</v>
      </c>
      <c r="N917" t="s">
        <v>20</v>
      </c>
      <c r="O917" t="str" cm="1">
        <f t="array" ref="O917">_xlfn.IFS(L917&lt;=15, "Low Engagement", L917&lt;=35, "Active", L917&lt;=60, "Highly Active", L917&gt;60, "Power User")</f>
        <v>Active</v>
      </c>
      <c r="P917" t="str" cm="1">
        <f t="array" ref="P917">_xlfn.IFS(B917&lt;=25,"Youth",B917&lt;=35,"Young Adult",B917&lt;=50,"Adult",B917&lt;=70,"Senior")</f>
        <v>Senior</v>
      </c>
      <c r="Q917" t="str" cm="1">
        <f t="array" ref="Q917">_xlfn.IFS(G917&lt;10000,"Low Value",G917&lt;=50000,"Mid Value",G917&lt;=150000,"High Value",G917&gt;150000,"Premium")</f>
        <v>Mid Value</v>
      </c>
      <c r="R917" t="str" cm="1">
        <f t="array" ref="R917">_xlfn.IFS(I917&lt;500,"High Risk",I917&lt;650,"Medium Risk",I917&lt;750,"Low Risk",I917&gt;=750,"Very Low Risk")</f>
        <v>Low Risk</v>
      </c>
    </row>
    <row r="918" spans="1:18">
      <c r="A918" t="s">
        <v>950</v>
      </c>
      <c r="B918">
        <v>60</v>
      </c>
      <c r="C918" t="s">
        <v>22</v>
      </c>
      <c r="D918" t="s">
        <v>23</v>
      </c>
      <c r="E918" t="s">
        <v>47</v>
      </c>
      <c r="F918" t="s">
        <v>33</v>
      </c>
      <c r="G918">
        <v>140663.45000000001</v>
      </c>
      <c r="H918">
        <v>17651.849999999999</v>
      </c>
      <c r="I918">
        <v>711</v>
      </c>
      <c r="J918">
        <v>178667.4</v>
      </c>
      <c r="K918" t="s">
        <v>25</v>
      </c>
      <c r="L918">
        <v>16</v>
      </c>
      <c r="M918" s="1">
        <v>43232</v>
      </c>
      <c r="N918" t="s">
        <v>20</v>
      </c>
      <c r="O918" t="str" cm="1">
        <f t="array" ref="O918">_xlfn.IFS(L918&lt;=15, "Low Engagement", L918&lt;=35, "Active", L918&lt;=60, "Highly Active", L918&gt;60, "Power User")</f>
        <v>Active</v>
      </c>
      <c r="P918" t="str" cm="1">
        <f t="array" ref="P918">_xlfn.IFS(B918&lt;=25,"Youth",B918&lt;=35,"Young Adult",B918&lt;=50,"Adult",B918&lt;=70,"Senior")</f>
        <v>Senior</v>
      </c>
      <c r="Q918" t="str" cm="1">
        <f t="array" ref="Q918">_xlfn.IFS(G918&lt;10000,"Low Value",G918&lt;=50000,"Mid Value",G918&lt;=150000,"High Value",G918&gt;150000,"Premium")</f>
        <v>High Value</v>
      </c>
      <c r="R918" t="str" cm="1">
        <f t="array" ref="R918">_xlfn.IFS(I918&lt;500,"High Risk",I918&lt;650,"Medium Risk",I918&lt;750,"Low Risk",I918&gt;=750,"Very Low Risk")</f>
        <v>Low Risk</v>
      </c>
    </row>
    <row r="919" spans="1:18">
      <c r="A919" t="s">
        <v>951</v>
      </c>
      <c r="B919">
        <v>65</v>
      </c>
      <c r="C919" t="s">
        <v>22</v>
      </c>
      <c r="D919" t="s">
        <v>29</v>
      </c>
      <c r="E919" t="s">
        <v>17</v>
      </c>
      <c r="F919" t="s">
        <v>31</v>
      </c>
      <c r="G919">
        <v>70034.91</v>
      </c>
      <c r="H919">
        <v>43859.94</v>
      </c>
      <c r="I919">
        <v>669</v>
      </c>
      <c r="J919">
        <v>158389.24</v>
      </c>
      <c r="K919" t="s">
        <v>38</v>
      </c>
      <c r="L919">
        <v>42</v>
      </c>
      <c r="M919" s="1">
        <v>43950</v>
      </c>
      <c r="N919" t="s">
        <v>20</v>
      </c>
      <c r="O919" t="str" cm="1">
        <f t="array" ref="O919">_xlfn.IFS(L919&lt;=15, "Low Engagement", L919&lt;=35, "Active", L919&lt;=60, "Highly Active", L919&gt;60, "Power User")</f>
        <v>Highly Active</v>
      </c>
      <c r="P919" t="str" cm="1">
        <f t="array" ref="P919">_xlfn.IFS(B919&lt;=25,"Youth",B919&lt;=35,"Young Adult",B919&lt;=50,"Adult",B919&lt;=70,"Senior")</f>
        <v>Senior</v>
      </c>
      <c r="Q919" t="str" cm="1">
        <f t="array" ref="Q919">_xlfn.IFS(G919&lt;10000,"Low Value",G919&lt;=50000,"Mid Value",G919&lt;=150000,"High Value",G919&gt;150000,"Premium")</f>
        <v>High Value</v>
      </c>
      <c r="R919" t="str" cm="1">
        <f t="array" ref="R919">_xlfn.IFS(I919&lt;500,"High Risk",I919&lt;650,"Medium Risk",I919&lt;750,"Low Risk",I919&gt;=750,"Very Low Risk")</f>
        <v>Low Risk</v>
      </c>
    </row>
    <row r="920" spans="1:18">
      <c r="A920" t="s">
        <v>952</v>
      </c>
      <c r="B920">
        <v>28</v>
      </c>
      <c r="C920" t="s">
        <v>15</v>
      </c>
      <c r="D920" t="s">
        <v>29</v>
      </c>
      <c r="E920" t="s">
        <v>27</v>
      </c>
      <c r="F920" t="s">
        <v>31</v>
      </c>
      <c r="G920">
        <v>47699.17</v>
      </c>
      <c r="H920">
        <v>37908.14</v>
      </c>
      <c r="I920">
        <v>652</v>
      </c>
      <c r="J920">
        <v>190271.38</v>
      </c>
      <c r="K920" t="s">
        <v>38</v>
      </c>
      <c r="L920">
        <v>59</v>
      </c>
      <c r="M920" s="1">
        <v>43935</v>
      </c>
      <c r="N920" t="s">
        <v>20</v>
      </c>
      <c r="O920" t="str" cm="1">
        <f t="array" ref="O920">_xlfn.IFS(L920&lt;=15, "Low Engagement", L920&lt;=35, "Active", L920&lt;=60, "Highly Active", L920&gt;60, "Power User")</f>
        <v>Highly Active</v>
      </c>
      <c r="P920" t="str" cm="1">
        <f t="array" ref="P920">_xlfn.IFS(B920&lt;=25,"Youth",B920&lt;=35,"Young Adult",B920&lt;=50,"Adult",B920&lt;=70,"Senior")</f>
        <v>Young Adult</v>
      </c>
      <c r="Q920" t="str" cm="1">
        <f t="array" ref="Q920">_xlfn.IFS(G920&lt;10000,"Low Value",G920&lt;=50000,"Mid Value",G920&lt;=150000,"High Value",G920&gt;150000,"Premium")</f>
        <v>Mid Value</v>
      </c>
      <c r="R920" t="str" cm="1">
        <f t="array" ref="R920">_xlfn.IFS(I920&lt;500,"High Risk",I920&lt;650,"Medium Risk",I920&lt;750,"Low Risk",I920&gt;=750,"Very Low Risk")</f>
        <v>Low Risk</v>
      </c>
    </row>
    <row r="921" spans="1:18">
      <c r="A921" t="s">
        <v>953</v>
      </c>
      <c r="B921">
        <v>68</v>
      </c>
      <c r="C921" t="s">
        <v>22</v>
      </c>
      <c r="D921" t="s">
        <v>29</v>
      </c>
      <c r="E921" t="s">
        <v>27</v>
      </c>
      <c r="F921" t="s">
        <v>31</v>
      </c>
      <c r="G921">
        <v>101827.21</v>
      </c>
      <c r="H921">
        <v>118372.01</v>
      </c>
      <c r="I921">
        <v>635</v>
      </c>
      <c r="J921">
        <v>133854.34</v>
      </c>
      <c r="K921" t="s">
        <v>25</v>
      </c>
      <c r="L921">
        <v>25</v>
      </c>
      <c r="M921" s="1">
        <v>43778</v>
      </c>
      <c r="N921" t="s">
        <v>20</v>
      </c>
      <c r="O921" t="str" cm="1">
        <f t="array" ref="O921">_xlfn.IFS(L921&lt;=15, "Low Engagement", L921&lt;=35, "Active", L921&lt;=60, "Highly Active", L921&gt;60, "Power User")</f>
        <v>Active</v>
      </c>
      <c r="P921" t="str" cm="1">
        <f t="array" ref="P921">_xlfn.IFS(B921&lt;=25,"Youth",B921&lt;=35,"Young Adult",B921&lt;=50,"Adult",B921&lt;=70,"Senior")</f>
        <v>Senior</v>
      </c>
      <c r="Q921" t="str" cm="1">
        <f t="array" ref="Q921">_xlfn.IFS(G921&lt;10000,"Low Value",G921&lt;=50000,"Mid Value",G921&lt;=150000,"High Value",G921&gt;150000,"Premium")</f>
        <v>High Value</v>
      </c>
      <c r="R921" t="str" cm="1">
        <f t="array" ref="R921">_xlfn.IFS(I921&lt;500,"High Risk",I921&lt;650,"Medium Risk",I921&lt;750,"Low Risk",I921&gt;=750,"Very Low Risk")</f>
        <v>Medium Risk</v>
      </c>
    </row>
    <row r="922" spans="1:18">
      <c r="A922" t="s">
        <v>954</v>
      </c>
      <c r="B922">
        <v>64</v>
      </c>
      <c r="C922" t="s">
        <v>15</v>
      </c>
      <c r="D922" t="s">
        <v>23</v>
      </c>
      <c r="E922" t="s">
        <v>24</v>
      </c>
      <c r="F922" t="s">
        <v>31</v>
      </c>
      <c r="G922">
        <v>59014.57</v>
      </c>
      <c r="H922">
        <v>4957.9399999999996</v>
      </c>
      <c r="I922">
        <v>588</v>
      </c>
      <c r="J922">
        <v>14351.41</v>
      </c>
      <c r="K922" t="s">
        <v>19</v>
      </c>
      <c r="L922">
        <v>17</v>
      </c>
      <c r="M922" s="1">
        <v>44212</v>
      </c>
      <c r="N922" t="s">
        <v>20</v>
      </c>
      <c r="O922" t="str" cm="1">
        <f t="array" ref="O922">_xlfn.IFS(L922&lt;=15, "Low Engagement", L922&lt;=35, "Active", L922&lt;=60, "Highly Active", L922&gt;60, "Power User")</f>
        <v>Active</v>
      </c>
      <c r="P922" t="str" cm="1">
        <f t="array" ref="P922">_xlfn.IFS(B922&lt;=25,"Youth",B922&lt;=35,"Young Adult",B922&lt;=50,"Adult",B922&lt;=70,"Senior")</f>
        <v>Senior</v>
      </c>
      <c r="Q922" t="str" cm="1">
        <f t="array" ref="Q922">_xlfn.IFS(G922&lt;10000,"Low Value",G922&lt;=50000,"Mid Value",G922&lt;=150000,"High Value",G922&gt;150000,"Premium")</f>
        <v>High Value</v>
      </c>
      <c r="R922" t="str" cm="1">
        <f t="array" ref="R922">_xlfn.IFS(I922&lt;500,"High Risk",I922&lt;650,"Medium Risk",I922&lt;750,"Low Risk",I922&gt;=750,"Very Low Risk")</f>
        <v>Medium Risk</v>
      </c>
    </row>
    <row r="923" spans="1:18">
      <c r="A923" t="s">
        <v>955</v>
      </c>
      <c r="B923">
        <v>40</v>
      </c>
      <c r="C923" t="s">
        <v>22</v>
      </c>
      <c r="D923" t="s">
        <v>23</v>
      </c>
      <c r="E923" t="s">
        <v>27</v>
      </c>
      <c r="F923" t="s">
        <v>18</v>
      </c>
      <c r="G923">
        <v>53955.5</v>
      </c>
      <c r="H923">
        <v>46213.55</v>
      </c>
      <c r="I923">
        <v>439</v>
      </c>
      <c r="J923">
        <v>20499.86</v>
      </c>
      <c r="K923" t="s">
        <v>25</v>
      </c>
      <c r="L923">
        <v>39</v>
      </c>
      <c r="M923" s="1">
        <v>44055</v>
      </c>
      <c r="N923" t="s">
        <v>20</v>
      </c>
      <c r="O923" t="str" cm="1">
        <f t="array" ref="O923">_xlfn.IFS(L923&lt;=15, "Low Engagement", L923&lt;=35, "Active", L923&lt;=60, "Highly Active", L923&gt;60, "Power User")</f>
        <v>Highly Active</v>
      </c>
      <c r="P923" t="str" cm="1">
        <f t="array" ref="P923">_xlfn.IFS(B923&lt;=25,"Youth",B923&lt;=35,"Young Adult",B923&lt;=50,"Adult",B923&lt;=70,"Senior")</f>
        <v>Adult</v>
      </c>
      <c r="Q923" t="str" cm="1">
        <f t="array" ref="Q923">_xlfn.IFS(G923&lt;10000,"Low Value",G923&lt;=50000,"Mid Value",G923&lt;=150000,"High Value",G923&gt;150000,"Premium")</f>
        <v>High Value</v>
      </c>
      <c r="R923" t="str" cm="1">
        <f t="array" ref="R923">_xlfn.IFS(I923&lt;500,"High Risk",I923&lt;650,"Medium Risk",I923&lt;750,"Low Risk",I923&gt;=750,"Very Low Risk")</f>
        <v>High Risk</v>
      </c>
    </row>
    <row r="924" spans="1:18">
      <c r="A924" t="s">
        <v>956</v>
      </c>
      <c r="B924">
        <v>33</v>
      </c>
      <c r="C924" t="s">
        <v>22</v>
      </c>
      <c r="D924" t="s">
        <v>23</v>
      </c>
      <c r="E924" t="s">
        <v>47</v>
      </c>
      <c r="F924" t="s">
        <v>45</v>
      </c>
      <c r="G924">
        <v>206829.12</v>
      </c>
      <c r="H924">
        <v>15597.81</v>
      </c>
      <c r="I924">
        <v>599</v>
      </c>
      <c r="J924">
        <v>171634.48</v>
      </c>
      <c r="K924" t="s">
        <v>25</v>
      </c>
      <c r="L924">
        <v>13</v>
      </c>
      <c r="M924" s="1">
        <v>43952</v>
      </c>
      <c r="N924" t="s">
        <v>20</v>
      </c>
      <c r="O924" t="str" cm="1">
        <f t="array" ref="O924">_xlfn.IFS(L924&lt;=15, "Low Engagement", L924&lt;=35, "Active", L924&lt;=60, "Highly Active", L924&gt;60, "Power User")</f>
        <v>Low Engagement</v>
      </c>
      <c r="P924" t="str" cm="1">
        <f t="array" ref="P924">_xlfn.IFS(B924&lt;=25,"Youth",B924&lt;=35,"Young Adult",B924&lt;=50,"Adult",B924&lt;=70,"Senior")</f>
        <v>Young Adult</v>
      </c>
      <c r="Q924" t="str" cm="1">
        <f t="array" ref="Q924">_xlfn.IFS(G924&lt;10000,"Low Value",G924&lt;=50000,"Mid Value",G924&lt;=150000,"High Value",G924&gt;150000,"Premium")</f>
        <v>Premium</v>
      </c>
      <c r="R924" t="str" cm="1">
        <f t="array" ref="R924">_xlfn.IFS(I924&lt;500,"High Risk",I924&lt;650,"Medium Risk",I924&lt;750,"Low Risk",I924&gt;=750,"Very Low Risk")</f>
        <v>Medium Risk</v>
      </c>
    </row>
    <row r="925" spans="1:18">
      <c r="A925" t="s">
        <v>957</v>
      </c>
      <c r="B925">
        <v>48</v>
      </c>
      <c r="C925" t="s">
        <v>15</v>
      </c>
      <c r="D925" t="s">
        <v>16</v>
      </c>
      <c r="E925" t="s">
        <v>27</v>
      </c>
      <c r="F925" t="s">
        <v>18</v>
      </c>
      <c r="G925">
        <v>14074.61</v>
      </c>
      <c r="H925">
        <v>185573.93</v>
      </c>
      <c r="I925">
        <v>312</v>
      </c>
      <c r="J925">
        <v>8903.4500000000007</v>
      </c>
      <c r="K925" t="s">
        <v>25</v>
      </c>
      <c r="L925">
        <v>28</v>
      </c>
      <c r="M925" s="1">
        <v>43228</v>
      </c>
      <c r="N925" t="s">
        <v>20</v>
      </c>
      <c r="O925" t="str" cm="1">
        <f t="array" ref="O925">_xlfn.IFS(L925&lt;=15, "Low Engagement", L925&lt;=35, "Active", L925&lt;=60, "Highly Active", L925&gt;60, "Power User")</f>
        <v>Active</v>
      </c>
      <c r="P925" t="str" cm="1">
        <f t="array" ref="P925">_xlfn.IFS(B925&lt;=25,"Youth",B925&lt;=35,"Young Adult",B925&lt;=50,"Adult",B925&lt;=70,"Senior")</f>
        <v>Adult</v>
      </c>
      <c r="Q925" t="str" cm="1">
        <f t="array" ref="Q925">_xlfn.IFS(G925&lt;10000,"Low Value",G925&lt;=50000,"Mid Value",G925&lt;=150000,"High Value",G925&gt;150000,"Premium")</f>
        <v>Mid Value</v>
      </c>
      <c r="R925" t="str" cm="1">
        <f t="array" ref="R925">_xlfn.IFS(I925&lt;500,"High Risk",I925&lt;650,"Medium Risk",I925&lt;750,"Low Risk",I925&gt;=750,"Very Low Risk")</f>
        <v>High Risk</v>
      </c>
    </row>
    <row r="926" spans="1:18">
      <c r="A926" t="s">
        <v>958</v>
      </c>
      <c r="B926">
        <v>28</v>
      </c>
      <c r="C926" t="s">
        <v>15</v>
      </c>
      <c r="D926" t="s">
        <v>23</v>
      </c>
      <c r="E926" t="s">
        <v>47</v>
      </c>
      <c r="F926" t="s">
        <v>33</v>
      </c>
      <c r="G926">
        <v>47225.33</v>
      </c>
      <c r="H926">
        <v>23104.81</v>
      </c>
      <c r="I926">
        <v>727</v>
      </c>
      <c r="J926">
        <v>371836.34</v>
      </c>
      <c r="K926" t="s">
        <v>38</v>
      </c>
      <c r="L926">
        <v>11</v>
      </c>
      <c r="M926" s="1">
        <v>43524</v>
      </c>
      <c r="N926" t="s">
        <v>35</v>
      </c>
      <c r="O926" t="str" cm="1">
        <f t="array" ref="O926">_xlfn.IFS(L926&lt;=15, "Low Engagement", L926&lt;=35, "Active", L926&lt;=60, "Highly Active", L926&gt;60, "Power User")</f>
        <v>Low Engagement</v>
      </c>
      <c r="P926" t="str" cm="1">
        <f t="array" ref="P926">_xlfn.IFS(B926&lt;=25,"Youth",B926&lt;=35,"Young Adult",B926&lt;=50,"Adult",B926&lt;=70,"Senior")</f>
        <v>Young Adult</v>
      </c>
      <c r="Q926" t="str" cm="1">
        <f t="array" ref="Q926">_xlfn.IFS(G926&lt;10000,"Low Value",G926&lt;=50000,"Mid Value",G926&lt;=150000,"High Value",G926&gt;150000,"Premium")</f>
        <v>Mid Value</v>
      </c>
      <c r="R926" t="str" cm="1">
        <f t="array" ref="R926">_xlfn.IFS(I926&lt;500,"High Risk",I926&lt;650,"Medium Risk",I926&lt;750,"Low Risk",I926&gt;=750,"Very Low Risk")</f>
        <v>Low Risk</v>
      </c>
    </row>
    <row r="927" spans="1:18">
      <c r="A927" t="s">
        <v>959</v>
      </c>
      <c r="B927">
        <v>33</v>
      </c>
      <c r="C927" t="s">
        <v>22</v>
      </c>
      <c r="D927" t="s">
        <v>29</v>
      </c>
      <c r="E927" t="s">
        <v>24</v>
      </c>
      <c r="F927" t="s">
        <v>33</v>
      </c>
      <c r="G927">
        <v>71381.58</v>
      </c>
      <c r="H927">
        <v>16312.32</v>
      </c>
      <c r="I927">
        <v>699</v>
      </c>
      <c r="J927">
        <v>184263.33</v>
      </c>
      <c r="K927" t="s">
        <v>25</v>
      </c>
      <c r="L927">
        <v>10</v>
      </c>
      <c r="M927" s="1">
        <v>44806</v>
      </c>
      <c r="N927" t="s">
        <v>20</v>
      </c>
      <c r="O927" t="str" cm="1">
        <f t="array" ref="O927">_xlfn.IFS(L927&lt;=15, "Low Engagement", L927&lt;=35, "Active", L927&lt;=60, "Highly Active", L927&gt;60, "Power User")</f>
        <v>Low Engagement</v>
      </c>
      <c r="P927" t="str" cm="1">
        <f t="array" ref="P927">_xlfn.IFS(B927&lt;=25,"Youth",B927&lt;=35,"Young Adult",B927&lt;=50,"Adult",B927&lt;=70,"Senior")</f>
        <v>Young Adult</v>
      </c>
      <c r="Q927" t="str" cm="1">
        <f t="array" ref="Q927">_xlfn.IFS(G927&lt;10000,"Low Value",G927&lt;=50000,"Mid Value",G927&lt;=150000,"High Value",G927&gt;150000,"Premium")</f>
        <v>High Value</v>
      </c>
      <c r="R927" t="str" cm="1">
        <f t="array" ref="R927">_xlfn.IFS(I927&lt;500,"High Risk",I927&lt;650,"Medium Risk",I927&lt;750,"Low Risk",I927&gt;=750,"Very Low Risk")</f>
        <v>Low Risk</v>
      </c>
    </row>
    <row r="928" spans="1:18">
      <c r="A928" t="s">
        <v>960</v>
      </c>
      <c r="B928">
        <v>25</v>
      </c>
      <c r="C928" t="s">
        <v>22</v>
      </c>
      <c r="D928" t="s">
        <v>41</v>
      </c>
      <c r="E928" t="s">
        <v>24</v>
      </c>
      <c r="F928" t="s">
        <v>18</v>
      </c>
      <c r="G928">
        <v>3999.03</v>
      </c>
      <c r="H928">
        <v>17438.28</v>
      </c>
      <c r="I928">
        <v>408</v>
      </c>
      <c r="J928">
        <v>20097.150000000001</v>
      </c>
      <c r="K928" t="s">
        <v>19</v>
      </c>
      <c r="L928">
        <v>39</v>
      </c>
      <c r="M928" s="1">
        <v>43961</v>
      </c>
      <c r="N928" t="s">
        <v>20</v>
      </c>
      <c r="O928" t="str" cm="1">
        <f t="array" ref="O928">_xlfn.IFS(L928&lt;=15, "Low Engagement", L928&lt;=35, "Active", L928&lt;=60, "Highly Active", L928&gt;60, "Power User")</f>
        <v>Highly Active</v>
      </c>
      <c r="P928" t="str" cm="1">
        <f t="array" ref="P928">_xlfn.IFS(B928&lt;=25,"Youth",B928&lt;=35,"Young Adult",B928&lt;=50,"Adult",B928&lt;=70,"Senior")</f>
        <v>Youth</v>
      </c>
      <c r="Q928" t="str" cm="1">
        <f t="array" ref="Q928">_xlfn.IFS(G928&lt;10000,"Low Value",G928&lt;=50000,"Mid Value",G928&lt;=150000,"High Value",G928&gt;150000,"Premium")</f>
        <v>Low Value</v>
      </c>
      <c r="R928" t="str" cm="1">
        <f t="array" ref="R928">_xlfn.IFS(I928&lt;500,"High Risk",I928&lt;650,"Medium Risk",I928&lt;750,"Low Risk",I928&gt;=750,"Very Low Risk")</f>
        <v>High Risk</v>
      </c>
    </row>
    <row r="929" spans="1:18">
      <c r="A929" t="s">
        <v>961</v>
      </c>
      <c r="B929">
        <v>21</v>
      </c>
      <c r="C929" t="s">
        <v>22</v>
      </c>
      <c r="D929" t="s">
        <v>23</v>
      </c>
      <c r="E929" t="s">
        <v>27</v>
      </c>
      <c r="F929" t="s">
        <v>33</v>
      </c>
      <c r="G929">
        <v>117889.95</v>
      </c>
      <c r="H929">
        <v>195346.72</v>
      </c>
      <c r="I929">
        <v>784</v>
      </c>
      <c r="J929">
        <v>277923.24</v>
      </c>
      <c r="K929" t="s">
        <v>38</v>
      </c>
      <c r="L929">
        <v>24</v>
      </c>
      <c r="M929" s="1">
        <v>43898</v>
      </c>
      <c r="N929" t="s">
        <v>20</v>
      </c>
      <c r="O929" t="str" cm="1">
        <f t="array" ref="O929">_xlfn.IFS(L929&lt;=15, "Low Engagement", L929&lt;=35, "Active", L929&lt;=60, "Highly Active", L929&gt;60, "Power User")</f>
        <v>Active</v>
      </c>
      <c r="P929" t="str" cm="1">
        <f t="array" ref="P929">_xlfn.IFS(B929&lt;=25,"Youth",B929&lt;=35,"Young Adult",B929&lt;=50,"Adult",B929&lt;=70,"Senior")</f>
        <v>Youth</v>
      </c>
      <c r="Q929" t="str" cm="1">
        <f t="array" ref="Q929">_xlfn.IFS(G929&lt;10000,"Low Value",G929&lt;=50000,"Mid Value",G929&lt;=150000,"High Value",G929&gt;150000,"Premium")</f>
        <v>High Value</v>
      </c>
      <c r="R929" t="str" cm="1">
        <f t="array" ref="R929">_xlfn.IFS(I929&lt;500,"High Risk",I929&lt;650,"Medium Risk",I929&lt;750,"Low Risk",I929&gt;=750,"Very Low Risk")</f>
        <v>Very Low Risk</v>
      </c>
    </row>
    <row r="930" spans="1:18">
      <c r="A930" t="s">
        <v>962</v>
      </c>
      <c r="B930">
        <v>57</v>
      </c>
      <c r="C930" t="s">
        <v>15</v>
      </c>
      <c r="D930" t="s">
        <v>29</v>
      </c>
      <c r="E930" t="s">
        <v>27</v>
      </c>
      <c r="F930" t="s">
        <v>31</v>
      </c>
      <c r="G930">
        <v>126255.79</v>
      </c>
      <c r="H930">
        <v>159751.92000000001</v>
      </c>
      <c r="I930">
        <v>655</v>
      </c>
      <c r="J930">
        <v>158859.01999999999</v>
      </c>
      <c r="K930" t="s">
        <v>19</v>
      </c>
      <c r="L930">
        <v>38</v>
      </c>
      <c r="M930" s="1">
        <v>44954</v>
      </c>
      <c r="N930" t="s">
        <v>20</v>
      </c>
      <c r="O930" t="str" cm="1">
        <f t="array" ref="O930">_xlfn.IFS(L930&lt;=15, "Low Engagement", L930&lt;=35, "Active", L930&lt;=60, "Highly Active", L930&gt;60, "Power User")</f>
        <v>Highly Active</v>
      </c>
      <c r="P930" t="str" cm="1">
        <f t="array" ref="P930">_xlfn.IFS(B930&lt;=25,"Youth",B930&lt;=35,"Young Adult",B930&lt;=50,"Adult",B930&lt;=70,"Senior")</f>
        <v>Senior</v>
      </c>
      <c r="Q930" t="str" cm="1">
        <f t="array" ref="Q930">_xlfn.IFS(G930&lt;10000,"Low Value",G930&lt;=50000,"Mid Value",G930&lt;=150000,"High Value",G930&gt;150000,"Premium")</f>
        <v>High Value</v>
      </c>
      <c r="R930" t="str" cm="1">
        <f t="array" ref="R930">_xlfn.IFS(I930&lt;500,"High Risk",I930&lt;650,"Medium Risk",I930&lt;750,"Low Risk",I930&gt;=750,"Very Low Risk")</f>
        <v>Low Risk</v>
      </c>
    </row>
    <row r="931" spans="1:18">
      <c r="A931" t="s">
        <v>963</v>
      </c>
      <c r="B931">
        <v>21</v>
      </c>
      <c r="C931" t="s">
        <v>15</v>
      </c>
      <c r="D931" t="s">
        <v>37</v>
      </c>
      <c r="E931" t="s">
        <v>27</v>
      </c>
      <c r="F931" t="s">
        <v>18</v>
      </c>
      <c r="G931">
        <v>60534.6</v>
      </c>
      <c r="H931">
        <v>133429.35</v>
      </c>
      <c r="I931">
        <v>448</v>
      </c>
      <c r="J931">
        <v>31303.47</v>
      </c>
      <c r="K931" t="s">
        <v>19</v>
      </c>
      <c r="L931">
        <v>24</v>
      </c>
      <c r="M931" s="1">
        <v>44677</v>
      </c>
      <c r="N931" t="s">
        <v>20</v>
      </c>
      <c r="O931" t="str" cm="1">
        <f t="array" ref="O931">_xlfn.IFS(L931&lt;=15, "Low Engagement", L931&lt;=35, "Active", L931&lt;=60, "Highly Active", L931&gt;60, "Power User")</f>
        <v>Active</v>
      </c>
      <c r="P931" t="str" cm="1">
        <f t="array" ref="P931">_xlfn.IFS(B931&lt;=25,"Youth",B931&lt;=35,"Young Adult",B931&lt;=50,"Adult",B931&lt;=70,"Senior")</f>
        <v>Youth</v>
      </c>
      <c r="Q931" t="str" cm="1">
        <f t="array" ref="Q931">_xlfn.IFS(G931&lt;10000,"Low Value",G931&lt;=50000,"Mid Value",G931&lt;=150000,"High Value",G931&gt;150000,"Premium")</f>
        <v>High Value</v>
      </c>
      <c r="R931" t="str" cm="1">
        <f t="array" ref="R931">_xlfn.IFS(I931&lt;500,"High Risk",I931&lt;650,"Medium Risk",I931&lt;750,"Low Risk",I931&gt;=750,"Very Low Risk")</f>
        <v>High Risk</v>
      </c>
    </row>
    <row r="932" spans="1:18">
      <c r="A932" t="s">
        <v>964</v>
      </c>
      <c r="B932">
        <v>42</v>
      </c>
      <c r="C932" t="s">
        <v>15</v>
      </c>
      <c r="D932" t="s">
        <v>41</v>
      </c>
      <c r="E932" t="s">
        <v>27</v>
      </c>
      <c r="F932" t="s">
        <v>33</v>
      </c>
      <c r="G932">
        <v>86446.99</v>
      </c>
      <c r="H932">
        <v>92122.4</v>
      </c>
      <c r="I932">
        <v>606</v>
      </c>
      <c r="J932">
        <v>52327.09</v>
      </c>
      <c r="K932" t="s">
        <v>25</v>
      </c>
      <c r="L932">
        <v>33</v>
      </c>
      <c r="M932" s="1">
        <v>44297</v>
      </c>
      <c r="N932" t="s">
        <v>20</v>
      </c>
      <c r="O932" t="str" cm="1">
        <f t="array" ref="O932">_xlfn.IFS(L932&lt;=15, "Low Engagement", L932&lt;=35, "Active", L932&lt;=60, "Highly Active", L932&gt;60, "Power User")</f>
        <v>Active</v>
      </c>
      <c r="P932" t="str" cm="1">
        <f t="array" ref="P932">_xlfn.IFS(B932&lt;=25,"Youth",B932&lt;=35,"Young Adult",B932&lt;=50,"Adult",B932&lt;=70,"Senior")</f>
        <v>Adult</v>
      </c>
      <c r="Q932" t="str" cm="1">
        <f t="array" ref="Q932">_xlfn.IFS(G932&lt;10000,"Low Value",G932&lt;=50000,"Mid Value",G932&lt;=150000,"High Value",G932&gt;150000,"Premium")</f>
        <v>High Value</v>
      </c>
      <c r="R932" t="str" cm="1">
        <f t="array" ref="R932">_xlfn.IFS(I932&lt;500,"High Risk",I932&lt;650,"Medium Risk",I932&lt;750,"Low Risk",I932&gt;=750,"Very Low Risk")</f>
        <v>Medium Risk</v>
      </c>
    </row>
    <row r="933" spans="1:18">
      <c r="A933" t="s">
        <v>965</v>
      </c>
      <c r="B933">
        <v>20</v>
      </c>
      <c r="C933" t="s">
        <v>15</v>
      </c>
      <c r="D933" t="s">
        <v>16</v>
      </c>
      <c r="E933" t="s">
        <v>27</v>
      </c>
      <c r="F933" t="s">
        <v>45</v>
      </c>
      <c r="G933">
        <v>315640.93</v>
      </c>
      <c r="H933">
        <v>60879.35</v>
      </c>
      <c r="I933">
        <v>832</v>
      </c>
      <c r="J933">
        <v>358509.59</v>
      </c>
      <c r="K933" t="s">
        <v>25</v>
      </c>
      <c r="L933">
        <v>17</v>
      </c>
      <c r="M933" s="1">
        <v>45038</v>
      </c>
      <c r="N933" t="s">
        <v>20</v>
      </c>
      <c r="O933" t="str" cm="1">
        <f t="array" ref="O933">_xlfn.IFS(L933&lt;=15, "Low Engagement", L933&lt;=35, "Active", L933&lt;=60, "Highly Active", L933&gt;60, "Power User")</f>
        <v>Active</v>
      </c>
      <c r="P933" t="str" cm="1">
        <f t="array" ref="P933">_xlfn.IFS(B933&lt;=25,"Youth",B933&lt;=35,"Young Adult",B933&lt;=50,"Adult",B933&lt;=70,"Senior")</f>
        <v>Youth</v>
      </c>
      <c r="Q933" t="str" cm="1">
        <f t="array" ref="Q933">_xlfn.IFS(G933&lt;10000,"Low Value",G933&lt;=50000,"Mid Value",G933&lt;=150000,"High Value",G933&gt;150000,"Premium")</f>
        <v>Premium</v>
      </c>
      <c r="R933" t="str" cm="1">
        <f t="array" ref="R933">_xlfn.IFS(I933&lt;500,"High Risk",I933&lt;650,"Medium Risk",I933&lt;750,"Low Risk",I933&gt;=750,"Very Low Risk")</f>
        <v>Very Low Risk</v>
      </c>
    </row>
    <row r="934" spans="1:18">
      <c r="A934" t="s">
        <v>966</v>
      </c>
      <c r="B934">
        <v>49</v>
      </c>
      <c r="C934" t="s">
        <v>15</v>
      </c>
      <c r="D934" t="s">
        <v>16</v>
      </c>
      <c r="E934" t="s">
        <v>17</v>
      </c>
      <c r="F934" t="s">
        <v>31</v>
      </c>
      <c r="G934">
        <v>187257.13</v>
      </c>
      <c r="H934">
        <v>212264.76</v>
      </c>
      <c r="I934">
        <v>359</v>
      </c>
      <c r="J934">
        <v>6214.33</v>
      </c>
      <c r="K934" t="s">
        <v>19</v>
      </c>
      <c r="L934">
        <v>57</v>
      </c>
      <c r="M934" s="1">
        <v>44525</v>
      </c>
      <c r="N934" t="s">
        <v>20</v>
      </c>
      <c r="O934" t="str" cm="1">
        <f t="array" ref="O934">_xlfn.IFS(L934&lt;=15, "Low Engagement", L934&lt;=35, "Active", L934&lt;=60, "Highly Active", L934&gt;60, "Power User")</f>
        <v>Highly Active</v>
      </c>
      <c r="P934" t="str" cm="1">
        <f t="array" ref="P934">_xlfn.IFS(B934&lt;=25,"Youth",B934&lt;=35,"Young Adult",B934&lt;=50,"Adult",B934&lt;=70,"Senior")</f>
        <v>Adult</v>
      </c>
      <c r="Q934" t="str" cm="1">
        <f t="array" ref="Q934">_xlfn.IFS(G934&lt;10000,"Low Value",G934&lt;=50000,"Mid Value",G934&lt;=150000,"High Value",G934&gt;150000,"Premium")</f>
        <v>Premium</v>
      </c>
      <c r="R934" t="str" cm="1">
        <f t="array" ref="R934">_xlfn.IFS(I934&lt;500,"High Risk",I934&lt;650,"Medium Risk",I934&lt;750,"Low Risk",I934&gt;=750,"Very Low Risk")</f>
        <v>High Risk</v>
      </c>
    </row>
    <row r="935" spans="1:18">
      <c r="A935" t="s">
        <v>967</v>
      </c>
      <c r="B935">
        <v>20</v>
      </c>
      <c r="C935" t="s">
        <v>15</v>
      </c>
      <c r="D935" t="s">
        <v>37</v>
      </c>
      <c r="E935" t="s">
        <v>27</v>
      </c>
      <c r="F935" t="s">
        <v>31</v>
      </c>
      <c r="G935">
        <v>6671</v>
      </c>
      <c r="H935">
        <v>199141.5</v>
      </c>
      <c r="I935">
        <v>734</v>
      </c>
      <c r="J935">
        <v>202147.95</v>
      </c>
      <c r="K935" t="s">
        <v>25</v>
      </c>
      <c r="L935">
        <v>44</v>
      </c>
      <c r="M935" s="1">
        <v>43141</v>
      </c>
      <c r="N935" t="s">
        <v>35</v>
      </c>
      <c r="O935" t="str" cm="1">
        <f t="array" ref="O935">_xlfn.IFS(L935&lt;=15, "Low Engagement", L935&lt;=35, "Active", L935&lt;=60, "Highly Active", L935&gt;60, "Power User")</f>
        <v>Highly Active</v>
      </c>
      <c r="P935" t="str" cm="1">
        <f t="array" ref="P935">_xlfn.IFS(B935&lt;=25,"Youth",B935&lt;=35,"Young Adult",B935&lt;=50,"Adult",B935&lt;=70,"Senior")</f>
        <v>Youth</v>
      </c>
      <c r="Q935" t="str" cm="1">
        <f t="array" ref="Q935">_xlfn.IFS(G935&lt;10000,"Low Value",G935&lt;=50000,"Mid Value",G935&lt;=150000,"High Value",G935&gt;150000,"Premium")</f>
        <v>Low Value</v>
      </c>
      <c r="R935" t="str" cm="1">
        <f t="array" ref="R935">_xlfn.IFS(I935&lt;500,"High Risk",I935&lt;650,"Medium Risk",I935&lt;750,"Low Risk",I935&gt;=750,"Very Low Risk")</f>
        <v>Low Risk</v>
      </c>
    </row>
    <row r="936" spans="1:18">
      <c r="A936" t="s">
        <v>968</v>
      </c>
      <c r="B936">
        <v>44</v>
      </c>
      <c r="C936" t="s">
        <v>22</v>
      </c>
      <c r="D936" t="s">
        <v>29</v>
      </c>
      <c r="E936" t="s">
        <v>17</v>
      </c>
      <c r="F936" t="s">
        <v>18</v>
      </c>
      <c r="G936">
        <v>5732.17</v>
      </c>
      <c r="H936">
        <v>150860.43</v>
      </c>
      <c r="I936">
        <v>320</v>
      </c>
      <c r="J936">
        <v>39191.31</v>
      </c>
      <c r="K936" t="s">
        <v>19</v>
      </c>
      <c r="L936">
        <v>36</v>
      </c>
      <c r="M936" s="1">
        <v>44855</v>
      </c>
      <c r="N936" t="s">
        <v>35</v>
      </c>
      <c r="O936" t="str" cm="1">
        <f t="array" ref="O936">_xlfn.IFS(L936&lt;=15, "Low Engagement", L936&lt;=35, "Active", L936&lt;=60, "Highly Active", L936&gt;60, "Power User")</f>
        <v>Highly Active</v>
      </c>
      <c r="P936" t="str" cm="1">
        <f t="array" ref="P936">_xlfn.IFS(B936&lt;=25,"Youth",B936&lt;=35,"Young Adult",B936&lt;=50,"Adult",B936&lt;=70,"Senior")</f>
        <v>Adult</v>
      </c>
      <c r="Q936" t="str" cm="1">
        <f t="array" ref="Q936">_xlfn.IFS(G936&lt;10000,"Low Value",G936&lt;=50000,"Mid Value",G936&lt;=150000,"High Value",G936&gt;150000,"Premium")</f>
        <v>Low Value</v>
      </c>
      <c r="R936" t="str" cm="1">
        <f t="array" ref="R936">_xlfn.IFS(I936&lt;500,"High Risk",I936&lt;650,"Medium Risk",I936&lt;750,"Low Risk",I936&gt;=750,"Very Low Risk")</f>
        <v>High Risk</v>
      </c>
    </row>
    <row r="937" spans="1:18">
      <c r="A937" t="s">
        <v>969</v>
      </c>
      <c r="B937">
        <v>46</v>
      </c>
      <c r="C937" t="s">
        <v>22</v>
      </c>
      <c r="D937" t="s">
        <v>37</v>
      </c>
      <c r="E937" t="s">
        <v>17</v>
      </c>
      <c r="F937" t="s">
        <v>33</v>
      </c>
      <c r="G937">
        <v>36809.08</v>
      </c>
      <c r="H937">
        <v>222630.22</v>
      </c>
      <c r="I937">
        <v>681</v>
      </c>
      <c r="J937">
        <v>85024.639999999999</v>
      </c>
      <c r="K937" t="s">
        <v>25</v>
      </c>
      <c r="L937">
        <v>35</v>
      </c>
      <c r="M937" s="1">
        <v>44904</v>
      </c>
      <c r="N937" t="s">
        <v>20</v>
      </c>
      <c r="O937" t="str" cm="1">
        <f t="array" ref="O937">_xlfn.IFS(L937&lt;=15, "Low Engagement", L937&lt;=35, "Active", L937&lt;=60, "Highly Active", L937&gt;60, "Power User")</f>
        <v>Active</v>
      </c>
      <c r="P937" t="str" cm="1">
        <f t="array" ref="P937">_xlfn.IFS(B937&lt;=25,"Youth",B937&lt;=35,"Young Adult",B937&lt;=50,"Adult",B937&lt;=70,"Senior")</f>
        <v>Adult</v>
      </c>
      <c r="Q937" t="str" cm="1">
        <f t="array" ref="Q937">_xlfn.IFS(G937&lt;10000,"Low Value",G937&lt;=50000,"Mid Value",G937&lt;=150000,"High Value",G937&gt;150000,"Premium")</f>
        <v>Mid Value</v>
      </c>
      <c r="R937" t="str" cm="1">
        <f t="array" ref="R937">_xlfn.IFS(I937&lt;500,"High Risk",I937&lt;650,"Medium Risk",I937&lt;750,"Low Risk",I937&gt;=750,"Very Low Risk")</f>
        <v>Low Risk</v>
      </c>
    </row>
    <row r="938" spans="1:18">
      <c r="A938" t="s">
        <v>970</v>
      </c>
      <c r="B938">
        <v>49</v>
      </c>
      <c r="C938" t="s">
        <v>15</v>
      </c>
      <c r="D938" t="s">
        <v>23</v>
      </c>
      <c r="E938" t="s">
        <v>27</v>
      </c>
      <c r="F938" t="s">
        <v>18</v>
      </c>
      <c r="G938">
        <v>17562.84</v>
      </c>
      <c r="H938">
        <v>114165.72</v>
      </c>
      <c r="I938">
        <v>544</v>
      </c>
      <c r="J938">
        <v>17637.75</v>
      </c>
      <c r="K938" t="s">
        <v>25</v>
      </c>
      <c r="L938">
        <v>6</v>
      </c>
      <c r="M938" s="1">
        <v>44668</v>
      </c>
      <c r="N938" t="s">
        <v>20</v>
      </c>
      <c r="O938" t="str" cm="1">
        <f t="array" ref="O938">_xlfn.IFS(L938&lt;=15, "Low Engagement", L938&lt;=35, "Active", L938&lt;=60, "Highly Active", L938&gt;60, "Power User")</f>
        <v>Low Engagement</v>
      </c>
      <c r="P938" t="str" cm="1">
        <f t="array" ref="P938">_xlfn.IFS(B938&lt;=25,"Youth",B938&lt;=35,"Young Adult",B938&lt;=50,"Adult",B938&lt;=70,"Senior")</f>
        <v>Adult</v>
      </c>
      <c r="Q938" t="str" cm="1">
        <f t="array" ref="Q938">_xlfn.IFS(G938&lt;10000,"Low Value",G938&lt;=50000,"Mid Value",G938&lt;=150000,"High Value",G938&gt;150000,"Premium")</f>
        <v>Mid Value</v>
      </c>
      <c r="R938" t="str" cm="1">
        <f t="array" ref="R938">_xlfn.IFS(I938&lt;500,"High Risk",I938&lt;650,"Medium Risk",I938&lt;750,"Low Risk",I938&gt;=750,"Very Low Risk")</f>
        <v>Medium Risk</v>
      </c>
    </row>
    <row r="939" spans="1:18">
      <c r="A939" t="s">
        <v>971</v>
      </c>
      <c r="B939">
        <v>67</v>
      </c>
      <c r="C939" t="s">
        <v>22</v>
      </c>
      <c r="D939" t="s">
        <v>41</v>
      </c>
      <c r="E939" t="s">
        <v>47</v>
      </c>
      <c r="F939" t="s">
        <v>18</v>
      </c>
      <c r="G939">
        <v>18938.25</v>
      </c>
      <c r="H939">
        <v>15798.34</v>
      </c>
      <c r="I939">
        <v>372</v>
      </c>
      <c r="J939">
        <v>9481.49</v>
      </c>
      <c r="K939" t="s">
        <v>19</v>
      </c>
      <c r="L939">
        <v>58</v>
      </c>
      <c r="M939" s="1">
        <v>44280</v>
      </c>
      <c r="N939" t="s">
        <v>35</v>
      </c>
      <c r="O939" t="str" cm="1">
        <f t="array" ref="O939">_xlfn.IFS(L939&lt;=15, "Low Engagement", L939&lt;=35, "Active", L939&lt;=60, "Highly Active", L939&gt;60, "Power User")</f>
        <v>Highly Active</v>
      </c>
      <c r="P939" t="str" cm="1">
        <f t="array" ref="P939">_xlfn.IFS(B939&lt;=25,"Youth",B939&lt;=35,"Young Adult",B939&lt;=50,"Adult",B939&lt;=70,"Senior")</f>
        <v>Senior</v>
      </c>
      <c r="Q939" t="str" cm="1">
        <f t="array" ref="Q939">_xlfn.IFS(G939&lt;10000,"Low Value",G939&lt;=50000,"Mid Value",G939&lt;=150000,"High Value",G939&gt;150000,"Premium")</f>
        <v>Mid Value</v>
      </c>
      <c r="R939" t="str" cm="1">
        <f t="array" ref="R939">_xlfn.IFS(I939&lt;500,"High Risk",I939&lt;650,"Medium Risk",I939&lt;750,"Low Risk",I939&gt;=750,"Very Low Risk")</f>
        <v>High Risk</v>
      </c>
    </row>
    <row r="940" spans="1:18">
      <c r="A940" t="s">
        <v>972</v>
      </c>
      <c r="B940">
        <v>68</v>
      </c>
      <c r="C940" t="s">
        <v>22</v>
      </c>
      <c r="D940" t="s">
        <v>29</v>
      </c>
      <c r="E940" t="s">
        <v>27</v>
      </c>
      <c r="F940" t="s">
        <v>31</v>
      </c>
      <c r="G940">
        <v>136029.06</v>
      </c>
      <c r="H940">
        <v>99751.95</v>
      </c>
      <c r="I940">
        <v>748</v>
      </c>
      <c r="J940">
        <v>96628.45</v>
      </c>
      <c r="K940" t="s">
        <v>25</v>
      </c>
      <c r="L940">
        <v>16</v>
      </c>
      <c r="M940" s="1">
        <v>43880</v>
      </c>
      <c r="N940" t="s">
        <v>20</v>
      </c>
      <c r="O940" t="str" cm="1">
        <f t="array" ref="O940">_xlfn.IFS(L940&lt;=15, "Low Engagement", L940&lt;=35, "Active", L940&lt;=60, "Highly Active", L940&gt;60, "Power User")</f>
        <v>Active</v>
      </c>
      <c r="P940" t="str" cm="1">
        <f t="array" ref="P940">_xlfn.IFS(B940&lt;=25,"Youth",B940&lt;=35,"Young Adult",B940&lt;=50,"Adult",B940&lt;=70,"Senior")</f>
        <v>Senior</v>
      </c>
      <c r="Q940" t="str" cm="1">
        <f t="array" ref="Q940">_xlfn.IFS(G940&lt;10000,"Low Value",G940&lt;=50000,"Mid Value",G940&lt;=150000,"High Value",G940&gt;150000,"Premium")</f>
        <v>High Value</v>
      </c>
      <c r="R940" t="str" cm="1">
        <f t="array" ref="R940">_xlfn.IFS(I940&lt;500,"High Risk",I940&lt;650,"Medium Risk",I940&lt;750,"Low Risk",I940&gt;=750,"Very Low Risk")</f>
        <v>Low Risk</v>
      </c>
    </row>
    <row r="941" spans="1:18">
      <c r="A941" t="s">
        <v>973</v>
      </c>
      <c r="B941">
        <v>36</v>
      </c>
      <c r="C941" t="s">
        <v>15</v>
      </c>
      <c r="D941" t="s">
        <v>29</v>
      </c>
      <c r="E941" t="s">
        <v>27</v>
      </c>
      <c r="F941" t="s">
        <v>31</v>
      </c>
      <c r="G941">
        <v>94599.24</v>
      </c>
      <c r="H941">
        <v>115786.2</v>
      </c>
      <c r="I941">
        <v>375</v>
      </c>
      <c r="J941">
        <v>29763.61</v>
      </c>
      <c r="K941" t="s">
        <v>19</v>
      </c>
      <c r="L941">
        <v>45</v>
      </c>
      <c r="M941" s="1">
        <v>44077</v>
      </c>
      <c r="N941" t="s">
        <v>35</v>
      </c>
      <c r="O941" t="str" cm="1">
        <f t="array" ref="O941">_xlfn.IFS(L941&lt;=15, "Low Engagement", L941&lt;=35, "Active", L941&lt;=60, "Highly Active", L941&gt;60, "Power User")</f>
        <v>Highly Active</v>
      </c>
      <c r="P941" t="str" cm="1">
        <f t="array" ref="P941">_xlfn.IFS(B941&lt;=25,"Youth",B941&lt;=35,"Young Adult",B941&lt;=50,"Adult",B941&lt;=70,"Senior")</f>
        <v>Adult</v>
      </c>
      <c r="Q941" t="str" cm="1">
        <f t="array" ref="Q941">_xlfn.IFS(G941&lt;10000,"Low Value",G941&lt;=50000,"Mid Value",G941&lt;=150000,"High Value",G941&gt;150000,"Premium")</f>
        <v>High Value</v>
      </c>
      <c r="R941" t="str" cm="1">
        <f t="array" ref="R941">_xlfn.IFS(I941&lt;500,"High Risk",I941&lt;650,"Medium Risk",I941&lt;750,"Low Risk",I941&gt;=750,"Very Low Risk")</f>
        <v>High Risk</v>
      </c>
    </row>
    <row r="942" spans="1:18">
      <c r="A942" t="s">
        <v>974</v>
      </c>
      <c r="B942">
        <v>38</v>
      </c>
      <c r="C942" t="s">
        <v>22</v>
      </c>
      <c r="D942" t="s">
        <v>23</v>
      </c>
      <c r="E942" t="s">
        <v>17</v>
      </c>
      <c r="F942" t="s">
        <v>31</v>
      </c>
      <c r="G942">
        <v>198396.88</v>
      </c>
      <c r="H942">
        <v>122730.79</v>
      </c>
      <c r="I942">
        <v>689</v>
      </c>
      <c r="J942">
        <v>139690.60999999999</v>
      </c>
      <c r="K942" t="s">
        <v>19</v>
      </c>
      <c r="L942">
        <v>28</v>
      </c>
      <c r="M942" s="1">
        <v>43113</v>
      </c>
      <c r="N942" t="s">
        <v>35</v>
      </c>
      <c r="O942" t="str" cm="1">
        <f t="array" ref="O942">_xlfn.IFS(L942&lt;=15, "Low Engagement", L942&lt;=35, "Active", L942&lt;=60, "Highly Active", L942&gt;60, "Power User")</f>
        <v>Active</v>
      </c>
      <c r="P942" t="str" cm="1">
        <f t="array" ref="P942">_xlfn.IFS(B942&lt;=25,"Youth",B942&lt;=35,"Young Adult",B942&lt;=50,"Adult",B942&lt;=70,"Senior")</f>
        <v>Adult</v>
      </c>
      <c r="Q942" t="str" cm="1">
        <f t="array" ref="Q942">_xlfn.IFS(G942&lt;10000,"Low Value",G942&lt;=50000,"Mid Value",G942&lt;=150000,"High Value",G942&gt;150000,"Premium")</f>
        <v>Premium</v>
      </c>
      <c r="R942" t="str" cm="1">
        <f t="array" ref="R942">_xlfn.IFS(I942&lt;500,"High Risk",I942&lt;650,"Medium Risk",I942&lt;750,"Low Risk",I942&gt;=750,"Very Low Risk")</f>
        <v>Low Risk</v>
      </c>
    </row>
    <row r="943" spans="1:18">
      <c r="A943" t="s">
        <v>975</v>
      </c>
      <c r="B943">
        <v>22</v>
      </c>
      <c r="C943" t="s">
        <v>15</v>
      </c>
      <c r="D943" t="s">
        <v>16</v>
      </c>
      <c r="E943" t="s">
        <v>24</v>
      </c>
      <c r="F943" t="s">
        <v>18</v>
      </c>
      <c r="G943">
        <v>23461.71</v>
      </c>
      <c r="H943">
        <v>14975.47</v>
      </c>
      <c r="I943">
        <v>641</v>
      </c>
      <c r="J943">
        <v>35188.19</v>
      </c>
      <c r="K943" t="s">
        <v>25</v>
      </c>
      <c r="L943">
        <v>41</v>
      </c>
      <c r="M943" s="1">
        <v>45031</v>
      </c>
      <c r="N943" t="s">
        <v>35</v>
      </c>
      <c r="O943" t="str" cm="1">
        <f t="array" ref="O943">_xlfn.IFS(L943&lt;=15, "Low Engagement", L943&lt;=35, "Active", L943&lt;=60, "Highly Active", L943&gt;60, "Power User")</f>
        <v>Highly Active</v>
      </c>
      <c r="P943" t="str" cm="1">
        <f t="array" ref="P943">_xlfn.IFS(B943&lt;=25,"Youth",B943&lt;=35,"Young Adult",B943&lt;=50,"Adult",B943&lt;=70,"Senior")</f>
        <v>Youth</v>
      </c>
      <c r="Q943" t="str" cm="1">
        <f t="array" ref="Q943">_xlfn.IFS(G943&lt;10000,"Low Value",G943&lt;=50000,"Mid Value",G943&lt;=150000,"High Value",G943&gt;150000,"Premium")</f>
        <v>Mid Value</v>
      </c>
      <c r="R943" t="str" cm="1">
        <f t="array" ref="R943">_xlfn.IFS(I943&lt;500,"High Risk",I943&lt;650,"Medium Risk",I943&lt;750,"Low Risk",I943&gt;=750,"Very Low Risk")</f>
        <v>Medium Risk</v>
      </c>
    </row>
    <row r="944" spans="1:18">
      <c r="A944" t="s">
        <v>976</v>
      </c>
      <c r="B944">
        <v>35</v>
      </c>
      <c r="C944" t="s">
        <v>15</v>
      </c>
      <c r="D944" t="s">
        <v>23</v>
      </c>
      <c r="E944" t="s">
        <v>27</v>
      </c>
      <c r="F944" t="s">
        <v>18</v>
      </c>
      <c r="G944">
        <v>31772.18</v>
      </c>
      <c r="H944">
        <v>178626.24</v>
      </c>
      <c r="I944">
        <v>589</v>
      </c>
      <c r="J944">
        <v>119275.47</v>
      </c>
      <c r="K944" t="s">
        <v>38</v>
      </c>
      <c r="L944">
        <v>32</v>
      </c>
      <c r="M944" s="1">
        <v>43821</v>
      </c>
      <c r="N944" t="s">
        <v>20</v>
      </c>
      <c r="O944" t="str" cm="1">
        <f t="array" ref="O944">_xlfn.IFS(L944&lt;=15, "Low Engagement", L944&lt;=35, "Active", L944&lt;=60, "Highly Active", L944&gt;60, "Power User")</f>
        <v>Active</v>
      </c>
      <c r="P944" t="str" cm="1">
        <f t="array" ref="P944">_xlfn.IFS(B944&lt;=25,"Youth",B944&lt;=35,"Young Adult",B944&lt;=50,"Adult",B944&lt;=70,"Senior")</f>
        <v>Young Adult</v>
      </c>
      <c r="Q944" t="str" cm="1">
        <f t="array" ref="Q944">_xlfn.IFS(G944&lt;10000,"Low Value",G944&lt;=50000,"Mid Value",G944&lt;=150000,"High Value",G944&gt;150000,"Premium")</f>
        <v>Mid Value</v>
      </c>
      <c r="R944" t="str" cm="1">
        <f t="array" ref="R944">_xlfn.IFS(I944&lt;500,"High Risk",I944&lt;650,"Medium Risk",I944&lt;750,"Low Risk",I944&gt;=750,"Very Low Risk")</f>
        <v>Medium Risk</v>
      </c>
    </row>
    <row r="945" spans="1:18">
      <c r="A945" t="s">
        <v>977</v>
      </c>
      <c r="B945">
        <v>45</v>
      </c>
      <c r="C945" t="s">
        <v>22</v>
      </c>
      <c r="D945" t="s">
        <v>37</v>
      </c>
      <c r="E945" t="s">
        <v>27</v>
      </c>
      <c r="F945" t="s">
        <v>18</v>
      </c>
      <c r="G945">
        <v>98439.83</v>
      </c>
      <c r="H945">
        <v>180090.5</v>
      </c>
      <c r="I945">
        <v>630</v>
      </c>
      <c r="J945">
        <v>48270.35</v>
      </c>
      <c r="K945" t="s">
        <v>38</v>
      </c>
      <c r="L945">
        <v>26</v>
      </c>
      <c r="M945" s="1">
        <v>43712</v>
      </c>
      <c r="N945" t="s">
        <v>20</v>
      </c>
      <c r="O945" t="str" cm="1">
        <f t="array" ref="O945">_xlfn.IFS(L945&lt;=15, "Low Engagement", L945&lt;=35, "Active", L945&lt;=60, "Highly Active", L945&gt;60, "Power User")</f>
        <v>Active</v>
      </c>
      <c r="P945" t="str" cm="1">
        <f t="array" ref="P945">_xlfn.IFS(B945&lt;=25,"Youth",B945&lt;=35,"Young Adult",B945&lt;=50,"Adult",B945&lt;=70,"Senior")</f>
        <v>Adult</v>
      </c>
      <c r="Q945" t="str" cm="1">
        <f t="array" ref="Q945">_xlfn.IFS(G945&lt;10000,"Low Value",G945&lt;=50000,"Mid Value",G945&lt;=150000,"High Value",G945&gt;150000,"Premium")</f>
        <v>High Value</v>
      </c>
      <c r="R945" t="str" cm="1">
        <f t="array" ref="R945">_xlfn.IFS(I945&lt;500,"High Risk",I945&lt;650,"Medium Risk",I945&lt;750,"Low Risk",I945&gt;=750,"Very Low Risk")</f>
        <v>Medium Risk</v>
      </c>
    </row>
    <row r="946" spans="1:18">
      <c r="A946" t="s">
        <v>978</v>
      </c>
      <c r="B946">
        <v>59</v>
      </c>
      <c r="C946" t="s">
        <v>15</v>
      </c>
      <c r="D946" t="s">
        <v>37</v>
      </c>
      <c r="E946" t="s">
        <v>17</v>
      </c>
      <c r="F946" t="s">
        <v>33</v>
      </c>
      <c r="G946">
        <v>126446.14</v>
      </c>
      <c r="H946">
        <v>83755.64</v>
      </c>
      <c r="I946">
        <v>558</v>
      </c>
      <c r="J946">
        <v>23785.71</v>
      </c>
      <c r="K946" t="s">
        <v>38</v>
      </c>
      <c r="L946">
        <v>11</v>
      </c>
      <c r="M946" s="1">
        <v>44644</v>
      </c>
      <c r="N946" t="s">
        <v>20</v>
      </c>
      <c r="O946" t="str" cm="1">
        <f t="array" ref="O946">_xlfn.IFS(L946&lt;=15, "Low Engagement", L946&lt;=35, "Active", L946&lt;=60, "Highly Active", L946&gt;60, "Power User")</f>
        <v>Low Engagement</v>
      </c>
      <c r="P946" t="str" cm="1">
        <f t="array" ref="P946">_xlfn.IFS(B946&lt;=25,"Youth",B946&lt;=35,"Young Adult",B946&lt;=50,"Adult",B946&lt;=70,"Senior")</f>
        <v>Senior</v>
      </c>
      <c r="Q946" t="str" cm="1">
        <f t="array" ref="Q946">_xlfn.IFS(G946&lt;10000,"Low Value",G946&lt;=50000,"Mid Value",G946&lt;=150000,"High Value",G946&gt;150000,"Premium")</f>
        <v>High Value</v>
      </c>
      <c r="R946" t="str" cm="1">
        <f t="array" ref="R946">_xlfn.IFS(I946&lt;500,"High Risk",I946&lt;650,"Medium Risk",I946&lt;750,"Low Risk",I946&gt;=750,"Very Low Risk")</f>
        <v>Medium Risk</v>
      </c>
    </row>
    <row r="947" spans="1:18">
      <c r="A947" t="s">
        <v>979</v>
      </c>
      <c r="B947">
        <v>39</v>
      </c>
      <c r="C947" t="s">
        <v>15</v>
      </c>
      <c r="D947" t="s">
        <v>23</v>
      </c>
      <c r="E947" t="s">
        <v>27</v>
      </c>
      <c r="F947" t="s">
        <v>18</v>
      </c>
      <c r="G947">
        <v>47510.12</v>
      </c>
      <c r="H947">
        <v>182304.55</v>
      </c>
      <c r="I947">
        <v>725</v>
      </c>
      <c r="J947">
        <v>62241.13</v>
      </c>
      <c r="K947" t="s">
        <v>38</v>
      </c>
      <c r="L947">
        <v>52</v>
      </c>
      <c r="M947" s="1">
        <v>43899</v>
      </c>
      <c r="N947" t="s">
        <v>20</v>
      </c>
      <c r="O947" t="str" cm="1">
        <f t="array" ref="O947">_xlfn.IFS(L947&lt;=15, "Low Engagement", L947&lt;=35, "Active", L947&lt;=60, "Highly Active", L947&gt;60, "Power User")</f>
        <v>Highly Active</v>
      </c>
      <c r="P947" t="str" cm="1">
        <f t="array" ref="P947">_xlfn.IFS(B947&lt;=25,"Youth",B947&lt;=35,"Young Adult",B947&lt;=50,"Adult",B947&lt;=70,"Senior")</f>
        <v>Adult</v>
      </c>
      <c r="Q947" t="str" cm="1">
        <f t="array" ref="Q947">_xlfn.IFS(G947&lt;10000,"Low Value",G947&lt;=50000,"Mid Value",G947&lt;=150000,"High Value",G947&gt;150000,"Premium")</f>
        <v>Mid Value</v>
      </c>
      <c r="R947" t="str" cm="1">
        <f t="array" ref="R947">_xlfn.IFS(I947&lt;500,"High Risk",I947&lt;650,"Medium Risk",I947&lt;750,"Low Risk",I947&gt;=750,"Very Low Risk")</f>
        <v>Low Risk</v>
      </c>
    </row>
    <row r="948" spans="1:18">
      <c r="A948" t="s">
        <v>980</v>
      </c>
      <c r="B948">
        <v>38</v>
      </c>
      <c r="C948" t="s">
        <v>15</v>
      </c>
      <c r="D948" t="s">
        <v>37</v>
      </c>
      <c r="E948" t="s">
        <v>17</v>
      </c>
      <c r="F948" t="s">
        <v>45</v>
      </c>
      <c r="G948">
        <v>299568.59999999998</v>
      </c>
      <c r="H948">
        <v>115634.34</v>
      </c>
      <c r="I948">
        <v>305</v>
      </c>
      <c r="J948">
        <v>14517.54</v>
      </c>
      <c r="K948" t="s">
        <v>25</v>
      </c>
      <c r="L948">
        <v>25</v>
      </c>
      <c r="M948" s="1">
        <v>44848</v>
      </c>
      <c r="N948" t="s">
        <v>20</v>
      </c>
      <c r="O948" t="str" cm="1">
        <f t="array" ref="O948">_xlfn.IFS(L948&lt;=15, "Low Engagement", L948&lt;=35, "Active", L948&lt;=60, "Highly Active", L948&gt;60, "Power User")</f>
        <v>Active</v>
      </c>
      <c r="P948" t="str" cm="1">
        <f t="array" ref="P948">_xlfn.IFS(B948&lt;=25,"Youth",B948&lt;=35,"Young Adult",B948&lt;=50,"Adult",B948&lt;=70,"Senior")</f>
        <v>Adult</v>
      </c>
      <c r="Q948" t="str" cm="1">
        <f t="array" ref="Q948">_xlfn.IFS(G948&lt;10000,"Low Value",G948&lt;=50000,"Mid Value",G948&lt;=150000,"High Value",G948&gt;150000,"Premium")</f>
        <v>Premium</v>
      </c>
      <c r="R948" t="str" cm="1">
        <f t="array" ref="R948">_xlfn.IFS(I948&lt;500,"High Risk",I948&lt;650,"Medium Risk",I948&lt;750,"Low Risk",I948&gt;=750,"Very Low Risk")</f>
        <v>High Risk</v>
      </c>
    </row>
    <row r="949" spans="1:18">
      <c r="A949" t="s">
        <v>981</v>
      </c>
      <c r="B949">
        <v>23</v>
      </c>
      <c r="C949" t="s">
        <v>15</v>
      </c>
      <c r="D949" t="s">
        <v>37</v>
      </c>
      <c r="E949" t="s">
        <v>47</v>
      </c>
      <c r="F949" t="s">
        <v>45</v>
      </c>
      <c r="G949">
        <v>429430.06</v>
      </c>
      <c r="H949">
        <v>12732.69</v>
      </c>
      <c r="I949">
        <v>305</v>
      </c>
      <c r="J949">
        <v>45971.22</v>
      </c>
      <c r="K949" t="s">
        <v>19</v>
      </c>
      <c r="L949">
        <v>31</v>
      </c>
      <c r="M949" s="1">
        <v>44927</v>
      </c>
      <c r="N949" t="s">
        <v>35</v>
      </c>
      <c r="O949" t="str" cm="1">
        <f t="array" ref="O949">_xlfn.IFS(L949&lt;=15, "Low Engagement", L949&lt;=35, "Active", L949&lt;=60, "Highly Active", L949&gt;60, "Power User")</f>
        <v>Active</v>
      </c>
      <c r="P949" t="str" cm="1">
        <f t="array" ref="P949">_xlfn.IFS(B949&lt;=25,"Youth",B949&lt;=35,"Young Adult",B949&lt;=50,"Adult",B949&lt;=70,"Senior")</f>
        <v>Youth</v>
      </c>
      <c r="Q949" t="str" cm="1">
        <f t="array" ref="Q949">_xlfn.IFS(G949&lt;10000,"Low Value",G949&lt;=50000,"Mid Value",G949&lt;=150000,"High Value",G949&gt;150000,"Premium")</f>
        <v>Premium</v>
      </c>
      <c r="R949" t="str" cm="1">
        <f t="array" ref="R949">_xlfn.IFS(I949&lt;500,"High Risk",I949&lt;650,"Medium Risk",I949&lt;750,"Low Risk",I949&gt;=750,"Very Low Risk")</f>
        <v>High Risk</v>
      </c>
    </row>
    <row r="950" spans="1:18">
      <c r="A950" t="s">
        <v>982</v>
      </c>
      <c r="B950">
        <v>18</v>
      </c>
      <c r="C950" t="s">
        <v>15</v>
      </c>
      <c r="D950" t="s">
        <v>16</v>
      </c>
      <c r="E950" t="s">
        <v>47</v>
      </c>
      <c r="F950" t="s">
        <v>33</v>
      </c>
      <c r="G950">
        <v>77337.23</v>
      </c>
      <c r="H950">
        <v>23168.9</v>
      </c>
      <c r="I950">
        <v>490</v>
      </c>
      <c r="J950">
        <v>17105.63</v>
      </c>
      <c r="K950" t="s">
        <v>19</v>
      </c>
      <c r="L950">
        <v>21</v>
      </c>
      <c r="M950" s="1">
        <v>45053</v>
      </c>
      <c r="N950" t="s">
        <v>20</v>
      </c>
      <c r="O950" t="str" cm="1">
        <f t="array" ref="O950">_xlfn.IFS(L950&lt;=15, "Low Engagement", L950&lt;=35, "Active", L950&lt;=60, "Highly Active", L950&gt;60, "Power User")</f>
        <v>Active</v>
      </c>
      <c r="P950" t="str" cm="1">
        <f t="array" ref="P950">_xlfn.IFS(B950&lt;=25,"Youth",B950&lt;=35,"Young Adult",B950&lt;=50,"Adult",B950&lt;=70,"Senior")</f>
        <v>Youth</v>
      </c>
      <c r="Q950" t="str" cm="1">
        <f t="array" ref="Q950">_xlfn.IFS(G950&lt;10000,"Low Value",G950&lt;=50000,"Mid Value",G950&lt;=150000,"High Value",G950&gt;150000,"Premium")</f>
        <v>High Value</v>
      </c>
      <c r="R950" t="str" cm="1">
        <f t="array" ref="R950">_xlfn.IFS(I950&lt;500,"High Risk",I950&lt;650,"Medium Risk",I950&lt;750,"Low Risk",I950&gt;=750,"Very Low Risk")</f>
        <v>High Risk</v>
      </c>
    </row>
    <row r="951" spans="1:18">
      <c r="A951" t="s">
        <v>983</v>
      </c>
      <c r="B951">
        <v>22</v>
      </c>
      <c r="C951" t="s">
        <v>15</v>
      </c>
      <c r="D951" t="s">
        <v>23</v>
      </c>
      <c r="E951" t="s">
        <v>27</v>
      </c>
      <c r="F951" t="s">
        <v>33</v>
      </c>
      <c r="G951">
        <v>38843.32</v>
      </c>
      <c r="H951">
        <v>81798.38</v>
      </c>
      <c r="I951">
        <v>447</v>
      </c>
      <c r="J951">
        <v>14075.21</v>
      </c>
      <c r="K951" t="s">
        <v>25</v>
      </c>
      <c r="L951">
        <v>45</v>
      </c>
      <c r="M951" s="1">
        <v>44812</v>
      </c>
      <c r="N951" t="s">
        <v>20</v>
      </c>
      <c r="O951" t="str" cm="1">
        <f t="array" ref="O951">_xlfn.IFS(L951&lt;=15, "Low Engagement", L951&lt;=35, "Active", L951&lt;=60, "Highly Active", L951&gt;60, "Power User")</f>
        <v>Highly Active</v>
      </c>
      <c r="P951" t="str" cm="1">
        <f t="array" ref="P951">_xlfn.IFS(B951&lt;=25,"Youth",B951&lt;=35,"Young Adult",B951&lt;=50,"Adult",B951&lt;=70,"Senior")</f>
        <v>Youth</v>
      </c>
      <c r="Q951" t="str" cm="1">
        <f t="array" ref="Q951">_xlfn.IFS(G951&lt;10000,"Low Value",G951&lt;=50000,"Mid Value",G951&lt;=150000,"High Value",G951&gt;150000,"Premium")</f>
        <v>Mid Value</v>
      </c>
      <c r="R951" t="str" cm="1">
        <f t="array" ref="R951">_xlfn.IFS(I951&lt;500,"High Risk",I951&lt;650,"Medium Risk",I951&lt;750,"Low Risk",I951&gt;=750,"Very Low Risk")</f>
        <v>High Risk</v>
      </c>
    </row>
    <row r="952" spans="1:18">
      <c r="A952" t="s">
        <v>984</v>
      </c>
      <c r="B952">
        <v>58</v>
      </c>
      <c r="C952" t="s">
        <v>15</v>
      </c>
      <c r="D952" t="s">
        <v>23</v>
      </c>
      <c r="E952" t="s">
        <v>27</v>
      </c>
      <c r="F952" t="s">
        <v>18</v>
      </c>
      <c r="G952">
        <v>83016.009999999995</v>
      </c>
      <c r="H952">
        <v>39004.29</v>
      </c>
      <c r="I952">
        <v>704</v>
      </c>
      <c r="J952">
        <v>59407.86</v>
      </c>
      <c r="K952" t="s">
        <v>25</v>
      </c>
      <c r="L952">
        <v>55</v>
      </c>
      <c r="M952" s="1">
        <v>43959</v>
      </c>
      <c r="N952" t="s">
        <v>20</v>
      </c>
      <c r="O952" t="str" cm="1">
        <f t="array" ref="O952">_xlfn.IFS(L952&lt;=15, "Low Engagement", L952&lt;=35, "Active", L952&lt;=60, "Highly Active", L952&gt;60, "Power User")</f>
        <v>Highly Active</v>
      </c>
      <c r="P952" t="str" cm="1">
        <f t="array" ref="P952">_xlfn.IFS(B952&lt;=25,"Youth",B952&lt;=35,"Young Adult",B952&lt;=50,"Adult",B952&lt;=70,"Senior")</f>
        <v>Senior</v>
      </c>
      <c r="Q952" t="str" cm="1">
        <f t="array" ref="Q952">_xlfn.IFS(G952&lt;10000,"Low Value",G952&lt;=50000,"Mid Value",G952&lt;=150000,"High Value",G952&gt;150000,"Premium")</f>
        <v>High Value</v>
      </c>
      <c r="R952" t="str" cm="1">
        <f t="array" ref="R952">_xlfn.IFS(I952&lt;500,"High Risk",I952&lt;650,"Medium Risk",I952&lt;750,"Low Risk",I952&gt;=750,"Very Low Risk")</f>
        <v>Low Risk</v>
      </c>
    </row>
    <row r="953" spans="1:18">
      <c r="A953" t="s">
        <v>985</v>
      </c>
      <c r="B953">
        <v>29</v>
      </c>
      <c r="C953" t="s">
        <v>15</v>
      </c>
      <c r="D953" t="s">
        <v>23</v>
      </c>
      <c r="E953" t="s">
        <v>27</v>
      </c>
      <c r="F953" t="s">
        <v>18</v>
      </c>
      <c r="G953">
        <v>54239.48</v>
      </c>
      <c r="H953">
        <v>93515.02</v>
      </c>
      <c r="I953">
        <v>557</v>
      </c>
      <c r="J953">
        <v>147676.06</v>
      </c>
      <c r="K953" t="s">
        <v>25</v>
      </c>
      <c r="L953">
        <v>51</v>
      </c>
      <c r="M953" s="1">
        <v>44203</v>
      </c>
      <c r="N953" t="s">
        <v>20</v>
      </c>
      <c r="O953" t="str" cm="1">
        <f t="array" ref="O953">_xlfn.IFS(L953&lt;=15, "Low Engagement", L953&lt;=35, "Active", L953&lt;=60, "Highly Active", L953&gt;60, "Power User")</f>
        <v>Highly Active</v>
      </c>
      <c r="P953" t="str" cm="1">
        <f t="array" ref="P953">_xlfn.IFS(B953&lt;=25,"Youth",B953&lt;=35,"Young Adult",B953&lt;=50,"Adult",B953&lt;=70,"Senior")</f>
        <v>Young Adult</v>
      </c>
      <c r="Q953" t="str" cm="1">
        <f t="array" ref="Q953">_xlfn.IFS(G953&lt;10000,"Low Value",G953&lt;=50000,"Mid Value",G953&lt;=150000,"High Value",G953&gt;150000,"Premium")</f>
        <v>High Value</v>
      </c>
      <c r="R953" t="str" cm="1">
        <f t="array" ref="R953">_xlfn.IFS(I953&lt;500,"High Risk",I953&lt;650,"Medium Risk",I953&lt;750,"Low Risk",I953&gt;=750,"Very Low Risk")</f>
        <v>Medium Risk</v>
      </c>
    </row>
    <row r="954" spans="1:18">
      <c r="A954" t="s">
        <v>986</v>
      </c>
      <c r="B954">
        <v>43</v>
      </c>
      <c r="C954" t="s">
        <v>22</v>
      </c>
      <c r="D954" t="s">
        <v>23</v>
      </c>
      <c r="E954" t="s">
        <v>27</v>
      </c>
      <c r="F954" t="s">
        <v>31</v>
      </c>
      <c r="G954">
        <v>34843.31</v>
      </c>
      <c r="H954">
        <v>152649.15</v>
      </c>
      <c r="I954">
        <v>778</v>
      </c>
      <c r="J954">
        <v>491412.98</v>
      </c>
      <c r="K954" t="s">
        <v>25</v>
      </c>
      <c r="L954">
        <v>3</v>
      </c>
      <c r="M954" s="1">
        <v>44631</v>
      </c>
      <c r="N954" t="s">
        <v>20</v>
      </c>
      <c r="O954" t="str" cm="1">
        <f t="array" ref="O954">_xlfn.IFS(L954&lt;=15, "Low Engagement", L954&lt;=35, "Active", L954&lt;=60, "Highly Active", L954&gt;60, "Power User")</f>
        <v>Low Engagement</v>
      </c>
      <c r="P954" t="str" cm="1">
        <f t="array" ref="P954">_xlfn.IFS(B954&lt;=25,"Youth",B954&lt;=35,"Young Adult",B954&lt;=50,"Adult",B954&lt;=70,"Senior")</f>
        <v>Adult</v>
      </c>
      <c r="Q954" t="str" cm="1">
        <f t="array" ref="Q954">_xlfn.IFS(G954&lt;10000,"Low Value",G954&lt;=50000,"Mid Value",G954&lt;=150000,"High Value",G954&gt;150000,"Premium")</f>
        <v>Mid Value</v>
      </c>
      <c r="R954" t="str" cm="1">
        <f t="array" ref="R954">_xlfn.IFS(I954&lt;500,"High Risk",I954&lt;650,"Medium Risk",I954&lt;750,"Low Risk",I954&gt;=750,"Very Low Risk")</f>
        <v>Very Low Risk</v>
      </c>
    </row>
    <row r="955" spans="1:18">
      <c r="A955" t="s">
        <v>987</v>
      </c>
      <c r="B955">
        <v>63</v>
      </c>
      <c r="C955" t="s">
        <v>22</v>
      </c>
      <c r="D955" t="s">
        <v>41</v>
      </c>
      <c r="E955" t="s">
        <v>27</v>
      </c>
      <c r="F955" t="s">
        <v>18</v>
      </c>
      <c r="G955">
        <v>51053</v>
      </c>
      <c r="H955">
        <v>85582.93</v>
      </c>
      <c r="I955">
        <v>389</v>
      </c>
      <c r="J955">
        <v>38161.089999999997</v>
      </c>
      <c r="K955" t="s">
        <v>19</v>
      </c>
      <c r="L955">
        <v>12</v>
      </c>
      <c r="M955" s="1">
        <v>44605</v>
      </c>
      <c r="N955" t="s">
        <v>35</v>
      </c>
      <c r="O955" t="str" cm="1">
        <f t="array" ref="O955">_xlfn.IFS(L955&lt;=15, "Low Engagement", L955&lt;=35, "Active", L955&lt;=60, "Highly Active", L955&gt;60, "Power User")</f>
        <v>Low Engagement</v>
      </c>
      <c r="P955" t="str" cm="1">
        <f t="array" ref="P955">_xlfn.IFS(B955&lt;=25,"Youth",B955&lt;=35,"Young Adult",B955&lt;=50,"Adult",B955&lt;=70,"Senior")</f>
        <v>Senior</v>
      </c>
      <c r="Q955" t="str" cm="1">
        <f t="array" ref="Q955">_xlfn.IFS(G955&lt;10000,"Low Value",G955&lt;=50000,"Mid Value",G955&lt;=150000,"High Value",G955&gt;150000,"Premium")</f>
        <v>High Value</v>
      </c>
      <c r="R955" t="str" cm="1">
        <f t="array" ref="R955">_xlfn.IFS(I955&lt;500,"High Risk",I955&lt;650,"Medium Risk",I955&lt;750,"Low Risk",I955&gt;=750,"Very Low Risk")</f>
        <v>High Risk</v>
      </c>
    </row>
    <row r="956" spans="1:18">
      <c r="A956" t="s">
        <v>988</v>
      </c>
      <c r="B956">
        <v>51</v>
      </c>
      <c r="C956" t="s">
        <v>22</v>
      </c>
      <c r="D956" t="s">
        <v>23</v>
      </c>
      <c r="E956" t="s">
        <v>27</v>
      </c>
      <c r="F956" t="s">
        <v>45</v>
      </c>
      <c r="G956">
        <v>235941.52</v>
      </c>
      <c r="H956">
        <v>137025.04</v>
      </c>
      <c r="I956">
        <v>309</v>
      </c>
      <c r="J956">
        <v>20158.25</v>
      </c>
      <c r="K956" t="s">
        <v>25</v>
      </c>
      <c r="L956">
        <v>51</v>
      </c>
      <c r="M956" s="1">
        <v>44219</v>
      </c>
      <c r="N956" t="s">
        <v>20</v>
      </c>
      <c r="O956" t="str" cm="1">
        <f t="array" ref="O956">_xlfn.IFS(L956&lt;=15, "Low Engagement", L956&lt;=35, "Active", L956&lt;=60, "Highly Active", L956&gt;60, "Power User")</f>
        <v>Highly Active</v>
      </c>
      <c r="P956" t="str" cm="1">
        <f t="array" ref="P956">_xlfn.IFS(B956&lt;=25,"Youth",B956&lt;=35,"Young Adult",B956&lt;=50,"Adult",B956&lt;=70,"Senior")</f>
        <v>Senior</v>
      </c>
      <c r="Q956" t="str" cm="1">
        <f t="array" ref="Q956">_xlfn.IFS(G956&lt;10000,"Low Value",G956&lt;=50000,"Mid Value",G956&lt;=150000,"High Value",G956&gt;150000,"Premium")</f>
        <v>Premium</v>
      </c>
      <c r="R956" t="str" cm="1">
        <f t="array" ref="R956">_xlfn.IFS(I956&lt;500,"High Risk",I956&lt;650,"Medium Risk",I956&lt;750,"Low Risk",I956&gt;=750,"Very Low Risk")</f>
        <v>High Risk</v>
      </c>
    </row>
    <row r="957" spans="1:18">
      <c r="A957" t="s">
        <v>989</v>
      </c>
      <c r="B957">
        <v>66</v>
      </c>
      <c r="C957" t="s">
        <v>15</v>
      </c>
      <c r="D957" t="s">
        <v>37</v>
      </c>
      <c r="E957" t="s">
        <v>47</v>
      </c>
      <c r="F957" t="s">
        <v>31</v>
      </c>
      <c r="G957">
        <v>175984.29</v>
      </c>
      <c r="H957">
        <v>21502.99</v>
      </c>
      <c r="I957">
        <v>386</v>
      </c>
      <c r="J957">
        <v>30817.51</v>
      </c>
      <c r="K957" t="s">
        <v>19</v>
      </c>
      <c r="L957">
        <v>40</v>
      </c>
      <c r="M957" s="1">
        <v>44739</v>
      </c>
      <c r="N957" t="s">
        <v>20</v>
      </c>
      <c r="O957" t="str" cm="1">
        <f t="array" ref="O957">_xlfn.IFS(L957&lt;=15, "Low Engagement", L957&lt;=35, "Active", L957&lt;=60, "Highly Active", L957&gt;60, "Power User")</f>
        <v>Highly Active</v>
      </c>
      <c r="P957" t="str" cm="1">
        <f t="array" ref="P957">_xlfn.IFS(B957&lt;=25,"Youth",B957&lt;=35,"Young Adult",B957&lt;=50,"Adult",B957&lt;=70,"Senior")</f>
        <v>Senior</v>
      </c>
      <c r="Q957" t="str" cm="1">
        <f t="array" ref="Q957">_xlfn.IFS(G957&lt;10000,"Low Value",G957&lt;=50000,"Mid Value",G957&lt;=150000,"High Value",G957&gt;150000,"Premium")</f>
        <v>Premium</v>
      </c>
      <c r="R957" t="str" cm="1">
        <f t="array" ref="R957">_xlfn.IFS(I957&lt;500,"High Risk",I957&lt;650,"Medium Risk",I957&lt;750,"Low Risk",I957&gt;=750,"Very Low Risk")</f>
        <v>High Risk</v>
      </c>
    </row>
    <row r="958" spans="1:18">
      <c r="A958" t="s">
        <v>990</v>
      </c>
      <c r="B958">
        <v>31</v>
      </c>
      <c r="C958" t="s">
        <v>15</v>
      </c>
      <c r="D958" t="s">
        <v>23</v>
      </c>
      <c r="E958" t="s">
        <v>47</v>
      </c>
      <c r="F958" t="s">
        <v>33</v>
      </c>
      <c r="G958">
        <v>27647.759999999998</v>
      </c>
      <c r="H958">
        <v>23343.4</v>
      </c>
      <c r="I958">
        <v>450</v>
      </c>
      <c r="J958">
        <v>47850.68</v>
      </c>
      <c r="K958" t="s">
        <v>19</v>
      </c>
      <c r="L958">
        <v>46</v>
      </c>
      <c r="M958" s="1">
        <v>44336</v>
      </c>
      <c r="N958" t="s">
        <v>35</v>
      </c>
      <c r="O958" t="str" cm="1">
        <f t="array" ref="O958">_xlfn.IFS(L958&lt;=15, "Low Engagement", L958&lt;=35, "Active", L958&lt;=60, "Highly Active", L958&gt;60, "Power User")</f>
        <v>Highly Active</v>
      </c>
      <c r="P958" t="str" cm="1">
        <f t="array" ref="P958">_xlfn.IFS(B958&lt;=25,"Youth",B958&lt;=35,"Young Adult",B958&lt;=50,"Adult",B958&lt;=70,"Senior")</f>
        <v>Young Adult</v>
      </c>
      <c r="Q958" t="str" cm="1">
        <f t="array" ref="Q958">_xlfn.IFS(G958&lt;10000,"Low Value",G958&lt;=50000,"Mid Value",G958&lt;=150000,"High Value",G958&gt;150000,"Premium")</f>
        <v>Mid Value</v>
      </c>
      <c r="R958" t="str" cm="1">
        <f t="array" ref="R958">_xlfn.IFS(I958&lt;500,"High Risk",I958&lt;650,"Medium Risk",I958&lt;750,"Low Risk",I958&gt;=750,"Very Low Risk")</f>
        <v>High Risk</v>
      </c>
    </row>
    <row r="959" spans="1:18">
      <c r="A959" t="s">
        <v>991</v>
      </c>
      <c r="B959">
        <v>43</v>
      </c>
      <c r="C959" t="s">
        <v>22</v>
      </c>
      <c r="D959" t="s">
        <v>29</v>
      </c>
      <c r="E959" t="s">
        <v>27</v>
      </c>
      <c r="F959" t="s">
        <v>18</v>
      </c>
      <c r="G959">
        <v>87645.77</v>
      </c>
      <c r="H959">
        <v>182512.18</v>
      </c>
      <c r="I959">
        <v>329</v>
      </c>
      <c r="J959">
        <v>36086.339999999997</v>
      </c>
      <c r="K959" t="s">
        <v>19</v>
      </c>
      <c r="L959">
        <v>54</v>
      </c>
      <c r="M959" s="1">
        <v>44939</v>
      </c>
      <c r="N959" t="s">
        <v>35</v>
      </c>
      <c r="O959" t="str" cm="1">
        <f t="array" ref="O959">_xlfn.IFS(L959&lt;=15, "Low Engagement", L959&lt;=35, "Active", L959&lt;=60, "Highly Active", L959&gt;60, "Power User")</f>
        <v>Highly Active</v>
      </c>
      <c r="P959" t="str" cm="1">
        <f t="array" ref="P959">_xlfn.IFS(B959&lt;=25,"Youth",B959&lt;=35,"Young Adult",B959&lt;=50,"Adult",B959&lt;=70,"Senior")</f>
        <v>Adult</v>
      </c>
      <c r="Q959" t="str" cm="1">
        <f t="array" ref="Q959">_xlfn.IFS(G959&lt;10000,"Low Value",G959&lt;=50000,"Mid Value",G959&lt;=150000,"High Value",G959&gt;150000,"Premium")</f>
        <v>High Value</v>
      </c>
      <c r="R959" t="str" cm="1">
        <f t="array" ref="R959">_xlfn.IFS(I959&lt;500,"High Risk",I959&lt;650,"Medium Risk",I959&lt;750,"Low Risk",I959&gt;=750,"Very Low Risk")</f>
        <v>High Risk</v>
      </c>
    </row>
    <row r="960" spans="1:18">
      <c r="A960" t="s">
        <v>992</v>
      </c>
      <c r="B960">
        <v>62</v>
      </c>
      <c r="C960" t="s">
        <v>22</v>
      </c>
      <c r="D960" t="s">
        <v>37</v>
      </c>
      <c r="E960" t="s">
        <v>27</v>
      </c>
      <c r="F960" t="s">
        <v>33</v>
      </c>
      <c r="G960">
        <v>81709.539999999994</v>
      </c>
      <c r="H960">
        <v>103535.96</v>
      </c>
      <c r="I960">
        <v>427</v>
      </c>
      <c r="J960">
        <v>12954.21</v>
      </c>
      <c r="K960" t="s">
        <v>19</v>
      </c>
      <c r="L960">
        <v>41</v>
      </c>
      <c r="M960" s="1">
        <v>43552</v>
      </c>
      <c r="N960" t="s">
        <v>20</v>
      </c>
      <c r="O960" t="str" cm="1">
        <f t="array" ref="O960">_xlfn.IFS(L960&lt;=15, "Low Engagement", L960&lt;=35, "Active", L960&lt;=60, "Highly Active", L960&gt;60, "Power User")</f>
        <v>Highly Active</v>
      </c>
      <c r="P960" t="str" cm="1">
        <f t="array" ref="P960">_xlfn.IFS(B960&lt;=25,"Youth",B960&lt;=35,"Young Adult",B960&lt;=50,"Adult",B960&lt;=70,"Senior")</f>
        <v>Senior</v>
      </c>
      <c r="Q960" t="str" cm="1">
        <f t="array" ref="Q960">_xlfn.IFS(G960&lt;10000,"Low Value",G960&lt;=50000,"Mid Value",G960&lt;=150000,"High Value",G960&gt;150000,"Premium")</f>
        <v>High Value</v>
      </c>
      <c r="R960" t="str" cm="1">
        <f t="array" ref="R960">_xlfn.IFS(I960&lt;500,"High Risk",I960&lt;650,"Medium Risk",I960&lt;750,"Low Risk",I960&gt;=750,"Very Low Risk")</f>
        <v>High Risk</v>
      </c>
    </row>
    <row r="961" spans="1:18">
      <c r="A961" t="s">
        <v>993</v>
      </c>
      <c r="B961">
        <v>44</v>
      </c>
      <c r="C961" t="s">
        <v>22</v>
      </c>
      <c r="D961" t="s">
        <v>37</v>
      </c>
      <c r="E961" t="s">
        <v>27</v>
      </c>
      <c r="F961" t="s">
        <v>18</v>
      </c>
      <c r="G961">
        <v>41032.080000000002</v>
      </c>
      <c r="H961">
        <v>58293.45</v>
      </c>
      <c r="I961">
        <v>377</v>
      </c>
      <c r="J961">
        <v>29305.25</v>
      </c>
      <c r="K961" t="s">
        <v>19</v>
      </c>
      <c r="L961">
        <v>25</v>
      </c>
      <c r="M961" s="1">
        <v>44100</v>
      </c>
      <c r="N961" t="s">
        <v>20</v>
      </c>
      <c r="O961" t="str" cm="1">
        <f t="array" ref="O961">_xlfn.IFS(L961&lt;=15, "Low Engagement", L961&lt;=35, "Active", L961&lt;=60, "Highly Active", L961&gt;60, "Power User")</f>
        <v>Active</v>
      </c>
      <c r="P961" t="str" cm="1">
        <f t="array" ref="P961">_xlfn.IFS(B961&lt;=25,"Youth",B961&lt;=35,"Young Adult",B961&lt;=50,"Adult",B961&lt;=70,"Senior")</f>
        <v>Adult</v>
      </c>
      <c r="Q961" t="str" cm="1">
        <f t="array" ref="Q961">_xlfn.IFS(G961&lt;10000,"Low Value",G961&lt;=50000,"Mid Value",G961&lt;=150000,"High Value",G961&gt;150000,"Premium")</f>
        <v>Mid Value</v>
      </c>
      <c r="R961" t="str" cm="1">
        <f t="array" ref="R961">_xlfn.IFS(I961&lt;500,"High Risk",I961&lt;650,"Medium Risk",I961&lt;750,"Low Risk",I961&gt;=750,"Very Low Risk")</f>
        <v>High Risk</v>
      </c>
    </row>
    <row r="962" spans="1:18">
      <c r="A962" t="s">
        <v>994</v>
      </c>
      <c r="B962">
        <v>26</v>
      </c>
      <c r="C962" t="s">
        <v>15</v>
      </c>
      <c r="D962" t="s">
        <v>23</v>
      </c>
      <c r="E962" t="s">
        <v>27</v>
      </c>
      <c r="F962" t="s">
        <v>31</v>
      </c>
      <c r="G962">
        <v>36583.599999999999</v>
      </c>
      <c r="H962">
        <v>84217.37</v>
      </c>
      <c r="I962">
        <v>720</v>
      </c>
      <c r="J962">
        <v>281040.32</v>
      </c>
      <c r="K962" t="s">
        <v>38</v>
      </c>
      <c r="L962">
        <v>56</v>
      </c>
      <c r="M962" s="1">
        <v>43550</v>
      </c>
      <c r="N962" t="s">
        <v>20</v>
      </c>
      <c r="O962" t="str" cm="1">
        <f t="array" ref="O962">_xlfn.IFS(L962&lt;=15, "Low Engagement", L962&lt;=35, "Active", L962&lt;=60, "Highly Active", L962&gt;60, "Power User")</f>
        <v>Highly Active</v>
      </c>
      <c r="P962" t="str" cm="1">
        <f t="array" ref="P962">_xlfn.IFS(B962&lt;=25,"Youth",B962&lt;=35,"Young Adult",B962&lt;=50,"Adult",B962&lt;=70,"Senior")</f>
        <v>Young Adult</v>
      </c>
      <c r="Q962" t="str" cm="1">
        <f t="array" ref="Q962">_xlfn.IFS(G962&lt;10000,"Low Value",G962&lt;=50000,"Mid Value",G962&lt;=150000,"High Value",G962&gt;150000,"Premium")</f>
        <v>Mid Value</v>
      </c>
      <c r="R962" t="str" cm="1">
        <f t="array" ref="R962">_xlfn.IFS(I962&lt;500,"High Risk",I962&lt;650,"Medium Risk",I962&lt;750,"Low Risk",I962&gt;=750,"Very Low Risk")</f>
        <v>Low Risk</v>
      </c>
    </row>
    <row r="963" spans="1:18">
      <c r="A963" t="s">
        <v>995</v>
      </c>
      <c r="B963">
        <v>43</v>
      </c>
      <c r="C963" t="s">
        <v>22</v>
      </c>
      <c r="D963" t="s">
        <v>29</v>
      </c>
      <c r="E963" t="s">
        <v>17</v>
      </c>
      <c r="F963" t="s">
        <v>31</v>
      </c>
      <c r="G963">
        <v>141659.5</v>
      </c>
      <c r="H963">
        <v>141006.82999999999</v>
      </c>
      <c r="I963">
        <v>354</v>
      </c>
      <c r="J963">
        <v>25856.5</v>
      </c>
      <c r="K963" t="s">
        <v>19</v>
      </c>
      <c r="L963">
        <v>17</v>
      </c>
      <c r="M963" s="1">
        <v>43659</v>
      </c>
      <c r="N963" t="s">
        <v>35</v>
      </c>
      <c r="O963" t="str" cm="1">
        <f t="array" ref="O963">_xlfn.IFS(L963&lt;=15, "Low Engagement", L963&lt;=35, "Active", L963&lt;=60, "Highly Active", L963&gt;60, "Power User")</f>
        <v>Active</v>
      </c>
      <c r="P963" t="str" cm="1">
        <f t="array" ref="P963">_xlfn.IFS(B963&lt;=25,"Youth",B963&lt;=35,"Young Adult",B963&lt;=50,"Adult",B963&lt;=70,"Senior")</f>
        <v>Adult</v>
      </c>
      <c r="Q963" t="str" cm="1">
        <f t="array" ref="Q963">_xlfn.IFS(G963&lt;10000,"Low Value",G963&lt;=50000,"Mid Value",G963&lt;=150000,"High Value",G963&gt;150000,"Premium")</f>
        <v>High Value</v>
      </c>
      <c r="R963" t="str" cm="1">
        <f t="array" ref="R963">_xlfn.IFS(I963&lt;500,"High Risk",I963&lt;650,"Medium Risk",I963&lt;750,"Low Risk",I963&gt;=750,"Very Low Risk")</f>
        <v>High Risk</v>
      </c>
    </row>
    <row r="964" spans="1:18">
      <c r="A964" t="s">
        <v>996</v>
      </c>
      <c r="B964">
        <v>64</v>
      </c>
      <c r="C964" t="s">
        <v>22</v>
      </c>
      <c r="D964" t="s">
        <v>29</v>
      </c>
      <c r="E964" t="s">
        <v>17</v>
      </c>
      <c r="F964" t="s">
        <v>45</v>
      </c>
      <c r="G964">
        <v>467063.02</v>
      </c>
      <c r="H964">
        <v>219889.61</v>
      </c>
      <c r="I964">
        <v>779</v>
      </c>
      <c r="J964">
        <v>270252.14</v>
      </c>
      <c r="K964" t="s">
        <v>38</v>
      </c>
      <c r="L964">
        <v>38</v>
      </c>
      <c r="M964" s="1">
        <v>43993</v>
      </c>
      <c r="N964" t="s">
        <v>20</v>
      </c>
      <c r="O964" t="str" cm="1">
        <f t="array" ref="O964">_xlfn.IFS(L964&lt;=15, "Low Engagement", L964&lt;=35, "Active", L964&lt;=60, "Highly Active", L964&gt;60, "Power User")</f>
        <v>Highly Active</v>
      </c>
      <c r="P964" t="str" cm="1">
        <f t="array" ref="P964">_xlfn.IFS(B964&lt;=25,"Youth",B964&lt;=35,"Young Adult",B964&lt;=50,"Adult",B964&lt;=70,"Senior")</f>
        <v>Senior</v>
      </c>
      <c r="Q964" t="str" cm="1">
        <f t="array" ref="Q964">_xlfn.IFS(G964&lt;10000,"Low Value",G964&lt;=50000,"Mid Value",G964&lt;=150000,"High Value",G964&gt;150000,"Premium")</f>
        <v>Premium</v>
      </c>
      <c r="R964" t="str" cm="1">
        <f t="array" ref="R964">_xlfn.IFS(I964&lt;500,"High Risk",I964&lt;650,"Medium Risk",I964&lt;750,"Low Risk",I964&gt;=750,"Very Low Risk")</f>
        <v>Very Low Risk</v>
      </c>
    </row>
    <row r="965" spans="1:18">
      <c r="A965" t="s">
        <v>997</v>
      </c>
      <c r="B965">
        <v>39</v>
      </c>
      <c r="C965" t="s">
        <v>15</v>
      </c>
      <c r="D965" t="s">
        <v>23</v>
      </c>
      <c r="E965" t="s">
        <v>24</v>
      </c>
      <c r="F965" t="s">
        <v>31</v>
      </c>
      <c r="G965">
        <v>78198.58</v>
      </c>
      <c r="H965">
        <v>262.44</v>
      </c>
      <c r="I965">
        <v>604</v>
      </c>
      <c r="J965">
        <v>24728.36</v>
      </c>
      <c r="K965" t="s">
        <v>38</v>
      </c>
      <c r="L965">
        <v>36</v>
      </c>
      <c r="M965" s="1">
        <v>44095</v>
      </c>
      <c r="N965" t="s">
        <v>20</v>
      </c>
      <c r="O965" t="str" cm="1">
        <f t="array" ref="O965">_xlfn.IFS(L965&lt;=15, "Low Engagement", L965&lt;=35, "Active", L965&lt;=60, "Highly Active", L965&gt;60, "Power User")</f>
        <v>Highly Active</v>
      </c>
      <c r="P965" t="str" cm="1">
        <f t="array" ref="P965">_xlfn.IFS(B965&lt;=25,"Youth",B965&lt;=35,"Young Adult",B965&lt;=50,"Adult",B965&lt;=70,"Senior")</f>
        <v>Adult</v>
      </c>
      <c r="Q965" t="str" cm="1">
        <f t="array" ref="Q965">_xlfn.IFS(G965&lt;10000,"Low Value",G965&lt;=50000,"Mid Value",G965&lt;=150000,"High Value",G965&gt;150000,"Premium")</f>
        <v>High Value</v>
      </c>
      <c r="R965" t="str" cm="1">
        <f t="array" ref="R965">_xlfn.IFS(I965&lt;500,"High Risk",I965&lt;650,"Medium Risk",I965&lt;750,"Low Risk",I965&gt;=750,"Very Low Risk")</f>
        <v>Medium Risk</v>
      </c>
    </row>
    <row r="966" spans="1:18">
      <c r="A966" t="s">
        <v>998</v>
      </c>
      <c r="B966">
        <v>64</v>
      </c>
      <c r="C966" t="s">
        <v>22</v>
      </c>
      <c r="D966" t="s">
        <v>23</v>
      </c>
      <c r="E966" t="s">
        <v>17</v>
      </c>
      <c r="F966" t="s">
        <v>33</v>
      </c>
      <c r="G966">
        <v>43821.9</v>
      </c>
      <c r="H966">
        <v>108419.91</v>
      </c>
      <c r="I966">
        <v>845</v>
      </c>
      <c r="J966">
        <v>194437.71</v>
      </c>
      <c r="K966" t="s">
        <v>38</v>
      </c>
      <c r="L966">
        <v>36</v>
      </c>
      <c r="M966" s="1">
        <v>43160</v>
      </c>
      <c r="N966" t="s">
        <v>20</v>
      </c>
      <c r="O966" t="str" cm="1">
        <f t="array" ref="O966">_xlfn.IFS(L966&lt;=15, "Low Engagement", L966&lt;=35, "Active", L966&lt;=60, "Highly Active", L966&gt;60, "Power User")</f>
        <v>Highly Active</v>
      </c>
      <c r="P966" t="str" cm="1">
        <f t="array" ref="P966">_xlfn.IFS(B966&lt;=25,"Youth",B966&lt;=35,"Young Adult",B966&lt;=50,"Adult",B966&lt;=70,"Senior")</f>
        <v>Senior</v>
      </c>
      <c r="Q966" t="str" cm="1">
        <f t="array" ref="Q966">_xlfn.IFS(G966&lt;10000,"Low Value",G966&lt;=50000,"Mid Value",G966&lt;=150000,"High Value",G966&gt;150000,"Premium")</f>
        <v>Mid Value</v>
      </c>
      <c r="R966" t="str" cm="1">
        <f t="array" ref="R966">_xlfn.IFS(I966&lt;500,"High Risk",I966&lt;650,"Medium Risk",I966&lt;750,"Low Risk",I966&gt;=750,"Very Low Risk")</f>
        <v>Very Low Risk</v>
      </c>
    </row>
    <row r="967" spans="1:18">
      <c r="A967" t="s">
        <v>999</v>
      </c>
      <c r="B967">
        <v>47</v>
      </c>
      <c r="C967" t="s">
        <v>15</v>
      </c>
      <c r="D967" t="s">
        <v>29</v>
      </c>
      <c r="E967" t="s">
        <v>17</v>
      </c>
      <c r="F967" t="s">
        <v>33</v>
      </c>
      <c r="G967">
        <v>87681.37</v>
      </c>
      <c r="H967">
        <v>238355.92</v>
      </c>
      <c r="I967">
        <v>404</v>
      </c>
      <c r="J967">
        <v>31727.18</v>
      </c>
      <c r="K967" t="s">
        <v>19</v>
      </c>
      <c r="L967">
        <v>19</v>
      </c>
      <c r="M967" s="1">
        <v>43897</v>
      </c>
      <c r="N967" t="s">
        <v>20</v>
      </c>
      <c r="O967" t="str" cm="1">
        <f t="array" ref="O967">_xlfn.IFS(L967&lt;=15, "Low Engagement", L967&lt;=35, "Active", L967&lt;=60, "Highly Active", L967&gt;60, "Power User")</f>
        <v>Active</v>
      </c>
      <c r="P967" t="str" cm="1">
        <f t="array" ref="P967">_xlfn.IFS(B967&lt;=25,"Youth",B967&lt;=35,"Young Adult",B967&lt;=50,"Adult",B967&lt;=70,"Senior")</f>
        <v>Adult</v>
      </c>
      <c r="Q967" t="str" cm="1">
        <f t="array" ref="Q967">_xlfn.IFS(G967&lt;10000,"Low Value",G967&lt;=50000,"Mid Value",G967&lt;=150000,"High Value",G967&gt;150000,"Premium")</f>
        <v>High Value</v>
      </c>
      <c r="R967" t="str" cm="1">
        <f t="array" ref="R967">_xlfn.IFS(I967&lt;500,"High Risk",I967&lt;650,"Medium Risk",I967&lt;750,"Low Risk",I967&gt;=750,"Very Low Risk")</f>
        <v>High Risk</v>
      </c>
    </row>
    <row r="968" spans="1:18">
      <c r="A968" t="s">
        <v>1000</v>
      </c>
      <c r="B968">
        <v>60</v>
      </c>
      <c r="C968" t="s">
        <v>15</v>
      </c>
      <c r="D968" t="s">
        <v>29</v>
      </c>
      <c r="E968" t="s">
        <v>17</v>
      </c>
      <c r="F968" t="s">
        <v>33</v>
      </c>
      <c r="G968">
        <v>121466.03</v>
      </c>
      <c r="H968">
        <v>207840.16</v>
      </c>
      <c r="I968">
        <v>471</v>
      </c>
      <c r="J968">
        <v>12162.41</v>
      </c>
      <c r="K968" t="s">
        <v>25</v>
      </c>
      <c r="L968">
        <v>44</v>
      </c>
      <c r="M968" s="1">
        <v>43789</v>
      </c>
      <c r="N968" t="s">
        <v>20</v>
      </c>
      <c r="O968" t="str" cm="1">
        <f t="array" ref="O968">_xlfn.IFS(L968&lt;=15, "Low Engagement", L968&lt;=35, "Active", L968&lt;=60, "Highly Active", L968&gt;60, "Power User")</f>
        <v>Highly Active</v>
      </c>
      <c r="P968" t="str" cm="1">
        <f t="array" ref="P968">_xlfn.IFS(B968&lt;=25,"Youth",B968&lt;=35,"Young Adult",B968&lt;=50,"Adult",B968&lt;=70,"Senior")</f>
        <v>Senior</v>
      </c>
      <c r="Q968" t="str" cm="1">
        <f t="array" ref="Q968">_xlfn.IFS(G968&lt;10000,"Low Value",G968&lt;=50000,"Mid Value",G968&lt;=150000,"High Value",G968&gt;150000,"Premium")</f>
        <v>High Value</v>
      </c>
      <c r="R968" t="str" cm="1">
        <f t="array" ref="R968">_xlfn.IFS(I968&lt;500,"High Risk",I968&lt;650,"Medium Risk",I968&lt;750,"Low Risk",I968&gt;=750,"Very Low Risk")</f>
        <v>High Risk</v>
      </c>
    </row>
    <row r="969" spans="1:18">
      <c r="A969" t="s">
        <v>1001</v>
      </c>
      <c r="B969">
        <v>65</v>
      </c>
      <c r="C969" t="s">
        <v>15</v>
      </c>
      <c r="D969" t="s">
        <v>16</v>
      </c>
      <c r="E969" t="s">
        <v>27</v>
      </c>
      <c r="F969" t="s">
        <v>18</v>
      </c>
      <c r="G969">
        <v>1373</v>
      </c>
      <c r="H969">
        <v>154395.79999999999</v>
      </c>
      <c r="I969">
        <v>798</v>
      </c>
      <c r="J969">
        <v>252156.71</v>
      </c>
      <c r="K969" t="s">
        <v>38</v>
      </c>
      <c r="L969">
        <v>57</v>
      </c>
      <c r="M969" s="1">
        <v>44470</v>
      </c>
      <c r="N969" t="s">
        <v>20</v>
      </c>
      <c r="O969" t="str" cm="1">
        <f t="array" ref="O969">_xlfn.IFS(L969&lt;=15, "Low Engagement", L969&lt;=35, "Active", L969&lt;=60, "Highly Active", L969&gt;60, "Power User")</f>
        <v>Highly Active</v>
      </c>
      <c r="P969" t="str" cm="1">
        <f t="array" ref="P969">_xlfn.IFS(B969&lt;=25,"Youth",B969&lt;=35,"Young Adult",B969&lt;=50,"Adult",B969&lt;=70,"Senior")</f>
        <v>Senior</v>
      </c>
      <c r="Q969" t="str" cm="1">
        <f t="array" ref="Q969">_xlfn.IFS(G969&lt;10000,"Low Value",G969&lt;=50000,"Mid Value",G969&lt;=150000,"High Value",G969&gt;150000,"Premium")</f>
        <v>Low Value</v>
      </c>
      <c r="R969" t="str" cm="1">
        <f t="array" ref="R969">_xlfn.IFS(I969&lt;500,"High Risk",I969&lt;650,"Medium Risk",I969&lt;750,"Low Risk",I969&gt;=750,"Very Low Risk")</f>
        <v>Very Low Risk</v>
      </c>
    </row>
    <row r="970" spans="1:18">
      <c r="A970" t="s">
        <v>1002</v>
      </c>
      <c r="B970">
        <v>34</v>
      </c>
      <c r="C970" t="s">
        <v>22</v>
      </c>
      <c r="D970" t="s">
        <v>23</v>
      </c>
      <c r="E970" t="s">
        <v>17</v>
      </c>
      <c r="F970" t="s">
        <v>33</v>
      </c>
      <c r="G970">
        <v>98392.84</v>
      </c>
      <c r="H970">
        <v>247307.02</v>
      </c>
      <c r="I970">
        <v>321</v>
      </c>
      <c r="J970">
        <v>29835.55</v>
      </c>
      <c r="K970" t="s">
        <v>19</v>
      </c>
      <c r="L970">
        <v>2</v>
      </c>
      <c r="M970" s="1">
        <v>44491</v>
      </c>
      <c r="N970" t="s">
        <v>20</v>
      </c>
      <c r="O970" t="str" cm="1">
        <f t="array" ref="O970">_xlfn.IFS(L970&lt;=15, "Low Engagement", L970&lt;=35, "Active", L970&lt;=60, "Highly Active", L970&gt;60, "Power User")</f>
        <v>Low Engagement</v>
      </c>
      <c r="P970" t="str" cm="1">
        <f t="array" ref="P970">_xlfn.IFS(B970&lt;=25,"Youth",B970&lt;=35,"Young Adult",B970&lt;=50,"Adult",B970&lt;=70,"Senior")</f>
        <v>Young Adult</v>
      </c>
      <c r="Q970" t="str" cm="1">
        <f t="array" ref="Q970">_xlfn.IFS(G970&lt;10000,"Low Value",G970&lt;=50000,"Mid Value",G970&lt;=150000,"High Value",G970&gt;150000,"Premium")</f>
        <v>High Value</v>
      </c>
      <c r="R970" t="str" cm="1">
        <f t="array" ref="R970">_xlfn.IFS(I970&lt;500,"High Risk",I970&lt;650,"Medium Risk",I970&lt;750,"Low Risk",I970&gt;=750,"Very Low Risk")</f>
        <v>High Risk</v>
      </c>
    </row>
    <row r="971" spans="1:18">
      <c r="A971" t="s">
        <v>1003</v>
      </c>
      <c r="B971">
        <v>43</v>
      </c>
      <c r="C971" t="s">
        <v>22</v>
      </c>
      <c r="D971" t="s">
        <v>29</v>
      </c>
      <c r="E971" t="s">
        <v>17</v>
      </c>
      <c r="F971" t="s">
        <v>45</v>
      </c>
      <c r="G971">
        <v>318432.2</v>
      </c>
      <c r="H971">
        <v>239306</v>
      </c>
      <c r="I971">
        <v>586</v>
      </c>
      <c r="J971">
        <v>162448.5</v>
      </c>
      <c r="K971" t="s">
        <v>38</v>
      </c>
      <c r="L971">
        <v>17</v>
      </c>
      <c r="M971" s="1">
        <v>44735</v>
      </c>
      <c r="N971" t="s">
        <v>20</v>
      </c>
      <c r="O971" t="str" cm="1">
        <f t="array" ref="O971">_xlfn.IFS(L971&lt;=15, "Low Engagement", L971&lt;=35, "Active", L971&lt;=60, "Highly Active", L971&gt;60, "Power User")</f>
        <v>Active</v>
      </c>
      <c r="P971" t="str" cm="1">
        <f t="array" ref="P971">_xlfn.IFS(B971&lt;=25,"Youth",B971&lt;=35,"Young Adult",B971&lt;=50,"Adult",B971&lt;=70,"Senior")</f>
        <v>Adult</v>
      </c>
      <c r="Q971" t="str" cm="1">
        <f t="array" ref="Q971">_xlfn.IFS(G971&lt;10000,"Low Value",G971&lt;=50000,"Mid Value",G971&lt;=150000,"High Value",G971&gt;150000,"Premium")</f>
        <v>Premium</v>
      </c>
      <c r="R971" t="str" cm="1">
        <f t="array" ref="R971">_xlfn.IFS(I971&lt;500,"High Risk",I971&lt;650,"Medium Risk",I971&lt;750,"Low Risk",I971&gt;=750,"Very Low Risk")</f>
        <v>Medium Risk</v>
      </c>
    </row>
    <row r="972" spans="1:18">
      <c r="A972" t="s">
        <v>1004</v>
      </c>
      <c r="B972">
        <v>53</v>
      </c>
      <c r="C972" t="s">
        <v>15</v>
      </c>
      <c r="D972" t="s">
        <v>29</v>
      </c>
      <c r="E972" t="s">
        <v>27</v>
      </c>
      <c r="F972" t="s">
        <v>18</v>
      </c>
      <c r="G972">
        <v>32497.07</v>
      </c>
      <c r="H972">
        <v>145971.14000000001</v>
      </c>
      <c r="I972">
        <v>690</v>
      </c>
      <c r="J972">
        <v>187459.12</v>
      </c>
      <c r="K972" t="s">
        <v>38</v>
      </c>
      <c r="L972">
        <v>30</v>
      </c>
      <c r="M972" s="1">
        <v>43929</v>
      </c>
      <c r="N972" t="s">
        <v>20</v>
      </c>
      <c r="O972" t="str" cm="1">
        <f t="array" ref="O972">_xlfn.IFS(L972&lt;=15, "Low Engagement", L972&lt;=35, "Active", L972&lt;=60, "Highly Active", L972&gt;60, "Power User")</f>
        <v>Active</v>
      </c>
      <c r="P972" t="str" cm="1">
        <f t="array" ref="P972">_xlfn.IFS(B972&lt;=25,"Youth",B972&lt;=35,"Young Adult",B972&lt;=50,"Adult",B972&lt;=70,"Senior")</f>
        <v>Senior</v>
      </c>
      <c r="Q972" t="str" cm="1">
        <f t="array" ref="Q972">_xlfn.IFS(G972&lt;10000,"Low Value",G972&lt;=50000,"Mid Value",G972&lt;=150000,"High Value",G972&gt;150000,"Premium")</f>
        <v>Mid Value</v>
      </c>
      <c r="R972" t="str" cm="1">
        <f t="array" ref="R972">_xlfn.IFS(I972&lt;500,"High Risk",I972&lt;650,"Medium Risk",I972&lt;750,"Low Risk",I972&gt;=750,"Very Low Risk")</f>
        <v>Low Risk</v>
      </c>
    </row>
    <row r="973" spans="1:18">
      <c r="A973" t="s">
        <v>1005</v>
      </c>
      <c r="B973">
        <v>18</v>
      </c>
      <c r="C973" t="s">
        <v>22</v>
      </c>
      <c r="D973" t="s">
        <v>16</v>
      </c>
      <c r="E973" t="s">
        <v>27</v>
      </c>
      <c r="F973" t="s">
        <v>18</v>
      </c>
      <c r="G973">
        <v>45690.879999999997</v>
      </c>
      <c r="H973">
        <v>104742.46</v>
      </c>
      <c r="I973">
        <v>448</v>
      </c>
      <c r="J973">
        <v>33555.67</v>
      </c>
      <c r="K973" t="s">
        <v>19</v>
      </c>
      <c r="L973">
        <v>47</v>
      </c>
      <c r="M973" s="1">
        <v>44584</v>
      </c>
      <c r="N973" t="s">
        <v>20</v>
      </c>
      <c r="O973" t="str" cm="1">
        <f t="array" ref="O973">_xlfn.IFS(L973&lt;=15, "Low Engagement", L973&lt;=35, "Active", L973&lt;=60, "Highly Active", L973&gt;60, "Power User")</f>
        <v>Highly Active</v>
      </c>
      <c r="P973" t="str" cm="1">
        <f t="array" ref="P973">_xlfn.IFS(B973&lt;=25,"Youth",B973&lt;=35,"Young Adult",B973&lt;=50,"Adult",B973&lt;=70,"Senior")</f>
        <v>Youth</v>
      </c>
      <c r="Q973" t="str" cm="1">
        <f t="array" ref="Q973">_xlfn.IFS(G973&lt;10000,"Low Value",G973&lt;=50000,"Mid Value",G973&lt;=150000,"High Value",G973&gt;150000,"Premium")</f>
        <v>Mid Value</v>
      </c>
      <c r="R973" t="str" cm="1">
        <f t="array" ref="R973">_xlfn.IFS(I973&lt;500,"High Risk",I973&lt;650,"Medium Risk",I973&lt;750,"Low Risk",I973&gt;=750,"Very Low Risk")</f>
        <v>High Risk</v>
      </c>
    </row>
    <row r="974" spans="1:18">
      <c r="A974" t="s">
        <v>1006</v>
      </c>
      <c r="B974">
        <v>25</v>
      </c>
      <c r="C974" t="s">
        <v>22</v>
      </c>
      <c r="D974" t="s">
        <v>37</v>
      </c>
      <c r="E974" t="s">
        <v>27</v>
      </c>
      <c r="F974" t="s">
        <v>18</v>
      </c>
      <c r="G974">
        <v>25449.360000000001</v>
      </c>
      <c r="H974">
        <v>197211.72</v>
      </c>
      <c r="I974">
        <v>571</v>
      </c>
      <c r="J974">
        <v>139176.72</v>
      </c>
      <c r="K974" t="s">
        <v>38</v>
      </c>
      <c r="L974">
        <v>10</v>
      </c>
      <c r="M974" s="1">
        <v>43439</v>
      </c>
      <c r="N974" t="s">
        <v>20</v>
      </c>
      <c r="O974" t="str" cm="1">
        <f t="array" ref="O974">_xlfn.IFS(L974&lt;=15, "Low Engagement", L974&lt;=35, "Active", L974&lt;=60, "Highly Active", L974&gt;60, "Power User")</f>
        <v>Low Engagement</v>
      </c>
      <c r="P974" t="str" cm="1">
        <f t="array" ref="P974">_xlfn.IFS(B974&lt;=25,"Youth",B974&lt;=35,"Young Adult",B974&lt;=50,"Adult",B974&lt;=70,"Senior")</f>
        <v>Youth</v>
      </c>
      <c r="Q974" t="str" cm="1">
        <f t="array" ref="Q974">_xlfn.IFS(G974&lt;10000,"Low Value",G974&lt;=50000,"Mid Value",G974&lt;=150000,"High Value",G974&gt;150000,"Premium")</f>
        <v>Mid Value</v>
      </c>
      <c r="R974" t="str" cm="1">
        <f t="array" ref="R974">_xlfn.IFS(I974&lt;500,"High Risk",I974&lt;650,"Medium Risk",I974&lt;750,"Low Risk",I974&gt;=750,"Very Low Risk")</f>
        <v>Medium Risk</v>
      </c>
    </row>
    <row r="975" spans="1:18">
      <c r="A975" t="s">
        <v>1007</v>
      </c>
      <c r="B975">
        <v>66</v>
      </c>
      <c r="C975" t="s">
        <v>22</v>
      </c>
      <c r="D975" t="s">
        <v>29</v>
      </c>
      <c r="E975" t="s">
        <v>47</v>
      </c>
      <c r="F975" t="s">
        <v>18</v>
      </c>
      <c r="G975">
        <v>79198.69</v>
      </c>
      <c r="H975">
        <v>19226.830000000002</v>
      </c>
      <c r="I975">
        <v>598</v>
      </c>
      <c r="J975">
        <v>72765.570000000007</v>
      </c>
      <c r="K975" t="s">
        <v>25</v>
      </c>
      <c r="L975">
        <v>35</v>
      </c>
      <c r="M975" s="1">
        <v>44822</v>
      </c>
      <c r="N975" t="s">
        <v>20</v>
      </c>
      <c r="O975" t="str" cm="1">
        <f t="array" ref="O975">_xlfn.IFS(L975&lt;=15, "Low Engagement", L975&lt;=35, "Active", L975&lt;=60, "Highly Active", L975&gt;60, "Power User")</f>
        <v>Active</v>
      </c>
      <c r="P975" t="str" cm="1">
        <f t="array" ref="P975">_xlfn.IFS(B975&lt;=25,"Youth",B975&lt;=35,"Young Adult",B975&lt;=50,"Adult",B975&lt;=70,"Senior")</f>
        <v>Senior</v>
      </c>
      <c r="Q975" t="str" cm="1">
        <f t="array" ref="Q975">_xlfn.IFS(G975&lt;10000,"Low Value",G975&lt;=50000,"Mid Value",G975&lt;=150000,"High Value",G975&gt;150000,"Premium")</f>
        <v>High Value</v>
      </c>
      <c r="R975" t="str" cm="1">
        <f t="array" ref="R975">_xlfn.IFS(I975&lt;500,"High Risk",I975&lt;650,"Medium Risk",I975&lt;750,"Low Risk",I975&gt;=750,"Very Low Risk")</f>
        <v>Medium Risk</v>
      </c>
    </row>
    <row r="976" spans="1:18">
      <c r="A976" t="s">
        <v>1008</v>
      </c>
      <c r="B976">
        <v>52</v>
      </c>
      <c r="C976" t="s">
        <v>22</v>
      </c>
      <c r="D976" t="s">
        <v>37</v>
      </c>
      <c r="E976" t="s">
        <v>27</v>
      </c>
      <c r="F976" t="s">
        <v>31</v>
      </c>
      <c r="G976">
        <v>128734.31</v>
      </c>
      <c r="H976">
        <v>64470.77</v>
      </c>
      <c r="I976">
        <v>471</v>
      </c>
      <c r="J976">
        <v>13981.44</v>
      </c>
      <c r="K976" t="s">
        <v>25</v>
      </c>
      <c r="L976">
        <v>52</v>
      </c>
      <c r="M976" s="1">
        <v>44058</v>
      </c>
      <c r="N976" t="s">
        <v>20</v>
      </c>
      <c r="O976" t="str" cm="1">
        <f t="array" ref="O976">_xlfn.IFS(L976&lt;=15, "Low Engagement", L976&lt;=35, "Active", L976&lt;=60, "Highly Active", L976&gt;60, "Power User")</f>
        <v>Highly Active</v>
      </c>
      <c r="P976" t="str" cm="1">
        <f t="array" ref="P976">_xlfn.IFS(B976&lt;=25,"Youth",B976&lt;=35,"Young Adult",B976&lt;=50,"Adult",B976&lt;=70,"Senior")</f>
        <v>Senior</v>
      </c>
      <c r="Q976" t="str" cm="1">
        <f t="array" ref="Q976">_xlfn.IFS(G976&lt;10000,"Low Value",G976&lt;=50000,"Mid Value",G976&lt;=150000,"High Value",G976&gt;150000,"Premium")</f>
        <v>High Value</v>
      </c>
      <c r="R976" t="str" cm="1">
        <f t="array" ref="R976">_xlfn.IFS(I976&lt;500,"High Risk",I976&lt;650,"Medium Risk",I976&lt;750,"Low Risk",I976&gt;=750,"Very Low Risk")</f>
        <v>High Risk</v>
      </c>
    </row>
    <row r="977" spans="1:18">
      <c r="A977" t="s">
        <v>1009</v>
      </c>
      <c r="B977">
        <v>69</v>
      </c>
      <c r="C977" t="s">
        <v>15</v>
      </c>
      <c r="D977" t="s">
        <v>23</v>
      </c>
      <c r="E977" t="s">
        <v>27</v>
      </c>
      <c r="F977" t="s">
        <v>33</v>
      </c>
      <c r="G977">
        <v>84579.63</v>
      </c>
      <c r="H977">
        <v>79778.19</v>
      </c>
      <c r="I977">
        <v>346</v>
      </c>
      <c r="J977">
        <v>30296.5</v>
      </c>
      <c r="K977" t="s">
        <v>19</v>
      </c>
      <c r="L977">
        <v>36</v>
      </c>
      <c r="M977" s="1">
        <v>44984</v>
      </c>
      <c r="N977" t="s">
        <v>20</v>
      </c>
      <c r="O977" t="str" cm="1">
        <f t="array" ref="O977">_xlfn.IFS(L977&lt;=15, "Low Engagement", L977&lt;=35, "Active", L977&lt;=60, "Highly Active", L977&gt;60, "Power User")</f>
        <v>Highly Active</v>
      </c>
      <c r="P977" t="str" cm="1">
        <f t="array" ref="P977">_xlfn.IFS(B977&lt;=25,"Youth",B977&lt;=35,"Young Adult",B977&lt;=50,"Adult",B977&lt;=70,"Senior")</f>
        <v>Senior</v>
      </c>
      <c r="Q977" t="str" cm="1">
        <f t="array" ref="Q977">_xlfn.IFS(G977&lt;10000,"Low Value",G977&lt;=50000,"Mid Value",G977&lt;=150000,"High Value",G977&gt;150000,"Premium")</f>
        <v>High Value</v>
      </c>
      <c r="R977" t="str" cm="1">
        <f t="array" ref="R977">_xlfn.IFS(I977&lt;500,"High Risk",I977&lt;650,"Medium Risk",I977&lt;750,"Low Risk",I977&gt;=750,"Very Low Risk")</f>
        <v>High Risk</v>
      </c>
    </row>
    <row r="978" spans="1:18">
      <c r="A978" t="s">
        <v>1010</v>
      </c>
      <c r="B978">
        <v>32</v>
      </c>
      <c r="C978" t="s">
        <v>22</v>
      </c>
      <c r="D978" t="s">
        <v>29</v>
      </c>
      <c r="E978" t="s">
        <v>27</v>
      </c>
      <c r="F978" t="s">
        <v>31</v>
      </c>
      <c r="G978">
        <v>81542.61</v>
      </c>
      <c r="H978">
        <v>147905.62</v>
      </c>
      <c r="I978">
        <v>506</v>
      </c>
      <c r="J978">
        <v>134778.93</v>
      </c>
      <c r="K978" t="s">
        <v>38</v>
      </c>
      <c r="L978">
        <v>54</v>
      </c>
      <c r="M978" s="1">
        <v>43362</v>
      </c>
      <c r="N978" t="s">
        <v>20</v>
      </c>
      <c r="O978" t="str" cm="1">
        <f t="array" ref="O978">_xlfn.IFS(L978&lt;=15, "Low Engagement", L978&lt;=35, "Active", L978&lt;=60, "Highly Active", L978&gt;60, "Power User")</f>
        <v>Highly Active</v>
      </c>
      <c r="P978" t="str" cm="1">
        <f t="array" ref="P978">_xlfn.IFS(B978&lt;=25,"Youth",B978&lt;=35,"Young Adult",B978&lt;=50,"Adult",B978&lt;=70,"Senior")</f>
        <v>Young Adult</v>
      </c>
      <c r="Q978" t="str" cm="1">
        <f t="array" ref="Q978">_xlfn.IFS(G978&lt;10000,"Low Value",G978&lt;=50000,"Mid Value",G978&lt;=150000,"High Value",G978&gt;150000,"Premium")</f>
        <v>High Value</v>
      </c>
      <c r="R978" t="str" cm="1">
        <f t="array" ref="R978">_xlfn.IFS(I978&lt;500,"High Risk",I978&lt;650,"Medium Risk",I978&lt;750,"Low Risk",I978&gt;=750,"Very Low Risk")</f>
        <v>Medium Risk</v>
      </c>
    </row>
    <row r="979" spans="1:18">
      <c r="A979" t="s">
        <v>1011</v>
      </c>
      <c r="B979">
        <v>64</v>
      </c>
      <c r="C979" t="s">
        <v>15</v>
      </c>
      <c r="D979" t="s">
        <v>23</v>
      </c>
      <c r="E979" t="s">
        <v>17</v>
      </c>
      <c r="F979" t="s">
        <v>31</v>
      </c>
      <c r="G979">
        <v>61819.96</v>
      </c>
      <c r="H979">
        <v>278927.08</v>
      </c>
      <c r="I979">
        <v>752</v>
      </c>
      <c r="J979">
        <v>428416.2</v>
      </c>
      <c r="K979" t="s">
        <v>38</v>
      </c>
      <c r="L979">
        <v>33</v>
      </c>
      <c r="M979" s="1">
        <v>44375</v>
      </c>
      <c r="N979" t="s">
        <v>35</v>
      </c>
      <c r="O979" t="str" cm="1">
        <f t="array" ref="O979">_xlfn.IFS(L979&lt;=15, "Low Engagement", L979&lt;=35, "Active", L979&lt;=60, "Highly Active", L979&gt;60, "Power User")</f>
        <v>Active</v>
      </c>
      <c r="P979" t="str" cm="1">
        <f t="array" ref="P979">_xlfn.IFS(B979&lt;=25,"Youth",B979&lt;=35,"Young Adult",B979&lt;=50,"Adult",B979&lt;=70,"Senior")</f>
        <v>Senior</v>
      </c>
      <c r="Q979" t="str" cm="1">
        <f t="array" ref="Q979">_xlfn.IFS(G979&lt;10000,"Low Value",G979&lt;=50000,"Mid Value",G979&lt;=150000,"High Value",G979&gt;150000,"Premium")</f>
        <v>High Value</v>
      </c>
      <c r="R979" t="str" cm="1">
        <f t="array" ref="R979">_xlfn.IFS(I979&lt;500,"High Risk",I979&lt;650,"Medium Risk",I979&lt;750,"Low Risk",I979&gt;=750,"Very Low Risk")</f>
        <v>Very Low Risk</v>
      </c>
    </row>
    <row r="980" spans="1:18">
      <c r="A980" t="s">
        <v>1012</v>
      </c>
      <c r="B980">
        <v>39</v>
      </c>
      <c r="C980" t="s">
        <v>15</v>
      </c>
      <c r="D980" t="s">
        <v>29</v>
      </c>
      <c r="E980" t="s">
        <v>27</v>
      </c>
      <c r="F980" t="s">
        <v>33</v>
      </c>
      <c r="G980">
        <v>125183.11</v>
      </c>
      <c r="H980">
        <v>60382.42</v>
      </c>
      <c r="I980">
        <v>694</v>
      </c>
      <c r="J980">
        <v>179355.28</v>
      </c>
      <c r="K980" t="s">
        <v>25</v>
      </c>
      <c r="L980">
        <v>1</v>
      </c>
      <c r="M980" s="1">
        <v>44194</v>
      </c>
      <c r="N980" t="s">
        <v>35</v>
      </c>
      <c r="O980" t="str" cm="1">
        <f t="array" ref="O980">_xlfn.IFS(L980&lt;=15, "Low Engagement", L980&lt;=35, "Active", L980&lt;=60, "Highly Active", L980&gt;60, "Power User")</f>
        <v>Low Engagement</v>
      </c>
      <c r="P980" t="str" cm="1">
        <f t="array" ref="P980">_xlfn.IFS(B980&lt;=25,"Youth",B980&lt;=35,"Young Adult",B980&lt;=50,"Adult",B980&lt;=70,"Senior")</f>
        <v>Adult</v>
      </c>
      <c r="Q980" t="str" cm="1">
        <f t="array" ref="Q980">_xlfn.IFS(G980&lt;10000,"Low Value",G980&lt;=50000,"Mid Value",G980&lt;=150000,"High Value",G980&gt;150000,"Premium")</f>
        <v>High Value</v>
      </c>
      <c r="R980" t="str" cm="1">
        <f t="array" ref="R980">_xlfn.IFS(I980&lt;500,"High Risk",I980&lt;650,"Medium Risk",I980&lt;750,"Low Risk",I980&gt;=750,"Very Low Risk")</f>
        <v>Low Risk</v>
      </c>
    </row>
    <row r="981" spans="1:18">
      <c r="A981" t="s">
        <v>1013</v>
      </c>
      <c r="B981">
        <v>31</v>
      </c>
      <c r="C981" t="s">
        <v>22</v>
      </c>
      <c r="D981" t="s">
        <v>16</v>
      </c>
      <c r="E981" t="s">
        <v>47</v>
      </c>
      <c r="F981" t="s">
        <v>18</v>
      </c>
      <c r="G981">
        <v>45689.36</v>
      </c>
      <c r="H981">
        <v>7058.66</v>
      </c>
      <c r="I981">
        <v>600</v>
      </c>
      <c r="J981">
        <v>114463</v>
      </c>
      <c r="K981" t="s">
        <v>19</v>
      </c>
      <c r="L981">
        <v>18</v>
      </c>
      <c r="M981" s="1">
        <v>43156</v>
      </c>
      <c r="N981" t="s">
        <v>20</v>
      </c>
      <c r="O981" t="str" cm="1">
        <f t="array" ref="O981">_xlfn.IFS(L981&lt;=15, "Low Engagement", L981&lt;=35, "Active", L981&lt;=60, "Highly Active", L981&gt;60, "Power User")</f>
        <v>Active</v>
      </c>
      <c r="P981" t="str" cm="1">
        <f t="array" ref="P981">_xlfn.IFS(B981&lt;=25,"Youth",B981&lt;=35,"Young Adult",B981&lt;=50,"Adult",B981&lt;=70,"Senior")</f>
        <v>Young Adult</v>
      </c>
      <c r="Q981" t="str" cm="1">
        <f t="array" ref="Q981">_xlfn.IFS(G981&lt;10000,"Low Value",G981&lt;=50000,"Mid Value",G981&lt;=150000,"High Value",G981&gt;150000,"Premium")</f>
        <v>Mid Value</v>
      </c>
      <c r="R981" t="str" cm="1">
        <f t="array" ref="R981">_xlfn.IFS(I981&lt;500,"High Risk",I981&lt;650,"Medium Risk",I981&lt;750,"Low Risk",I981&gt;=750,"Very Low Risk")</f>
        <v>Medium Risk</v>
      </c>
    </row>
    <row r="982" spans="1:18">
      <c r="A982" t="s">
        <v>1014</v>
      </c>
      <c r="B982">
        <v>43</v>
      </c>
      <c r="C982" t="s">
        <v>15</v>
      </c>
      <c r="D982" t="s">
        <v>37</v>
      </c>
      <c r="E982" t="s">
        <v>24</v>
      </c>
      <c r="F982" t="s">
        <v>33</v>
      </c>
      <c r="G982">
        <v>80202.64</v>
      </c>
      <c r="H982">
        <v>17630.62</v>
      </c>
      <c r="I982">
        <v>475</v>
      </c>
      <c r="J982">
        <v>18496.09</v>
      </c>
      <c r="K982" t="s">
        <v>25</v>
      </c>
      <c r="L982">
        <v>4</v>
      </c>
      <c r="M982" s="1">
        <v>44958</v>
      </c>
      <c r="N982" t="s">
        <v>20</v>
      </c>
      <c r="O982" t="str" cm="1">
        <f t="array" ref="O982">_xlfn.IFS(L982&lt;=15, "Low Engagement", L982&lt;=35, "Active", L982&lt;=60, "Highly Active", L982&gt;60, "Power User")</f>
        <v>Low Engagement</v>
      </c>
      <c r="P982" t="str" cm="1">
        <f t="array" ref="P982">_xlfn.IFS(B982&lt;=25,"Youth",B982&lt;=35,"Young Adult",B982&lt;=50,"Adult",B982&lt;=70,"Senior")</f>
        <v>Adult</v>
      </c>
      <c r="Q982" t="str" cm="1">
        <f t="array" ref="Q982">_xlfn.IFS(G982&lt;10000,"Low Value",G982&lt;=50000,"Mid Value",G982&lt;=150000,"High Value",G982&gt;150000,"Premium")</f>
        <v>High Value</v>
      </c>
      <c r="R982" t="str" cm="1">
        <f t="array" ref="R982">_xlfn.IFS(I982&lt;500,"High Risk",I982&lt;650,"Medium Risk",I982&lt;750,"Low Risk",I982&gt;=750,"Very Low Risk")</f>
        <v>High Risk</v>
      </c>
    </row>
    <row r="983" spans="1:18">
      <c r="A983" t="s">
        <v>1015</v>
      </c>
      <c r="B983">
        <v>45</v>
      </c>
      <c r="C983" t="s">
        <v>22</v>
      </c>
      <c r="D983" t="s">
        <v>23</v>
      </c>
      <c r="E983" t="s">
        <v>17</v>
      </c>
      <c r="F983" t="s">
        <v>31</v>
      </c>
      <c r="G983">
        <v>106561.60000000001</v>
      </c>
      <c r="H983">
        <v>276277.83</v>
      </c>
      <c r="I983">
        <v>409</v>
      </c>
      <c r="J983">
        <v>25058.82</v>
      </c>
      <c r="K983" t="s">
        <v>25</v>
      </c>
      <c r="L983">
        <v>55</v>
      </c>
      <c r="M983" s="1">
        <v>43907</v>
      </c>
      <c r="N983" t="s">
        <v>20</v>
      </c>
      <c r="O983" t="str" cm="1">
        <f t="array" ref="O983">_xlfn.IFS(L983&lt;=15, "Low Engagement", L983&lt;=35, "Active", L983&lt;=60, "Highly Active", L983&gt;60, "Power User")</f>
        <v>Highly Active</v>
      </c>
      <c r="P983" t="str" cm="1">
        <f t="array" ref="P983">_xlfn.IFS(B983&lt;=25,"Youth",B983&lt;=35,"Young Adult",B983&lt;=50,"Adult",B983&lt;=70,"Senior")</f>
        <v>Adult</v>
      </c>
      <c r="Q983" t="str" cm="1">
        <f t="array" ref="Q983">_xlfn.IFS(G983&lt;10000,"Low Value",G983&lt;=50000,"Mid Value",G983&lt;=150000,"High Value",G983&gt;150000,"Premium")</f>
        <v>High Value</v>
      </c>
      <c r="R983" t="str" cm="1">
        <f t="array" ref="R983">_xlfn.IFS(I983&lt;500,"High Risk",I983&lt;650,"Medium Risk",I983&lt;750,"Low Risk",I983&gt;=750,"Very Low Risk")</f>
        <v>High Risk</v>
      </c>
    </row>
    <row r="984" spans="1:18">
      <c r="A984" t="s">
        <v>1016</v>
      </c>
      <c r="B984">
        <v>40</v>
      </c>
      <c r="C984" t="s">
        <v>22</v>
      </c>
      <c r="D984" t="s">
        <v>16</v>
      </c>
      <c r="E984" t="s">
        <v>17</v>
      </c>
      <c r="F984" t="s">
        <v>31</v>
      </c>
      <c r="G984">
        <v>92431.55</v>
      </c>
      <c r="H984">
        <v>97386.22</v>
      </c>
      <c r="I984">
        <v>501</v>
      </c>
      <c r="J984">
        <v>110290.34</v>
      </c>
      <c r="K984" t="s">
        <v>38</v>
      </c>
      <c r="L984">
        <v>54</v>
      </c>
      <c r="M984" s="1">
        <v>44313</v>
      </c>
      <c r="N984" t="s">
        <v>20</v>
      </c>
      <c r="O984" t="str" cm="1">
        <f t="array" ref="O984">_xlfn.IFS(L984&lt;=15, "Low Engagement", L984&lt;=35, "Active", L984&lt;=60, "Highly Active", L984&gt;60, "Power User")</f>
        <v>Highly Active</v>
      </c>
      <c r="P984" t="str" cm="1">
        <f t="array" ref="P984">_xlfn.IFS(B984&lt;=25,"Youth",B984&lt;=35,"Young Adult",B984&lt;=50,"Adult",B984&lt;=70,"Senior")</f>
        <v>Adult</v>
      </c>
      <c r="Q984" t="str" cm="1">
        <f t="array" ref="Q984">_xlfn.IFS(G984&lt;10000,"Low Value",G984&lt;=50000,"Mid Value",G984&lt;=150000,"High Value",G984&gt;150000,"Premium")</f>
        <v>High Value</v>
      </c>
      <c r="R984" t="str" cm="1">
        <f t="array" ref="R984">_xlfn.IFS(I984&lt;500,"High Risk",I984&lt;650,"Medium Risk",I984&lt;750,"Low Risk",I984&gt;=750,"Very Low Risk")</f>
        <v>Medium Risk</v>
      </c>
    </row>
    <row r="985" spans="1:18">
      <c r="A985" t="s">
        <v>1017</v>
      </c>
      <c r="B985">
        <v>31</v>
      </c>
      <c r="C985" t="s">
        <v>15</v>
      </c>
      <c r="D985" t="s">
        <v>29</v>
      </c>
      <c r="E985" t="s">
        <v>27</v>
      </c>
      <c r="F985" t="s">
        <v>18</v>
      </c>
      <c r="G985">
        <v>26352.75</v>
      </c>
      <c r="H985">
        <v>94138.57</v>
      </c>
      <c r="I985">
        <v>467</v>
      </c>
      <c r="J985">
        <v>43902.03</v>
      </c>
      <c r="K985" t="s">
        <v>19</v>
      </c>
      <c r="L985">
        <v>47</v>
      </c>
      <c r="M985" s="1">
        <v>44256</v>
      </c>
      <c r="N985" t="s">
        <v>35</v>
      </c>
      <c r="O985" t="str" cm="1">
        <f t="array" ref="O985">_xlfn.IFS(L985&lt;=15, "Low Engagement", L985&lt;=35, "Active", L985&lt;=60, "Highly Active", L985&gt;60, "Power User")</f>
        <v>Highly Active</v>
      </c>
      <c r="P985" t="str" cm="1">
        <f t="array" ref="P985">_xlfn.IFS(B985&lt;=25,"Youth",B985&lt;=35,"Young Adult",B985&lt;=50,"Adult",B985&lt;=70,"Senior")</f>
        <v>Young Adult</v>
      </c>
      <c r="Q985" t="str" cm="1">
        <f t="array" ref="Q985">_xlfn.IFS(G985&lt;10000,"Low Value",G985&lt;=50000,"Mid Value",G985&lt;=150000,"High Value",G985&gt;150000,"Premium")</f>
        <v>Mid Value</v>
      </c>
      <c r="R985" t="str" cm="1">
        <f t="array" ref="R985">_xlfn.IFS(I985&lt;500,"High Risk",I985&lt;650,"Medium Risk",I985&lt;750,"Low Risk",I985&gt;=750,"Very Low Risk")</f>
        <v>High Risk</v>
      </c>
    </row>
    <row r="986" spans="1:18">
      <c r="A986" t="s">
        <v>1018</v>
      </c>
      <c r="B986">
        <v>41</v>
      </c>
      <c r="C986" t="s">
        <v>15</v>
      </c>
      <c r="D986" t="s">
        <v>23</v>
      </c>
      <c r="E986" t="s">
        <v>27</v>
      </c>
      <c r="F986" t="s">
        <v>31</v>
      </c>
      <c r="G986">
        <v>28466.39</v>
      </c>
      <c r="H986">
        <v>142231.96</v>
      </c>
      <c r="I986">
        <v>385</v>
      </c>
      <c r="J986">
        <v>5010.83</v>
      </c>
      <c r="K986" t="s">
        <v>19</v>
      </c>
      <c r="L986">
        <v>27</v>
      </c>
      <c r="M986" s="1">
        <v>44458</v>
      </c>
      <c r="N986" t="s">
        <v>35</v>
      </c>
      <c r="O986" t="str" cm="1">
        <f t="array" ref="O986">_xlfn.IFS(L986&lt;=15, "Low Engagement", L986&lt;=35, "Active", L986&lt;=60, "Highly Active", L986&gt;60, "Power User")</f>
        <v>Active</v>
      </c>
      <c r="P986" t="str" cm="1">
        <f t="array" ref="P986">_xlfn.IFS(B986&lt;=25,"Youth",B986&lt;=35,"Young Adult",B986&lt;=50,"Adult",B986&lt;=70,"Senior")</f>
        <v>Adult</v>
      </c>
      <c r="Q986" t="str" cm="1">
        <f t="array" ref="Q986">_xlfn.IFS(G986&lt;10000,"Low Value",G986&lt;=50000,"Mid Value",G986&lt;=150000,"High Value",G986&gt;150000,"Premium")</f>
        <v>Mid Value</v>
      </c>
      <c r="R986" t="str" cm="1">
        <f t="array" ref="R986">_xlfn.IFS(I986&lt;500,"High Risk",I986&lt;650,"Medium Risk",I986&lt;750,"Low Risk",I986&gt;=750,"Very Low Risk")</f>
        <v>High Risk</v>
      </c>
    </row>
    <row r="987" spans="1:18">
      <c r="A987" t="s">
        <v>1019</v>
      </c>
      <c r="B987">
        <v>19</v>
      </c>
      <c r="C987" t="s">
        <v>15</v>
      </c>
      <c r="D987" t="s">
        <v>23</v>
      </c>
      <c r="E987" t="s">
        <v>24</v>
      </c>
      <c r="F987" t="s">
        <v>18</v>
      </c>
      <c r="G987">
        <v>10755.19</v>
      </c>
      <c r="H987">
        <v>6598.6</v>
      </c>
      <c r="I987">
        <v>350</v>
      </c>
      <c r="J987">
        <v>19859.560000000001</v>
      </c>
      <c r="K987" t="s">
        <v>19</v>
      </c>
      <c r="L987">
        <v>25</v>
      </c>
      <c r="M987" s="1">
        <v>43156</v>
      </c>
      <c r="N987" t="s">
        <v>35</v>
      </c>
      <c r="O987" t="str" cm="1">
        <f t="array" ref="O987">_xlfn.IFS(L987&lt;=15, "Low Engagement", L987&lt;=35, "Active", L987&lt;=60, "Highly Active", L987&gt;60, "Power User")</f>
        <v>Active</v>
      </c>
      <c r="P987" t="str" cm="1">
        <f t="array" ref="P987">_xlfn.IFS(B987&lt;=25,"Youth",B987&lt;=35,"Young Adult",B987&lt;=50,"Adult",B987&lt;=70,"Senior")</f>
        <v>Youth</v>
      </c>
      <c r="Q987" t="str" cm="1">
        <f t="array" ref="Q987">_xlfn.IFS(G987&lt;10000,"Low Value",G987&lt;=50000,"Mid Value",G987&lt;=150000,"High Value",G987&gt;150000,"Premium")</f>
        <v>Mid Value</v>
      </c>
      <c r="R987" t="str" cm="1">
        <f t="array" ref="R987">_xlfn.IFS(I987&lt;500,"High Risk",I987&lt;650,"Medium Risk",I987&lt;750,"Low Risk",I987&gt;=750,"Very Low Risk")</f>
        <v>High Risk</v>
      </c>
    </row>
    <row r="988" spans="1:18">
      <c r="A988" t="s">
        <v>1020</v>
      </c>
      <c r="B988">
        <v>62</v>
      </c>
      <c r="C988" t="s">
        <v>15</v>
      </c>
      <c r="D988" t="s">
        <v>23</v>
      </c>
      <c r="E988" t="s">
        <v>27</v>
      </c>
      <c r="F988" t="s">
        <v>45</v>
      </c>
      <c r="G988">
        <v>390858.14</v>
      </c>
      <c r="H988">
        <v>179116.98</v>
      </c>
      <c r="I988">
        <v>411</v>
      </c>
      <c r="J988">
        <v>22237.83</v>
      </c>
      <c r="K988" t="s">
        <v>19</v>
      </c>
      <c r="L988">
        <v>55</v>
      </c>
      <c r="M988" s="1">
        <v>43272</v>
      </c>
      <c r="N988" t="s">
        <v>20</v>
      </c>
      <c r="O988" t="str" cm="1">
        <f t="array" ref="O988">_xlfn.IFS(L988&lt;=15, "Low Engagement", L988&lt;=35, "Active", L988&lt;=60, "Highly Active", L988&gt;60, "Power User")</f>
        <v>Highly Active</v>
      </c>
      <c r="P988" t="str" cm="1">
        <f t="array" ref="P988">_xlfn.IFS(B988&lt;=25,"Youth",B988&lt;=35,"Young Adult",B988&lt;=50,"Adult",B988&lt;=70,"Senior")</f>
        <v>Senior</v>
      </c>
      <c r="Q988" t="str" cm="1">
        <f t="array" ref="Q988">_xlfn.IFS(G988&lt;10000,"Low Value",G988&lt;=50000,"Mid Value",G988&lt;=150000,"High Value",G988&gt;150000,"Premium")</f>
        <v>Premium</v>
      </c>
      <c r="R988" t="str" cm="1">
        <f t="array" ref="R988">_xlfn.IFS(I988&lt;500,"High Risk",I988&lt;650,"Medium Risk",I988&lt;750,"Low Risk",I988&gt;=750,"Very Low Risk")</f>
        <v>High Risk</v>
      </c>
    </row>
    <row r="989" spans="1:18">
      <c r="A989" t="s">
        <v>1021</v>
      </c>
      <c r="B989">
        <v>43</v>
      </c>
      <c r="C989" t="s">
        <v>22</v>
      </c>
      <c r="D989" t="s">
        <v>23</v>
      </c>
      <c r="E989" t="s">
        <v>27</v>
      </c>
      <c r="F989" t="s">
        <v>18</v>
      </c>
      <c r="G989">
        <v>23129.25</v>
      </c>
      <c r="H989">
        <v>48288.38</v>
      </c>
      <c r="I989">
        <v>762</v>
      </c>
      <c r="J989">
        <v>248927.32</v>
      </c>
      <c r="K989" t="s">
        <v>25</v>
      </c>
      <c r="L989">
        <v>28</v>
      </c>
      <c r="M989" s="1">
        <v>44417</v>
      </c>
      <c r="N989" t="s">
        <v>20</v>
      </c>
      <c r="O989" t="str" cm="1">
        <f t="array" ref="O989">_xlfn.IFS(L989&lt;=15, "Low Engagement", L989&lt;=35, "Active", L989&lt;=60, "Highly Active", L989&gt;60, "Power User")</f>
        <v>Active</v>
      </c>
      <c r="P989" t="str" cm="1">
        <f t="array" ref="P989">_xlfn.IFS(B989&lt;=25,"Youth",B989&lt;=35,"Young Adult",B989&lt;=50,"Adult",B989&lt;=70,"Senior")</f>
        <v>Adult</v>
      </c>
      <c r="Q989" t="str" cm="1">
        <f t="array" ref="Q989">_xlfn.IFS(G989&lt;10000,"Low Value",G989&lt;=50000,"Mid Value",G989&lt;=150000,"High Value",G989&gt;150000,"Premium")</f>
        <v>Mid Value</v>
      </c>
      <c r="R989" t="str" cm="1">
        <f t="array" ref="R989">_xlfn.IFS(I989&lt;500,"High Risk",I989&lt;650,"Medium Risk",I989&lt;750,"Low Risk",I989&gt;=750,"Very Low Risk")</f>
        <v>Very Low Risk</v>
      </c>
    </row>
    <row r="990" spans="1:18">
      <c r="A990" t="s">
        <v>1022</v>
      </c>
      <c r="B990">
        <v>31</v>
      </c>
      <c r="C990" t="s">
        <v>22</v>
      </c>
      <c r="D990" t="s">
        <v>23</v>
      </c>
      <c r="E990" t="s">
        <v>17</v>
      </c>
      <c r="F990" t="s">
        <v>33</v>
      </c>
      <c r="G990">
        <v>17794.189999999999</v>
      </c>
      <c r="H990">
        <v>30635.02</v>
      </c>
      <c r="I990">
        <v>741</v>
      </c>
      <c r="J990">
        <v>116051.32</v>
      </c>
      <c r="K990" t="s">
        <v>25</v>
      </c>
      <c r="L990">
        <v>53</v>
      </c>
      <c r="M990" s="1">
        <v>43978</v>
      </c>
      <c r="N990" t="s">
        <v>20</v>
      </c>
      <c r="O990" t="str" cm="1">
        <f t="array" ref="O990">_xlfn.IFS(L990&lt;=15, "Low Engagement", L990&lt;=35, "Active", L990&lt;=60, "Highly Active", L990&gt;60, "Power User")</f>
        <v>Highly Active</v>
      </c>
      <c r="P990" t="str" cm="1">
        <f t="array" ref="P990">_xlfn.IFS(B990&lt;=25,"Youth",B990&lt;=35,"Young Adult",B990&lt;=50,"Adult",B990&lt;=70,"Senior")</f>
        <v>Young Adult</v>
      </c>
      <c r="Q990" t="str" cm="1">
        <f t="array" ref="Q990">_xlfn.IFS(G990&lt;10000,"Low Value",G990&lt;=50000,"Mid Value",G990&lt;=150000,"High Value",G990&gt;150000,"Premium")</f>
        <v>Mid Value</v>
      </c>
      <c r="R990" t="str" cm="1">
        <f t="array" ref="R990">_xlfn.IFS(I990&lt;500,"High Risk",I990&lt;650,"Medium Risk",I990&lt;750,"Low Risk",I990&gt;=750,"Very Low Risk")</f>
        <v>Low Risk</v>
      </c>
    </row>
    <row r="991" spans="1:18">
      <c r="A991" t="s">
        <v>1023</v>
      </c>
      <c r="B991">
        <v>68</v>
      </c>
      <c r="C991" t="s">
        <v>22</v>
      </c>
      <c r="D991" t="s">
        <v>23</v>
      </c>
      <c r="E991" t="s">
        <v>27</v>
      </c>
      <c r="F991" t="s">
        <v>31</v>
      </c>
      <c r="G991">
        <v>160515.89000000001</v>
      </c>
      <c r="H991">
        <v>65442.66</v>
      </c>
      <c r="I991">
        <v>570</v>
      </c>
      <c r="J991">
        <v>148625.19</v>
      </c>
      <c r="K991" t="s">
        <v>38</v>
      </c>
      <c r="L991">
        <v>22</v>
      </c>
      <c r="M991" s="1">
        <v>43378</v>
      </c>
      <c r="N991" t="s">
        <v>20</v>
      </c>
      <c r="O991" t="str" cm="1">
        <f t="array" ref="O991">_xlfn.IFS(L991&lt;=15, "Low Engagement", L991&lt;=35, "Active", L991&lt;=60, "Highly Active", L991&gt;60, "Power User")</f>
        <v>Active</v>
      </c>
      <c r="P991" t="str" cm="1">
        <f t="array" ref="P991">_xlfn.IFS(B991&lt;=25,"Youth",B991&lt;=35,"Young Adult",B991&lt;=50,"Adult",B991&lt;=70,"Senior")</f>
        <v>Senior</v>
      </c>
      <c r="Q991" t="str" cm="1">
        <f t="array" ref="Q991">_xlfn.IFS(G991&lt;10000,"Low Value",G991&lt;=50000,"Mid Value",G991&lt;=150000,"High Value",G991&gt;150000,"Premium")</f>
        <v>Premium</v>
      </c>
      <c r="R991" t="str" cm="1">
        <f t="array" ref="R991">_xlfn.IFS(I991&lt;500,"High Risk",I991&lt;650,"Medium Risk",I991&lt;750,"Low Risk",I991&gt;=750,"Very Low Risk")</f>
        <v>Medium Risk</v>
      </c>
    </row>
    <row r="992" spans="1:18">
      <c r="A992" t="s">
        <v>1024</v>
      </c>
      <c r="B992">
        <v>24</v>
      </c>
      <c r="C992" t="s">
        <v>15</v>
      </c>
      <c r="D992" t="s">
        <v>23</v>
      </c>
      <c r="E992" t="s">
        <v>47</v>
      </c>
      <c r="F992" t="s">
        <v>18</v>
      </c>
      <c r="G992">
        <v>16252.1</v>
      </c>
      <c r="H992">
        <v>12152.19</v>
      </c>
      <c r="I992">
        <v>643</v>
      </c>
      <c r="J992">
        <v>147592.28</v>
      </c>
      <c r="K992" t="s">
        <v>25</v>
      </c>
      <c r="L992">
        <v>42</v>
      </c>
      <c r="M992" s="1">
        <v>44876</v>
      </c>
      <c r="N992" t="s">
        <v>20</v>
      </c>
      <c r="O992" t="str" cm="1">
        <f t="array" ref="O992">_xlfn.IFS(L992&lt;=15, "Low Engagement", L992&lt;=35, "Active", L992&lt;=60, "Highly Active", L992&gt;60, "Power User")</f>
        <v>Highly Active</v>
      </c>
      <c r="P992" t="str" cm="1">
        <f t="array" ref="P992">_xlfn.IFS(B992&lt;=25,"Youth",B992&lt;=35,"Young Adult",B992&lt;=50,"Adult",B992&lt;=70,"Senior")</f>
        <v>Youth</v>
      </c>
      <c r="Q992" t="str" cm="1">
        <f t="array" ref="Q992">_xlfn.IFS(G992&lt;10000,"Low Value",G992&lt;=50000,"Mid Value",G992&lt;=150000,"High Value",G992&gt;150000,"Premium")</f>
        <v>Mid Value</v>
      </c>
      <c r="R992" t="str" cm="1">
        <f t="array" ref="R992">_xlfn.IFS(I992&lt;500,"High Risk",I992&lt;650,"Medium Risk",I992&lt;750,"Low Risk",I992&gt;=750,"Very Low Risk")</f>
        <v>Medium Risk</v>
      </c>
    </row>
    <row r="993" spans="1:18">
      <c r="A993" t="s">
        <v>1025</v>
      </c>
      <c r="B993">
        <v>20</v>
      </c>
      <c r="C993" t="s">
        <v>15</v>
      </c>
      <c r="D993" t="s">
        <v>16</v>
      </c>
      <c r="E993" t="s">
        <v>27</v>
      </c>
      <c r="F993" t="s">
        <v>45</v>
      </c>
      <c r="G993">
        <v>331315.74</v>
      </c>
      <c r="H993">
        <v>49197.52</v>
      </c>
      <c r="I993">
        <v>482</v>
      </c>
      <c r="J993">
        <v>9913.5</v>
      </c>
      <c r="K993" t="s">
        <v>25</v>
      </c>
      <c r="L993">
        <v>25</v>
      </c>
      <c r="M993" s="1">
        <v>44046</v>
      </c>
      <c r="N993" t="s">
        <v>20</v>
      </c>
      <c r="O993" t="str" cm="1">
        <f t="array" ref="O993">_xlfn.IFS(L993&lt;=15, "Low Engagement", L993&lt;=35, "Active", L993&lt;=60, "Highly Active", L993&gt;60, "Power User")</f>
        <v>Active</v>
      </c>
      <c r="P993" t="str" cm="1">
        <f t="array" ref="P993">_xlfn.IFS(B993&lt;=25,"Youth",B993&lt;=35,"Young Adult",B993&lt;=50,"Adult",B993&lt;=70,"Senior")</f>
        <v>Youth</v>
      </c>
      <c r="Q993" t="str" cm="1">
        <f t="array" ref="Q993">_xlfn.IFS(G993&lt;10000,"Low Value",G993&lt;=50000,"Mid Value",G993&lt;=150000,"High Value",G993&gt;150000,"Premium")</f>
        <v>Premium</v>
      </c>
      <c r="R993" t="str" cm="1">
        <f t="array" ref="R993">_xlfn.IFS(I993&lt;500,"High Risk",I993&lt;650,"Medium Risk",I993&lt;750,"Low Risk",I993&gt;=750,"Very Low Risk")</f>
        <v>High Risk</v>
      </c>
    </row>
    <row r="994" spans="1:18">
      <c r="A994" t="s">
        <v>1026</v>
      </c>
      <c r="B994">
        <v>64</v>
      </c>
      <c r="C994" t="s">
        <v>15</v>
      </c>
      <c r="D994" t="s">
        <v>29</v>
      </c>
      <c r="E994" t="s">
        <v>24</v>
      </c>
      <c r="F994" t="s">
        <v>18</v>
      </c>
      <c r="G994">
        <v>34525.68</v>
      </c>
      <c r="H994">
        <v>1313.81</v>
      </c>
      <c r="I994">
        <v>802</v>
      </c>
      <c r="J994">
        <v>68588.66</v>
      </c>
      <c r="K994" t="s">
        <v>25</v>
      </c>
      <c r="L994">
        <v>17</v>
      </c>
      <c r="M994" s="1">
        <v>43473</v>
      </c>
      <c r="N994" t="s">
        <v>20</v>
      </c>
      <c r="O994" t="str" cm="1">
        <f t="array" ref="O994">_xlfn.IFS(L994&lt;=15, "Low Engagement", L994&lt;=35, "Active", L994&lt;=60, "Highly Active", L994&gt;60, "Power User")</f>
        <v>Active</v>
      </c>
      <c r="P994" t="str" cm="1">
        <f t="array" ref="P994">_xlfn.IFS(B994&lt;=25,"Youth",B994&lt;=35,"Young Adult",B994&lt;=50,"Adult",B994&lt;=70,"Senior")</f>
        <v>Senior</v>
      </c>
      <c r="Q994" t="str" cm="1">
        <f t="array" ref="Q994">_xlfn.IFS(G994&lt;10000,"Low Value",G994&lt;=50000,"Mid Value",G994&lt;=150000,"High Value",G994&gt;150000,"Premium")</f>
        <v>Mid Value</v>
      </c>
      <c r="R994" t="str" cm="1">
        <f t="array" ref="R994">_xlfn.IFS(I994&lt;500,"High Risk",I994&lt;650,"Medium Risk",I994&lt;750,"Low Risk",I994&gt;=750,"Very Low Risk")</f>
        <v>Very Low Risk</v>
      </c>
    </row>
    <row r="995" spans="1:18">
      <c r="A995" t="s">
        <v>1027</v>
      </c>
      <c r="B995">
        <v>40</v>
      </c>
      <c r="C995" t="s">
        <v>22</v>
      </c>
      <c r="D995" t="s">
        <v>41</v>
      </c>
      <c r="E995" t="s">
        <v>17</v>
      </c>
      <c r="F995" t="s">
        <v>45</v>
      </c>
      <c r="G995">
        <v>106916.12</v>
      </c>
      <c r="H995">
        <v>231570.16</v>
      </c>
      <c r="I995">
        <v>309</v>
      </c>
      <c r="J995">
        <v>29826.71</v>
      </c>
      <c r="K995" t="s">
        <v>19</v>
      </c>
      <c r="L995">
        <v>59</v>
      </c>
      <c r="M995" s="1">
        <v>43203</v>
      </c>
      <c r="N995" t="s">
        <v>35</v>
      </c>
      <c r="O995" t="str" cm="1">
        <f t="array" ref="O995">_xlfn.IFS(L995&lt;=15, "Low Engagement", L995&lt;=35, "Active", L995&lt;=60, "Highly Active", L995&gt;60, "Power User")</f>
        <v>Highly Active</v>
      </c>
      <c r="P995" t="str" cm="1">
        <f t="array" ref="P995">_xlfn.IFS(B995&lt;=25,"Youth",B995&lt;=35,"Young Adult",B995&lt;=50,"Adult",B995&lt;=70,"Senior")</f>
        <v>Adult</v>
      </c>
      <c r="Q995" t="str" cm="1">
        <f t="array" ref="Q995">_xlfn.IFS(G995&lt;10000,"Low Value",G995&lt;=50000,"Mid Value",G995&lt;=150000,"High Value",G995&gt;150000,"Premium")</f>
        <v>High Value</v>
      </c>
      <c r="R995" t="str" cm="1">
        <f t="array" ref="R995">_xlfn.IFS(I995&lt;500,"High Risk",I995&lt;650,"Medium Risk",I995&lt;750,"Low Risk",I995&gt;=750,"Very Low Risk")</f>
        <v>High Risk</v>
      </c>
    </row>
    <row r="996" spans="1:18">
      <c r="A996" t="s">
        <v>1028</v>
      </c>
      <c r="B996">
        <v>63</v>
      </c>
      <c r="C996" t="s">
        <v>15</v>
      </c>
      <c r="D996" t="s">
        <v>29</v>
      </c>
      <c r="E996" t="s">
        <v>24</v>
      </c>
      <c r="F996" t="s">
        <v>33</v>
      </c>
      <c r="G996">
        <v>68027.34</v>
      </c>
      <c r="H996">
        <v>3285.53</v>
      </c>
      <c r="I996">
        <v>793</v>
      </c>
      <c r="J996">
        <v>106855.21</v>
      </c>
      <c r="K996" t="s">
        <v>38</v>
      </c>
      <c r="L996">
        <v>57</v>
      </c>
      <c r="M996" s="1">
        <v>43633</v>
      </c>
      <c r="N996" t="s">
        <v>20</v>
      </c>
      <c r="O996" t="str" cm="1">
        <f t="array" ref="O996">_xlfn.IFS(L996&lt;=15, "Low Engagement", L996&lt;=35, "Active", L996&lt;=60, "Highly Active", L996&gt;60, "Power User")</f>
        <v>Highly Active</v>
      </c>
      <c r="P996" t="str" cm="1">
        <f t="array" ref="P996">_xlfn.IFS(B996&lt;=25,"Youth",B996&lt;=35,"Young Adult",B996&lt;=50,"Adult",B996&lt;=70,"Senior")</f>
        <v>Senior</v>
      </c>
      <c r="Q996" t="str" cm="1">
        <f t="array" ref="Q996">_xlfn.IFS(G996&lt;10000,"Low Value",G996&lt;=50000,"Mid Value",G996&lt;=150000,"High Value",G996&gt;150000,"Premium")</f>
        <v>High Value</v>
      </c>
      <c r="R996" t="str" cm="1">
        <f t="array" ref="R996">_xlfn.IFS(I996&lt;500,"High Risk",I996&lt;650,"Medium Risk",I996&lt;750,"Low Risk",I996&gt;=750,"Very Low Risk")</f>
        <v>Very Low Risk</v>
      </c>
    </row>
    <row r="997" spans="1:18">
      <c r="A997" t="s">
        <v>1029</v>
      </c>
      <c r="B997">
        <v>60</v>
      </c>
      <c r="C997" t="s">
        <v>22</v>
      </c>
      <c r="D997" t="s">
        <v>37</v>
      </c>
      <c r="E997" t="s">
        <v>27</v>
      </c>
      <c r="F997" t="s">
        <v>45</v>
      </c>
      <c r="G997">
        <v>56663.99</v>
      </c>
      <c r="H997">
        <v>185366.77</v>
      </c>
      <c r="I997">
        <v>533</v>
      </c>
      <c r="J997">
        <v>109799.66</v>
      </c>
      <c r="K997" t="s">
        <v>25</v>
      </c>
      <c r="L997">
        <v>54</v>
      </c>
      <c r="M997" s="1">
        <v>43877</v>
      </c>
      <c r="N997" t="s">
        <v>35</v>
      </c>
      <c r="O997" t="str" cm="1">
        <f t="array" ref="O997">_xlfn.IFS(L997&lt;=15, "Low Engagement", L997&lt;=35, "Active", L997&lt;=60, "Highly Active", L997&gt;60, "Power User")</f>
        <v>Highly Active</v>
      </c>
      <c r="P997" t="str" cm="1">
        <f t="array" ref="P997">_xlfn.IFS(B997&lt;=25,"Youth",B997&lt;=35,"Young Adult",B997&lt;=50,"Adult",B997&lt;=70,"Senior")</f>
        <v>Senior</v>
      </c>
      <c r="Q997" t="str" cm="1">
        <f t="array" ref="Q997">_xlfn.IFS(G997&lt;10000,"Low Value",G997&lt;=50000,"Mid Value",G997&lt;=150000,"High Value",G997&gt;150000,"Premium")</f>
        <v>High Value</v>
      </c>
      <c r="R997" t="str" cm="1">
        <f t="array" ref="R997">_xlfn.IFS(I997&lt;500,"High Risk",I997&lt;650,"Medium Risk",I997&lt;750,"Low Risk",I997&gt;=750,"Very Low Risk")</f>
        <v>Medium Risk</v>
      </c>
    </row>
    <row r="998" spans="1:18">
      <c r="A998" t="s">
        <v>1030</v>
      </c>
      <c r="B998">
        <v>64</v>
      </c>
      <c r="C998" t="s">
        <v>15</v>
      </c>
      <c r="D998" t="s">
        <v>37</v>
      </c>
      <c r="E998" t="s">
        <v>17</v>
      </c>
      <c r="F998" t="s">
        <v>18</v>
      </c>
      <c r="G998">
        <v>84263.45</v>
      </c>
      <c r="H998">
        <v>123039.91</v>
      </c>
      <c r="I998">
        <v>597</v>
      </c>
      <c r="J998">
        <v>194288.07</v>
      </c>
      <c r="K998" t="s">
        <v>25</v>
      </c>
      <c r="L998">
        <v>44</v>
      </c>
      <c r="M998" s="1">
        <v>43771</v>
      </c>
      <c r="N998" t="s">
        <v>35</v>
      </c>
      <c r="O998" t="str" cm="1">
        <f t="array" ref="O998">_xlfn.IFS(L998&lt;=15, "Low Engagement", L998&lt;=35, "Active", L998&lt;=60, "Highly Active", L998&gt;60, "Power User")</f>
        <v>Highly Active</v>
      </c>
      <c r="P998" t="str" cm="1">
        <f t="array" ref="P998">_xlfn.IFS(B998&lt;=25,"Youth",B998&lt;=35,"Young Adult",B998&lt;=50,"Adult",B998&lt;=70,"Senior")</f>
        <v>Senior</v>
      </c>
      <c r="Q998" t="str" cm="1">
        <f t="array" ref="Q998">_xlfn.IFS(G998&lt;10000,"Low Value",G998&lt;=50000,"Mid Value",G998&lt;=150000,"High Value",G998&gt;150000,"Premium")</f>
        <v>High Value</v>
      </c>
      <c r="R998" t="str" cm="1">
        <f t="array" ref="R998">_xlfn.IFS(I998&lt;500,"High Risk",I998&lt;650,"Medium Risk",I998&lt;750,"Low Risk",I998&gt;=750,"Very Low Risk")</f>
        <v>Medium Risk</v>
      </c>
    </row>
    <row r="999" spans="1:18">
      <c r="A999" t="s">
        <v>1031</v>
      </c>
      <c r="B999">
        <v>62</v>
      </c>
      <c r="C999" t="s">
        <v>22</v>
      </c>
      <c r="D999" t="s">
        <v>16</v>
      </c>
      <c r="E999" t="s">
        <v>24</v>
      </c>
      <c r="F999" t="s">
        <v>31</v>
      </c>
      <c r="G999">
        <v>105132.1</v>
      </c>
      <c r="H999">
        <v>13412.12</v>
      </c>
      <c r="I999">
        <v>543</v>
      </c>
      <c r="J999">
        <v>87146.5</v>
      </c>
      <c r="K999" t="s">
        <v>38</v>
      </c>
      <c r="L999">
        <v>52</v>
      </c>
      <c r="M999" s="1">
        <v>43534</v>
      </c>
      <c r="N999" t="s">
        <v>20</v>
      </c>
      <c r="O999" t="str" cm="1">
        <f t="array" ref="O999">_xlfn.IFS(L999&lt;=15, "Low Engagement", L999&lt;=35, "Active", L999&lt;=60, "Highly Active", L999&gt;60, "Power User")</f>
        <v>Highly Active</v>
      </c>
      <c r="P999" t="str" cm="1">
        <f t="array" ref="P999">_xlfn.IFS(B999&lt;=25,"Youth",B999&lt;=35,"Young Adult",B999&lt;=50,"Adult",B999&lt;=70,"Senior")</f>
        <v>Senior</v>
      </c>
      <c r="Q999" t="str" cm="1">
        <f t="array" ref="Q999">_xlfn.IFS(G999&lt;10000,"Low Value",G999&lt;=50000,"Mid Value",G999&lt;=150000,"High Value",G999&gt;150000,"Premium")</f>
        <v>High Value</v>
      </c>
      <c r="R999" t="str" cm="1">
        <f t="array" ref="R999">_xlfn.IFS(I999&lt;500,"High Risk",I999&lt;650,"Medium Risk",I999&lt;750,"Low Risk",I999&gt;=750,"Very Low Risk")</f>
        <v>Medium Risk</v>
      </c>
    </row>
    <row r="1000" spans="1:18">
      <c r="A1000" t="s">
        <v>1032</v>
      </c>
      <c r="B1000">
        <v>35</v>
      </c>
      <c r="C1000" t="s">
        <v>22</v>
      </c>
      <c r="D1000" t="s">
        <v>29</v>
      </c>
      <c r="E1000" t="s">
        <v>17</v>
      </c>
      <c r="F1000" t="s">
        <v>45</v>
      </c>
      <c r="G1000">
        <v>112622</v>
      </c>
      <c r="H1000">
        <v>83112.59</v>
      </c>
      <c r="I1000">
        <v>808</v>
      </c>
      <c r="J1000">
        <v>422115.76</v>
      </c>
      <c r="K1000" t="s">
        <v>38</v>
      </c>
      <c r="L1000">
        <v>12</v>
      </c>
      <c r="M1000" s="1">
        <v>44032</v>
      </c>
      <c r="N1000" t="s">
        <v>20</v>
      </c>
      <c r="O1000" t="str" cm="1">
        <f t="array" ref="O1000">_xlfn.IFS(L1000&lt;=15, "Low Engagement", L1000&lt;=35, "Active", L1000&lt;=60, "Highly Active", L1000&gt;60, "Power User")</f>
        <v>Low Engagement</v>
      </c>
      <c r="P1000" t="str" cm="1">
        <f t="array" ref="P1000">_xlfn.IFS(B1000&lt;=25,"Youth",B1000&lt;=35,"Young Adult",B1000&lt;=50,"Adult",B1000&lt;=70,"Senior")</f>
        <v>Young Adult</v>
      </c>
      <c r="Q1000" t="str" cm="1">
        <f t="array" ref="Q1000">_xlfn.IFS(G1000&lt;10000,"Low Value",G1000&lt;=50000,"Mid Value",G1000&lt;=150000,"High Value",G1000&gt;150000,"Premium")</f>
        <v>High Value</v>
      </c>
      <c r="R1000" t="str" cm="1">
        <f t="array" ref="R1000">_xlfn.IFS(I1000&lt;500,"High Risk",I1000&lt;650,"Medium Risk",I1000&lt;750,"Low Risk",I1000&gt;=750,"Very Low Risk")</f>
        <v>Very Low Risk</v>
      </c>
    </row>
    <row r="1001" spans="1:18">
      <c r="A1001" t="s">
        <v>1033</v>
      </c>
      <c r="B1001">
        <v>55</v>
      </c>
      <c r="C1001" t="s">
        <v>15</v>
      </c>
      <c r="D1001" t="s">
        <v>37</v>
      </c>
      <c r="E1001" t="s">
        <v>27</v>
      </c>
      <c r="F1001" t="s">
        <v>33</v>
      </c>
      <c r="G1001">
        <v>43177.24</v>
      </c>
      <c r="H1001">
        <v>70854.87</v>
      </c>
      <c r="I1001">
        <v>650</v>
      </c>
      <c r="J1001">
        <v>75324.45</v>
      </c>
      <c r="K1001" t="s">
        <v>25</v>
      </c>
      <c r="L1001">
        <v>16</v>
      </c>
      <c r="M1001" s="1">
        <v>43770</v>
      </c>
      <c r="N1001" t="s">
        <v>20</v>
      </c>
      <c r="O1001" t="str" cm="1">
        <f t="array" ref="O1001">_xlfn.IFS(L1001&lt;=15, "Low Engagement", L1001&lt;=35, "Active", L1001&lt;=60, "Highly Active", L1001&gt;60, "Power User")</f>
        <v>Active</v>
      </c>
      <c r="P1001" t="str" cm="1">
        <f t="array" ref="P1001">_xlfn.IFS(B1001&lt;=25,"Youth",B1001&lt;=35,"Young Adult",B1001&lt;=50,"Adult",B1001&lt;=70,"Senior")</f>
        <v>Senior</v>
      </c>
      <c r="Q1001" t="str" cm="1">
        <f t="array" ref="Q1001">_xlfn.IFS(G1001&lt;10000,"Low Value",G1001&lt;=50000,"Mid Value",G1001&lt;=150000,"High Value",G1001&gt;150000,"Premium")</f>
        <v>Mid Value</v>
      </c>
      <c r="R1001" t="str" cm="1">
        <f t="array" ref="R1001">_xlfn.IFS(I1001&lt;500,"High Risk",I1001&lt;650,"Medium Risk",I1001&lt;750,"Low Risk",I1001&gt;=750,"Very Low Risk")</f>
        <v>Low Risk</v>
      </c>
    </row>
    <row r="1002" spans="1:18">
      <c r="A1002" t="s">
        <v>1034</v>
      </c>
      <c r="B1002">
        <v>52</v>
      </c>
      <c r="C1002" t="s">
        <v>15</v>
      </c>
      <c r="D1002" t="s">
        <v>23</v>
      </c>
      <c r="E1002" t="s">
        <v>17</v>
      </c>
      <c r="F1002" t="s">
        <v>18</v>
      </c>
      <c r="G1002">
        <v>45349.54</v>
      </c>
      <c r="H1002">
        <v>180918.58</v>
      </c>
      <c r="I1002">
        <v>566</v>
      </c>
      <c r="J1002">
        <v>12982.04</v>
      </c>
      <c r="K1002" t="s">
        <v>38</v>
      </c>
      <c r="L1002">
        <v>37</v>
      </c>
      <c r="M1002" s="1">
        <v>43792</v>
      </c>
      <c r="N1002" t="s">
        <v>20</v>
      </c>
      <c r="O1002" t="str" cm="1">
        <f t="array" ref="O1002">_xlfn.IFS(L1002&lt;=15, "Low Engagement", L1002&lt;=35, "Active", L1002&lt;=60, "Highly Active", L1002&gt;60, "Power User")</f>
        <v>Highly Active</v>
      </c>
      <c r="P1002" t="str" cm="1">
        <f t="array" ref="P1002">_xlfn.IFS(B1002&lt;=25,"Youth",B1002&lt;=35,"Young Adult",B1002&lt;=50,"Adult",B1002&lt;=70,"Senior")</f>
        <v>Senior</v>
      </c>
      <c r="Q1002" t="str" cm="1">
        <f t="array" ref="Q1002">_xlfn.IFS(G1002&lt;10000,"Low Value",G1002&lt;=50000,"Mid Value",G1002&lt;=150000,"High Value",G1002&gt;150000,"Premium")</f>
        <v>Mid Value</v>
      </c>
      <c r="R1002" t="str" cm="1">
        <f t="array" ref="R1002">_xlfn.IFS(I1002&lt;500,"High Risk",I1002&lt;650,"Medium Risk",I1002&lt;750,"Low Risk",I1002&gt;=750,"Very Low Risk")</f>
        <v>Medium Risk</v>
      </c>
    </row>
    <row r="1003" spans="1:18">
      <c r="A1003" t="s">
        <v>1035</v>
      </c>
      <c r="B1003">
        <v>68</v>
      </c>
      <c r="C1003" t="s">
        <v>22</v>
      </c>
      <c r="D1003" t="s">
        <v>23</v>
      </c>
      <c r="E1003" t="s">
        <v>17</v>
      </c>
      <c r="F1003" t="s">
        <v>31</v>
      </c>
      <c r="G1003">
        <v>41829.53</v>
      </c>
      <c r="H1003">
        <v>176980.02</v>
      </c>
      <c r="I1003">
        <v>500</v>
      </c>
      <c r="J1003">
        <v>131874.96</v>
      </c>
      <c r="K1003" t="s">
        <v>38</v>
      </c>
      <c r="L1003">
        <v>16</v>
      </c>
      <c r="M1003" s="1">
        <v>44659</v>
      </c>
      <c r="N1003" t="s">
        <v>20</v>
      </c>
      <c r="O1003" t="str" cm="1">
        <f t="array" ref="O1003">_xlfn.IFS(L1003&lt;=15, "Low Engagement", L1003&lt;=35, "Active", L1003&lt;=60, "Highly Active", L1003&gt;60, "Power User")</f>
        <v>Active</v>
      </c>
      <c r="P1003" t="str" cm="1">
        <f t="array" ref="P1003">_xlfn.IFS(B1003&lt;=25,"Youth",B1003&lt;=35,"Young Adult",B1003&lt;=50,"Adult",B1003&lt;=70,"Senior")</f>
        <v>Senior</v>
      </c>
      <c r="Q1003" t="str" cm="1">
        <f t="array" ref="Q1003">_xlfn.IFS(G1003&lt;10000,"Low Value",G1003&lt;=50000,"Mid Value",G1003&lt;=150000,"High Value",G1003&gt;150000,"Premium")</f>
        <v>Mid Value</v>
      </c>
      <c r="R1003" t="str" cm="1">
        <f t="array" ref="R1003">_xlfn.IFS(I1003&lt;500,"High Risk",I1003&lt;650,"Medium Risk",I1003&lt;750,"Low Risk",I1003&gt;=750,"Very Low Risk")</f>
        <v>Medium Risk</v>
      </c>
    </row>
    <row r="1004" spans="1:18">
      <c r="A1004" t="s">
        <v>1036</v>
      </c>
      <c r="B1004">
        <v>32</v>
      </c>
      <c r="C1004" t="s">
        <v>22</v>
      </c>
      <c r="D1004" t="s">
        <v>29</v>
      </c>
      <c r="E1004" t="s">
        <v>27</v>
      </c>
      <c r="F1004" t="s">
        <v>31</v>
      </c>
      <c r="G1004">
        <v>57376.84</v>
      </c>
      <c r="H1004">
        <v>160683.97</v>
      </c>
      <c r="I1004">
        <v>538</v>
      </c>
      <c r="J1004">
        <v>67515.009999999995</v>
      </c>
      <c r="K1004" t="s">
        <v>25</v>
      </c>
      <c r="L1004">
        <v>17</v>
      </c>
      <c r="M1004" s="1">
        <v>44902</v>
      </c>
      <c r="N1004" t="s">
        <v>20</v>
      </c>
      <c r="O1004" t="str" cm="1">
        <f t="array" ref="O1004">_xlfn.IFS(L1004&lt;=15, "Low Engagement", L1004&lt;=35, "Active", L1004&lt;=60, "Highly Active", L1004&gt;60, "Power User")</f>
        <v>Active</v>
      </c>
      <c r="P1004" t="str" cm="1">
        <f t="array" ref="P1004">_xlfn.IFS(B1004&lt;=25,"Youth",B1004&lt;=35,"Young Adult",B1004&lt;=50,"Adult",B1004&lt;=70,"Senior")</f>
        <v>Young Adult</v>
      </c>
      <c r="Q1004" t="str" cm="1">
        <f t="array" ref="Q1004">_xlfn.IFS(G1004&lt;10000,"Low Value",G1004&lt;=50000,"Mid Value",G1004&lt;=150000,"High Value",G1004&gt;150000,"Premium")</f>
        <v>High Value</v>
      </c>
      <c r="R1004" t="str" cm="1">
        <f t="array" ref="R1004">_xlfn.IFS(I1004&lt;500,"High Risk",I1004&lt;650,"Medium Risk",I1004&lt;750,"Low Risk",I1004&gt;=750,"Very Low Risk")</f>
        <v>Medium Risk</v>
      </c>
    </row>
    <row r="1005" spans="1:18">
      <c r="A1005" t="s">
        <v>1037</v>
      </c>
      <c r="B1005">
        <v>42</v>
      </c>
      <c r="C1005" t="s">
        <v>15</v>
      </c>
      <c r="D1005" t="s">
        <v>29</v>
      </c>
      <c r="E1005" t="s">
        <v>47</v>
      </c>
      <c r="F1005" t="s">
        <v>18</v>
      </c>
      <c r="G1005">
        <v>53904.17</v>
      </c>
      <c r="H1005">
        <v>23945.33</v>
      </c>
      <c r="I1005">
        <v>633</v>
      </c>
      <c r="J1005">
        <v>90184.48</v>
      </c>
      <c r="K1005" t="s">
        <v>38</v>
      </c>
      <c r="L1005">
        <v>55</v>
      </c>
      <c r="M1005" s="1">
        <v>43877</v>
      </c>
      <c r="N1005" t="s">
        <v>20</v>
      </c>
      <c r="O1005" t="str" cm="1">
        <f t="array" ref="O1005">_xlfn.IFS(L1005&lt;=15, "Low Engagement", L1005&lt;=35, "Active", L1005&lt;=60, "Highly Active", L1005&gt;60, "Power User")</f>
        <v>Highly Active</v>
      </c>
      <c r="P1005" t="str" cm="1">
        <f t="array" ref="P1005">_xlfn.IFS(B1005&lt;=25,"Youth",B1005&lt;=35,"Young Adult",B1005&lt;=50,"Adult",B1005&lt;=70,"Senior")</f>
        <v>Adult</v>
      </c>
      <c r="Q1005" t="str" cm="1">
        <f t="array" ref="Q1005">_xlfn.IFS(G1005&lt;10000,"Low Value",G1005&lt;=50000,"Mid Value",G1005&lt;=150000,"High Value",G1005&gt;150000,"Premium")</f>
        <v>High Value</v>
      </c>
      <c r="R1005" t="str" cm="1">
        <f t="array" ref="R1005">_xlfn.IFS(I1005&lt;500,"High Risk",I1005&lt;650,"Medium Risk",I1005&lt;750,"Low Risk",I1005&gt;=750,"Very Low Risk")</f>
        <v>Medium Risk</v>
      </c>
    </row>
    <row r="1006" spans="1:18">
      <c r="A1006" t="s">
        <v>1038</v>
      </c>
      <c r="B1006">
        <v>54</v>
      </c>
      <c r="C1006" t="s">
        <v>15</v>
      </c>
      <c r="D1006" t="s">
        <v>23</v>
      </c>
      <c r="E1006" t="s">
        <v>27</v>
      </c>
      <c r="F1006" t="s">
        <v>18</v>
      </c>
      <c r="G1006">
        <v>83428.289999999994</v>
      </c>
      <c r="H1006">
        <v>144016.92000000001</v>
      </c>
      <c r="I1006">
        <v>714</v>
      </c>
      <c r="J1006">
        <v>472205.9</v>
      </c>
      <c r="K1006" t="s">
        <v>38</v>
      </c>
      <c r="L1006">
        <v>31</v>
      </c>
      <c r="M1006" s="1">
        <v>43670</v>
      </c>
      <c r="N1006" t="s">
        <v>20</v>
      </c>
      <c r="O1006" t="str" cm="1">
        <f t="array" ref="O1006">_xlfn.IFS(L1006&lt;=15, "Low Engagement", L1006&lt;=35, "Active", L1006&lt;=60, "Highly Active", L1006&gt;60, "Power User")</f>
        <v>Active</v>
      </c>
      <c r="P1006" t="str" cm="1">
        <f t="array" ref="P1006">_xlfn.IFS(B1006&lt;=25,"Youth",B1006&lt;=35,"Young Adult",B1006&lt;=50,"Adult",B1006&lt;=70,"Senior")</f>
        <v>Senior</v>
      </c>
      <c r="Q1006" t="str" cm="1">
        <f t="array" ref="Q1006">_xlfn.IFS(G1006&lt;10000,"Low Value",G1006&lt;=50000,"Mid Value",G1006&lt;=150000,"High Value",G1006&gt;150000,"Premium")</f>
        <v>High Value</v>
      </c>
      <c r="R1006" t="str" cm="1">
        <f t="array" ref="R1006">_xlfn.IFS(I1006&lt;500,"High Risk",I1006&lt;650,"Medium Risk",I1006&lt;750,"Low Risk",I1006&gt;=750,"Very Low Risk")</f>
        <v>Low Risk</v>
      </c>
    </row>
    <row r="1007" spans="1:18">
      <c r="A1007" t="s">
        <v>1039</v>
      </c>
      <c r="B1007">
        <v>45</v>
      </c>
      <c r="C1007" t="s">
        <v>22</v>
      </c>
      <c r="D1007" t="s">
        <v>41</v>
      </c>
      <c r="E1007" t="s">
        <v>17</v>
      </c>
      <c r="F1007" t="s">
        <v>31</v>
      </c>
      <c r="G1007">
        <v>83358.740000000005</v>
      </c>
      <c r="H1007">
        <v>145756.56</v>
      </c>
      <c r="I1007">
        <v>783</v>
      </c>
      <c r="J1007">
        <v>387384.24</v>
      </c>
      <c r="K1007" t="s">
        <v>38</v>
      </c>
      <c r="L1007">
        <v>15</v>
      </c>
      <c r="M1007" s="1">
        <v>44641</v>
      </c>
      <c r="N1007" t="s">
        <v>20</v>
      </c>
      <c r="O1007" t="str" cm="1">
        <f t="array" ref="O1007">_xlfn.IFS(L1007&lt;=15, "Low Engagement", L1007&lt;=35, "Active", L1007&lt;=60, "Highly Active", L1007&gt;60, "Power User")</f>
        <v>Low Engagement</v>
      </c>
      <c r="P1007" t="str" cm="1">
        <f t="array" ref="P1007">_xlfn.IFS(B1007&lt;=25,"Youth",B1007&lt;=35,"Young Adult",B1007&lt;=50,"Adult",B1007&lt;=70,"Senior")</f>
        <v>Adult</v>
      </c>
      <c r="Q1007" t="str" cm="1">
        <f t="array" ref="Q1007">_xlfn.IFS(G1007&lt;10000,"Low Value",G1007&lt;=50000,"Mid Value",G1007&lt;=150000,"High Value",G1007&gt;150000,"Premium")</f>
        <v>High Value</v>
      </c>
      <c r="R1007" t="str" cm="1">
        <f t="array" ref="R1007">_xlfn.IFS(I1007&lt;500,"High Risk",I1007&lt;650,"Medium Risk",I1007&lt;750,"Low Risk",I1007&gt;=750,"Very Low Risk")</f>
        <v>Very Low Risk</v>
      </c>
    </row>
    <row r="1008" spans="1:18">
      <c r="A1008" t="s">
        <v>1040</v>
      </c>
      <c r="B1008">
        <v>27</v>
      </c>
      <c r="C1008" t="s">
        <v>15</v>
      </c>
      <c r="D1008" t="s">
        <v>16</v>
      </c>
      <c r="E1008" t="s">
        <v>24</v>
      </c>
      <c r="F1008" t="s">
        <v>33</v>
      </c>
      <c r="G1008">
        <v>110376.54</v>
      </c>
      <c r="H1008">
        <v>17812.810000000001</v>
      </c>
      <c r="I1008">
        <v>736</v>
      </c>
      <c r="J1008">
        <v>260283.11</v>
      </c>
      <c r="K1008" t="s">
        <v>38</v>
      </c>
      <c r="L1008">
        <v>13</v>
      </c>
      <c r="M1008" s="1">
        <v>45049</v>
      </c>
      <c r="N1008" t="s">
        <v>35</v>
      </c>
      <c r="O1008" t="str" cm="1">
        <f t="array" ref="O1008">_xlfn.IFS(L1008&lt;=15, "Low Engagement", L1008&lt;=35, "Active", L1008&lt;=60, "Highly Active", L1008&gt;60, "Power User")</f>
        <v>Low Engagement</v>
      </c>
      <c r="P1008" t="str" cm="1">
        <f t="array" ref="P1008">_xlfn.IFS(B1008&lt;=25,"Youth",B1008&lt;=35,"Young Adult",B1008&lt;=50,"Adult",B1008&lt;=70,"Senior")</f>
        <v>Young Adult</v>
      </c>
      <c r="Q1008" t="str" cm="1">
        <f t="array" ref="Q1008">_xlfn.IFS(G1008&lt;10000,"Low Value",G1008&lt;=50000,"Mid Value",G1008&lt;=150000,"High Value",G1008&gt;150000,"Premium")</f>
        <v>High Value</v>
      </c>
      <c r="R1008" t="str" cm="1">
        <f t="array" ref="R1008">_xlfn.IFS(I1008&lt;500,"High Risk",I1008&lt;650,"Medium Risk",I1008&lt;750,"Low Risk",I1008&gt;=750,"Very Low Risk")</f>
        <v>Low Risk</v>
      </c>
    </row>
    <row r="1009" spans="1:18">
      <c r="A1009" t="s">
        <v>1041</v>
      </c>
      <c r="B1009">
        <v>56</v>
      </c>
      <c r="C1009" t="s">
        <v>22</v>
      </c>
      <c r="D1009" t="s">
        <v>29</v>
      </c>
      <c r="E1009" t="s">
        <v>17</v>
      </c>
      <c r="F1009" t="s">
        <v>33</v>
      </c>
      <c r="G1009">
        <v>132735.79</v>
      </c>
      <c r="H1009">
        <v>194321.98</v>
      </c>
      <c r="I1009">
        <v>545</v>
      </c>
      <c r="J1009">
        <v>36808.58</v>
      </c>
      <c r="K1009" t="s">
        <v>38</v>
      </c>
      <c r="L1009">
        <v>40</v>
      </c>
      <c r="M1009" s="1">
        <v>44804</v>
      </c>
      <c r="N1009" t="s">
        <v>20</v>
      </c>
      <c r="O1009" t="str" cm="1">
        <f t="array" ref="O1009">_xlfn.IFS(L1009&lt;=15, "Low Engagement", L1009&lt;=35, "Active", L1009&lt;=60, "Highly Active", L1009&gt;60, "Power User")</f>
        <v>Highly Active</v>
      </c>
      <c r="P1009" t="str" cm="1">
        <f t="array" ref="P1009">_xlfn.IFS(B1009&lt;=25,"Youth",B1009&lt;=35,"Young Adult",B1009&lt;=50,"Adult",B1009&lt;=70,"Senior")</f>
        <v>Senior</v>
      </c>
      <c r="Q1009" t="str" cm="1">
        <f t="array" ref="Q1009">_xlfn.IFS(G1009&lt;10000,"Low Value",G1009&lt;=50000,"Mid Value",G1009&lt;=150000,"High Value",G1009&gt;150000,"Premium")</f>
        <v>High Value</v>
      </c>
      <c r="R1009" t="str" cm="1">
        <f t="array" ref="R1009">_xlfn.IFS(I1009&lt;500,"High Risk",I1009&lt;650,"Medium Risk",I1009&lt;750,"Low Risk",I1009&gt;=750,"Very Low Risk")</f>
        <v>Medium Risk</v>
      </c>
    </row>
    <row r="1010" spans="1:18">
      <c r="A1010" t="s">
        <v>1042</v>
      </c>
      <c r="B1010">
        <v>34</v>
      </c>
      <c r="C1010" t="s">
        <v>22</v>
      </c>
      <c r="D1010" t="s">
        <v>41</v>
      </c>
      <c r="E1010" t="s">
        <v>24</v>
      </c>
      <c r="F1010" t="s">
        <v>31</v>
      </c>
      <c r="G1010">
        <v>47178.68</v>
      </c>
      <c r="H1010">
        <v>19803.97</v>
      </c>
      <c r="I1010">
        <v>307</v>
      </c>
      <c r="J1010">
        <v>25375.4</v>
      </c>
      <c r="K1010" t="s">
        <v>19</v>
      </c>
      <c r="L1010">
        <v>27</v>
      </c>
      <c r="M1010" s="1">
        <v>43964</v>
      </c>
      <c r="N1010" t="s">
        <v>20</v>
      </c>
      <c r="O1010" t="str" cm="1">
        <f t="array" ref="O1010">_xlfn.IFS(L1010&lt;=15, "Low Engagement", L1010&lt;=35, "Active", L1010&lt;=60, "Highly Active", L1010&gt;60, "Power User")</f>
        <v>Active</v>
      </c>
      <c r="P1010" t="str" cm="1">
        <f t="array" ref="P1010">_xlfn.IFS(B1010&lt;=25,"Youth",B1010&lt;=35,"Young Adult",B1010&lt;=50,"Adult",B1010&lt;=70,"Senior")</f>
        <v>Young Adult</v>
      </c>
      <c r="Q1010" t="str" cm="1">
        <f t="array" ref="Q1010">_xlfn.IFS(G1010&lt;10000,"Low Value",G1010&lt;=50000,"Mid Value",G1010&lt;=150000,"High Value",G1010&gt;150000,"Premium")</f>
        <v>Mid Value</v>
      </c>
      <c r="R1010" t="str" cm="1">
        <f t="array" ref="R1010">_xlfn.IFS(I1010&lt;500,"High Risk",I1010&lt;650,"Medium Risk",I1010&lt;750,"Low Risk",I1010&gt;=750,"Very Low Risk")</f>
        <v>High Risk</v>
      </c>
    </row>
    <row r="1011" spans="1:18">
      <c r="A1011" t="s">
        <v>1043</v>
      </c>
      <c r="B1011">
        <v>56</v>
      </c>
      <c r="C1011" t="s">
        <v>15</v>
      </c>
      <c r="D1011" t="s">
        <v>29</v>
      </c>
      <c r="E1011" t="s">
        <v>47</v>
      </c>
      <c r="F1011" t="s">
        <v>31</v>
      </c>
      <c r="G1011">
        <v>162402.43</v>
      </c>
      <c r="H1011">
        <v>25484.25</v>
      </c>
      <c r="I1011">
        <v>451</v>
      </c>
      <c r="J1011">
        <v>11002.3</v>
      </c>
      <c r="K1011" t="s">
        <v>19</v>
      </c>
      <c r="L1011">
        <v>21</v>
      </c>
      <c r="M1011" s="1">
        <v>43617</v>
      </c>
      <c r="N1011" t="s">
        <v>20</v>
      </c>
      <c r="O1011" t="str" cm="1">
        <f t="array" ref="O1011">_xlfn.IFS(L1011&lt;=15, "Low Engagement", L1011&lt;=35, "Active", L1011&lt;=60, "Highly Active", L1011&gt;60, "Power User")</f>
        <v>Active</v>
      </c>
      <c r="P1011" t="str" cm="1">
        <f t="array" ref="P1011">_xlfn.IFS(B1011&lt;=25,"Youth",B1011&lt;=35,"Young Adult",B1011&lt;=50,"Adult",B1011&lt;=70,"Senior")</f>
        <v>Senior</v>
      </c>
      <c r="Q1011" t="str" cm="1">
        <f t="array" ref="Q1011">_xlfn.IFS(G1011&lt;10000,"Low Value",G1011&lt;=50000,"Mid Value",G1011&lt;=150000,"High Value",G1011&gt;150000,"Premium")</f>
        <v>Premium</v>
      </c>
      <c r="R1011" t="str" cm="1">
        <f t="array" ref="R1011">_xlfn.IFS(I1011&lt;500,"High Risk",I1011&lt;650,"Medium Risk",I1011&lt;750,"Low Risk",I1011&gt;=750,"Very Low Risk")</f>
        <v>High Risk</v>
      </c>
    </row>
    <row r="1012" spans="1:18">
      <c r="A1012" t="s">
        <v>1044</v>
      </c>
      <c r="B1012">
        <v>39</v>
      </c>
      <c r="C1012" t="s">
        <v>15</v>
      </c>
      <c r="D1012" t="s">
        <v>41</v>
      </c>
      <c r="E1012" t="s">
        <v>27</v>
      </c>
      <c r="F1012" t="s">
        <v>18</v>
      </c>
      <c r="G1012">
        <v>75982.820000000007</v>
      </c>
      <c r="H1012">
        <v>37532.67</v>
      </c>
      <c r="I1012">
        <v>691</v>
      </c>
      <c r="J1012">
        <v>58975.519999999997</v>
      </c>
      <c r="K1012" t="s">
        <v>25</v>
      </c>
      <c r="L1012">
        <v>2</v>
      </c>
      <c r="M1012" s="1">
        <v>44810</v>
      </c>
      <c r="N1012" t="s">
        <v>20</v>
      </c>
      <c r="O1012" t="str" cm="1">
        <f t="array" ref="O1012">_xlfn.IFS(L1012&lt;=15, "Low Engagement", L1012&lt;=35, "Active", L1012&lt;=60, "Highly Active", L1012&gt;60, "Power User")</f>
        <v>Low Engagement</v>
      </c>
      <c r="P1012" t="str" cm="1">
        <f t="array" ref="P1012">_xlfn.IFS(B1012&lt;=25,"Youth",B1012&lt;=35,"Young Adult",B1012&lt;=50,"Adult",B1012&lt;=70,"Senior")</f>
        <v>Adult</v>
      </c>
      <c r="Q1012" t="str" cm="1">
        <f t="array" ref="Q1012">_xlfn.IFS(G1012&lt;10000,"Low Value",G1012&lt;=50000,"Mid Value",G1012&lt;=150000,"High Value",G1012&gt;150000,"Premium")</f>
        <v>High Value</v>
      </c>
      <c r="R1012" t="str" cm="1">
        <f t="array" ref="R1012">_xlfn.IFS(I1012&lt;500,"High Risk",I1012&lt;650,"Medium Risk",I1012&lt;750,"Low Risk",I1012&gt;=750,"Very Low Risk")</f>
        <v>Low Risk</v>
      </c>
    </row>
    <row r="1013" spans="1:18">
      <c r="A1013" t="s">
        <v>1045</v>
      </c>
      <c r="B1013">
        <v>43</v>
      </c>
      <c r="C1013" t="s">
        <v>15</v>
      </c>
      <c r="D1013" t="s">
        <v>29</v>
      </c>
      <c r="E1013" t="s">
        <v>27</v>
      </c>
      <c r="F1013" t="s">
        <v>33</v>
      </c>
      <c r="G1013">
        <v>59971.22</v>
      </c>
      <c r="H1013">
        <v>84500.96</v>
      </c>
      <c r="I1013">
        <v>510</v>
      </c>
      <c r="J1013">
        <v>51091.22</v>
      </c>
      <c r="K1013" t="s">
        <v>25</v>
      </c>
      <c r="L1013">
        <v>8</v>
      </c>
      <c r="M1013" s="1">
        <v>43268</v>
      </c>
      <c r="N1013" t="s">
        <v>20</v>
      </c>
      <c r="O1013" t="str" cm="1">
        <f t="array" ref="O1013">_xlfn.IFS(L1013&lt;=15, "Low Engagement", L1013&lt;=35, "Active", L1013&lt;=60, "Highly Active", L1013&gt;60, "Power User")</f>
        <v>Low Engagement</v>
      </c>
      <c r="P1013" t="str" cm="1">
        <f t="array" ref="P1013">_xlfn.IFS(B1013&lt;=25,"Youth",B1013&lt;=35,"Young Adult",B1013&lt;=50,"Adult",B1013&lt;=70,"Senior")</f>
        <v>Adult</v>
      </c>
      <c r="Q1013" t="str" cm="1">
        <f t="array" ref="Q1013">_xlfn.IFS(G1013&lt;10000,"Low Value",G1013&lt;=50000,"Mid Value",G1013&lt;=150000,"High Value",G1013&gt;150000,"Premium")</f>
        <v>High Value</v>
      </c>
      <c r="R1013" t="str" cm="1">
        <f t="array" ref="R1013">_xlfn.IFS(I1013&lt;500,"High Risk",I1013&lt;650,"Medium Risk",I1013&lt;750,"Low Risk",I1013&gt;=750,"Very Low Risk")</f>
        <v>Medium Risk</v>
      </c>
    </row>
    <row r="1014" spans="1:18">
      <c r="A1014" t="s">
        <v>1046</v>
      </c>
      <c r="B1014">
        <v>61</v>
      </c>
      <c r="C1014" t="s">
        <v>15</v>
      </c>
      <c r="D1014" t="s">
        <v>23</v>
      </c>
      <c r="E1014" t="s">
        <v>27</v>
      </c>
      <c r="F1014" t="s">
        <v>33</v>
      </c>
      <c r="G1014">
        <v>148532.79</v>
      </c>
      <c r="H1014">
        <v>127218.87</v>
      </c>
      <c r="I1014">
        <v>666</v>
      </c>
      <c r="J1014">
        <v>153643.15</v>
      </c>
      <c r="K1014" t="s">
        <v>25</v>
      </c>
      <c r="L1014">
        <v>42</v>
      </c>
      <c r="M1014" s="1">
        <v>44064</v>
      </c>
      <c r="N1014" t="s">
        <v>20</v>
      </c>
      <c r="O1014" t="str" cm="1">
        <f t="array" ref="O1014">_xlfn.IFS(L1014&lt;=15, "Low Engagement", L1014&lt;=35, "Active", L1014&lt;=60, "Highly Active", L1014&gt;60, "Power User")</f>
        <v>Highly Active</v>
      </c>
      <c r="P1014" t="str" cm="1">
        <f t="array" ref="P1014">_xlfn.IFS(B1014&lt;=25,"Youth",B1014&lt;=35,"Young Adult",B1014&lt;=50,"Adult",B1014&lt;=70,"Senior")</f>
        <v>Senior</v>
      </c>
      <c r="Q1014" t="str" cm="1">
        <f t="array" ref="Q1014">_xlfn.IFS(G1014&lt;10000,"Low Value",G1014&lt;=50000,"Mid Value",G1014&lt;=150000,"High Value",G1014&gt;150000,"Premium")</f>
        <v>High Value</v>
      </c>
      <c r="R1014" t="str" cm="1">
        <f t="array" ref="R1014">_xlfn.IFS(I1014&lt;500,"High Risk",I1014&lt;650,"Medium Risk",I1014&lt;750,"Low Risk",I1014&gt;=750,"Very Low Risk")</f>
        <v>Low Risk</v>
      </c>
    </row>
    <row r="1015" spans="1:18">
      <c r="A1015" t="s">
        <v>1047</v>
      </c>
      <c r="B1015">
        <v>42</v>
      </c>
      <c r="C1015" t="s">
        <v>15</v>
      </c>
      <c r="D1015" t="s">
        <v>37</v>
      </c>
      <c r="E1015" t="s">
        <v>17</v>
      </c>
      <c r="F1015" t="s">
        <v>33</v>
      </c>
      <c r="G1015">
        <v>46760.13</v>
      </c>
      <c r="H1015">
        <v>222011.47</v>
      </c>
      <c r="I1015">
        <v>385</v>
      </c>
      <c r="J1015">
        <v>17854.2</v>
      </c>
      <c r="K1015" t="s">
        <v>25</v>
      </c>
      <c r="L1015">
        <v>7</v>
      </c>
      <c r="M1015" s="1">
        <v>43140</v>
      </c>
      <c r="N1015" t="s">
        <v>20</v>
      </c>
      <c r="O1015" t="str" cm="1">
        <f t="array" ref="O1015">_xlfn.IFS(L1015&lt;=15, "Low Engagement", L1015&lt;=35, "Active", L1015&lt;=60, "Highly Active", L1015&gt;60, "Power User")</f>
        <v>Low Engagement</v>
      </c>
      <c r="P1015" t="str" cm="1">
        <f t="array" ref="P1015">_xlfn.IFS(B1015&lt;=25,"Youth",B1015&lt;=35,"Young Adult",B1015&lt;=50,"Adult",B1015&lt;=70,"Senior")</f>
        <v>Adult</v>
      </c>
      <c r="Q1015" t="str" cm="1">
        <f t="array" ref="Q1015">_xlfn.IFS(G1015&lt;10000,"Low Value",G1015&lt;=50000,"Mid Value",G1015&lt;=150000,"High Value",G1015&gt;150000,"Premium")</f>
        <v>Mid Value</v>
      </c>
      <c r="R1015" t="str" cm="1">
        <f t="array" ref="R1015">_xlfn.IFS(I1015&lt;500,"High Risk",I1015&lt;650,"Medium Risk",I1015&lt;750,"Low Risk",I1015&gt;=750,"Very Low Risk")</f>
        <v>High Risk</v>
      </c>
    </row>
    <row r="1016" spans="1:18">
      <c r="A1016" t="s">
        <v>1048</v>
      </c>
      <c r="B1016">
        <v>34</v>
      </c>
      <c r="C1016" t="s">
        <v>22</v>
      </c>
      <c r="D1016" t="s">
        <v>16</v>
      </c>
      <c r="E1016" t="s">
        <v>24</v>
      </c>
      <c r="F1016" t="s">
        <v>45</v>
      </c>
      <c r="G1016">
        <v>164661.47</v>
      </c>
      <c r="H1016">
        <v>11006.73</v>
      </c>
      <c r="I1016">
        <v>354</v>
      </c>
      <c r="J1016">
        <v>39152.050000000003</v>
      </c>
      <c r="K1016" t="s">
        <v>25</v>
      </c>
      <c r="L1016">
        <v>10</v>
      </c>
      <c r="M1016" s="1">
        <v>44635</v>
      </c>
      <c r="N1016" t="s">
        <v>20</v>
      </c>
      <c r="O1016" t="str" cm="1">
        <f t="array" ref="O1016">_xlfn.IFS(L1016&lt;=15, "Low Engagement", L1016&lt;=35, "Active", L1016&lt;=60, "Highly Active", L1016&gt;60, "Power User")</f>
        <v>Low Engagement</v>
      </c>
      <c r="P1016" t="str" cm="1">
        <f t="array" ref="P1016">_xlfn.IFS(B1016&lt;=25,"Youth",B1016&lt;=35,"Young Adult",B1016&lt;=50,"Adult",B1016&lt;=70,"Senior")</f>
        <v>Young Adult</v>
      </c>
      <c r="Q1016" t="str" cm="1">
        <f t="array" ref="Q1016">_xlfn.IFS(G1016&lt;10000,"Low Value",G1016&lt;=50000,"Mid Value",G1016&lt;=150000,"High Value",G1016&gt;150000,"Premium")</f>
        <v>Premium</v>
      </c>
      <c r="R1016" t="str" cm="1">
        <f t="array" ref="R1016">_xlfn.IFS(I1016&lt;500,"High Risk",I1016&lt;650,"Medium Risk",I1016&lt;750,"Low Risk",I1016&gt;=750,"Very Low Risk")</f>
        <v>High Risk</v>
      </c>
    </row>
    <row r="1017" spans="1:18">
      <c r="A1017" t="s">
        <v>1049</v>
      </c>
      <c r="B1017">
        <v>30</v>
      </c>
      <c r="C1017" t="s">
        <v>22</v>
      </c>
      <c r="D1017" t="s">
        <v>37</v>
      </c>
      <c r="E1017" t="s">
        <v>27</v>
      </c>
      <c r="F1017" t="s">
        <v>18</v>
      </c>
      <c r="G1017">
        <v>77453.66</v>
      </c>
      <c r="H1017">
        <v>163642.17000000001</v>
      </c>
      <c r="I1017">
        <v>745</v>
      </c>
      <c r="J1017">
        <v>216484.92</v>
      </c>
      <c r="K1017" t="s">
        <v>38</v>
      </c>
      <c r="L1017">
        <v>57</v>
      </c>
      <c r="M1017" s="1">
        <v>44205</v>
      </c>
      <c r="N1017" t="s">
        <v>20</v>
      </c>
      <c r="O1017" t="str" cm="1">
        <f t="array" ref="O1017">_xlfn.IFS(L1017&lt;=15, "Low Engagement", L1017&lt;=35, "Active", L1017&lt;=60, "Highly Active", L1017&gt;60, "Power User")</f>
        <v>Highly Active</v>
      </c>
      <c r="P1017" t="str" cm="1">
        <f t="array" ref="P1017">_xlfn.IFS(B1017&lt;=25,"Youth",B1017&lt;=35,"Young Adult",B1017&lt;=50,"Adult",B1017&lt;=70,"Senior")</f>
        <v>Young Adult</v>
      </c>
      <c r="Q1017" t="str" cm="1">
        <f t="array" ref="Q1017">_xlfn.IFS(G1017&lt;10000,"Low Value",G1017&lt;=50000,"Mid Value",G1017&lt;=150000,"High Value",G1017&gt;150000,"Premium")</f>
        <v>High Value</v>
      </c>
      <c r="R1017" t="str" cm="1">
        <f t="array" ref="R1017">_xlfn.IFS(I1017&lt;500,"High Risk",I1017&lt;650,"Medium Risk",I1017&lt;750,"Low Risk",I1017&gt;=750,"Very Low Risk")</f>
        <v>Low Risk</v>
      </c>
    </row>
    <row r="1018" spans="1:18">
      <c r="A1018" t="s">
        <v>1050</v>
      </c>
      <c r="B1018">
        <v>37</v>
      </c>
      <c r="C1018" t="s">
        <v>15</v>
      </c>
      <c r="D1018" t="s">
        <v>41</v>
      </c>
      <c r="E1018" t="s">
        <v>27</v>
      </c>
      <c r="F1018" t="s">
        <v>33</v>
      </c>
      <c r="G1018">
        <v>70852.02</v>
      </c>
      <c r="H1018">
        <v>78051.460000000006</v>
      </c>
      <c r="I1018">
        <v>603</v>
      </c>
      <c r="J1018">
        <v>59015.41</v>
      </c>
      <c r="K1018" t="s">
        <v>38</v>
      </c>
      <c r="L1018">
        <v>4</v>
      </c>
      <c r="M1018" s="1">
        <v>43207</v>
      </c>
      <c r="N1018" t="s">
        <v>20</v>
      </c>
      <c r="O1018" t="str" cm="1">
        <f t="array" ref="O1018">_xlfn.IFS(L1018&lt;=15, "Low Engagement", L1018&lt;=35, "Active", L1018&lt;=60, "Highly Active", L1018&gt;60, "Power User")</f>
        <v>Low Engagement</v>
      </c>
      <c r="P1018" t="str" cm="1">
        <f t="array" ref="P1018">_xlfn.IFS(B1018&lt;=25,"Youth",B1018&lt;=35,"Young Adult",B1018&lt;=50,"Adult",B1018&lt;=70,"Senior")</f>
        <v>Adult</v>
      </c>
      <c r="Q1018" t="str" cm="1">
        <f t="array" ref="Q1018">_xlfn.IFS(G1018&lt;10000,"Low Value",G1018&lt;=50000,"Mid Value",G1018&lt;=150000,"High Value",G1018&gt;150000,"Premium")</f>
        <v>High Value</v>
      </c>
      <c r="R1018" t="str" cm="1">
        <f t="array" ref="R1018">_xlfn.IFS(I1018&lt;500,"High Risk",I1018&lt;650,"Medium Risk",I1018&lt;750,"Low Risk",I1018&gt;=750,"Very Low Risk")</f>
        <v>Medium Risk</v>
      </c>
    </row>
    <row r="1019" spans="1:18">
      <c r="A1019" t="s">
        <v>1051</v>
      </c>
      <c r="B1019">
        <v>42</v>
      </c>
      <c r="C1019" t="s">
        <v>15</v>
      </c>
      <c r="D1019" t="s">
        <v>37</v>
      </c>
      <c r="E1019" t="s">
        <v>27</v>
      </c>
      <c r="F1019" t="s">
        <v>31</v>
      </c>
      <c r="G1019">
        <v>69505.02</v>
      </c>
      <c r="H1019">
        <v>61265.05</v>
      </c>
      <c r="I1019">
        <v>431</v>
      </c>
      <c r="J1019">
        <v>44904.76</v>
      </c>
      <c r="K1019" t="s">
        <v>19</v>
      </c>
      <c r="L1019">
        <v>43</v>
      </c>
      <c r="M1019" s="1">
        <v>45050</v>
      </c>
      <c r="N1019" t="s">
        <v>35</v>
      </c>
      <c r="O1019" t="str" cm="1">
        <f t="array" ref="O1019">_xlfn.IFS(L1019&lt;=15, "Low Engagement", L1019&lt;=35, "Active", L1019&lt;=60, "Highly Active", L1019&gt;60, "Power User")</f>
        <v>Highly Active</v>
      </c>
      <c r="P1019" t="str" cm="1">
        <f t="array" ref="P1019">_xlfn.IFS(B1019&lt;=25,"Youth",B1019&lt;=35,"Young Adult",B1019&lt;=50,"Adult",B1019&lt;=70,"Senior")</f>
        <v>Adult</v>
      </c>
      <c r="Q1019" t="str" cm="1">
        <f t="array" ref="Q1019">_xlfn.IFS(G1019&lt;10000,"Low Value",G1019&lt;=50000,"Mid Value",G1019&lt;=150000,"High Value",G1019&gt;150000,"Premium")</f>
        <v>High Value</v>
      </c>
      <c r="R1019" t="str" cm="1">
        <f t="array" ref="R1019">_xlfn.IFS(I1019&lt;500,"High Risk",I1019&lt;650,"Medium Risk",I1019&lt;750,"Low Risk",I1019&gt;=750,"Very Low Risk")</f>
        <v>High Risk</v>
      </c>
    </row>
    <row r="1020" spans="1:18">
      <c r="A1020" t="s">
        <v>1052</v>
      </c>
      <c r="B1020">
        <v>21</v>
      </c>
      <c r="C1020" t="s">
        <v>15</v>
      </c>
      <c r="D1020" t="s">
        <v>16</v>
      </c>
      <c r="E1020" t="s">
        <v>24</v>
      </c>
      <c r="F1020" t="s">
        <v>18</v>
      </c>
      <c r="G1020">
        <v>18687.62</v>
      </c>
      <c r="H1020">
        <v>1078.33</v>
      </c>
      <c r="I1020">
        <v>720</v>
      </c>
      <c r="J1020">
        <v>302417.26</v>
      </c>
      <c r="K1020" t="s">
        <v>38</v>
      </c>
      <c r="L1020">
        <v>41</v>
      </c>
      <c r="M1020" s="1">
        <v>43817</v>
      </c>
      <c r="N1020" t="s">
        <v>20</v>
      </c>
      <c r="O1020" t="str" cm="1">
        <f t="array" ref="O1020">_xlfn.IFS(L1020&lt;=15, "Low Engagement", L1020&lt;=35, "Active", L1020&lt;=60, "Highly Active", L1020&gt;60, "Power User")</f>
        <v>Highly Active</v>
      </c>
      <c r="P1020" t="str" cm="1">
        <f t="array" ref="P1020">_xlfn.IFS(B1020&lt;=25,"Youth",B1020&lt;=35,"Young Adult",B1020&lt;=50,"Adult",B1020&lt;=70,"Senior")</f>
        <v>Youth</v>
      </c>
      <c r="Q1020" t="str" cm="1">
        <f t="array" ref="Q1020">_xlfn.IFS(G1020&lt;10000,"Low Value",G1020&lt;=50000,"Mid Value",G1020&lt;=150000,"High Value",G1020&gt;150000,"Premium")</f>
        <v>Mid Value</v>
      </c>
      <c r="R1020" t="str" cm="1">
        <f t="array" ref="R1020">_xlfn.IFS(I1020&lt;500,"High Risk",I1020&lt;650,"Medium Risk",I1020&lt;750,"Low Risk",I1020&gt;=750,"Very Low Risk")</f>
        <v>Low Risk</v>
      </c>
    </row>
    <row r="1021" spans="1:18">
      <c r="A1021" t="s">
        <v>1053</v>
      </c>
      <c r="B1021">
        <v>27</v>
      </c>
      <c r="C1021" t="s">
        <v>22</v>
      </c>
      <c r="D1021" t="s">
        <v>37</v>
      </c>
      <c r="E1021" t="s">
        <v>27</v>
      </c>
      <c r="F1021" t="s">
        <v>45</v>
      </c>
      <c r="G1021">
        <v>394399.59</v>
      </c>
      <c r="H1021">
        <v>127463.34</v>
      </c>
      <c r="I1021">
        <v>684</v>
      </c>
      <c r="J1021">
        <v>106943.1</v>
      </c>
      <c r="K1021" t="s">
        <v>25</v>
      </c>
      <c r="L1021">
        <v>36</v>
      </c>
      <c r="M1021" s="1">
        <v>43560</v>
      </c>
      <c r="N1021" t="s">
        <v>20</v>
      </c>
      <c r="O1021" t="str" cm="1">
        <f t="array" ref="O1021">_xlfn.IFS(L1021&lt;=15, "Low Engagement", L1021&lt;=35, "Active", L1021&lt;=60, "Highly Active", L1021&gt;60, "Power User")</f>
        <v>Highly Active</v>
      </c>
      <c r="P1021" t="str" cm="1">
        <f t="array" ref="P1021">_xlfn.IFS(B1021&lt;=25,"Youth",B1021&lt;=35,"Young Adult",B1021&lt;=50,"Adult",B1021&lt;=70,"Senior")</f>
        <v>Young Adult</v>
      </c>
      <c r="Q1021" t="str" cm="1">
        <f t="array" ref="Q1021">_xlfn.IFS(G1021&lt;10000,"Low Value",G1021&lt;=50000,"Mid Value",G1021&lt;=150000,"High Value",G1021&gt;150000,"Premium")</f>
        <v>Premium</v>
      </c>
      <c r="R1021" t="str" cm="1">
        <f t="array" ref="R1021">_xlfn.IFS(I1021&lt;500,"High Risk",I1021&lt;650,"Medium Risk",I1021&lt;750,"Low Risk",I1021&gt;=750,"Very Low Risk")</f>
        <v>Low Risk</v>
      </c>
    </row>
    <row r="1022" spans="1:18">
      <c r="A1022" t="s">
        <v>1054</v>
      </c>
      <c r="B1022">
        <v>20</v>
      </c>
      <c r="C1022" t="s">
        <v>15</v>
      </c>
      <c r="D1022" t="s">
        <v>16</v>
      </c>
      <c r="E1022" t="s">
        <v>27</v>
      </c>
      <c r="F1022" t="s">
        <v>18</v>
      </c>
      <c r="G1022">
        <v>78845.86</v>
      </c>
      <c r="H1022">
        <v>147061.92000000001</v>
      </c>
      <c r="I1022">
        <v>497</v>
      </c>
      <c r="J1022">
        <v>31568.17</v>
      </c>
      <c r="K1022" t="s">
        <v>25</v>
      </c>
      <c r="L1022">
        <v>35</v>
      </c>
      <c r="M1022" s="1">
        <v>44432</v>
      </c>
      <c r="N1022" t="s">
        <v>20</v>
      </c>
      <c r="O1022" t="str" cm="1">
        <f t="array" ref="O1022">_xlfn.IFS(L1022&lt;=15, "Low Engagement", L1022&lt;=35, "Active", L1022&lt;=60, "Highly Active", L1022&gt;60, "Power User")</f>
        <v>Active</v>
      </c>
      <c r="P1022" t="str" cm="1">
        <f t="array" ref="P1022">_xlfn.IFS(B1022&lt;=25,"Youth",B1022&lt;=35,"Young Adult",B1022&lt;=50,"Adult",B1022&lt;=70,"Senior")</f>
        <v>Youth</v>
      </c>
      <c r="Q1022" t="str" cm="1">
        <f t="array" ref="Q1022">_xlfn.IFS(G1022&lt;10000,"Low Value",G1022&lt;=50000,"Mid Value",G1022&lt;=150000,"High Value",G1022&gt;150000,"Premium")</f>
        <v>High Value</v>
      </c>
      <c r="R1022" t="str" cm="1">
        <f t="array" ref="R1022">_xlfn.IFS(I1022&lt;500,"High Risk",I1022&lt;650,"Medium Risk",I1022&lt;750,"Low Risk",I1022&gt;=750,"Very Low Risk")</f>
        <v>High Risk</v>
      </c>
    </row>
    <row r="1023" spans="1:18">
      <c r="A1023" t="s">
        <v>1055</v>
      </c>
      <c r="B1023">
        <v>58</v>
      </c>
      <c r="C1023" t="s">
        <v>15</v>
      </c>
      <c r="D1023" t="s">
        <v>29</v>
      </c>
      <c r="E1023" t="s">
        <v>17</v>
      </c>
      <c r="F1023" t="s">
        <v>18</v>
      </c>
      <c r="G1023">
        <v>57089.84</v>
      </c>
      <c r="H1023">
        <v>111321.92</v>
      </c>
      <c r="I1023">
        <v>346</v>
      </c>
      <c r="J1023">
        <v>48780.59</v>
      </c>
      <c r="K1023" t="s">
        <v>19</v>
      </c>
      <c r="L1023">
        <v>43</v>
      </c>
      <c r="M1023" s="1">
        <v>43241</v>
      </c>
      <c r="N1023" t="s">
        <v>35</v>
      </c>
      <c r="O1023" t="str" cm="1">
        <f t="array" ref="O1023">_xlfn.IFS(L1023&lt;=15, "Low Engagement", L1023&lt;=35, "Active", L1023&lt;=60, "Highly Active", L1023&gt;60, "Power User")</f>
        <v>Highly Active</v>
      </c>
      <c r="P1023" t="str" cm="1">
        <f t="array" ref="P1023">_xlfn.IFS(B1023&lt;=25,"Youth",B1023&lt;=35,"Young Adult",B1023&lt;=50,"Adult",B1023&lt;=70,"Senior")</f>
        <v>Senior</v>
      </c>
      <c r="Q1023" t="str" cm="1">
        <f t="array" ref="Q1023">_xlfn.IFS(G1023&lt;10000,"Low Value",G1023&lt;=50000,"Mid Value",G1023&lt;=150000,"High Value",G1023&gt;150000,"Premium")</f>
        <v>High Value</v>
      </c>
      <c r="R1023" t="str" cm="1">
        <f t="array" ref="R1023">_xlfn.IFS(I1023&lt;500,"High Risk",I1023&lt;650,"Medium Risk",I1023&lt;750,"Low Risk",I1023&gt;=750,"Very Low Risk")</f>
        <v>High Risk</v>
      </c>
    </row>
    <row r="1024" spans="1:18">
      <c r="A1024" t="s">
        <v>1056</v>
      </c>
      <c r="B1024">
        <v>62</v>
      </c>
      <c r="C1024" t="s">
        <v>22</v>
      </c>
      <c r="D1024" t="s">
        <v>37</v>
      </c>
      <c r="E1024" t="s">
        <v>24</v>
      </c>
      <c r="F1024" t="s">
        <v>31</v>
      </c>
      <c r="G1024">
        <v>191676.15</v>
      </c>
      <c r="H1024">
        <v>12271.68</v>
      </c>
      <c r="I1024">
        <v>502</v>
      </c>
      <c r="J1024">
        <v>186041.04</v>
      </c>
      <c r="K1024" t="s">
        <v>38</v>
      </c>
      <c r="L1024">
        <v>3</v>
      </c>
      <c r="M1024" s="1">
        <v>44700</v>
      </c>
      <c r="N1024" t="s">
        <v>20</v>
      </c>
      <c r="O1024" t="str" cm="1">
        <f t="array" ref="O1024">_xlfn.IFS(L1024&lt;=15, "Low Engagement", L1024&lt;=35, "Active", L1024&lt;=60, "Highly Active", L1024&gt;60, "Power User")</f>
        <v>Low Engagement</v>
      </c>
      <c r="P1024" t="str" cm="1">
        <f t="array" ref="P1024">_xlfn.IFS(B1024&lt;=25,"Youth",B1024&lt;=35,"Young Adult",B1024&lt;=50,"Adult",B1024&lt;=70,"Senior")</f>
        <v>Senior</v>
      </c>
      <c r="Q1024" t="str" cm="1">
        <f t="array" ref="Q1024">_xlfn.IFS(G1024&lt;10000,"Low Value",G1024&lt;=50000,"Mid Value",G1024&lt;=150000,"High Value",G1024&gt;150000,"Premium")</f>
        <v>Premium</v>
      </c>
      <c r="R1024" t="str" cm="1">
        <f t="array" ref="R1024">_xlfn.IFS(I1024&lt;500,"High Risk",I1024&lt;650,"Medium Risk",I1024&lt;750,"Low Risk",I1024&gt;=750,"Very Low Risk")</f>
        <v>Medium Risk</v>
      </c>
    </row>
    <row r="1025" spans="1:18">
      <c r="A1025" t="s">
        <v>1057</v>
      </c>
      <c r="B1025">
        <v>35</v>
      </c>
      <c r="C1025" t="s">
        <v>22</v>
      </c>
      <c r="D1025" t="s">
        <v>23</v>
      </c>
      <c r="E1025" t="s">
        <v>17</v>
      </c>
      <c r="F1025" t="s">
        <v>31</v>
      </c>
      <c r="G1025">
        <v>67041.84</v>
      </c>
      <c r="H1025">
        <v>34604.019999999997</v>
      </c>
      <c r="I1025">
        <v>560</v>
      </c>
      <c r="J1025">
        <v>57036.1</v>
      </c>
      <c r="K1025" t="s">
        <v>38</v>
      </c>
      <c r="L1025">
        <v>58</v>
      </c>
      <c r="M1025" s="1">
        <v>45061</v>
      </c>
      <c r="N1025" t="s">
        <v>20</v>
      </c>
      <c r="O1025" t="str" cm="1">
        <f t="array" ref="O1025">_xlfn.IFS(L1025&lt;=15, "Low Engagement", L1025&lt;=35, "Active", L1025&lt;=60, "Highly Active", L1025&gt;60, "Power User")</f>
        <v>Highly Active</v>
      </c>
      <c r="P1025" t="str" cm="1">
        <f t="array" ref="P1025">_xlfn.IFS(B1025&lt;=25,"Youth",B1025&lt;=35,"Young Adult",B1025&lt;=50,"Adult",B1025&lt;=70,"Senior")</f>
        <v>Young Adult</v>
      </c>
      <c r="Q1025" t="str" cm="1">
        <f t="array" ref="Q1025">_xlfn.IFS(G1025&lt;10000,"Low Value",G1025&lt;=50000,"Mid Value",G1025&lt;=150000,"High Value",G1025&gt;150000,"Premium")</f>
        <v>High Value</v>
      </c>
      <c r="R1025" t="str" cm="1">
        <f t="array" ref="R1025">_xlfn.IFS(I1025&lt;500,"High Risk",I1025&lt;650,"Medium Risk",I1025&lt;750,"Low Risk",I1025&gt;=750,"Very Low Risk")</f>
        <v>Medium Risk</v>
      </c>
    </row>
    <row r="1026" spans="1:18">
      <c r="A1026" t="s">
        <v>1058</v>
      </c>
      <c r="B1026">
        <v>64</v>
      </c>
      <c r="C1026" t="s">
        <v>15</v>
      </c>
      <c r="D1026" t="s">
        <v>16</v>
      </c>
      <c r="E1026" t="s">
        <v>17</v>
      </c>
      <c r="F1026" t="s">
        <v>33</v>
      </c>
      <c r="G1026">
        <v>40746.67</v>
      </c>
      <c r="H1026">
        <v>47802.14</v>
      </c>
      <c r="I1026">
        <v>323</v>
      </c>
      <c r="J1026">
        <v>39632.730000000003</v>
      </c>
      <c r="K1026" t="s">
        <v>19</v>
      </c>
      <c r="L1026">
        <v>18</v>
      </c>
      <c r="M1026" s="1">
        <v>44435</v>
      </c>
      <c r="N1026" t="s">
        <v>20</v>
      </c>
      <c r="O1026" t="str" cm="1">
        <f t="array" ref="O1026">_xlfn.IFS(L1026&lt;=15, "Low Engagement", L1026&lt;=35, "Active", L1026&lt;=60, "Highly Active", L1026&gt;60, "Power User")</f>
        <v>Active</v>
      </c>
      <c r="P1026" t="str" cm="1">
        <f t="array" ref="P1026">_xlfn.IFS(B1026&lt;=25,"Youth",B1026&lt;=35,"Young Adult",B1026&lt;=50,"Adult",B1026&lt;=70,"Senior")</f>
        <v>Senior</v>
      </c>
      <c r="Q1026" t="str" cm="1">
        <f t="array" ref="Q1026">_xlfn.IFS(G1026&lt;10000,"Low Value",G1026&lt;=50000,"Mid Value",G1026&lt;=150000,"High Value",G1026&gt;150000,"Premium")</f>
        <v>Mid Value</v>
      </c>
      <c r="R1026" t="str" cm="1">
        <f t="array" ref="R1026">_xlfn.IFS(I1026&lt;500,"High Risk",I1026&lt;650,"Medium Risk",I1026&lt;750,"Low Risk",I1026&gt;=750,"Very Low Risk")</f>
        <v>High Risk</v>
      </c>
    </row>
    <row r="1027" spans="1:18">
      <c r="A1027" t="s">
        <v>1059</v>
      </c>
      <c r="B1027">
        <v>53</v>
      </c>
      <c r="C1027" t="s">
        <v>15</v>
      </c>
      <c r="D1027" t="s">
        <v>37</v>
      </c>
      <c r="E1027" t="s">
        <v>27</v>
      </c>
      <c r="F1027" t="s">
        <v>18</v>
      </c>
      <c r="G1027">
        <v>68069.210000000006</v>
      </c>
      <c r="H1027">
        <v>149298.31</v>
      </c>
      <c r="I1027">
        <v>639</v>
      </c>
      <c r="J1027">
        <v>169693.58</v>
      </c>
      <c r="K1027" t="s">
        <v>19</v>
      </c>
      <c r="L1027">
        <v>58</v>
      </c>
      <c r="M1027" s="1">
        <v>43183</v>
      </c>
      <c r="N1027" t="s">
        <v>20</v>
      </c>
      <c r="O1027" t="str" cm="1">
        <f t="array" ref="O1027">_xlfn.IFS(L1027&lt;=15, "Low Engagement", L1027&lt;=35, "Active", L1027&lt;=60, "Highly Active", L1027&gt;60, "Power User")</f>
        <v>Highly Active</v>
      </c>
      <c r="P1027" t="str" cm="1">
        <f t="array" ref="P1027">_xlfn.IFS(B1027&lt;=25,"Youth",B1027&lt;=35,"Young Adult",B1027&lt;=50,"Adult",B1027&lt;=70,"Senior")</f>
        <v>Senior</v>
      </c>
      <c r="Q1027" t="str" cm="1">
        <f t="array" ref="Q1027">_xlfn.IFS(G1027&lt;10000,"Low Value",G1027&lt;=50000,"Mid Value",G1027&lt;=150000,"High Value",G1027&gt;150000,"Premium")</f>
        <v>High Value</v>
      </c>
      <c r="R1027" t="str" cm="1">
        <f t="array" ref="R1027">_xlfn.IFS(I1027&lt;500,"High Risk",I1027&lt;650,"Medium Risk",I1027&lt;750,"Low Risk",I1027&gt;=750,"Very Low Risk")</f>
        <v>Medium Risk</v>
      </c>
    </row>
    <row r="1028" spans="1:18">
      <c r="A1028" t="s">
        <v>1060</v>
      </c>
      <c r="B1028">
        <v>64</v>
      </c>
      <c r="C1028" t="s">
        <v>15</v>
      </c>
      <c r="D1028" t="s">
        <v>16</v>
      </c>
      <c r="E1028" t="s">
        <v>17</v>
      </c>
      <c r="F1028" t="s">
        <v>18</v>
      </c>
      <c r="G1028">
        <v>76082.460000000006</v>
      </c>
      <c r="H1028">
        <v>123059.52</v>
      </c>
      <c r="I1028">
        <v>711</v>
      </c>
      <c r="J1028">
        <v>350507.66</v>
      </c>
      <c r="K1028" t="s">
        <v>25</v>
      </c>
      <c r="L1028">
        <v>51</v>
      </c>
      <c r="M1028" s="1">
        <v>44645</v>
      </c>
      <c r="N1028" t="s">
        <v>20</v>
      </c>
      <c r="O1028" t="str" cm="1">
        <f t="array" ref="O1028">_xlfn.IFS(L1028&lt;=15, "Low Engagement", L1028&lt;=35, "Active", L1028&lt;=60, "Highly Active", L1028&gt;60, "Power User")</f>
        <v>Highly Active</v>
      </c>
      <c r="P1028" t="str" cm="1">
        <f t="array" ref="P1028">_xlfn.IFS(B1028&lt;=25,"Youth",B1028&lt;=35,"Young Adult",B1028&lt;=50,"Adult",B1028&lt;=70,"Senior")</f>
        <v>Senior</v>
      </c>
      <c r="Q1028" t="str" cm="1">
        <f t="array" ref="Q1028">_xlfn.IFS(G1028&lt;10000,"Low Value",G1028&lt;=50000,"Mid Value",G1028&lt;=150000,"High Value",G1028&gt;150000,"Premium")</f>
        <v>High Value</v>
      </c>
      <c r="R1028" t="str" cm="1">
        <f t="array" ref="R1028">_xlfn.IFS(I1028&lt;500,"High Risk",I1028&lt;650,"Medium Risk",I1028&lt;750,"Low Risk",I1028&gt;=750,"Very Low Risk")</f>
        <v>Low Risk</v>
      </c>
    </row>
    <row r="1029" spans="1:18">
      <c r="A1029" t="s">
        <v>1061</v>
      </c>
      <c r="B1029">
        <v>39</v>
      </c>
      <c r="C1029" t="s">
        <v>22</v>
      </c>
      <c r="D1029" t="s">
        <v>16</v>
      </c>
      <c r="E1029" t="s">
        <v>17</v>
      </c>
      <c r="F1029" t="s">
        <v>18</v>
      </c>
      <c r="G1029">
        <v>23265.69</v>
      </c>
      <c r="H1029">
        <v>207973.53</v>
      </c>
      <c r="I1029">
        <v>560</v>
      </c>
      <c r="J1029">
        <v>143030.34</v>
      </c>
      <c r="K1029" t="s">
        <v>25</v>
      </c>
      <c r="L1029">
        <v>46</v>
      </c>
      <c r="M1029" s="1">
        <v>43164</v>
      </c>
      <c r="N1029" t="s">
        <v>20</v>
      </c>
      <c r="O1029" t="str" cm="1">
        <f t="array" ref="O1029">_xlfn.IFS(L1029&lt;=15, "Low Engagement", L1029&lt;=35, "Active", L1029&lt;=60, "Highly Active", L1029&gt;60, "Power User")</f>
        <v>Highly Active</v>
      </c>
      <c r="P1029" t="str" cm="1">
        <f t="array" ref="P1029">_xlfn.IFS(B1029&lt;=25,"Youth",B1029&lt;=35,"Young Adult",B1029&lt;=50,"Adult",B1029&lt;=70,"Senior")</f>
        <v>Adult</v>
      </c>
      <c r="Q1029" t="str" cm="1">
        <f t="array" ref="Q1029">_xlfn.IFS(G1029&lt;10000,"Low Value",G1029&lt;=50000,"Mid Value",G1029&lt;=150000,"High Value",G1029&gt;150000,"Premium")</f>
        <v>Mid Value</v>
      </c>
      <c r="R1029" t="str" cm="1">
        <f t="array" ref="R1029">_xlfn.IFS(I1029&lt;500,"High Risk",I1029&lt;650,"Medium Risk",I1029&lt;750,"Low Risk",I1029&gt;=750,"Very Low Risk")</f>
        <v>Medium Risk</v>
      </c>
    </row>
    <row r="1030" spans="1:18">
      <c r="A1030" t="s">
        <v>1062</v>
      </c>
      <c r="B1030">
        <v>51</v>
      </c>
      <c r="C1030" t="s">
        <v>15</v>
      </c>
      <c r="D1030" t="s">
        <v>37</v>
      </c>
      <c r="E1030" t="s">
        <v>47</v>
      </c>
      <c r="F1030" t="s">
        <v>18</v>
      </c>
      <c r="G1030">
        <v>8584.4699999999993</v>
      </c>
      <c r="H1030">
        <v>25793.03</v>
      </c>
      <c r="I1030">
        <v>585</v>
      </c>
      <c r="J1030">
        <v>83512.59</v>
      </c>
      <c r="K1030" t="s">
        <v>25</v>
      </c>
      <c r="L1030">
        <v>56</v>
      </c>
      <c r="M1030" s="1">
        <v>45045</v>
      </c>
      <c r="N1030" t="s">
        <v>20</v>
      </c>
      <c r="O1030" t="str" cm="1">
        <f t="array" ref="O1030">_xlfn.IFS(L1030&lt;=15, "Low Engagement", L1030&lt;=35, "Active", L1030&lt;=60, "Highly Active", L1030&gt;60, "Power User")</f>
        <v>Highly Active</v>
      </c>
      <c r="P1030" t="str" cm="1">
        <f t="array" ref="P1030">_xlfn.IFS(B1030&lt;=25,"Youth",B1030&lt;=35,"Young Adult",B1030&lt;=50,"Adult",B1030&lt;=70,"Senior")</f>
        <v>Senior</v>
      </c>
      <c r="Q1030" t="str" cm="1">
        <f t="array" ref="Q1030">_xlfn.IFS(G1030&lt;10000,"Low Value",G1030&lt;=50000,"Mid Value",G1030&lt;=150000,"High Value",G1030&gt;150000,"Premium")</f>
        <v>Low Value</v>
      </c>
      <c r="R1030" t="str" cm="1">
        <f t="array" ref="R1030">_xlfn.IFS(I1030&lt;500,"High Risk",I1030&lt;650,"Medium Risk",I1030&lt;750,"Low Risk",I1030&gt;=750,"Very Low Risk")</f>
        <v>Medium Risk</v>
      </c>
    </row>
    <row r="1031" spans="1:18">
      <c r="A1031" t="s">
        <v>1063</v>
      </c>
      <c r="B1031">
        <v>64</v>
      </c>
      <c r="C1031" t="s">
        <v>15</v>
      </c>
      <c r="D1031" t="s">
        <v>29</v>
      </c>
      <c r="E1031" t="s">
        <v>27</v>
      </c>
      <c r="F1031" t="s">
        <v>18</v>
      </c>
      <c r="G1031">
        <v>81241.13</v>
      </c>
      <c r="H1031">
        <v>174945.81</v>
      </c>
      <c r="I1031">
        <v>812</v>
      </c>
      <c r="J1031">
        <v>453833.14</v>
      </c>
      <c r="K1031" t="s">
        <v>38</v>
      </c>
      <c r="L1031">
        <v>43</v>
      </c>
      <c r="M1031" s="1">
        <v>43607</v>
      </c>
      <c r="N1031" t="s">
        <v>20</v>
      </c>
      <c r="O1031" t="str" cm="1">
        <f t="array" ref="O1031">_xlfn.IFS(L1031&lt;=15, "Low Engagement", L1031&lt;=35, "Active", L1031&lt;=60, "Highly Active", L1031&gt;60, "Power User")</f>
        <v>Highly Active</v>
      </c>
      <c r="P1031" t="str" cm="1">
        <f t="array" ref="P1031">_xlfn.IFS(B1031&lt;=25,"Youth",B1031&lt;=35,"Young Adult",B1031&lt;=50,"Adult",B1031&lt;=70,"Senior")</f>
        <v>Senior</v>
      </c>
      <c r="Q1031" t="str" cm="1">
        <f t="array" ref="Q1031">_xlfn.IFS(G1031&lt;10000,"Low Value",G1031&lt;=50000,"Mid Value",G1031&lt;=150000,"High Value",G1031&gt;150000,"Premium")</f>
        <v>High Value</v>
      </c>
      <c r="R1031" t="str" cm="1">
        <f t="array" ref="R1031">_xlfn.IFS(I1031&lt;500,"High Risk",I1031&lt;650,"Medium Risk",I1031&lt;750,"Low Risk",I1031&gt;=750,"Very Low Risk")</f>
        <v>Very Low Risk</v>
      </c>
    </row>
    <row r="1032" spans="1:18">
      <c r="A1032" t="s">
        <v>1064</v>
      </c>
      <c r="B1032">
        <v>25</v>
      </c>
      <c r="C1032" t="s">
        <v>15</v>
      </c>
      <c r="D1032" t="s">
        <v>37</v>
      </c>
      <c r="E1032" t="s">
        <v>27</v>
      </c>
      <c r="F1032" t="s">
        <v>45</v>
      </c>
      <c r="G1032">
        <v>489425.89</v>
      </c>
      <c r="H1032">
        <v>59268.5</v>
      </c>
      <c r="I1032">
        <v>385</v>
      </c>
      <c r="J1032">
        <v>47520.01</v>
      </c>
      <c r="K1032" t="s">
        <v>25</v>
      </c>
      <c r="L1032">
        <v>24</v>
      </c>
      <c r="M1032" s="1">
        <v>43509</v>
      </c>
      <c r="N1032" t="s">
        <v>20</v>
      </c>
      <c r="O1032" t="str" cm="1">
        <f t="array" ref="O1032">_xlfn.IFS(L1032&lt;=15, "Low Engagement", L1032&lt;=35, "Active", L1032&lt;=60, "Highly Active", L1032&gt;60, "Power User")</f>
        <v>Active</v>
      </c>
      <c r="P1032" t="str" cm="1">
        <f t="array" ref="P1032">_xlfn.IFS(B1032&lt;=25,"Youth",B1032&lt;=35,"Young Adult",B1032&lt;=50,"Adult",B1032&lt;=70,"Senior")</f>
        <v>Youth</v>
      </c>
      <c r="Q1032" t="str" cm="1">
        <f t="array" ref="Q1032">_xlfn.IFS(G1032&lt;10000,"Low Value",G1032&lt;=50000,"Mid Value",G1032&lt;=150000,"High Value",G1032&gt;150000,"Premium")</f>
        <v>Premium</v>
      </c>
      <c r="R1032" t="str" cm="1">
        <f t="array" ref="R1032">_xlfn.IFS(I1032&lt;500,"High Risk",I1032&lt;650,"Medium Risk",I1032&lt;750,"Low Risk",I1032&gt;=750,"Very Low Risk")</f>
        <v>High Risk</v>
      </c>
    </row>
    <row r="1033" spans="1:18">
      <c r="A1033" t="s">
        <v>1065</v>
      </c>
      <c r="B1033">
        <v>57</v>
      </c>
      <c r="C1033" t="s">
        <v>22</v>
      </c>
      <c r="D1033" t="s">
        <v>23</v>
      </c>
      <c r="E1033" t="s">
        <v>27</v>
      </c>
      <c r="F1033" t="s">
        <v>31</v>
      </c>
      <c r="G1033">
        <v>130711.1</v>
      </c>
      <c r="H1033">
        <v>112668.55</v>
      </c>
      <c r="I1033">
        <v>729</v>
      </c>
      <c r="J1033">
        <v>207087.14</v>
      </c>
      <c r="K1033" t="s">
        <v>38</v>
      </c>
      <c r="L1033">
        <v>32</v>
      </c>
      <c r="M1033" s="1">
        <v>44819</v>
      </c>
      <c r="N1033" t="s">
        <v>20</v>
      </c>
      <c r="O1033" t="str" cm="1">
        <f t="array" ref="O1033">_xlfn.IFS(L1033&lt;=15, "Low Engagement", L1033&lt;=35, "Active", L1033&lt;=60, "Highly Active", L1033&gt;60, "Power User")</f>
        <v>Active</v>
      </c>
      <c r="P1033" t="str" cm="1">
        <f t="array" ref="P1033">_xlfn.IFS(B1033&lt;=25,"Youth",B1033&lt;=35,"Young Adult",B1033&lt;=50,"Adult",B1033&lt;=70,"Senior")</f>
        <v>Senior</v>
      </c>
      <c r="Q1033" t="str" cm="1">
        <f t="array" ref="Q1033">_xlfn.IFS(G1033&lt;10000,"Low Value",G1033&lt;=50000,"Mid Value",G1033&lt;=150000,"High Value",G1033&gt;150000,"Premium")</f>
        <v>High Value</v>
      </c>
      <c r="R1033" t="str" cm="1">
        <f t="array" ref="R1033">_xlfn.IFS(I1033&lt;500,"High Risk",I1033&lt;650,"Medium Risk",I1033&lt;750,"Low Risk",I1033&gt;=750,"Very Low Risk")</f>
        <v>Low Risk</v>
      </c>
    </row>
    <row r="1034" spans="1:18">
      <c r="A1034" t="s">
        <v>1066</v>
      </c>
      <c r="B1034">
        <v>66</v>
      </c>
      <c r="C1034" t="s">
        <v>22</v>
      </c>
      <c r="D1034" t="s">
        <v>23</v>
      </c>
      <c r="E1034" t="s">
        <v>27</v>
      </c>
      <c r="F1034" t="s">
        <v>45</v>
      </c>
      <c r="G1034">
        <v>175040.11</v>
      </c>
      <c r="H1034">
        <v>154767.54</v>
      </c>
      <c r="I1034">
        <v>330</v>
      </c>
      <c r="J1034">
        <v>10697.89</v>
      </c>
      <c r="K1034" t="s">
        <v>19</v>
      </c>
      <c r="L1034">
        <v>34</v>
      </c>
      <c r="M1034" s="1">
        <v>43142</v>
      </c>
      <c r="N1034" t="s">
        <v>35</v>
      </c>
      <c r="O1034" t="str" cm="1">
        <f t="array" ref="O1034">_xlfn.IFS(L1034&lt;=15, "Low Engagement", L1034&lt;=35, "Active", L1034&lt;=60, "Highly Active", L1034&gt;60, "Power User")</f>
        <v>Active</v>
      </c>
      <c r="P1034" t="str" cm="1">
        <f t="array" ref="P1034">_xlfn.IFS(B1034&lt;=25,"Youth",B1034&lt;=35,"Young Adult",B1034&lt;=50,"Adult",B1034&lt;=70,"Senior")</f>
        <v>Senior</v>
      </c>
      <c r="Q1034" t="str" cm="1">
        <f t="array" ref="Q1034">_xlfn.IFS(G1034&lt;10000,"Low Value",G1034&lt;=50000,"Mid Value",G1034&lt;=150000,"High Value",G1034&gt;150000,"Premium")</f>
        <v>Premium</v>
      </c>
      <c r="R1034" t="str" cm="1">
        <f t="array" ref="R1034">_xlfn.IFS(I1034&lt;500,"High Risk",I1034&lt;650,"Medium Risk",I1034&lt;750,"Low Risk",I1034&gt;=750,"Very Low Risk")</f>
        <v>High Risk</v>
      </c>
    </row>
    <row r="1035" spans="1:18">
      <c r="A1035" t="s">
        <v>1067</v>
      </c>
      <c r="B1035">
        <v>61</v>
      </c>
      <c r="C1035" t="s">
        <v>15</v>
      </c>
      <c r="D1035" t="s">
        <v>23</v>
      </c>
      <c r="E1035" t="s">
        <v>24</v>
      </c>
      <c r="F1035" t="s">
        <v>33</v>
      </c>
      <c r="G1035">
        <v>149534.17000000001</v>
      </c>
      <c r="H1035">
        <v>15479.61</v>
      </c>
      <c r="I1035">
        <v>739</v>
      </c>
      <c r="J1035">
        <v>463265.74</v>
      </c>
      <c r="K1035" t="s">
        <v>25</v>
      </c>
      <c r="L1035">
        <v>59</v>
      </c>
      <c r="M1035" s="1">
        <v>44373</v>
      </c>
      <c r="N1035" t="s">
        <v>35</v>
      </c>
      <c r="O1035" t="str" cm="1">
        <f t="array" ref="O1035">_xlfn.IFS(L1035&lt;=15, "Low Engagement", L1035&lt;=35, "Active", L1035&lt;=60, "Highly Active", L1035&gt;60, "Power User")</f>
        <v>Highly Active</v>
      </c>
      <c r="P1035" t="str" cm="1">
        <f t="array" ref="P1035">_xlfn.IFS(B1035&lt;=25,"Youth",B1035&lt;=35,"Young Adult",B1035&lt;=50,"Adult",B1035&lt;=70,"Senior")</f>
        <v>Senior</v>
      </c>
      <c r="Q1035" t="str" cm="1">
        <f t="array" ref="Q1035">_xlfn.IFS(G1035&lt;10000,"Low Value",G1035&lt;=50000,"Mid Value",G1035&lt;=150000,"High Value",G1035&gt;150000,"Premium")</f>
        <v>High Value</v>
      </c>
      <c r="R1035" t="str" cm="1">
        <f t="array" ref="R1035">_xlfn.IFS(I1035&lt;500,"High Risk",I1035&lt;650,"Medium Risk",I1035&lt;750,"Low Risk",I1035&gt;=750,"Very Low Risk")</f>
        <v>Low Risk</v>
      </c>
    </row>
    <row r="1036" spans="1:18">
      <c r="A1036" t="s">
        <v>1068</v>
      </c>
      <c r="B1036">
        <v>36</v>
      </c>
      <c r="C1036" t="s">
        <v>15</v>
      </c>
      <c r="D1036" t="s">
        <v>29</v>
      </c>
      <c r="E1036" t="s">
        <v>27</v>
      </c>
      <c r="F1036" t="s">
        <v>45</v>
      </c>
      <c r="G1036">
        <v>451969.99</v>
      </c>
      <c r="H1036">
        <v>163394.92000000001</v>
      </c>
      <c r="I1036">
        <v>648</v>
      </c>
      <c r="J1036">
        <v>195556.99</v>
      </c>
      <c r="K1036" t="s">
        <v>38</v>
      </c>
      <c r="L1036">
        <v>2</v>
      </c>
      <c r="M1036" s="1">
        <v>43413</v>
      </c>
      <c r="N1036" t="s">
        <v>20</v>
      </c>
      <c r="O1036" t="str" cm="1">
        <f t="array" ref="O1036">_xlfn.IFS(L1036&lt;=15, "Low Engagement", L1036&lt;=35, "Active", L1036&lt;=60, "Highly Active", L1036&gt;60, "Power User")</f>
        <v>Low Engagement</v>
      </c>
      <c r="P1036" t="str" cm="1">
        <f t="array" ref="P1036">_xlfn.IFS(B1036&lt;=25,"Youth",B1036&lt;=35,"Young Adult",B1036&lt;=50,"Adult",B1036&lt;=70,"Senior")</f>
        <v>Adult</v>
      </c>
      <c r="Q1036" t="str" cm="1">
        <f t="array" ref="Q1036">_xlfn.IFS(G1036&lt;10000,"Low Value",G1036&lt;=50000,"Mid Value",G1036&lt;=150000,"High Value",G1036&gt;150000,"Premium")</f>
        <v>Premium</v>
      </c>
      <c r="R1036" t="str" cm="1">
        <f t="array" ref="R1036">_xlfn.IFS(I1036&lt;500,"High Risk",I1036&lt;650,"Medium Risk",I1036&lt;750,"Low Risk",I1036&gt;=750,"Very Low Risk")</f>
        <v>Medium Risk</v>
      </c>
    </row>
    <row r="1037" spans="1:18">
      <c r="A1037" t="s">
        <v>1069</v>
      </c>
      <c r="B1037">
        <v>59</v>
      </c>
      <c r="C1037" t="s">
        <v>22</v>
      </c>
      <c r="D1037" t="s">
        <v>29</v>
      </c>
      <c r="E1037" t="s">
        <v>17</v>
      </c>
      <c r="F1037" t="s">
        <v>18</v>
      </c>
      <c r="G1037">
        <v>51824.68</v>
      </c>
      <c r="H1037">
        <v>83886.85</v>
      </c>
      <c r="I1037">
        <v>711</v>
      </c>
      <c r="J1037">
        <v>113359.96</v>
      </c>
      <c r="K1037" t="s">
        <v>38</v>
      </c>
      <c r="L1037">
        <v>2</v>
      </c>
      <c r="M1037" s="1">
        <v>43589</v>
      </c>
      <c r="N1037" t="s">
        <v>20</v>
      </c>
      <c r="O1037" t="str" cm="1">
        <f t="array" ref="O1037">_xlfn.IFS(L1037&lt;=15, "Low Engagement", L1037&lt;=35, "Active", L1037&lt;=60, "Highly Active", L1037&gt;60, "Power User")</f>
        <v>Low Engagement</v>
      </c>
      <c r="P1037" t="str" cm="1">
        <f t="array" ref="P1037">_xlfn.IFS(B1037&lt;=25,"Youth",B1037&lt;=35,"Young Adult",B1037&lt;=50,"Adult",B1037&lt;=70,"Senior")</f>
        <v>Senior</v>
      </c>
      <c r="Q1037" t="str" cm="1">
        <f t="array" ref="Q1037">_xlfn.IFS(G1037&lt;10000,"Low Value",G1037&lt;=50000,"Mid Value",G1037&lt;=150000,"High Value",G1037&gt;150000,"Premium")</f>
        <v>High Value</v>
      </c>
      <c r="R1037" t="str" cm="1">
        <f t="array" ref="R1037">_xlfn.IFS(I1037&lt;500,"High Risk",I1037&lt;650,"Medium Risk",I1037&lt;750,"Low Risk",I1037&gt;=750,"Very Low Risk")</f>
        <v>Low Risk</v>
      </c>
    </row>
    <row r="1038" spans="1:18">
      <c r="A1038" t="s">
        <v>1070</v>
      </c>
      <c r="B1038">
        <v>58</v>
      </c>
      <c r="C1038" t="s">
        <v>22</v>
      </c>
      <c r="D1038" t="s">
        <v>37</v>
      </c>
      <c r="E1038" t="s">
        <v>27</v>
      </c>
      <c r="F1038" t="s">
        <v>18</v>
      </c>
      <c r="G1038">
        <v>82706.81</v>
      </c>
      <c r="H1038">
        <v>62730.92</v>
      </c>
      <c r="I1038">
        <v>827</v>
      </c>
      <c r="J1038">
        <v>423066.93</v>
      </c>
      <c r="K1038" t="s">
        <v>38</v>
      </c>
      <c r="L1038">
        <v>10</v>
      </c>
      <c r="M1038" s="1">
        <v>43359</v>
      </c>
      <c r="N1038" t="s">
        <v>20</v>
      </c>
      <c r="O1038" t="str" cm="1">
        <f t="array" ref="O1038">_xlfn.IFS(L1038&lt;=15, "Low Engagement", L1038&lt;=35, "Active", L1038&lt;=60, "Highly Active", L1038&gt;60, "Power User")</f>
        <v>Low Engagement</v>
      </c>
      <c r="P1038" t="str" cm="1">
        <f t="array" ref="P1038">_xlfn.IFS(B1038&lt;=25,"Youth",B1038&lt;=35,"Young Adult",B1038&lt;=50,"Adult",B1038&lt;=70,"Senior")</f>
        <v>Senior</v>
      </c>
      <c r="Q1038" t="str" cm="1">
        <f t="array" ref="Q1038">_xlfn.IFS(G1038&lt;10000,"Low Value",G1038&lt;=50000,"Mid Value",G1038&lt;=150000,"High Value",G1038&gt;150000,"Premium")</f>
        <v>High Value</v>
      </c>
      <c r="R1038" t="str" cm="1">
        <f t="array" ref="R1038">_xlfn.IFS(I1038&lt;500,"High Risk",I1038&lt;650,"Medium Risk",I1038&lt;750,"Low Risk",I1038&gt;=750,"Very Low Risk")</f>
        <v>Very Low Risk</v>
      </c>
    </row>
    <row r="1039" spans="1:18">
      <c r="A1039" t="s">
        <v>1071</v>
      </c>
      <c r="B1039">
        <v>54</v>
      </c>
      <c r="C1039" t="s">
        <v>22</v>
      </c>
      <c r="D1039" t="s">
        <v>29</v>
      </c>
      <c r="E1039" t="s">
        <v>27</v>
      </c>
      <c r="F1039" t="s">
        <v>33</v>
      </c>
      <c r="G1039">
        <v>124214.87</v>
      </c>
      <c r="H1039">
        <v>130302.12</v>
      </c>
      <c r="I1039">
        <v>609</v>
      </c>
      <c r="J1039">
        <v>199157.48</v>
      </c>
      <c r="K1039" t="s">
        <v>25</v>
      </c>
      <c r="L1039">
        <v>23</v>
      </c>
      <c r="M1039" s="1">
        <v>44070</v>
      </c>
      <c r="N1039" t="s">
        <v>20</v>
      </c>
      <c r="O1039" t="str" cm="1">
        <f t="array" ref="O1039">_xlfn.IFS(L1039&lt;=15, "Low Engagement", L1039&lt;=35, "Active", L1039&lt;=60, "Highly Active", L1039&gt;60, "Power User")</f>
        <v>Active</v>
      </c>
      <c r="P1039" t="str" cm="1">
        <f t="array" ref="P1039">_xlfn.IFS(B1039&lt;=25,"Youth",B1039&lt;=35,"Young Adult",B1039&lt;=50,"Adult",B1039&lt;=70,"Senior")</f>
        <v>Senior</v>
      </c>
      <c r="Q1039" t="str" cm="1">
        <f t="array" ref="Q1039">_xlfn.IFS(G1039&lt;10000,"Low Value",G1039&lt;=50000,"Mid Value",G1039&lt;=150000,"High Value",G1039&gt;150000,"Premium")</f>
        <v>High Value</v>
      </c>
      <c r="R1039" t="str" cm="1">
        <f t="array" ref="R1039">_xlfn.IFS(I1039&lt;500,"High Risk",I1039&lt;650,"Medium Risk",I1039&lt;750,"Low Risk",I1039&gt;=750,"Very Low Risk")</f>
        <v>Medium Risk</v>
      </c>
    </row>
    <row r="1040" spans="1:18">
      <c r="A1040" t="s">
        <v>1072</v>
      </c>
      <c r="B1040">
        <v>23</v>
      </c>
      <c r="C1040" t="s">
        <v>22</v>
      </c>
      <c r="D1040" t="s">
        <v>29</v>
      </c>
      <c r="E1040" t="s">
        <v>17</v>
      </c>
      <c r="F1040" t="s">
        <v>31</v>
      </c>
      <c r="G1040">
        <v>187285.8</v>
      </c>
      <c r="H1040">
        <v>227504.02</v>
      </c>
      <c r="I1040">
        <v>695</v>
      </c>
      <c r="J1040">
        <v>195998.94</v>
      </c>
      <c r="K1040" t="s">
        <v>38</v>
      </c>
      <c r="L1040">
        <v>15</v>
      </c>
      <c r="M1040" s="1">
        <v>44472</v>
      </c>
      <c r="N1040" t="s">
        <v>20</v>
      </c>
      <c r="O1040" t="str" cm="1">
        <f t="array" ref="O1040">_xlfn.IFS(L1040&lt;=15, "Low Engagement", L1040&lt;=35, "Active", L1040&lt;=60, "Highly Active", L1040&gt;60, "Power User")</f>
        <v>Low Engagement</v>
      </c>
      <c r="P1040" t="str" cm="1">
        <f t="array" ref="P1040">_xlfn.IFS(B1040&lt;=25,"Youth",B1040&lt;=35,"Young Adult",B1040&lt;=50,"Adult",B1040&lt;=70,"Senior")</f>
        <v>Youth</v>
      </c>
      <c r="Q1040" t="str" cm="1">
        <f t="array" ref="Q1040">_xlfn.IFS(G1040&lt;10000,"Low Value",G1040&lt;=50000,"Mid Value",G1040&lt;=150000,"High Value",G1040&gt;150000,"Premium")</f>
        <v>Premium</v>
      </c>
      <c r="R1040" t="str" cm="1">
        <f t="array" ref="R1040">_xlfn.IFS(I1040&lt;500,"High Risk",I1040&lt;650,"Medium Risk",I1040&lt;750,"Low Risk",I1040&gt;=750,"Very Low Risk")</f>
        <v>Low Risk</v>
      </c>
    </row>
    <row r="1041" spans="1:18">
      <c r="A1041" t="s">
        <v>1073</v>
      </c>
      <c r="B1041">
        <v>69</v>
      </c>
      <c r="C1041" t="s">
        <v>22</v>
      </c>
      <c r="D1041" t="s">
        <v>23</v>
      </c>
      <c r="E1041" t="s">
        <v>27</v>
      </c>
      <c r="F1041" t="s">
        <v>33</v>
      </c>
      <c r="G1041">
        <v>127729.34</v>
      </c>
      <c r="H1041">
        <v>84253.72</v>
      </c>
      <c r="I1041">
        <v>637</v>
      </c>
      <c r="J1041">
        <v>97024.53</v>
      </c>
      <c r="K1041" t="s">
        <v>25</v>
      </c>
      <c r="L1041">
        <v>54</v>
      </c>
      <c r="M1041" s="1">
        <v>43335</v>
      </c>
      <c r="N1041" t="s">
        <v>20</v>
      </c>
      <c r="O1041" t="str" cm="1">
        <f t="array" ref="O1041">_xlfn.IFS(L1041&lt;=15, "Low Engagement", L1041&lt;=35, "Active", L1041&lt;=60, "Highly Active", L1041&gt;60, "Power User")</f>
        <v>Highly Active</v>
      </c>
      <c r="P1041" t="str" cm="1">
        <f t="array" ref="P1041">_xlfn.IFS(B1041&lt;=25,"Youth",B1041&lt;=35,"Young Adult",B1041&lt;=50,"Adult",B1041&lt;=70,"Senior")</f>
        <v>Senior</v>
      </c>
      <c r="Q1041" t="str" cm="1">
        <f t="array" ref="Q1041">_xlfn.IFS(G1041&lt;10000,"Low Value",G1041&lt;=50000,"Mid Value",G1041&lt;=150000,"High Value",G1041&gt;150000,"Premium")</f>
        <v>High Value</v>
      </c>
      <c r="R1041" t="str" cm="1">
        <f t="array" ref="R1041">_xlfn.IFS(I1041&lt;500,"High Risk",I1041&lt;650,"Medium Risk",I1041&lt;750,"Low Risk",I1041&gt;=750,"Very Low Risk")</f>
        <v>Medium Risk</v>
      </c>
    </row>
    <row r="1042" spans="1:18">
      <c r="A1042" t="s">
        <v>1074</v>
      </c>
      <c r="B1042">
        <v>43</v>
      </c>
      <c r="C1042" t="s">
        <v>22</v>
      </c>
      <c r="D1042" t="s">
        <v>29</v>
      </c>
      <c r="E1042" t="s">
        <v>27</v>
      </c>
      <c r="F1042" t="s">
        <v>33</v>
      </c>
      <c r="G1042">
        <v>100115.09</v>
      </c>
      <c r="H1042">
        <v>47799.88</v>
      </c>
      <c r="I1042">
        <v>736</v>
      </c>
      <c r="J1042">
        <v>406715.2</v>
      </c>
      <c r="K1042" t="s">
        <v>38</v>
      </c>
      <c r="L1042">
        <v>12</v>
      </c>
      <c r="M1042" s="1">
        <v>44256</v>
      </c>
      <c r="N1042" t="s">
        <v>20</v>
      </c>
      <c r="O1042" t="str" cm="1">
        <f t="array" ref="O1042">_xlfn.IFS(L1042&lt;=15, "Low Engagement", L1042&lt;=35, "Active", L1042&lt;=60, "Highly Active", L1042&gt;60, "Power User")</f>
        <v>Low Engagement</v>
      </c>
      <c r="P1042" t="str" cm="1">
        <f t="array" ref="P1042">_xlfn.IFS(B1042&lt;=25,"Youth",B1042&lt;=35,"Young Adult",B1042&lt;=50,"Adult",B1042&lt;=70,"Senior")</f>
        <v>Adult</v>
      </c>
      <c r="Q1042" t="str" cm="1">
        <f t="array" ref="Q1042">_xlfn.IFS(G1042&lt;10000,"Low Value",G1042&lt;=50000,"Mid Value",G1042&lt;=150000,"High Value",G1042&gt;150000,"Premium")</f>
        <v>High Value</v>
      </c>
      <c r="R1042" t="str" cm="1">
        <f t="array" ref="R1042">_xlfn.IFS(I1042&lt;500,"High Risk",I1042&lt;650,"Medium Risk",I1042&lt;750,"Low Risk",I1042&gt;=750,"Very Low Risk")</f>
        <v>Low Risk</v>
      </c>
    </row>
    <row r="1043" spans="1:18">
      <c r="A1043" t="s">
        <v>1075</v>
      </c>
      <c r="B1043">
        <v>51</v>
      </c>
      <c r="C1043" t="s">
        <v>22</v>
      </c>
      <c r="D1043" t="s">
        <v>16</v>
      </c>
      <c r="E1043" t="s">
        <v>17</v>
      </c>
      <c r="F1043" t="s">
        <v>33</v>
      </c>
      <c r="G1043">
        <v>95302.52</v>
      </c>
      <c r="H1043">
        <v>220688.99</v>
      </c>
      <c r="I1043">
        <v>664</v>
      </c>
      <c r="J1043">
        <v>186662.21</v>
      </c>
      <c r="K1043" t="s">
        <v>19</v>
      </c>
      <c r="L1043">
        <v>43</v>
      </c>
      <c r="M1043" s="1">
        <v>45042</v>
      </c>
      <c r="N1043" t="s">
        <v>35</v>
      </c>
      <c r="O1043" t="str" cm="1">
        <f t="array" ref="O1043">_xlfn.IFS(L1043&lt;=15, "Low Engagement", L1043&lt;=35, "Active", L1043&lt;=60, "Highly Active", L1043&gt;60, "Power User")</f>
        <v>Highly Active</v>
      </c>
      <c r="P1043" t="str" cm="1">
        <f t="array" ref="P1043">_xlfn.IFS(B1043&lt;=25,"Youth",B1043&lt;=35,"Young Adult",B1043&lt;=50,"Adult",B1043&lt;=70,"Senior")</f>
        <v>Senior</v>
      </c>
      <c r="Q1043" t="str" cm="1">
        <f t="array" ref="Q1043">_xlfn.IFS(G1043&lt;10000,"Low Value",G1043&lt;=50000,"Mid Value",G1043&lt;=150000,"High Value",G1043&gt;150000,"Premium")</f>
        <v>High Value</v>
      </c>
      <c r="R1043" t="str" cm="1">
        <f t="array" ref="R1043">_xlfn.IFS(I1043&lt;500,"High Risk",I1043&lt;650,"Medium Risk",I1043&lt;750,"Low Risk",I1043&gt;=750,"Very Low Risk")</f>
        <v>Low Risk</v>
      </c>
    </row>
    <row r="1044" spans="1:18">
      <c r="A1044" t="s">
        <v>1076</v>
      </c>
      <c r="B1044">
        <v>62</v>
      </c>
      <c r="C1044" t="s">
        <v>22</v>
      </c>
      <c r="D1044" t="s">
        <v>23</v>
      </c>
      <c r="E1044" t="s">
        <v>17</v>
      </c>
      <c r="F1044" t="s">
        <v>33</v>
      </c>
      <c r="G1044">
        <v>75430.02</v>
      </c>
      <c r="H1044">
        <v>103915.39</v>
      </c>
      <c r="I1044">
        <v>412</v>
      </c>
      <c r="J1044">
        <v>5819.24</v>
      </c>
      <c r="K1044" t="s">
        <v>25</v>
      </c>
      <c r="L1044">
        <v>17</v>
      </c>
      <c r="M1044" s="1">
        <v>43547</v>
      </c>
      <c r="N1044" t="s">
        <v>20</v>
      </c>
      <c r="O1044" t="str" cm="1">
        <f t="array" ref="O1044">_xlfn.IFS(L1044&lt;=15, "Low Engagement", L1044&lt;=35, "Active", L1044&lt;=60, "Highly Active", L1044&gt;60, "Power User")</f>
        <v>Active</v>
      </c>
      <c r="P1044" t="str" cm="1">
        <f t="array" ref="P1044">_xlfn.IFS(B1044&lt;=25,"Youth",B1044&lt;=35,"Young Adult",B1044&lt;=50,"Adult",B1044&lt;=70,"Senior")</f>
        <v>Senior</v>
      </c>
      <c r="Q1044" t="str" cm="1">
        <f t="array" ref="Q1044">_xlfn.IFS(G1044&lt;10000,"Low Value",G1044&lt;=50000,"Mid Value",G1044&lt;=150000,"High Value",G1044&gt;150000,"Premium")</f>
        <v>High Value</v>
      </c>
      <c r="R1044" t="str" cm="1">
        <f t="array" ref="R1044">_xlfn.IFS(I1044&lt;500,"High Risk",I1044&lt;650,"Medium Risk",I1044&lt;750,"Low Risk",I1044&gt;=750,"Very Low Risk")</f>
        <v>High Risk</v>
      </c>
    </row>
    <row r="1045" spans="1:18">
      <c r="A1045" t="s">
        <v>1077</v>
      </c>
      <c r="B1045">
        <v>23</v>
      </c>
      <c r="C1045" t="s">
        <v>22</v>
      </c>
      <c r="D1045" t="s">
        <v>23</v>
      </c>
      <c r="E1045" t="s">
        <v>27</v>
      </c>
      <c r="F1045" t="s">
        <v>31</v>
      </c>
      <c r="G1045">
        <v>127164.7</v>
      </c>
      <c r="H1045">
        <v>58281.66</v>
      </c>
      <c r="I1045">
        <v>475</v>
      </c>
      <c r="J1045">
        <v>27324.37</v>
      </c>
      <c r="K1045" t="s">
        <v>19</v>
      </c>
      <c r="L1045">
        <v>18</v>
      </c>
      <c r="M1045" s="1">
        <v>44053</v>
      </c>
      <c r="N1045" t="s">
        <v>20</v>
      </c>
      <c r="O1045" t="str" cm="1">
        <f t="array" ref="O1045">_xlfn.IFS(L1045&lt;=15, "Low Engagement", L1045&lt;=35, "Active", L1045&lt;=60, "Highly Active", L1045&gt;60, "Power User")</f>
        <v>Active</v>
      </c>
      <c r="P1045" t="str" cm="1">
        <f t="array" ref="P1045">_xlfn.IFS(B1045&lt;=25,"Youth",B1045&lt;=35,"Young Adult",B1045&lt;=50,"Adult",B1045&lt;=70,"Senior")</f>
        <v>Youth</v>
      </c>
      <c r="Q1045" t="str" cm="1">
        <f t="array" ref="Q1045">_xlfn.IFS(G1045&lt;10000,"Low Value",G1045&lt;=50000,"Mid Value",G1045&lt;=150000,"High Value",G1045&gt;150000,"Premium")</f>
        <v>High Value</v>
      </c>
      <c r="R1045" t="str" cm="1">
        <f t="array" ref="R1045">_xlfn.IFS(I1045&lt;500,"High Risk",I1045&lt;650,"Medium Risk",I1045&lt;750,"Low Risk",I1045&gt;=750,"Very Low Risk")</f>
        <v>High Risk</v>
      </c>
    </row>
    <row r="1046" spans="1:18">
      <c r="A1046" t="s">
        <v>1078</v>
      </c>
      <c r="B1046">
        <v>54</v>
      </c>
      <c r="C1046" t="s">
        <v>15</v>
      </c>
      <c r="D1046" t="s">
        <v>23</v>
      </c>
      <c r="E1046" t="s">
        <v>47</v>
      </c>
      <c r="F1046" t="s">
        <v>18</v>
      </c>
      <c r="G1046">
        <v>79726.44</v>
      </c>
      <c r="H1046">
        <v>8693.09</v>
      </c>
      <c r="I1046">
        <v>448</v>
      </c>
      <c r="J1046">
        <v>36877.589999999997</v>
      </c>
      <c r="K1046" t="s">
        <v>25</v>
      </c>
      <c r="L1046">
        <v>14</v>
      </c>
      <c r="M1046" s="1">
        <v>44533</v>
      </c>
      <c r="N1046" t="s">
        <v>20</v>
      </c>
      <c r="O1046" t="str" cm="1">
        <f t="array" ref="O1046">_xlfn.IFS(L1046&lt;=15, "Low Engagement", L1046&lt;=35, "Active", L1046&lt;=60, "Highly Active", L1046&gt;60, "Power User")</f>
        <v>Low Engagement</v>
      </c>
      <c r="P1046" t="str" cm="1">
        <f t="array" ref="P1046">_xlfn.IFS(B1046&lt;=25,"Youth",B1046&lt;=35,"Young Adult",B1046&lt;=50,"Adult",B1046&lt;=70,"Senior")</f>
        <v>Senior</v>
      </c>
      <c r="Q1046" t="str" cm="1">
        <f t="array" ref="Q1046">_xlfn.IFS(G1046&lt;10000,"Low Value",G1046&lt;=50000,"Mid Value",G1046&lt;=150000,"High Value",G1046&gt;150000,"Premium")</f>
        <v>High Value</v>
      </c>
      <c r="R1046" t="str" cm="1">
        <f t="array" ref="R1046">_xlfn.IFS(I1046&lt;500,"High Risk",I1046&lt;650,"Medium Risk",I1046&lt;750,"Low Risk",I1046&gt;=750,"Very Low Risk")</f>
        <v>High Risk</v>
      </c>
    </row>
    <row r="1047" spans="1:18">
      <c r="A1047" t="s">
        <v>1079</v>
      </c>
      <c r="B1047">
        <v>50</v>
      </c>
      <c r="C1047" t="s">
        <v>15</v>
      </c>
      <c r="D1047" t="s">
        <v>23</v>
      </c>
      <c r="E1047" t="s">
        <v>17</v>
      </c>
      <c r="F1047" t="s">
        <v>33</v>
      </c>
      <c r="G1047">
        <v>145665.26999999999</v>
      </c>
      <c r="H1047">
        <v>108174.67</v>
      </c>
      <c r="I1047">
        <v>477</v>
      </c>
      <c r="J1047">
        <v>34018.49</v>
      </c>
      <c r="K1047" t="s">
        <v>19</v>
      </c>
      <c r="L1047">
        <v>17</v>
      </c>
      <c r="M1047" s="1">
        <v>43625</v>
      </c>
      <c r="N1047" t="s">
        <v>20</v>
      </c>
      <c r="O1047" t="str" cm="1">
        <f t="array" ref="O1047">_xlfn.IFS(L1047&lt;=15, "Low Engagement", L1047&lt;=35, "Active", L1047&lt;=60, "Highly Active", L1047&gt;60, "Power User")</f>
        <v>Active</v>
      </c>
      <c r="P1047" t="str" cm="1">
        <f t="array" ref="P1047">_xlfn.IFS(B1047&lt;=25,"Youth",B1047&lt;=35,"Young Adult",B1047&lt;=50,"Adult",B1047&lt;=70,"Senior")</f>
        <v>Adult</v>
      </c>
      <c r="Q1047" t="str" cm="1">
        <f t="array" ref="Q1047">_xlfn.IFS(G1047&lt;10000,"Low Value",G1047&lt;=50000,"Mid Value",G1047&lt;=150000,"High Value",G1047&gt;150000,"Premium")</f>
        <v>High Value</v>
      </c>
      <c r="R1047" t="str" cm="1">
        <f t="array" ref="R1047">_xlfn.IFS(I1047&lt;500,"High Risk",I1047&lt;650,"Medium Risk",I1047&lt;750,"Low Risk",I1047&gt;=750,"Very Low Risk")</f>
        <v>High Risk</v>
      </c>
    </row>
    <row r="1048" spans="1:18">
      <c r="A1048" t="s">
        <v>1080</v>
      </c>
      <c r="B1048">
        <v>39</v>
      </c>
      <c r="C1048" t="s">
        <v>15</v>
      </c>
      <c r="D1048" t="s">
        <v>29</v>
      </c>
      <c r="E1048" t="s">
        <v>24</v>
      </c>
      <c r="F1048" t="s">
        <v>31</v>
      </c>
      <c r="G1048">
        <v>96121.03</v>
      </c>
      <c r="H1048">
        <v>11853.56</v>
      </c>
      <c r="I1048">
        <v>681</v>
      </c>
      <c r="J1048">
        <v>54387.72</v>
      </c>
      <c r="K1048" t="s">
        <v>25</v>
      </c>
      <c r="L1048">
        <v>15</v>
      </c>
      <c r="M1048" s="1">
        <v>44671</v>
      </c>
      <c r="N1048" t="s">
        <v>20</v>
      </c>
      <c r="O1048" t="str" cm="1">
        <f t="array" ref="O1048">_xlfn.IFS(L1048&lt;=15, "Low Engagement", L1048&lt;=35, "Active", L1048&lt;=60, "Highly Active", L1048&gt;60, "Power User")</f>
        <v>Low Engagement</v>
      </c>
      <c r="P1048" t="str" cm="1">
        <f t="array" ref="P1048">_xlfn.IFS(B1048&lt;=25,"Youth",B1048&lt;=35,"Young Adult",B1048&lt;=50,"Adult",B1048&lt;=70,"Senior")</f>
        <v>Adult</v>
      </c>
      <c r="Q1048" t="str" cm="1">
        <f t="array" ref="Q1048">_xlfn.IFS(G1048&lt;10000,"Low Value",G1048&lt;=50000,"Mid Value",G1048&lt;=150000,"High Value",G1048&gt;150000,"Premium")</f>
        <v>High Value</v>
      </c>
      <c r="R1048" t="str" cm="1">
        <f t="array" ref="R1048">_xlfn.IFS(I1048&lt;500,"High Risk",I1048&lt;650,"Medium Risk",I1048&lt;750,"Low Risk",I1048&gt;=750,"Very Low Risk")</f>
        <v>Low Risk</v>
      </c>
    </row>
    <row r="1049" spans="1:18">
      <c r="A1049" t="s">
        <v>1081</v>
      </c>
      <c r="B1049">
        <v>38</v>
      </c>
      <c r="C1049" t="s">
        <v>22</v>
      </c>
      <c r="D1049" t="s">
        <v>23</v>
      </c>
      <c r="E1049" t="s">
        <v>27</v>
      </c>
      <c r="F1049" t="s">
        <v>18</v>
      </c>
      <c r="G1049">
        <v>57791.67</v>
      </c>
      <c r="H1049">
        <v>90928.38</v>
      </c>
      <c r="I1049">
        <v>522</v>
      </c>
      <c r="J1049">
        <v>52219.37</v>
      </c>
      <c r="K1049" t="s">
        <v>38</v>
      </c>
      <c r="L1049">
        <v>12</v>
      </c>
      <c r="M1049" s="1">
        <v>43856</v>
      </c>
      <c r="N1049" t="s">
        <v>20</v>
      </c>
      <c r="O1049" t="str" cm="1">
        <f t="array" ref="O1049">_xlfn.IFS(L1049&lt;=15, "Low Engagement", L1049&lt;=35, "Active", L1049&lt;=60, "Highly Active", L1049&gt;60, "Power User")</f>
        <v>Low Engagement</v>
      </c>
      <c r="P1049" t="str" cm="1">
        <f t="array" ref="P1049">_xlfn.IFS(B1049&lt;=25,"Youth",B1049&lt;=35,"Young Adult",B1049&lt;=50,"Adult",B1049&lt;=70,"Senior")</f>
        <v>Adult</v>
      </c>
      <c r="Q1049" t="str" cm="1">
        <f t="array" ref="Q1049">_xlfn.IFS(G1049&lt;10000,"Low Value",G1049&lt;=50000,"Mid Value",G1049&lt;=150000,"High Value",G1049&gt;150000,"Premium")</f>
        <v>High Value</v>
      </c>
      <c r="R1049" t="str" cm="1">
        <f t="array" ref="R1049">_xlfn.IFS(I1049&lt;500,"High Risk",I1049&lt;650,"Medium Risk",I1049&lt;750,"Low Risk",I1049&gt;=750,"Very Low Risk")</f>
        <v>Medium Risk</v>
      </c>
    </row>
    <row r="1050" spans="1:18">
      <c r="A1050" t="s">
        <v>1082</v>
      </c>
      <c r="B1050">
        <v>23</v>
      </c>
      <c r="C1050" t="s">
        <v>15</v>
      </c>
      <c r="D1050" t="s">
        <v>16</v>
      </c>
      <c r="E1050" t="s">
        <v>27</v>
      </c>
      <c r="F1050" t="s">
        <v>31</v>
      </c>
      <c r="G1050">
        <v>91737.07</v>
      </c>
      <c r="H1050">
        <v>33512.51</v>
      </c>
      <c r="I1050">
        <v>558</v>
      </c>
      <c r="J1050">
        <v>118895.64</v>
      </c>
      <c r="K1050" t="s">
        <v>19</v>
      </c>
      <c r="L1050">
        <v>59</v>
      </c>
      <c r="M1050" s="1">
        <v>43444</v>
      </c>
      <c r="N1050" t="s">
        <v>20</v>
      </c>
      <c r="O1050" t="str" cm="1">
        <f t="array" ref="O1050">_xlfn.IFS(L1050&lt;=15, "Low Engagement", L1050&lt;=35, "Active", L1050&lt;=60, "Highly Active", L1050&gt;60, "Power User")</f>
        <v>Highly Active</v>
      </c>
      <c r="P1050" t="str" cm="1">
        <f t="array" ref="P1050">_xlfn.IFS(B1050&lt;=25,"Youth",B1050&lt;=35,"Young Adult",B1050&lt;=50,"Adult",B1050&lt;=70,"Senior")</f>
        <v>Youth</v>
      </c>
      <c r="Q1050" t="str" cm="1">
        <f t="array" ref="Q1050">_xlfn.IFS(G1050&lt;10000,"Low Value",G1050&lt;=50000,"Mid Value",G1050&lt;=150000,"High Value",G1050&gt;150000,"Premium")</f>
        <v>High Value</v>
      </c>
      <c r="R1050" t="str" cm="1">
        <f t="array" ref="R1050">_xlfn.IFS(I1050&lt;500,"High Risk",I1050&lt;650,"Medium Risk",I1050&lt;750,"Low Risk",I1050&gt;=750,"Very Low Risk")</f>
        <v>Medium Risk</v>
      </c>
    </row>
    <row r="1051" spans="1:18">
      <c r="A1051" t="s">
        <v>1083</v>
      </c>
      <c r="B1051">
        <v>23</v>
      </c>
      <c r="C1051" t="s">
        <v>22</v>
      </c>
      <c r="D1051" t="s">
        <v>37</v>
      </c>
      <c r="E1051" t="s">
        <v>27</v>
      </c>
      <c r="F1051" t="s">
        <v>31</v>
      </c>
      <c r="G1051">
        <v>135355.28</v>
      </c>
      <c r="H1051">
        <v>46474.43</v>
      </c>
      <c r="I1051">
        <v>488</v>
      </c>
      <c r="J1051">
        <v>15662</v>
      </c>
      <c r="K1051" t="s">
        <v>19</v>
      </c>
      <c r="L1051">
        <v>16</v>
      </c>
      <c r="M1051" s="1">
        <v>44341</v>
      </c>
      <c r="N1051" t="s">
        <v>20</v>
      </c>
      <c r="O1051" t="str" cm="1">
        <f t="array" ref="O1051">_xlfn.IFS(L1051&lt;=15, "Low Engagement", L1051&lt;=35, "Active", L1051&lt;=60, "Highly Active", L1051&gt;60, "Power User")</f>
        <v>Active</v>
      </c>
      <c r="P1051" t="str" cm="1">
        <f t="array" ref="P1051">_xlfn.IFS(B1051&lt;=25,"Youth",B1051&lt;=35,"Young Adult",B1051&lt;=50,"Adult",B1051&lt;=70,"Senior")</f>
        <v>Youth</v>
      </c>
      <c r="Q1051" t="str" cm="1">
        <f t="array" ref="Q1051">_xlfn.IFS(G1051&lt;10000,"Low Value",G1051&lt;=50000,"Mid Value",G1051&lt;=150000,"High Value",G1051&gt;150000,"Premium")</f>
        <v>High Value</v>
      </c>
      <c r="R1051" t="str" cm="1">
        <f t="array" ref="R1051">_xlfn.IFS(I1051&lt;500,"High Risk",I1051&lt;650,"Medium Risk",I1051&lt;750,"Low Risk",I1051&gt;=750,"Very Low Risk")</f>
        <v>High Risk</v>
      </c>
    </row>
    <row r="1052" spans="1:18">
      <c r="A1052" t="s">
        <v>1084</v>
      </c>
      <c r="B1052">
        <v>65</v>
      </c>
      <c r="C1052" t="s">
        <v>22</v>
      </c>
      <c r="D1052" t="s">
        <v>29</v>
      </c>
      <c r="E1052" t="s">
        <v>27</v>
      </c>
      <c r="F1052" t="s">
        <v>33</v>
      </c>
      <c r="G1052">
        <v>98188.87</v>
      </c>
      <c r="H1052">
        <v>79385.55</v>
      </c>
      <c r="I1052">
        <v>605</v>
      </c>
      <c r="J1052">
        <v>58748.91</v>
      </c>
      <c r="K1052" t="s">
        <v>38</v>
      </c>
      <c r="L1052">
        <v>32</v>
      </c>
      <c r="M1052" s="1">
        <v>44344</v>
      </c>
      <c r="N1052" t="s">
        <v>20</v>
      </c>
      <c r="O1052" t="str" cm="1">
        <f t="array" ref="O1052">_xlfn.IFS(L1052&lt;=15, "Low Engagement", L1052&lt;=35, "Active", L1052&lt;=60, "Highly Active", L1052&gt;60, "Power User")</f>
        <v>Active</v>
      </c>
      <c r="P1052" t="str" cm="1">
        <f t="array" ref="P1052">_xlfn.IFS(B1052&lt;=25,"Youth",B1052&lt;=35,"Young Adult",B1052&lt;=50,"Adult",B1052&lt;=70,"Senior")</f>
        <v>Senior</v>
      </c>
      <c r="Q1052" t="str" cm="1">
        <f t="array" ref="Q1052">_xlfn.IFS(G1052&lt;10000,"Low Value",G1052&lt;=50000,"Mid Value",G1052&lt;=150000,"High Value",G1052&gt;150000,"Premium")</f>
        <v>High Value</v>
      </c>
      <c r="R1052" t="str" cm="1">
        <f t="array" ref="R1052">_xlfn.IFS(I1052&lt;500,"High Risk",I1052&lt;650,"Medium Risk",I1052&lt;750,"Low Risk",I1052&gt;=750,"Very Low Risk")</f>
        <v>Medium Risk</v>
      </c>
    </row>
    <row r="1053" spans="1:18">
      <c r="A1053" t="s">
        <v>1085</v>
      </c>
      <c r="B1053">
        <v>21</v>
      </c>
      <c r="C1053" t="s">
        <v>15</v>
      </c>
      <c r="D1053" t="s">
        <v>41</v>
      </c>
      <c r="E1053" t="s">
        <v>27</v>
      </c>
      <c r="F1053" t="s">
        <v>45</v>
      </c>
      <c r="G1053">
        <v>58025.21</v>
      </c>
      <c r="H1053">
        <v>142149.76000000001</v>
      </c>
      <c r="I1053">
        <v>677</v>
      </c>
      <c r="J1053">
        <v>86796.51</v>
      </c>
      <c r="K1053" t="s">
        <v>25</v>
      </c>
      <c r="L1053">
        <v>23</v>
      </c>
      <c r="M1053" s="1">
        <v>45074</v>
      </c>
      <c r="N1053" t="s">
        <v>20</v>
      </c>
      <c r="O1053" t="str" cm="1">
        <f t="array" ref="O1053">_xlfn.IFS(L1053&lt;=15, "Low Engagement", L1053&lt;=35, "Active", L1053&lt;=60, "Highly Active", L1053&gt;60, "Power User")</f>
        <v>Active</v>
      </c>
      <c r="P1053" t="str" cm="1">
        <f t="array" ref="P1053">_xlfn.IFS(B1053&lt;=25,"Youth",B1053&lt;=35,"Young Adult",B1053&lt;=50,"Adult",B1053&lt;=70,"Senior")</f>
        <v>Youth</v>
      </c>
      <c r="Q1053" t="str" cm="1">
        <f t="array" ref="Q1053">_xlfn.IFS(G1053&lt;10000,"Low Value",G1053&lt;=50000,"Mid Value",G1053&lt;=150000,"High Value",G1053&gt;150000,"Premium")</f>
        <v>High Value</v>
      </c>
      <c r="R1053" t="str" cm="1">
        <f t="array" ref="R1053">_xlfn.IFS(I1053&lt;500,"High Risk",I1053&lt;650,"Medium Risk",I1053&lt;750,"Low Risk",I1053&gt;=750,"Very Low Risk")</f>
        <v>Low Risk</v>
      </c>
    </row>
    <row r="1054" spans="1:18">
      <c r="A1054" t="s">
        <v>1086</v>
      </c>
      <c r="B1054">
        <v>47</v>
      </c>
      <c r="C1054" t="s">
        <v>22</v>
      </c>
      <c r="D1054" t="s">
        <v>29</v>
      </c>
      <c r="E1054" t="s">
        <v>47</v>
      </c>
      <c r="F1054" t="s">
        <v>18</v>
      </c>
      <c r="G1054">
        <v>54574.99</v>
      </c>
      <c r="H1054">
        <v>7462.88</v>
      </c>
      <c r="I1054">
        <v>642</v>
      </c>
      <c r="J1054">
        <v>17372.86</v>
      </c>
      <c r="K1054" t="s">
        <v>19</v>
      </c>
      <c r="L1054">
        <v>38</v>
      </c>
      <c r="M1054" s="1">
        <v>44632</v>
      </c>
      <c r="N1054" t="s">
        <v>20</v>
      </c>
      <c r="O1054" t="str" cm="1">
        <f t="array" ref="O1054">_xlfn.IFS(L1054&lt;=15, "Low Engagement", L1054&lt;=35, "Active", L1054&lt;=60, "Highly Active", L1054&gt;60, "Power User")</f>
        <v>Highly Active</v>
      </c>
      <c r="P1054" t="str" cm="1">
        <f t="array" ref="P1054">_xlfn.IFS(B1054&lt;=25,"Youth",B1054&lt;=35,"Young Adult",B1054&lt;=50,"Adult",B1054&lt;=70,"Senior")</f>
        <v>Adult</v>
      </c>
      <c r="Q1054" t="str" cm="1">
        <f t="array" ref="Q1054">_xlfn.IFS(G1054&lt;10000,"Low Value",G1054&lt;=50000,"Mid Value",G1054&lt;=150000,"High Value",G1054&gt;150000,"Premium")</f>
        <v>High Value</v>
      </c>
      <c r="R1054" t="str" cm="1">
        <f t="array" ref="R1054">_xlfn.IFS(I1054&lt;500,"High Risk",I1054&lt;650,"Medium Risk",I1054&lt;750,"Low Risk",I1054&gt;=750,"Very Low Risk")</f>
        <v>Medium Risk</v>
      </c>
    </row>
    <row r="1055" spans="1:18">
      <c r="A1055" t="s">
        <v>1087</v>
      </c>
      <c r="B1055">
        <v>28</v>
      </c>
      <c r="C1055" t="s">
        <v>15</v>
      </c>
      <c r="D1055" t="s">
        <v>29</v>
      </c>
      <c r="E1055" t="s">
        <v>17</v>
      </c>
      <c r="F1055" t="s">
        <v>33</v>
      </c>
      <c r="G1055">
        <v>22388.17</v>
      </c>
      <c r="H1055">
        <v>176983.92</v>
      </c>
      <c r="I1055">
        <v>455</v>
      </c>
      <c r="J1055">
        <v>7082.59</v>
      </c>
      <c r="K1055" t="s">
        <v>19</v>
      </c>
      <c r="L1055">
        <v>34</v>
      </c>
      <c r="M1055" s="1">
        <v>44572</v>
      </c>
      <c r="N1055" t="s">
        <v>20</v>
      </c>
      <c r="O1055" t="str" cm="1">
        <f t="array" ref="O1055">_xlfn.IFS(L1055&lt;=15, "Low Engagement", L1055&lt;=35, "Active", L1055&lt;=60, "Highly Active", L1055&gt;60, "Power User")</f>
        <v>Active</v>
      </c>
      <c r="P1055" t="str" cm="1">
        <f t="array" ref="P1055">_xlfn.IFS(B1055&lt;=25,"Youth",B1055&lt;=35,"Young Adult",B1055&lt;=50,"Adult",B1055&lt;=70,"Senior")</f>
        <v>Young Adult</v>
      </c>
      <c r="Q1055" t="str" cm="1">
        <f t="array" ref="Q1055">_xlfn.IFS(G1055&lt;10000,"Low Value",G1055&lt;=50000,"Mid Value",G1055&lt;=150000,"High Value",G1055&gt;150000,"Premium")</f>
        <v>Mid Value</v>
      </c>
      <c r="R1055" t="str" cm="1">
        <f t="array" ref="R1055">_xlfn.IFS(I1055&lt;500,"High Risk",I1055&lt;650,"Medium Risk",I1055&lt;750,"Low Risk",I1055&gt;=750,"Very Low Risk")</f>
        <v>High Risk</v>
      </c>
    </row>
    <row r="1056" spans="1:18">
      <c r="A1056" t="s">
        <v>1088</v>
      </c>
      <c r="B1056">
        <v>47</v>
      </c>
      <c r="C1056" t="s">
        <v>15</v>
      </c>
      <c r="D1056" t="s">
        <v>41</v>
      </c>
      <c r="E1056" t="s">
        <v>27</v>
      </c>
      <c r="F1056" t="s">
        <v>33</v>
      </c>
      <c r="G1056">
        <v>13693.71</v>
      </c>
      <c r="H1056">
        <v>50380.6</v>
      </c>
      <c r="I1056">
        <v>354</v>
      </c>
      <c r="J1056">
        <v>45247.01</v>
      </c>
      <c r="K1056" t="s">
        <v>19</v>
      </c>
      <c r="L1056">
        <v>34</v>
      </c>
      <c r="M1056" s="1">
        <v>43335</v>
      </c>
      <c r="N1056" t="s">
        <v>20</v>
      </c>
      <c r="O1056" t="str" cm="1">
        <f t="array" ref="O1056">_xlfn.IFS(L1056&lt;=15, "Low Engagement", L1056&lt;=35, "Active", L1056&lt;=60, "Highly Active", L1056&gt;60, "Power User")</f>
        <v>Active</v>
      </c>
      <c r="P1056" t="str" cm="1">
        <f t="array" ref="P1056">_xlfn.IFS(B1056&lt;=25,"Youth",B1056&lt;=35,"Young Adult",B1056&lt;=50,"Adult",B1056&lt;=70,"Senior")</f>
        <v>Adult</v>
      </c>
      <c r="Q1056" t="str" cm="1">
        <f t="array" ref="Q1056">_xlfn.IFS(G1056&lt;10000,"Low Value",G1056&lt;=50000,"Mid Value",G1056&lt;=150000,"High Value",G1056&gt;150000,"Premium")</f>
        <v>Mid Value</v>
      </c>
      <c r="R1056" t="str" cm="1">
        <f t="array" ref="R1056">_xlfn.IFS(I1056&lt;500,"High Risk",I1056&lt;650,"Medium Risk",I1056&lt;750,"Low Risk",I1056&gt;=750,"Very Low Risk")</f>
        <v>High Risk</v>
      </c>
    </row>
    <row r="1057" spans="1:18">
      <c r="A1057" t="s">
        <v>1089</v>
      </c>
      <c r="B1057">
        <v>48</v>
      </c>
      <c r="C1057" t="s">
        <v>15</v>
      </c>
      <c r="D1057" t="s">
        <v>23</v>
      </c>
      <c r="E1057" t="s">
        <v>17</v>
      </c>
      <c r="F1057" t="s">
        <v>31</v>
      </c>
      <c r="G1057">
        <v>159283.45000000001</v>
      </c>
      <c r="H1057">
        <v>79252.289999999994</v>
      </c>
      <c r="I1057">
        <v>741</v>
      </c>
      <c r="J1057">
        <v>111648.57</v>
      </c>
      <c r="K1057" t="s">
        <v>38</v>
      </c>
      <c r="L1057">
        <v>16</v>
      </c>
      <c r="M1057" s="1">
        <v>44693</v>
      </c>
      <c r="N1057" t="s">
        <v>20</v>
      </c>
      <c r="O1057" t="str" cm="1">
        <f t="array" ref="O1057">_xlfn.IFS(L1057&lt;=15, "Low Engagement", L1057&lt;=35, "Active", L1057&lt;=60, "Highly Active", L1057&gt;60, "Power User")</f>
        <v>Active</v>
      </c>
      <c r="P1057" t="str" cm="1">
        <f t="array" ref="P1057">_xlfn.IFS(B1057&lt;=25,"Youth",B1057&lt;=35,"Young Adult",B1057&lt;=50,"Adult",B1057&lt;=70,"Senior")</f>
        <v>Adult</v>
      </c>
      <c r="Q1057" t="str" cm="1">
        <f t="array" ref="Q1057">_xlfn.IFS(G1057&lt;10000,"Low Value",G1057&lt;=50000,"Mid Value",G1057&lt;=150000,"High Value",G1057&gt;150000,"Premium")</f>
        <v>Premium</v>
      </c>
      <c r="R1057" t="str" cm="1">
        <f t="array" ref="R1057">_xlfn.IFS(I1057&lt;500,"High Risk",I1057&lt;650,"Medium Risk",I1057&lt;750,"Low Risk",I1057&gt;=750,"Very Low Risk")</f>
        <v>Low Risk</v>
      </c>
    </row>
    <row r="1058" spans="1:18">
      <c r="A1058" t="s">
        <v>1090</v>
      </c>
      <c r="B1058">
        <v>41</v>
      </c>
      <c r="C1058" t="s">
        <v>22</v>
      </c>
      <c r="D1058" t="s">
        <v>41</v>
      </c>
      <c r="E1058" t="s">
        <v>27</v>
      </c>
      <c r="F1058" t="s">
        <v>18</v>
      </c>
      <c r="G1058">
        <v>26606.34</v>
      </c>
      <c r="H1058">
        <v>59272.05</v>
      </c>
      <c r="I1058">
        <v>499</v>
      </c>
      <c r="J1058">
        <v>33288.449999999997</v>
      </c>
      <c r="K1058" t="s">
        <v>19</v>
      </c>
      <c r="L1058">
        <v>34</v>
      </c>
      <c r="M1058" s="1">
        <v>44778</v>
      </c>
      <c r="N1058" t="s">
        <v>20</v>
      </c>
      <c r="O1058" t="str" cm="1">
        <f t="array" ref="O1058">_xlfn.IFS(L1058&lt;=15, "Low Engagement", L1058&lt;=35, "Active", L1058&lt;=60, "Highly Active", L1058&gt;60, "Power User")</f>
        <v>Active</v>
      </c>
      <c r="P1058" t="str" cm="1">
        <f t="array" ref="P1058">_xlfn.IFS(B1058&lt;=25,"Youth",B1058&lt;=35,"Young Adult",B1058&lt;=50,"Adult",B1058&lt;=70,"Senior")</f>
        <v>Adult</v>
      </c>
      <c r="Q1058" t="str" cm="1">
        <f t="array" ref="Q1058">_xlfn.IFS(G1058&lt;10000,"Low Value",G1058&lt;=50000,"Mid Value",G1058&lt;=150000,"High Value",G1058&gt;150000,"Premium")</f>
        <v>Mid Value</v>
      </c>
      <c r="R1058" t="str" cm="1">
        <f t="array" ref="R1058">_xlfn.IFS(I1058&lt;500,"High Risk",I1058&lt;650,"Medium Risk",I1058&lt;750,"Low Risk",I1058&gt;=750,"Very Low Risk")</f>
        <v>High Risk</v>
      </c>
    </row>
    <row r="1059" spans="1:18">
      <c r="A1059" t="s">
        <v>1091</v>
      </c>
      <c r="B1059">
        <v>26</v>
      </c>
      <c r="C1059" t="s">
        <v>15</v>
      </c>
      <c r="D1059" t="s">
        <v>23</v>
      </c>
      <c r="E1059" t="s">
        <v>17</v>
      </c>
      <c r="F1059" t="s">
        <v>31</v>
      </c>
      <c r="G1059">
        <v>71427.740000000005</v>
      </c>
      <c r="H1059">
        <v>38824.019999999997</v>
      </c>
      <c r="I1059">
        <v>702</v>
      </c>
      <c r="J1059">
        <v>297902.92</v>
      </c>
      <c r="K1059" t="s">
        <v>38</v>
      </c>
      <c r="L1059">
        <v>40</v>
      </c>
      <c r="M1059" s="1">
        <v>43436</v>
      </c>
      <c r="N1059" t="s">
        <v>20</v>
      </c>
      <c r="O1059" t="str" cm="1">
        <f t="array" ref="O1059">_xlfn.IFS(L1059&lt;=15, "Low Engagement", L1059&lt;=35, "Active", L1059&lt;=60, "Highly Active", L1059&gt;60, "Power User")</f>
        <v>Highly Active</v>
      </c>
      <c r="P1059" t="str" cm="1">
        <f t="array" ref="P1059">_xlfn.IFS(B1059&lt;=25,"Youth",B1059&lt;=35,"Young Adult",B1059&lt;=50,"Adult",B1059&lt;=70,"Senior")</f>
        <v>Young Adult</v>
      </c>
      <c r="Q1059" t="str" cm="1">
        <f t="array" ref="Q1059">_xlfn.IFS(G1059&lt;10000,"Low Value",G1059&lt;=50000,"Mid Value",G1059&lt;=150000,"High Value",G1059&gt;150000,"Premium")</f>
        <v>High Value</v>
      </c>
      <c r="R1059" t="str" cm="1">
        <f t="array" ref="R1059">_xlfn.IFS(I1059&lt;500,"High Risk",I1059&lt;650,"Medium Risk",I1059&lt;750,"Low Risk",I1059&gt;=750,"Very Low Risk")</f>
        <v>Low Risk</v>
      </c>
    </row>
    <row r="1060" spans="1:18">
      <c r="A1060" t="s">
        <v>1092</v>
      </c>
      <c r="B1060">
        <v>20</v>
      </c>
      <c r="C1060" t="s">
        <v>22</v>
      </c>
      <c r="D1060" t="s">
        <v>29</v>
      </c>
      <c r="E1060" t="s">
        <v>17</v>
      </c>
      <c r="F1060" t="s">
        <v>45</v>
      </c>
      <c r="G1060">
        <v>78838.06</v>
      </c>
      <c r="H1060">
        <v>207972.35</v>
      </c>
      <c r="I1060">
        <v>476</v>
      </c>
      <c r="J1060">
        <v>42723.1</v>
      </c>
      <c r="K1060" t="s">
        <v>19</v>
      </c>
      <c r="L1060">
        <v>7</v>
      </c>
      <c r="M1060" s="1">
        <v>45076</v>
      </c>
      <c r="N1060" t="s">
        <v>20</v>
      </c>
      <c r="O1060" t="str" cm="1">
        <f t="array" ref="O1060">_xlfn.IFS(L1060&lt;=15, "Low Engagement", L1060&lt;=35, "Active", L1060&lt;=60, "Highly Active", L1060&gt;60, "Power User")</f>
        <v>Low Engagement</v>
      </c>
      <c r="P1060" t="str" cm="1">
        <f t="array" ref="P1060">_xlfn.IFS(B1060&lt;=25,"Youth",B1060&lt;=35,"Young Adult",B1060&lt;=50,"Adult",B1060&lt;=70,"Senior")</f>
        <v>Youth</v>
      </c>
      <c r="Q1060" t="str" cm="1">
        <f t="array" ref="Q1060">_xlfn.IFS(G1060&lt;10000,"Low Value",G1060&lt;=50000,"Mid Value",G1060&lt;=150000,"High Value",G1060&gt;150000,"Premium")</f>
        <v>High Value</v>
      </c>
      <c r="R1060" t="str" cm="1">
        <f t="array" ref="R1060">_xlfn.IFS(I1060&lt;500,"High Risk",I1060&lt;650,"Medium Risk",I1060&lt;750,"Low Risk",I1060&gt;=750,"Very Low Risk")</f>
        <v>High Risk</v>
      </c>
    </row>
    <row r="1061" spans="1:18">
      <c r="A1061" t="s">
        <v>1093</v>
      </c>
      <c r="B1061">
        <v>68</v>
      </c>
      <c r="C1061" t="s">
        <v>15</v>
      </c>
      <c r="D1061" t="s">
        <v>23</v>
      </c>
      <c r="E1061" t="s">
        <v>24</v>
      </c>
      <c r="F1061" t="s">
        <v>18</v>
      </c>
      <c r="G1061">
        <v>18770.53</v>
      </c>
      <c r="H1061">
        <v>9268.07</v>
      </c>
      <c r="I1061">
        <v>748</v>
      </c>
      <c r="J1061">
        <v>340296.44</v>
      </c>
      <c r="K1061" t="s">
        <v>25</v>
      </c>
      <c r="L1061">
        <v>33</v>
      </c>
      <c r="M1061" s="1">
        <v>43738</v>
      </c>
      <c r="N1061" t="s">
        <v>20</v>
      </c>
      <c r="O1061" t="str" cm="1">
        <f t="array" ref="O1061">_xlfn.IFS(L1061&lt;=15, "Low Engagement", L1061&lt;=35, "Active", L1061&lt;=60, "Highly Active", L1061&gt;60, "Power User")</f>
        <v>Active</v>
      </c>
      <c r="P1061" t="str" cm="1">
        <f t="array" ref="P1061">_xlfn.IFS(B1061&lt;=25,"Youth",B1061&lt;=35,"Young Adult",B1061&lt;=50,"Adult",B1061&lt;=70,"Senior")</f>
        <v>Senior</v>
      </c>
      <c r="Q1061" t="str" cm="1">
        <f t="array" ref="Q1061">_xlfn.IFS(G1061&lt;10000,"Low Value",G1061&lt;=50000,"Mid Value",G1061&lt;=150000,"High Value",G1061&gt;150000,"Premium")</f>
        <v>Mid Value</v>
      </c>
      <c r="R1061" t="str" cm="1">
        <f t="array" ref="R1061">_xlfn.IFS(I1061&lt;500,"High Risk",I1061&lt;650,"Medium Risk",I1061&lt;750,"Low Risk",I1061&gt;=750,"Very Low Risk")</f>
        <v>Low Risk</v>
      </c>
    </row>
    <row r="1062" spans="1:18">
      <c r="A1062" t="s">
        <v>1094</v>
      </c>
      <c r="B1062">
        <v>48</v>
      </c>
      <c r="C1062" t="s">
        <v>15</v>
      </c>
      <c r="D1062" t="s">
        <v>16</v>
      </c>
      <c r="E1062" t="s">
        <v>47</v>
      </c>
      <c r="F1062" t="s">
        <v>18</v>
      </c>
      <c r="G1062">
        <v>76794.880000000005</v>
      </c>
      <c r="H1062">
        <v>25776.34</v>
      </c>
      <c r="I1062">
        <v>840</v>
      </c>
      <c r="J1062">
        <v>319430.8</v>
      </c>
      <c r="K1062" t="s">
        <v>25</v>
      </c>
      <c r="L1062">
        <v>4</v>
      </c>
      <c r="M1062" s="1">
        <v>43322</v>
      </c>
      <c r="N1062" t="s">
        <v>20</v>
      </c>
      <c r="O1062" t="str" cm="1">
        <f t="array" ref="O1062">_xlfn.IFS(L1062&lt;=15, "Low Engagement", L1062&lt;=35, "Active", L1062&lt;=60, "Highly Active", L1062&gt;60, "Power User")</f>
        <v>Low Engagement</v>
      </c>
      <c r="P1062" t="str" cm="1">
        <f t="array" ref="P1062">_xlfn.IFS(B1062&lt;=25,"Youth",B1062&lt;=35,"Young Adult",B1062&lt;=50,"Adult",B1062&lt;=70,"Senior")</f>
        <v>Adult</v>
      </c>
      <c r="Q1062" t="str" cm="1">
        <f t="array" ref="Q1062">_xlfn.IFS(G1062&lt;10000,"Low Value",G1062&lt;=50000,"Mid Value",G1062&lt;=150000,"High Value",G1062&gt;150000,"Premium")</f>
        <v>High Value</v>
      </c>
      <c r="R1062" t="str" cm="1">
        <f t="array" ref="R1062">_xlfn.IFS(I1062&lt;500,"High Risk",I1062&lt;650,"Medium Risk",I1062&lt;750,"Low Risk",I1062&gt;=750,"Very Low Risk")</f>
        <v>Very Low Risk</v>
      </c>
    </row>
    <row r="1063" spans="1:18">
      <c r="A1063" t="s">
        <v>1095</v>
      </c>
      <c r="B1063">
        <v>57</v>
      </c>
      <c r="C1063" t="s">
        <v>15</v>
      </c>
      <c r="D1063" t="s">
        <v>16</v>
      </c>
      <c r="E1063" t="s">
        <v>27</v>
      </c>
      <c r="F1063" t="s">
        <v>45</v>
      </c>
      <c r="G1063">
        <v>272088.87</v>
      </c>
      <c r="H1063">
        <v>46811.44</v>
      </c>
      <c r="I1063">
        <v>600</v>
      </c>
      <c r="J1063">
        <v>140751.75</v>
      </c>
      <c r="K1063" t="s">
        <v>25</v>
      </c>
      <c r="L1063">
        <v>43</v>
      </c>
      <c r="M1063" s="1">
        <v>44286</v>
      </c>
      <c r="N1063" t="s">
        <v>20</v>
      </c>
      <c r="O1063" t="str" cm="1">
        <f t="array" ref="O1063">_xlfn.IFS(L1063&lt;=15, "Low Engagement", L1063&lt;=35, "Active", L1063&lt;=60, "Highly Active", L1063&gt;60, "Power User")</f>
        <v>Highly Active</v>
      </c>
      <c r="P1063" t="str" cm="1">
        <f t="array" ref="P1063">_xlfn.IFS(B1063&lt;=25,"Youth",B1063&lt;=35,"Young Adult",B1063&lt;=50,"Adult",B1063&lt;=70,"Senior")</f>
        <v>Senior</v>
      </c>
      <c r="Q1063" t="str" cm="1">
        <f t="array" ref="Q1063">_xlfn.IFS(G1063&lt;10000,"Low Value",G1063&lt;=50000,"Mid Value",G1063&lt;=150000,"High Value",G1063&gt;150000,"Premium")</f>
        <v>Premium</v>
      </c>
      <c r="R1063" t="str" cm="1">
        <f t="array" ref="R1063">_xlfn.IFS(I1063&lt;500,"High Risk",I1063&lt;650,"Medium Risk",I1063&lt;750,"Low Risk",I1063&gt;=750,"Very Low Risk")</f>
        <v>Medium Risk</v>
      </c>
    </row>
    <row r="1064" spans="1:18">
      <c r="A1064" t="s">
        <v>1096</v>
      </c>
      <c r="B1064">
        <v>54</v>
      </c>
      <c r="C1064" t="s">
        <v>22</v>
      </c>
      <c r="D1064" t="s">
        <v>16</v>
      </c>
      <c r="E1064" t="s">
        <v>17</v>
      </c>
      <c r="F1064" t="s">
        <v>31</v>
      </c>
      <c r="G1064">
        <v>176730.35</v>
      </c>
      <c r="H1064">
        <v>60525.22</v>
      </c>
      <c r="I1064">
        <v>606</v>
      </c>
      <c r="J1064">
        <v>70992.55</v>
      </c>
      <c r="K1064" t="s">
        <v>25</v>
      </c>
      <c r="L1064">
        <v>52</v>
      </c>
      <c r="M1064" s="1">
        <v>43153</v>
      </c>
      <c r="N1064" t="s">
        <v>35</v>
      </c>
      <c r="O1064" t="str" cm="1">
        <f t="array" ref="O1064">_xlfn.IFS(L1064&lt;=15, "Low Engagement", L1064&lt;=35, "Active", L1064&lt;=60, "Highly Active", L1064&gt;60, "Power User")</f>
        <v>Highly Active</v>
      </c>
      <c r="P1064" t="str" cm="1">
        <f t="array" ref="P1064">_xlfn.IFS(B1064&lt;=25,"Youth",B1064&lt;=35,"Young Adult",B1064&lt;=50,"Adult",B1064&lt;=70,"Senior")</f>
        <v>Senior</v>
      </c>
      <c r="Q1064" t="str" cm="1">
        <f t="array" ref="Q1064">_xlfn.IFS(G1064&lt;10000,"Low Value",G1064&lt;=50000,"Mid Value",G1064&lt;=150000,"High Value",G1064&gt;150000,"Premium")</f>
        <v>Premium</v>
      </c>
      <c r="R1064" t="str" cm="1">
        <f t="array" ref="R1064">_xlfn.IFS(I1064&lt;500,"High Risk",I1064&lt;650,"Medium Risk",I1064&lt;750,"Low Risk",I1064&gt;=750,"Very Low Risk")</f>
        <v>Medium Risk</v>
      </c>
    </row>
    <row r="1065" spans="1:18">
      <c r="A1065" t="s">
        <v>1097</v>
      </c>
      <c r="B1065">
        <v>53</v>
      </c>
      <c r="C1065" t="s">
        <v>22</v>
      </c>
      <c r="D1065" t="s">
        <v>23</v>
      </c>
      <c r="E1065" t="s">
        <v>47</v>
      </c>
      <c r="F1065" t="s">
        <v>31</v>
      </c>
      <c r="G1065">
        <v>82462.22</v>
      </c>
      <c r="H1065">
        <v>12661.44</v>
      </c>
      <c r="I1065">
        <v>566</v>
      </c>
      <c r="J1065">
        <v>122885.75999999999</v>
      </c>
      <c r="K1065" t="s">
        <v>38</v>
      </c>
      <c r="L1065">
        <v>7</v>
      </c>
      <c r="M1065" s="1">
        <v>45003</v>
      </c>
      <c r="N1065" t="s">
        <v>20</v>
      </c>
      <c r="O1065" t="str" cm="1">
        <f t="array" ref="O1065">_xlfn.IFS(L1065&lt;=15, "Low Engagement", L1065&lt;=35, "Active", L1065&lt;=60, "Highly Active", L1065&gt;60, "Power User")</f>
        <v>Low Engagement</v>
      </c>
      <c r="P1065" t="str" cm="1">
        <f t="array" ref="P1065">_xlfn.IFS(B1065&lt;=25,"Youth",B1065&lt;=35,"Young Adult",B1065&lt;=50,"Adult",B1065&lt;=70,"Senior")</f>
        <v>Senior</v>
      </c>
      <c r="Q1065" t="str" cm="1">
        <f t="array" ref="Q1065">_xlfn.IFS(G1065&lt;10000,"Low Value",G1065&lt;=50000,"Mid Value",G1065&lt;=150000,"High Value",G1065&gt;150000,"Premium")</f>
        <v>High Value</v>
      </c>
      <c r="R1065" t="str" cm="1">
        <f t="array" ref="R1065">_xlfn.IFS(I1065&lt;500,"High Risk",I1065&lt;650,"Medium Risk",I1065&lt;750,"Low Risk",I1065&gt;=750,"Very Low Risk")</f>
        <v>Medium Risk</v>
      </c>
    </row>
    <row r="1066" spans="1:18">
      <c r="A1066" t="s">
        <v>1098</v>
      </c>
      <c r="B1066">
        <v>41</v>
      </c>
      <c r="C1066" t="s">
        <v>22</v>
      </c>
      <c r="D1066" t="s">
        <v>23</v>
      </c>
      <c r="E1066" t="s">
        <v>24</v>
      </c>
      <c r="F1066" t="s">
        <v>18</v>
      </c>
      <c r="G1066">
        <v>27601.37</v>
      </c>
      <c r="H1066">
        <v>15317.32</v>
      </c>
      <c r="I1066">
        <v>513</v>
      </c>
      <c r="J1066">
        <v>76471.95</v>
      </c>
      <c r="K1066" t="s">
        <v>25</v>
      </c>
      <c r="L1066">
        <v>18</v>
      </c>
      <c r="M1066" s="1">
        <v>43739</v>
      </c>
      <c r="N1066" t="s">
        <v>20</v>
      </c>
      <c r="O1066" t="str" cm="1">
        <f t="array" ref="O1066">_xlfn.IFS(L1066&lt;=15, "Low Engagement", L1066&lt;=35, "Active", L1066&lt;=60, "Highly Active", L1066&gt;60, "Power User")</f>
        <v>Active</v>
      </c>
      <c r="P1066" t="str" cm="1">
        <f t="array" ref="P1066">_xlfn.IFS(B1066&lt;=25,"Youth",B1066&lt;=35,"Young Adult",B1066&lt;=50,"Adult",B1066&lt;=70,"Senior")</f>
        <v>Adult</v>
      </c>
      <c r="Q1066" t="str" cm="1">
        <f t="array" ref="Q1066">_xlfn.IFS(G1066&lt;10000,"Low Value",G1066&lt;=50000,"Mid Value",G1066&lt;=150000,"High Value",G1066&gt;150000,"Premium")</f>
        <v>Mid Value</v>
      </c>
      <c r="R1066" t="str" cm="1">
        <f t="array" ref="R1066">_xlfn.IFS(I1066&lt;500,"High Risk",I1066&lt;650,"Medium Risk",I1066&lt;750,"Low Risk",I1066&gt;=750,"Very Low Risk")</f>
        <v>Medium Risk</v>
      </c>
    </row>
    <row r="1067" spans="1:18">
      <c r="A1067" t="s">
        <v>1099</v>
      </c>
      <c r="B1067">
        <v>48</v>
      </c>
      <c r="C1067" t="s">
        <v>15</v>
      </c>
      <c r="D1067" t="s">
        <v>23</v>
      </c>
      <c r="E1067" t="s">
        <v>17</v>
      </c>
      <c r="F1067" t="s">
        <v>31</v>
      </c>
      <c r="G1067">
        <v>72781.960000000006</v>
      </c>
      <c r="H1067">
        <v>105612.47</v>
      </c>
      <c r="I1067">
        <v>782</v>
      </c>
      <c r="J1067">
        <v>312225.73</v>
      </c>
      <c r="K1067" t="s">
        <v>38</v>
      </c>
      <c r="L1067">
        <v>4</v>
      </c>
      <c r="M1067" s="1">
        <v>44280</v>
      </c>
      <c r="N1067" t="s">
        <v>20</v>
      </c>
      <c r="O1067" t="str" cm="1">
        <f t="array" ref="O1067">_xlfn.IFS(L1067&lt;=15, "Low Engagement", L1067&lt;=35, "Active", L1067&lt;=60, "Highly Active", L1067&gt;60, "Power User")</f>
        <v>Low Engagement</v>
      </c>
      <c r="P1067" t="str" cm="1">
        <f t="array" ref="P1067">_xlfn.IFS(B1067&lt;=25,"Youth",B1067&lt;=35,"Young Adult",B1067&lt;=50,"Adult",B1067&lt;=70,"Senior")</f>
        <v>Adult</v>
      </c>
      <c r="Q1067" t="str" cm="1">
        <f t="array" ref="Q1067">_xlfn.IFS(G1067&lt;10000,"Low Value",G1067&lt;=50000,"Mid Value",G1067&lt;=150000,"High Value",G1067&gt;150000,"Premium")</f>
        <v>High Value</v>
      </c>
      <c r="R1067" t="str" cm="1">
        <f t="array" ref="R1067">_xlfn.IFS(I1067&lt;500,"High Risk",I1067&lt;650,"Medium Risk",I1067&lt;750,"Low Risk",I1067&gt;=750,"Very Low Risk")</f>
        <v>Very Low Risk</v>
      </c>
    </row>
    <row r="1068" spans="1:18">
      <c r="A1068" t="s">
        <v>1100</v>
      </c>
      <c r="B1068">
        <v>23</v>
      </c>
      <c r="C1068" t="s">
        <v>15</v>
      </c>
      <c r="D1068" t="s">
        <v>23</v>
      </c>
      <c r="E1068" t="s">
        <v>47</v>
      </c>
      <c r="F1068" t="s">
        <v>45</v>
      </c>
      <c r="G1068">
        <v>370747.31</v>
      </c>
      <c r="H1068">
        <v>15210.47</v>
      </c>
      <c r="I1068">
        <v>561</v>
      </c>
      <c r="J1068">
        <v>169151.03</v>
      </c>
      <c r="K1068" t="s">
        <v>19</v>
      </c>
      <c r="L1068">
        <v>49</v>
      </c>
      <c r="M1068" s="1">
        <v>44488</v>
      </c>
      <c r="N1068" t="s">
        <v>20</v>
      </c>
      <c r="O1068" t="str" cm="1">
        <f t="array" ref="O1068">_xlfn.IFS(L1068&lt;=15, "Low Engagement", L1068&lt;=35, "Active", L1068&lt;=60, "Highly Active", L1068&gt;60, "Power User")</f>
        <v>Highly Active</v>
      </c>
      <c r="P1068" t="str" cm="1">
        <f t="array" ref="P1068">_xlfn.IFS(B1068&lt;=25,"Youth",B1068&lt;=35,"Young Adult",B1068&lt;=50,"Adult",B1068&lt;=70,"Senior")</f>
        <v>Youth</v>
      </c>
      <c r="Q1068" t="str" cm="1">
        <f t="array" ref="Q1068">_xlfn.IFS(G1068&lt;10000,"Low Value",G1068&lt;=50000,"Mid Value",G1068&lt;=150000,"High Value",G1068&gt;150000,"Premium")</f>
        <v>Premium</v>
      </c>
      <c r="R1068" t="str" cm="1">
        <f t="array" ref="R1068">_xlfn.IFS(I1068&lt;500,"High Risk",I1068&lt;650,"Medium Risk",I1068&lt;750,"Low Risk",I1068&gt;=750,"Very Low Risk")</f>
        <v>Medium Risk</v>
      </c>
    </row>
    <row r="1069" spans="1:18">
      <c r="A1069" t="s">
        <v>1101</v>
      </c>
      <c r="B1069">
        <v>19</v>
      </c>
      <c r="C1069" t="s">
        <v>22</v>
      </c>
      <c r="D1069" t="s">
        <v>41</v>
      </c>
      <c r="E1069" t="s">
        <v>27</v>
      </c>
      <c r="F1069" t="s">
        <v>18</v>
      </c>
      <c r="G1069">
        <v>55945.56</v>
      </c>
      <c r="H1069">
        <v>81272.61</v>
      </c>
      <c r="I1069">
        <v>366</v>
      </c>
      <c r="J1069">
        <v>25976.35</v>
      </c>
      <c r="K1069" t="s">
        <v>25</v>
      </c>
      <c r="L1069">
        <v>11</v>
      </c>
      <c r="M1069" s="1">
        <v>44960</v>
      </c>
      <c r="N1069" t="s">
        <v>20</v>
      </c>
      <c r="O1069" t="str" cm="1">
        <f t="array" ref="O1069">_xlfn.IFS(L1069&lt;=15, "Low Engagement", L1069&lt;=35, "Active", L1069&lt;=60, "Highly Active", L1069&gt;60, "Power User")</f>
        <v>Low Engagement</v>
      </c>
      <c r="P1069" t="str" cm="1">
        <f t="array" ref="P1069">_xlfn.IFS(B1069&lt;=25,"Youth",B1069&lt;=35,"Young Adult",B1069&lt;=50,"Adult",B1069&lt;=70,"Senior")</f>
        <v>Youth</v>
      </c>
      <c r="Q1069" t="str" cm="1">
        <f t="array" ref="Q1069">_xlfn.IFS(G1069&lt;10000,"Low Value",G1069&lt;=50000,"Mid Value",G1069&lt;=150000,"High Value",G1069&gt;150000,"Premium")</f>
        <v>High Value</v>
      </c>
      <c r="R1069" t="str" cm="1">
        <f t="array" ref="R1069">_xlfn.IFS(I1069&lt;500,"High Risk",I1069&lt;650,"Medium Risk",I1069&lt;750,"Low Risk",I1069&gt;=750,"Very Low Risk")</f>
        <v>High Risk</v>
      </c>
    </row>
    <row r="1070" spans="1:18">
      <c r="A1070" t="s">
        <v>1102</v>
      </c>
      <c r="B1070">
        <v>37</v>
      </c>
      <c r="C1070" t="s">
        <v>22</v>
      </c>
      <c r="D1070" t="s">
        <v>23</v>
      </c>
      <c r="E1070" t="s">
        <v>47</v>
      </c>
      <c r="F1070" t="s">
        <v>18</v>
      </c>
      <c r="G1070">
        <v>90514.93</v>
      </c>
      <c r="H1070">
        <v>7005.61</v>
      </c>
      <c r="I1070">
        <v>432</v>
      </c>
      <c r="J1070">
        <v>47642.29</v>
      </c>
      <c r="K1070" t="s">
        <v>19</v>
      </c>
      <c r="L1070">
        <v>43</v>
      </c>
      <c r="M1070" s="1">
        <v>45063</v>
      </c>
      <c r="N1070" t="s">
        <v>20</v>
      </c>
      <c r="O1070" t="str" cm="1">
        <f t="array" ref="O1070">_xlfn.IFS(L1070&lt;=15, "Low Engagement", L1070&lt;=35, "Active", L1070&lt;=60, "Highly Active", L1070&gt;60, "Power User")</f>
        <v>Highly Active</v>
      </c>
      <c r="P1070" t="str" cm="1">
        <f t="array" ref="P1070">_xlfn.IFS(B1070&lt;=25,"Youth",B1070&lt;=35,"Young Adult",B1070&lt;=50,"Adult",B1070&lt;=70,"Senior")</f>
        <v>Adult</v>
      </c>
      <c r="Q1070" t="str" cm="1">
        <f t="array" ref="Q1070">_xlfn.IFS(G1070&lt;10000,"Low Value",G1070&lt;=50000,"Mid Value",G1070&lt;=150000,"High Value",G1070&gt;150000,"Premium")</f>
        <v>High Value</v>
      </c>
      <c r="R1070" t="str" cm="1">
        <f t="array" ref="R1070">_xlfn.IFS(I1070&lt;500,"High Risk",I1070&lt;650,"Medium Risk",I1070&lt;750,"Low Risk",I1070&gt;=750,"Very Low Risk")</f>
        <v>High Risk</v>
      </c>
    </row>
    <row r="1071" spans="1:18">
      <c r="A1071" t="s">
        <v>1103</v>
      </c>
      <c r="B1071">
        <v>45</v>
      </c>
      <c r="C1071" t="s">
        <v>22</v>
      </c>
      <c r="D1071" t="s">
        <v>37</v>
      </c>
      <c r="E1071" t="s">
        <v>27</v>
      </c>
      <c r="F1071" t="s">
        <v>45</v>
      </c>
      <c r="G1071">
        <v>320975.95</v>
      </c>
      <c r="H1071">
        <v>189703.72</v>
      </c>
      <c r="I1071">
        <v>839</v>
      </c>
      <c r="J1071">
        <v>159971.79</v>
      </c>
      <c r="K1071" t="s">
        <v>38</v>
      </c>
      <c r="L1071">
        <v>20</v>
      </c>
      <c r="M1071" s="1">
        <v>43869</v>
      </c>
      <c r="N1071" t="s">
        <v>20</v>
      </c>
      <c r="O1071" t="str" cm="1">
        <f t="array" ref="O1071">_xlfn.IFS(L1071&lt;=15, "Low Engagement", L1071&lt;=35, "Active", L1071&lt;=60, "Highly Active", L1071&gt;60, "Power User")</f>
        <v>Active</v>
      </c>
      <c r="P1071" t="str" cm="1">
        <f t="array" ref="P1071">_xlfn.IFS(B1071&lt;=25,"Youth",B1071&lt;=35,"Young Adult",B1071&lt;=50,"Adult",B1071&lt;=70,"Senior")</f>
        <v>Adult</v>
      </c>
      <c r="Q1071" t="str" cm="1">
        <f t="array" ref="Q1071">_xlfn.IFS(G1071&lt;10000,"Low Value",G1071&lt;=50000,"Mid Value",G1071&lt;=150000,"High Value",G1071&gt;150000,"Premium")</f>
        <v>Premium</v>
      </c>
      <c r="R1071" t="str" cm="1">
        <f t="array" ref="R1071">_xlfn.IFS(I1071&lt;500,"High Risk",I1071&lt;650,"Medium Risk",I1071&lt;750,"Low Risk",I1071&gt;=750,"Very Low Risk")</f>
        <v>Very Low Risk</v>
      </c>
    </row>
    <row r="1072" spans="1:18">
      <c r="A1072" t="s">
        <v>1104</v>
      </c>
      <c r="B1072">
        <v>28</v>
      </c>
      <c r="C1072" t="s">
        <v>22</v>
      </c>
      <c r="D1072" t="s">
        <v>37</v>
      </c>
      <c r="E1072" t="s">
        <v>17</v>
      </c>
      <c r="F1072" t="s">
        <v>33</v>
      </c>
      <c r="G1072">
        <v>79022.55</v>
      </c>
      <c r="H1072">
        <v>173590.92</v>
      </c>
      <c r="I1072">
        <v>811</v>
      </c>
      <c r="J1072">
        <v>248294.12</v>
      </c>
      <c r="K1072" t="s">
        <v>25</v>
      </c>
      <c r="L1072">
        <v>11</v>
      </c>
      <c r="M1072" s="1">
        <v>43913</v>
      </c>
      <c r="N1072" t="s">
        <v>35</v>
      </c>
      <c r="O1072" t="str" cm="1">
        <f t="array" ref="O1072">_xlfn.IFS(L1072&lt;=15, "Low Engagement", L1072&lt;=35, "Active", L1072&lt;=60, "Highly Active", L1072&gt;60, "Power User")</f>
        <v>Low Engagement</v>
      </c>
      <c r="P1072" t="str" cm="1">
        <f t="array" ref="P1072">_xlfn.IFS(B1072&lt;=25,"Youth",B1072&lt;=35,"Young Adult",B1072&lt;=50,"Adult",B1072&lt;=70,"Senior")</f>
        <v>Young Adult</v>
      </c>
      <c r="Q1072" t="str" cm="1">
        <f t="array" ref="Q1072">_xlfn.IFS(G1072&lt;10000,"Low Value",G1072&lt;=50000,"Mid Value",G1072&lt;=150000,"High Value",G1072&gt;150000,"Premium")</f>
        <v>High Value</v>
      </c>
      <c r="R1072" t="str" cm="1">
        <f t="array" ref="R1072">_xlfn.IFS(I1072&lt;500,"High Risk",I1072&lt;650,"Medium Risk",I1072&lt;750,"Low Risk",I1072&gt;=750,"Very Low Risk")</f>
        <v>Very Low Risk</v>
      </c>
    </row>
    <row r="1073" spans="1:18">
      <c r="A1073" t="s">
        <v>1105</v>
      </c>
      <c r="B1073">
        <v>21</v>
      </c>
      <c r="C1073" t="s">
        <v>22</v>
      </c>
      <c r="D1073" t="s">
        <v>23</v>
      </c>
      <c r="E1073" t="s">
        <v>24</v>
      </c>
      <c r="F1073" t="s">
        <v>31</v>
      </c>
      <c r="G1073">
        <v>158221.78</v>
      </c>
      <c r="H1073">
        <v>15756.66</v>
      </c>
      <c r="I1073">
        <v>510</v>
      </c>
      <c r="J1073">
        <v>43323.83</v>
      </c>
      <c r="K1073" t="s">
        <v>25</v>
      </c>
      <c r="L1073">
        <v>15</v>
      </c>
      <c r="M1073" s="1">
        <v>45029</v>
      </c>
      <c r="N1073" t="s">
        <v>20</v>
      </c>
      <c r="O1073" t="str" cm="1">
        <f t="array" ref="O1073">_xlfn.IFS(L1073&lt;=15, "Low Engagement", L1073&lt;=35, "Active", L1073&lt;=60, "Highly Active", L1073&gt;60, "Power User")</f>
        <v>Low Engagement</v>
      </c>
      <c r="P1073" t="str" cm="1">
        <f t="array" ref="P1073">_xlfn.IFS(B1073&lt;=25,"Youth",B1073&lt;=35,"Young Adult",B1073&lt;=50,"Adult",B1073&lt;=70,"Senior")</f>
        <v>Youth</v>
      </c>
      <c r="Q1073" t="str" cm="1">
        <f t="array" ref="Q1073">_xlfn.IFS(G1073&lt;10000,"Low Value",G1073&lt;=50000,"Mid Value",G1073&lt;=150000,"High Value",G1073&gt;150000,"Premium")</f>
        <v>Premium</v>
      </c>
      <c r="R1073" t="str" cm="1">
        <f t="array" ref="R1073">_xlfn.IFS(I1073&lt;500,"High Risk",I1073&lt;650,"Medium Risk",I1073&lt;750,"Low Risk",I1073&gt;=750,"Very Low Risk")</f>
        <v>Medium Risk</v>
      </c>
    </row>
    <row r="1074" spans="1:18">
      <c r="A1074" t="s">
        <v>1106</v>
      </c>
      <c r="B1074">
        <v>32</v>
      </c>
      <c r="C1074" t="s">
        <v>22</v>
      </c>
      <c r="D1074" t="s">
        <v>16</v>
      </c>
      <c r="E1074" t="s">
        <v>27</v>
      </c>
      <c r="F1074" t="s">
        <v>18</v>
      </c>
      <c r="G1074">
        <v>94805.85</v>
      </c>
      <c r="H1074">
        <v>141920.71</v>
      </c>
      <c r="I1074">
        <v>552</v>
      </c>
      <c r="J1074">
        <v>90828.94</v>
      </c>
      <c r="K1074" t="s">
        <v>19</v>
      </c>
      <c r="L1074">
        <v>46</v>
      </c>
      <c r="M1074" s="1">
        <v>44565</v>
      </c>
      <c r="N1074" t="s">
        <v>20</v>
      </c>
      <c r="O1074" t="str" cm="1">
        <f t="array" ref="O1074">_xlfn.IFS(L1074&lt;=15, "Low Engagement", L1074&lt;=35, "Active", L1074&lt;=60, "Highly Active", L1074&gt;60, "Power User")</f>
        <v>Highly Active</v>
      </c>
      <c r="P1074" t="str" cm="1">
        <f t="array" ref="P1074">_xlfn.IFS(B1074&lt;=25,"Youth",B1074&lt;=35,"Young Adult",B1074&lt;=50,"Adult",B1074&lt;=70,"Senior")</f>
        <v>Young Adult</v>
      </c>
      <c r="Q1074" t="str" cm="1">
        <f t="array" ref="Q1074">_xlfn.IFS(G1074&lt;10000,"Low Value",G1074&lt;=50000,"Mid Value",G1074&lt;=150000,"High Value",G1074&gt;150000,"Premium")</f>
        <v>High Value</v>
      </c>
      <c r="R1074" t="str" cm="1">
        <f t="array" ref="R1074">_xlfn.IFS(I1074&lt;500,"High Risk",I1074&lt;650,"Medium Risk",I1074&lt;750,"Low Risk",I1074&gt;=750,"Very Low Risk")</f>
        <v>Medium Risk</v>
      </c>
    </row>
    <row r="1075" spans="1:18">
      <c r="A1075" t="s">
        <v>1107</v>
      </c>
      <c r="B1075">
        <v>23</v>
      </c>
      <c r="C1075" t="s">
        <v>15</v>
      </c>
      <c r="D1075" t="s">
        <v>23</v>
      </c>
      <c r="E1075" t="s">
        <v>17</v>
      </c>
      <c r="F1075" t="s">
        <v>18</v>
      </c>
      <c r="G1075">
        <v>36228.75</v>
      </c>
      <c r="H1075">
        <v>163991.20000000001</v>
      </c>
      <c r="I1075">
        <v>337</v>
      </c>
      <c r="J1075">
        <v>24330.5</v>
      </c>
      <c r="K1075" t="s">
        <v>19</v>
      </c>
      <c r="L1075">
        <v>17</v>
      </c>
      <c r="M1075" s="1">
        <v>43507</v>
      </c>
      <c r="N1075" t="s">
        <v>35</v>
      </c>
      <c r="O1075" t="str" cm="1">
        <f t="array" ref="O1075">_xlfn.IFS(L1075&lt;=15, "Low Engagement", L1075&lt;=35, "Active", L1075&lt;=60, "Highly Active", L1075&gt;60, "Power User")</f>
        <v>Active</v>
      </c>
      <c r="P1075" t="str" cm="1">
        <f t="array" ref="P1075">_xlfn.IFS(B1075&lt;=25,"Youth",B1075&lt;=35,"Young Adult",B1075&lt;=50,"Adult",B1075&lt;=70,"Senior")</f>
        <v>Youth</v>
      </c>
      <c r="Q1075" t="str" cm="1">
        <f t="array" ref="Q1075">_xlfn.IFS(G1075&lt;10000,"Low Value",G1075&lt;=50000,"Mid Value",G1075&lt;=150000,"High Value",G1075&gt;150000,"Premium")</f>
        <v>Mid Value</v>
      </c>
      <c r="R1075" t="str" cm="1">
        <f t="array" ref="R1075">_xlfn.IFS(I1075&lt;500,"High Risk",I1075&lt;650,"Medium Risk",I1075&lt;750,"Low Risk",I1075&gt;=750,"Very Low Risk")</f>
        <v>High Risk</v>
      </c>
    </row>
    <row r="1076" spans="1:18">
      <c r="A1076" t="s">
        <v>1108</v>
      </c>
      <c r="B1076">
        <v>66</v>
      </c>
      <c r="C1076" t="s">
        <v>22</v>
      </c>
      <c r="D1076" t="s">
        <v>23</v>
      </c>
      <c r="E1076" t="s">
        <v>27</v>
      </c>
      <c r="F1076" t="s">
        <v>33</v>
      </c>
      <c r="G1076">
        <v>44982.67</v>
      </c>
      <c r="H1076">
        <v>45245.3</v>
      </c>
      <c r="I1076">
        <v>342</v>
      </c>
      <c r="J1076">
        <v>47987.88</v>
      </c>
      <c r="K1076" t="s">
        <v>25</v>
      </c>
      <c r="L1076">
        <v>34</v>
      </c>
      <c r="M1076" s="1">
        <v>43256</v>
      </c>
      <c r="N1076" t="s">
        <v>20</v>
      </c>
      <c r="O1076" t="str" cm="1">
        <f t="array" ref="O1076">_xlfn.IFS(L1076&lt;=15, "Low Engagement", L1076&lt;=35, "Active", L1076&lt;=60, "Highly Active", L1076&gt;60, "Power User")</f>
        <v>Active</v>
      </c>
      <c r="P1076" t="str" cm="1">
        <f t="array" ref="P1076">_xlfn.IFS(B1076&lt;=25,"Youth",B1076&lt;=35,"Young Adult",B1076&lt;=50,"Adult",B1076&lt;=70,"Senior")</f>
        <v>Senior</v>
      </c>
      <c r="Q1076" t="str" cm="1">
        <f t="array" ref="Q1076">_xlfn.IFS(G1076&lt;10000,"Low Value",G1076&lt;=50000,"Mid Value",G1076&lt;=150000,"High Value",G1076&gt;150000,"Premium")</f>
        <v>Mid Value</v>
      </c>
      <c r="R1076" t="str" cm="1">
        <f t="array" ref="R1076">_xlfn.IFS(I1076&lt;500,"High Risk",I1076&lt;650,"Medium Risk",I1076&lt;750,"Low Risk",I1076&gt;=750,"Very Low Risk")</f>
        <v>High Risk</v>
      </c>
    </row>
    <row r="1077" spans="1:18">
      <c r="A1077" t="s">
        <v>1109</v>
      </c>
      <c r="B1077">
        <v>47</v>
      </c>
      <c r="C1077" t="s">
        <v>15</v>
      </c>
      <c r="D1077" t="s">
        <v>23</v>
      </c>
      <c r="E1077" t="s">
        <v>47</v>
      </c>
      <c r="F1077" t="s">
        <v>18</v>
      </c>
      <c r="G1077">
        <v>62005.52</v>
      </c>
      <c r="H1077">
        <v>21068.34</v>
      </c>
      <c r="I1077">
        <v>704</v>
      </c>
      <c r="J1077">
        <v>180045.92</v>
      </c>
      <c r="K1077" t="s">
        <v>25</v>
      </c>
      <c r="L1077">
        <v>50</v>
      </c>
      <c r="M1077" s="1">
        <v>44313</v>
      </c>
      <c r="N1077" t="s">
        <v>20</v>
      </c>
      <c r="O1077" t="str" cm="1">
        <f t="array" ref="O1077">_xlfn.IFS(L1077&lt;=15, "Low Engagement", L1077&lt;=35, "Active", L1077&lt;=60, "Highly Active", L1077&gt;60, "Power User")</f>
        <v>Highly Active</v>
      </c>
      <c r="P1077" t="str" cm="1">
        <f t="array" ref="P1077">_xlfn.IFS(B1077&lt;=25,"Youth",B1077&lt;=35,"Young Adult",B1077&lt;=50,"Adult",B1077&lt;=70,"Senior")</f>
        <v>Adult</v>
      </c>
      <c r="Q1077" t="str" cm="1">
        <f t="array" ref="Q1077">_xlfn.IFS(G1077&lt;10000,"Low Value",G1077&lt;=50000,"Mid Value",G1077&lt;=150000,"High Value",G1077&gt;150000,"Premium")</f>
        <v>High Value</v>
      </c>
      <c r="R1077" t="str" cm="1">
        <f t="array" ref="R1077">_xlfn.IFS(I1077&lt;500,"High Risk",I1077&lt;650,"Medium Risk",I1077&lt;750,"Low Risk",I1077&gt;=750,"Very Low Risk")</f>
        <v>Low Risk</v>
      </c>
    </row>
    <row r="1078" spans="1:18">
      <c r="A1078" t="s">
        <v>1110</v>
      </c>
      <c r="B1078">
        <v>55</v>
      </c>
      <c r="C1078" t="s">
        <v>15</v>
      </c>
      <c r="D1078" t="s">
        <v>29</v>
      </c>
      <c r="E1078" t="s">
        <v>24</v>
      </c>
      <c r="F1078" t="s">
        <v>31</v>
      </c>
      <c r="G1078">
        <v>102280.2</v>
      </c>
      <c r="H1078">
        <v>3107.41</v>
      </c>
      <c r="I1078">
        <v>345</v>
      </c>
      <c r="J1078">
        <v>17489.25</v>
      </c>
      <c r="K1078" t="s">
        <v>19</v>
      </c>
      <c r="L1078">
        <v>48</v>
      </c>
      <c r="M1078" s="1">
        <v>44515</v>
      </c>
      <c r="N1078" t="s">
        <v>20</v>
      </c>
      <c r="O1078" t="str" cm="1">
        <f t="array" ref="O1078">_xlfn.IFS(L1078&lt;=15, "Low Engagement", L1078&lt;=35, "Active", L1078&lt;=60, "Highly Active", L1078&gt;60, "Power User")</f>
        <v>Highly Active</v>
      </c>
      <c r="P1078" t="str" cm="1">
        <f t="array" ref="P1078">_xlfn.IFS(B1078&lt;=25,"Youth",B1078&lt;=35,"Young Adult",B1078&lt;=50,"Adult",B1078&lt;=70,"Senior")</f>
        <v>Senior</v>
      </c>
      <c r="Q1078" t="str" cm="1">
        <f t="array" ref="Q1078">_xlfn.IFS(G1078&lt;10000,"Low Value",G1078&lt;=50000,"Mid Value",G1078&lt;=150000,"High Value",G1078&gt;150000,"Premium")</f>
        <v>High Value</v>
      </c>
      <c r="R1078" t="str" cm="1">
        <f t="array" ref="R1078">_xlfn.IFS(I1078&lt;500,"High Risk",I1078&lt;650,"Medium Risk",I1078&lt;750,"Low Risk",I1078&gt;=750,"Very Low Risk")</f>
        <v>High Risk</v>
      </c>
    </row>
    <row r="1079" spans="1:18">
      <c r="A1079" t="s">
        <v>1111</v>
      </c>
      <c r="B1079">
        <v>68</v>
      </c>
      <c r="C1079" t="s">
        <v>22</v>
      </c>
      <c r="D1079" t="s">
        <v>29</v>
      </c>
      <c r="E1079" t="s">
        <v>17</v>
      </c>
      <c r="F1079" t="s">
        <v>31</v>
      </c>
      <c r="G1079">
        <v>197891.19</v>
      </c>
      <c r="H1079">
        <v>136027.29</v>
      </c>
      <c r="I1079">
        <v>753</v>
      </c>
      <c r="J1079">
        <v>92991.02</v>
      </c>
      <c r="K1079" t="s">
        <v>38</v>
      </c>
      <c r="L1079">
        <v>12</v>
      </c>
      <c r="M1079" s="1">
        <v>44802</v>
      </c>
      <c r="N1079" t="s">
        <v>20</v>
      </c>
      <c r="O1079" t="str" cm="1">
        <f t="array" ref="O1079">_xlfn.IFS(L1079&lt;=15, "Low Engagement", L1079&lt;=35, "Active", L1079&lt;=60, "Highly Active", L1079&gt;60, "Power User")</f>
        <v>Low Engagement</v>
      </c>
      <c r="P1079" t="str" cm="1">
        <f t="array" ref="P1079">_xlfn.IFS(B1079&lt;=25,"Youth",B1079&lt;=35,"Young Adult",B1079&lt;=50,"Adult",B1079&lt;=70,"Senior")</f>
        <v>Senior</v>
      </c>
      <c r="Q1079" t="str" cm="1">
        <f t="array" ref="Q1079">_xlfn.IFS(G1079&lt;10000,"Low Value",G1079&lt;=50000,"Mid Value",G1079&lt;=150000,"High Value",G1079&gt;150000,"Premium")</f>
        <v>Premium</v>
      </c>
      <c r="R1079" t="str" cm="1">
        <f t="array" ref="R1079">_xlfn.IFS(I1079&lt;500,"High Risk",I1079&lt;650,"Medium Risk",I1079&lt;750,"Low Risk",I1079&gt;=750,"Very Low Risk")</f>
        <v>Very Low Risk</v>
      </c>
    </row>
    <row r="1080" spans="1:18">
      <c r="A1080" t="s">
        <v>1112</v>
      </c>
      <c r="B1080">
        <v>19</v>
      </c>
      <c r="C1080" t="s">
        <v>22</v>
      </c>
      <c r="D1080" t="s">
        <v>29</v>
      </c>
      <c r="E1080" t="s">
        <v>17</v>
      </c>
      <c r="F1080" t="s">
        <v>18</v>
      </c>
      <c r="G1080">
        <v>46773.82</v>
      </c>
      <c r="H1080">
        <v>196151.67999999999</v>
      </c>
      <c r="I1080">
        <v>604</v>
      </c>
      <c r="J1080">
        <v>181251.44</v>
      </c>
      <c r="K1080" t="s">
        <v>25</v>
      </c>
      <c r="L1080">
        <v>42</v>
      </c>
      <c r="M1080" s="1">
        <v>44385</v>
      </c>
      <c r="N1080" t="s">
        <v>20</v>
      </c>
      <c r="O1080" t="str" cm="1">
        <f t="array" ref="O1080">_xlfn.IFS(L1080&lt;=15, "Low Engagement", L1080&lt;=35, "Active", L1080&lt;=60, "Highly Active", L1080&gt;60, "Power User")</f>
        <v>Highly Active</v>
      </c>
      <c r="P1080" t="str" cm="1">
        <f t="array" ref="P1080">_xlfn.IFS(B1080&lt;=25,"Youth",B1080&lt;=35,"Young Adult",B1080&lt;=50,"Adult",B1080&lt;=70,"Senior")</f>
        <v>Youth</v>
      </c>
      <c r="Q1080" t="str" cm="1">
        <f t="array" ref="Q1080">_xlfn.IFS(G1080&lt;10000,"Low Value",G1080&lt;=50000,"Mid Value",G1080&lt;=150000,"High Value",G1080&gt;150000,"Premium")</f>
        <v>Mid Value</v>
      </c>
      <c r="R1080" t="str" cm="1">
        <f t="array" ref="R1080">_xlfn.IFS(I1080&lt;500,"High Risk",I1080&lt;650,"Medium Risk",I1080&lt;750,"Low Risk",I1080&gt;=750,"Very Low Risk")</f>
        <v>Medium Risk</v>
      </c>
    </row>
    <row r="1081" spans="1:18">
      <c r="A1081" t="s">
        <v>1113</v>
      </c>
      <c r="B1081">
        <v>32</v>
      </c>
      <c r="C1081" t="s">
        <v>15</v>
      </c>
      <c r="D1081" t="s">
        <v>29</v>
      </c>
      <c r="E1081" t="s">
        <v>24</v>
      </c>
      <c r="F1081" t="s">
        <v>33</v>
      </c>
      <c r="G1081">
        <v>20406.419999999998</v>
      </c>
      <c r="H1081">
        <v>15644.58</v>
      </c>
      <c r="I1081">
        <v>532</v>
      </c>
      <c r="J1081">
        <v>146574.71</v>
      </c>
      <c r="K1081" t="s">
        <v>38</v>
      </c>
      <c r="L1081">
        <v>28</v>
      </c>
      <c r="M1081" s="1">
        <v>43598</v>
      </c>
      <c r="N1081" t="s">
        <v>20</v>
      </c>
      <c r="O1081" t="str" cm="1">
        <f t="array" ref="O1081">_xlfn.IFS(L1081&lt;=15, "Low Engagement", L1081&lt;=35, "Active", L1081&lt;=60, "Highly Active", L1081&gt;60, "Power User")</f>
        <v>Active</v>
      </c>
      <c r="P1081" t="str" cm="1">
        <f t="array" ref="P1081">_xlfn.IFS(B1081&lt;=25,"Youth",B1081&lt;=35,"Young Adult",B1081&lt;=50,"Adult",B1081&lt;=70,"Senior")</f>
        <v>Young Adult</v>
      </c>
      <c r="Q1081" t="str" cm="1">
        <f t="array" ref="Q1081">_xlfn.IFS(G1081&lt;10000,"Low Value",G1081&lt;=50000,"Mid Value",G1081&lt;=150000,"High Value",G1081&gt;150000,"Premium")</f>
        <v>Mid Value</v>
      </c>
      <c r="R1081" t="str" cm="1">
        <f t="array" ref="R1081">_xlfn.IFS(I1081&lt;500,"High Risk",I1081&lt;650,"Medium Risk",I1081&lt;750,"Low Risk",I1081&gt;=750,"Very Low Risk")</f>
        <v>Medium Risk</v>
      </c>
    </row>
    <row r="1082" spans="1:18">
      <c r="A1082" t="s">
        <v>1114</v>
      </c>
      <c r="B1082">
        <v>28</v>
      </c>
      <c r="C1082" t="s">
        <v>22</v>
      </c>
      <c r="D1082" t="s">
        <v>23</v>
      </c>
      <c r="E1082" t="s">
        <v>27</v>
      </c>
      <c r="F1082" t="s">
        <v>45</v>
      </c>
      <c r="G1082">
        <v>489816.08</v>
      </c>
      <c r="H1082">
        <v>146457.68</v>
      </c>
      <c r="I1082">
        <v>544</v>
      </c>
      <c r="J1082">
        <v>41592.129999999997</v>
      </c>
      <c r="K1082" t="s">
        <v>19</v>
      </c>
      <c r="L1082">
        <v>48</v>
      </c>
      <c r="M1082" s="1">
        <v>43309</v>
      </c>
      <c r="N1082" t="s">
        <v>20</v>
      </c>
      <c r="O1082" t="str" cm="1">
        <f t="array" ref="O1082">_xlfn.IFS(L1082&lt;=15, "Low Engagement", L1082&lt;=35, "Active", L1082&lt;=60, "Highly Active", L1082&gt;60, "Power User")</f>
        <v>Highly Active</v>
      </c>
      <c r="P1082" t="str" cm="1">
        <f t="array" ref="P1082">_xlfn.IFS(B1082&lt;=25,"Youth",B1082&lt;=35,"Young Adult",B1082&lt;=50,"Adult",B1082&lt;=70,"Senior")</f>
        <v>Young Adult</v>
      </c>
      <c r="Q1082" t="str" cm="1">
        <f t="array" ref="Q1082">_xlfn.IFS(G1082&lt;10000,"Low Value",G1082&lt;=50000,"Mid Value",G1082&lt;=150000,"High Value",G1082&gt;150000,"Premium")</f>
        <v>Premium</v>
      </c>
      <c r="R1082" t="str" cm="1">
        <f t="array" ref="R1082">_xlfn.IFS(I1082&lt;500,"High Risk",I1082&lt;650,"Medium Risk",I1082&lt;750,"Low Risk",I1082&gt;=750,"Very Low Risk")</f>
        <v>Medium Risk</v>
      </c>
    </row>
    <row r="1083" spans="1:18">
      <c r="A1083" t="s">
        <v>1115</v>
      </c>
      <c r="B1083">
        <v>25</v>
      </c>
      <c r="C1083" t="s">
        <v>22</v>
      </c>
      <c r="D1083" t="s">
        <v>16</v>
      </c>
      <c r="E1083" t="s">
        <v>27</v>
      </c>
      <c r="F1083" t="s">
        <v>45</v>
      </c>
      <c r="G1083">
        <v>429614.13</v>
      </c>
      <c r="H1083">
        <v>144160.70000000001</v>
      </c>
      <c r="I1083">
        <v>594</v>
      </c>
      <c r="J1083">
        <v>78138.45</v>
      </c>
      <c r="K1083" t="s">
        <v>25</v>
      </c>
      <c r="L1083">
        <v>35</v>
      </c>
      <c r="M1083" s="1">
        <v>44528</v>
      </c>
      <c r="N1083" t="s">
        <v>20</v>
      </c>
      <c r="O1083" t="str" cm="1">
        <f t="array" ref="O1083">_xlfn.IFS(L1083&lt;=15, "Low Engagement", L1083&lt;=35, "Active", L1083&lt;=60, "Highly Active", L1083&gt;60, "Power User")</f>
        <v>Active</v>
      </c>
      <c r="P1083" t="str" cm="1">
        <f t="array" ref="P1083">_xlfn.IFS(B1083&lt;=25,"Youth",B1083&lt;=35,"Young Adult",B1083&lt;=50,"Adult",B1083&lt;=70,"Senior")</f>
        <v>Youth</v>
      </c>
      <c r="Q1083" t="str" cm="1">
        <f t="array" ref="Q1083">_xlfn.IFS(G1083&lt;10000,"Low Value",G1083&lt;=50000,"Mid Value",G1083&lt;=150000,"High Value",G1083&gt;150000,"Premium")</f>
        <v>Premium</v>
      </c>
      <c r="R1083" t="str" cm="1">
        <f t="array" ref="R1083">_xlfn.IFS(I1083&lt;500,"High Risk",I1083&lt;650,"Medium Risk",I1083&lt;750,"Low Risk",I1083&gt;=750,"Very Low Risk")</f>
        <v>Medium Risk</v>
      </c>
    </row>
    <row r="1084" spans="1:18">
      <c r="A1084" t="s">
        <v>1116</v>
      </c>
      <c r="B1084">
        <v>43</v>
      </c>
      <c r="C1084" t="s">
        <v>15</v>
      </c>
      <c r="D1084" t="s">
        <v>37</v>
      </c>
      <c r="E1084" t="s">
        <v>17</v>
      </c>
      <c r="F1084" t="s">
        <v>18</v>
      </c>
      <c r="G1084">
        <v>18646.759999999998</v>
      </c>
      <c r="H1084">
        <v>61731.82</v>
      </c>
      <c r="I1084">
        <v>682</v>
      </c>
      <c r="J1084">
        <v>15314.66</v>
      </c>
      <c r="K1084" t="s">
        <v>38</v>
      </c>
      <c r="L1084">
        <v>8</v>
      </c>
      <c r="M1084" s="1">
        <v>44683</v>
      </c>
      <c r="N1084" t="s">
        <v>20</v>
      </c>
      <c r="O1084" t="str" cm="1">
        <f t="array" ref="O1084">_xlfn.IFS(L1084&lt;=15, "Low Engagement", L1084&lt;=35, "Active", L1084&lt;=60, "Highly Active", L1084&gt;60, "Power User")</f>
        <v>Low Engagement</v>
      </c>
      <c r="P1084" t="str" cm="1">
        <f t="array" ref="P1084">_xlfn.IFS(B1084&lt;=25,"Youth",B1084&lt;=35,"Young Adult",B1084&lt;=50,"Adult",B1084&lt;=70,"Senior")</f>
        <v>Adult</v>
      </c>
      <c r="Q1084" t="str" cm="1">
        <f t="array" ref="Q1084">_xlfn.IFS(G1084&lt;10000,"Low Value",G1084&lt;=50000,"Mid Value",G1084&lt;=150000,"High Value",G1084&gt;150000,"Premium")</f>
        <v>Mid Value</v>
      </c>
      <c r="R1084" t="str" cm="1">
        <f t="array" ref="R1084">_xlfn.IFS(I1084&lt;500,"High Risk",I1084&lt;650,"Medium Risk",I1084&lt;750,"Low Risk",I1084&gt;=750,"Very Low Risk")</f>
        <v>Low Risk</v>
      </c>
    </row>
    <row r="1085" spans="1:18">
      <c r="A1085" t="s">
        <v>1117</v>
      </c>
      <c r="B1085">
        <v>68</v>
      </c>
      <c r="C1085" t="s">
        <v>15</v>
      </c>
      <c r="D1085" t="s">
        <v>23</v>
      </c>
      <c r="E1085" t="s">
        <v>27</v>
      </c>
      <c r="F1085" t="s">
        <v>18</v>
      </c>
      <c r="G1085">
        <v>90555.92</v>
      </c>
      <c r="H1085">
        <v>88841.85</v>
      </c>
      <c r="I1085">
        <v>457</v>
      </c>
      <c r="J1085">
        <v>39669.699999999997</v>
      </c>
      <c r="K1085" t="s">
        <v>19</v>
      </c>
      <c r="L1085">
        <v>27</v>
      </c>
      <c r="M1085" s="1">
        <v>43718</v>
      </c>
      <c r="N1085" t="s">
        <v>20</v>
      </c>
      <c r="O1085" t="str" cm="1">
        <f t="array" ref="O1085">_xlfn.IFS(L1085&lt;=15, "Low Engagement", L1085&lt;=35, "Active", L1085&lt;=60, "Highly Active", L1085&gt;60, "Power User")</f>
        <v>Active</v>
      </c>
      <c r="P1085" t="str" cm="1">
        <f t="array" ref="P1085">_xlfn.IFS(B1085&lt;=25,"Youth",B1085&lt;=35,"Young Adult",B1085&lt;=50,"Adult",B1085&lt;=70,"Senior")</f>
        <v>Senior</v>
      </c>
      <c r="Q1085" t="str" cm="1">
        <f t="array" ref="Q1085">_xlfn.IFS(G1085&lt;10000,"Low Value",G1085&lt;=50000,"Mid Value",G1085&lt;=150000,"High Value",G1085&gt;150000,"Premium")</f>
        <v>High Value</v>
      </c>
      <c r="R1085" t="str" cm="1">
        <f t="array" ref="R1085">_xlfn.IFS(I1085&lt;500,"High Risk",I1085&lt;650,"Medium Risk",I1085&lt;750,"Low Risk",I1085&gt;=750,"Very Low Risk")</f>
        <v>High Risk</v>
      </c>
    </row>
    <row r="1086" spans="1:18">
      <c r="A1086" t="s">
        <v>1118</v>
      </c>
      <c r="B1086">
        <v>62</v>
      </c>
      <c r="C1086" t="s">
        <v>15</v>
      </c>
      <c r="D1086" t="s">
        <v>23</v>
      </c>
      <c r="E1086" t="s">
        <v>27</v>
      </c>
      <c r="F1086" t="s">
        <v>31</v>
      </c>
      <c r="G1086">
        <v>71430.03</v>
      </c>
      <c r="H1086">
        <v>37295.089999999997</v>
      </c>
      <c r="I1086">
        <v>704</v>
      </c>
      <c r="J1086">
        <v>364439.65</v>
      </c>
      <c r="K1086" t="s">
        <v>25</v>
      </c>
      <c r="L1086">
        <v>22</v>
      </c>
      <c r="M1086" s="1">
        <v>44842</v>
      </c>
      <c r="N1086" t="s">
        <v>20</v>
      </c>
      <c r="O1086" t="str" cm="1">
        <f t="array" ref="O1086">_xlfn.IFS(L1086&lt;=15, "Low Engagement", L1086&lt;=35, "Active", L1086&lt;=60, "Highly Active", L1086&gt;60, "Power User")</f>
        <v>Active</v>
      </c>
      <c r="P1086" t="str" cm="1">
        <f t="array" ref="P1086">_xlfn.IFS(B1086&lt;=25,"Youth",B1086&lt;=35,"Young Adult",B1086&lt;=50,"Adult",B1086&lt;=70,"Senior")</f>
        <v>Senior</v>
      </c>
      <c r="Q1086" t="str" cm="1">
        <f t="array" ref="Q1086">_xlfn.IFS(G1086&lt;10000,"Low Value",G1086&lt;=50000,"Mid Value",G1086&lt;=150000,"High Value",G1086&gt;150000,"Premium")</f>
        <v>High Value</v>
      </c>
      <c r="R1086" t="str" cm="1">
        <f t="array" ref="R1086">_xlfn.IFS(I1086&lt;500,"High Risk",I1086&lt;650,"Medium Risk",I1086&lt;750,"Low Risk",I1086&gt;=750,"Very Low Risk")</f>
        <v>Low Risk</v>
      </c>
    </row>
    <row r="1087" spans="1:18">
      <c r="A1087" t="s">
        <v>1119</v>
      </c>
      <c r="B1087">
        <v>61</v>
      </c>
      <c r="C1087" t="s">
        <v>22</v>
      </c>
      <c r="D1087" t="s">
        <v>16</v>
      </c>
      <c r="E1087" t="s">
        <v>27</v>
      </c>
      <c r="F1087" t="s">
        <v>31</v>
      </c>
      <c r="G1087">
        <v>78536.84</v>
      </c>
      <c r="H1087">
        <v>152311.07</v>
      </c>
      <c r="I1087">
        <v>300</v>
      </c>
      <c r="J1087">
        <v>27780.77</v>
      </c>
      <c r="K1087" t="s">
        <v>19</v>
      </c>
      <c r="L1087">
        <v>54</v>
      </c>
      <c r="M1087" s="1">
        <v>44502</v>
      </c>
      <c r="N1087" t="s">
        <v>35</v>
      </c>
      <c r="O1087" t="str" cm="1">
        <f t="array" ref="O1087">_xlfn.IFS(L1087&lt;=15, "Low Engagement", L1087&lt;=35, "Active", L1087&lt;=60, "Highly Active", L1087&gt;60, "Power User")</f>
        <v>Highly Active</v>
      </c>
      <c r="P1087" t="str" cm="1">
        <f t="array" ref="P1087">_xlfn.IFS(B1087&lt;=25,"Youth",B1087&lt;=35,"Young Adult",B1087&lt;=50,"Adult",B1087&lt;=70,"Senior")</f>
        <v>Senior</v>
      </c>
      <c r="Q1087" t="str" cm="1">
        <f t="array" ref="Q1087">_xlfn.IFS(G1087&lt;10000,"Low Value",G1087&lt;=50000,"Mid Value",G1087&lt;=150000,"High Value",G1087&gt;150000,"Premium")</f>
        <v>High Value</v>
      </c>
      <c r="R1087" t="str" cm="1">
        <f t="array" ref="R1087">_xlfn.IFS(I1087&lt;500,"High Risk",I1087&lt;650,"Medium Risk",I1087&lt;750,"Low Risk",I1087&gt;=750,"Very Low Risk")</f>
        <v>High Risk</v>
      </c>
    </row>
    <row r="1088" spans="1:18">
      <c r="A1088" t="s">
        <v>1120</v>
      </c>
      <c r="B1088">
        <v>22</v>
      </c>
      <c r="C1088" t="s">
        <v>15</v>
      </c>
      <c r="D1088" t="s">
        <v>23</v>
      </c>
      <c r="E1088" t="s">
        <v>27</v>
      </c>
      <c r="F1088" t="s">
        <v>18</v>
      </c>
      <c r="G1088">
        <v>90732.76</v>
      </c>
      <c r="H1088">
        <v>191939.62</v>
      </c>
      <c r="I1088">
        <v>516</v>
      </c>
      <c r="J1088">
        <v>151100.03</v>
      </c>
      <c r="K1088" t="s">
        <v>38</v>
      </c>
      <c r="L1088">
        <v>57</v>
      </c>
      <c r="M1088" s="1">
        <v>44330</v>
      </c>
      <c r="N1088" t="s">
        <v>20</v>
      </c>
      <c r="O1088" t="str" cm="1">
        <f t="array" ref="O1088">_xlfn.IFS(L1088&lt;=15, "Low Engagement", L1088&lt;=35, "Active", L1088&lt;=60, "Highly Active", L1088&gt;60, "Power User")</f>
        <v>Highly Active</v>
      </c>
      <c r="P1088" t="str" cm="1">
        <f t="array" ref="P1088">_xlfn.IFS(B1088&lt;=25,"Youth",B1088&lt;=35,"Young Adult",B1088&lt;=50,"Adult",B1088&lt;=70,"Senior")</f>
        <v>Youth</v>
      </c>
      <c r="Q1088" t="str" cm="1">
        <f t="array" ref="Q1088">_xlfn.IFS(G1088&lt;10000,"Low Value",G1088&lt;=50000,"Mid Value",G1088&lt;=150000,"High Value",G1088&gt;150000,"Premium")</f>
        <v>High Value</v>
      </c>
      <c r="R1088" t="str" cm="1">
        <f t="array" ref="R1088">_xlfn.IFS(I1088&lt;500,"High Risk",I1088&lt;650,"Medium Risk",I1088&lt;750,"Low Risk",I1088&gt;=750,"Very Low Risk")</f>
        <v>Medium Risk</v>
      </c>
    </row>
    <row r="1089" spans="1:18">
      <c r="A1089" t="s">
        <v>1121</v>
      </c>
      <c r="B1089">
        <v>23</v>
      </c>
      <c r="C1089" t="s">
        <v>22</v>
      </c>
      <c r="D1089" t="s">
        <v>16</v>
      </c>
      <c r="E1089" t="s">
        <v>24</v>
      </c>
      <c r="F1089" t="s">
        <v>18</v>
      </c>
      <c r="G1089">
        <v>53481.440000000002</v>
      </c>
      <c r="H1089">
        <v>5282.21</v>
      </c>
      <c r="I1089">
        <v>806</v>
      </c>
      <c r="J1089">
        <v>154182.68</v>
      </c>
      <c r="K1089" t="s">
        <v>25</v>
      </c>
      <c r="L1089">
        <v>24</v>
      </c>
      <c r="M1089" s="1">
        <v>44750</v>
      </c>
      <c r="N1089" t="s">
        <v>20</v>
      </c>
      <c r="O1089" t="str" cm="1">
        <f t="array" ref="O1089">_xlfn.IFS(L1089&lt;=15, "Low Engagement", L1089&lt;=35, "Active", L1089&lt;=60, "Highly Active", L1089&gt;60, "Power User")</f>
        <v>Active</v>
      </c>
      <c r="P1089" t="str" cm="1">
        <f t="array" ref="P1089">_xlfn.IFS(B1089&lt;=25,"Youth",B1089&lt;=35,"Young Adult",B1089&lt;=50,"Adult",B1089&lt;=70,"Senior")</f>
        <v>Youth</v>
      </c>
      <c r="Q1089" t="str" cm="1">
        <f t="array" ref="Q1089">_xlfn.IFS(G1089&lt;10000,"Low Value",G1089&lt;=50000,"Mid Value",G1089&lt;=150000,"High Value",G1089&gt;150000,"Premium")</f>
        <v>High Value</v>
      </c>
      <c r="R1089" t="str" cm="1">
        <f t="array" ref="R1089">_xlfn.IFS(I1089&lt;500,"High Risk",I1089&lt;650,"Medium Risk",I1089&lt;750,"Low Risk",I1089&gt;=750,"Very Low Risk")</f>
        <v>Very Low Risk</v>
      </c>
    </row>
    <row r="1090" spans="1:18">
      <c r="A1090" t="s">
        <v>1122</v>
      </c>
      <c r="B1090">
        <v>43</v>
      </c>
      <c r="C1090" t="s">
        <v>15</v>
      </c>
      <c r="D1090" t="s">
        <v>23</v>
      </c>
      <c r="E1090" t="s">
        <v>17</v>
      </c>
      <c r="F1090" t="s">
        <v>18</v>
      </c>
      <c r="G1090">
        <v>14638.53</v>
      </c>
      <c r="H1090">
        <v>44555.08</v>
      </c>
      <c r="I1090">
        <v>329</v>
      </c>
      <c r="J1090">
        <v>6246.04</v>
      </c>
      <c r="K1090" t="s">
        <v>25</v>
      </c>
      <c r="L1090">
        <v>2</v>
      </c>
      <c r="M1090" s="1">
        <v>43348</v>
      </c>
      <c r="N1090" t="s">
        <v>20</v>
      </c>
      <c r="O1090" t="str" cm="1">
        <f t="array" ref="O1090">_xlfn.IFS(L1090&lt;=15, "Low Engagement", L1090&lt;=35, "Active", L1090&lt;=60, "Highly Active", L1090&gt;60, "Power User")</f>
        <v>Low Engagement</v>
      </c>
      <c r="P1090" t="str" cm="1">
        <f t="array" ref="P1090">_xlfn.IFS(B1090&lt;=25,"Youth",B1090&lt;=35,"Young Adult",B1090&lt;=50,"Adult",B1090&lt;=70,"Senior")</f>
        <v>Adult</v>
      </c>
      <c r="Q1090" t="str" cm="1">
        <f t="array" ref="Q1090">_xlfn.IFS(G1090&lt;10000,"Low Value",G1090&lt;=50000,"Mid Value",G1090&lt;=150000,"High Value",G1090&gt;150000,"Premium")</f>
        <v>Mid Value</v>
      </c>
      <c r="R1090" t="str" cm="1">
        <f t="array" ref="R1090">_xlfn.IFS(I1090&lt;500,"High Risk",I1090&lt;650,"Medium Risk",I1090&lt;750,"Low Risk",I1090&gt;=750,"Very Low Risk")</f>
        <v>High Risk</v>
      </c>
    </row>
    <row r="1091" spans="1:18">
      <c r="A1091" t="s">
        <v>1123</v>
      </c>
      <c r="B1091">
        <v>21</v>
      </c>
      <c r="C1091" t="s">
        <v>15</v>
      </c>
      <c r="D1091" t="s">
        <v>23</v>
      </c>
      <c r="E1091" t="s">
        <v>17</v>
      </c>
      <c r="F1091" t="s">
        <v>33</v>
      </c>
      <c r="G1091">
        <v>61667.86</v>
      </c>
      <c r="H1091">
        <v>153159.62</v>
      </c>
      <c r="I1091">
        <v>819</v>
      </c>
      <c r="J1091">
        <v>306649.59000000003</v>
      </c>
      <c r="K1091" t="s">
        <v>25</v>
      </c>
      <c r="L1091">
        <v>31</v>
      </c>
      <c r="M1091" s="1">
        <v>44731</v>
      </c>
      <c r="N1091" t="s">
        <v>20</v>
      </c>
      <c r="O1091" t="str" cm="1">
        <f t="array" ref="O1091">_xlfn.IFS(L1091&lt;=15, "Low Engagement", L1091&lt;=35, "Active", L1091&lt;=60, "Highly Active", L1091&gt;60, "Power User")</f>
        <v>Active</v>
      </c>
      <c r="P1091" t="str" cm="1">
        <f t="array" ref="P1091">_xlfn.IFS(B1091&lt;=25,"Youth",B1091&lt;=35,"Young Adult",B1091&lt;=50,"Adult",B1091&lt;=70,"Senior")</f>
        <v>Youth</v>
      </c>
      <c r="Q1091" t="str" cm="1">
        <f t="array" ref="Q1091">_xlfn.IFS(G1091&lt;10000,"Low Value",G1091&lt;=50000,"Mid Value",G1091&lt;=150000,"High Value",G1091&gt;150000,"Premium")</f>
        <v>High Value</v>
      </c>
      <c r="R1091" t="str" cm="1">
        <f t="array" ref="R1091">_xlfn.IFS(I1091&lt;500,"High Risk",I1091&lt;650,"Medium Risk",I1091&lt;750,"Low Risk",I1091&gt;=750,"Very Low Risk")</f>
        <v>Very Low Risk</v>
      </c>
    </row>
    <row r="1092" spans="1:18">
      <c r="A1092" t="s">
        <v>1124</v>
      </c>
      <c r="B1092">
        <v>36</v>
      </c>
      <c r="C1092" t="s">
        <v>15</v>
      </c>
      <c r="D1092" t="s">
        <v>23</v>
      </c>
      <c r="E1092" t="s">
        <v>27</v>
      </c>
      <c r="F1092" t="s">
        <v>45</v>
      </c>
      <c r="G1092">
        <v>374943.85</v>
      </c>
      <c r="H1092">
        <v>175638.7</v>
      </c>
      <c r="I1092">
        <v>574</v>
      </c>
      <c r="J1092">
        <v>112199.31</v>
      </c>
      <c r="K1092" t="s">
        <v>38</v>
      </c>
      <c r="L1092">
        <v>22</v>
      </c>
      <c r="M1092" s="1">
        <v>44260</v>
      </c>
      <c r="N1092" t="s">
        <v>20</v>
      </c>
      <c r="O1092" t="str" cm="1">
        <f t="array" ref="O1092">_xlfn.IFS(L1092&lt;=15, "Low Engagement", L1092&lt;=35, "Active", L1092&lt;=60, "Highly Active", L1092&gt;60, "Power User")</f>
        <v>Active</v>
      </c>
      <c r="P1092" t="str" cm="1">
        <f t="array" ref="P1092">_xlfn.IFS(B1092&lt;=25,"Youth",B1092&lt;=35,"Young Adult",B1092&lt;=50,"Adult",B1092&lt;=70,"Senior")</f>
        <v>Adult</v>
      </c>
      <c r="Q1092" t="str" cm="1">
        <f t="array" ref="Q1092">_xlfn.IFS(G1092&lt;10000,"Low Value",G1092&lt;=50000,"Mid Value",G1092&lt;=150000,"High Value",G1092&gt;150000,"Premium")</f>
        <v>Premium</v>
      </c>
      <c r="R1092" t="str" cm="1">
        <f t="array" ref="R1092">_xlfn.IFS(I1092&lt;500,"High Risk",I1092&lt;650,"Medium Risk",I1092&lt;750,"Low Risk",I1092&gt;=750,"Very Low Risk")</f>
        <v>Medium Risk</v>
      </c>
    </row>
    <row r="1093" spans="1:18">
      <c r="A1093" t="s">
        <v>1125</v>
      </c>
      <c r="B1093">
        <v>37</v>
      </c>
      <c r="C1093" t="s">
        <v>22</v>
      </c>
      <c r="D1093" t="s">
        <v>23</v>
      </c>
      <c r="E1093" t="s">
        <v>27</v>
      </c>
      <c r="F1093" t="s">
        <v>33</v>
      </c>
      <c r="G1093">
        <v>34385.79</v>
      </c>
      <c r="H1093">
        <v>123835.61</v>
      </c>
      <c r="I1093">
        <v>791</v>
      </c>
      <c r="J1093">
        <v>490089.25</v>
      </c>
      <c r="K1093" t="s">
        <v>25</v>
      </c>
      <c r="L1093">
        <v>1</v>
      </c>
      <c r="M1093" s="1">
        <v>44703</v>
      </c>
      <c r="N1093" t="s">
        <v>20</v>
      </c>
      <c r="O1093" t="str" cm="1">
        <f t="array" ref="O1093">_xlfn.IFS(L1093&lt;=15, "Low Engagement", L1093&lt;=35, "Active", L1093&lt;=60, "Highly Active", L1093&gt;60, "Power User")</f>
        <v>Low Engagement</v>
      </c>
      <c r="P1093" t="str" cm="1">
        <f t="array" ref="P1093">_xlfn.IFS(B1093&lt;=25,"Youth",B1093&lt;=35,"Young Adult",B1093&lt;=50,"Adult",B1093&lt;=70,"Senior")</f>
        <v>Adult</v>
      </c>
      <c r="Q1093" t="str" cm="1">
        <f t="array" ref="Q1093">_xlfn.IFS(G1093&lt;10000,"Low Value",G1093&lt;=50000,"Mid Value",G1093&lt;=150000,"High Value",G1093&gt;150000,"Premium")</f>
        <v>Mid Value</v>
      </c>
      <c r="R1093" t="str" cm="1">
        <f t="array" ref="R1093">_xlfn.IFS(I1093&lt;500,"High Risk",I1093&lt;650,"Medium Risk",I1093&lt;750,"Low Risk",I1093&gt;=750,"Very Low Risk")</f>
        <v>Very Low Risk</v>
      </c>
    </row>
    <row r="1094" spans="1:18">
      <c r="A1094" t="s">
        <v>1126</v>
      </c>
      <c r="B1094">
        <v>50</v>
      </c>
      <c r="C1094" t="s">
        <v>22</v>
      </c>
      <c r="D1094" t="s">
        <v>16</v>
      </c>
      <c r="E1094" t="s">
        <v>27</v>
      </c>
      <c r="F1094" t="s">
        <v>18</v>
      </c>
      <c r="G1094">
        <v>59432.89</v>
      </c>
      <c r="H1094">
        <v>37952.120000000003</v>
      </c>
      <c r="I1094">
        <v>335</v>
      </c>
      <c r="J1094">
        <v>42412.59</v>
      </c>
      <c r="K1094" t="s">
        <v>25</v>
      </c>
      <c r="L1094">
        <v>14</v>
      </c>
      <c r="M1094" s="1">
        <v>43185</v>
      </c>
      <c r="N1094" t="s">
        <v>20</v>
      </c>
      <c r="O1094" t="str" cm="1">
        <f t="array" ref="O1094">_xlfn.IFS(L1094&lt;=15, "Low Engagement", L1094&lt;=35, "Active", L1094&lt;=60, "Highly Active", L1094&gt;60, "Power User")</f>
        <v>Low Engagement</v>
      </c>
      <c r="P1094" t="str" cm="1">
        <f t="array" ref="P1094">_xlfn.IFS(B1094&lt;=25,"Youth",B1094&lt;=35,"Young Adult",B1094&lt;=50,"Adult",B1094&lt;=70,"Senior")</f>
        <v>Adult</v>
      </c>
      <c r="Q1094" t="str" cm="1">
        <f t="array" ref="Q1094">_xlfn.IFS(G1094&lt;10000,"Low Value",G1094&lt;=50000,"Mid Value",G1094&lt;=150000,"High Value",G1094&gt;150000,"Premium")</f>
        <v>High Value</v>
      </c>
      <c r="R1094" t="str" cm="1">
        <f t="array" ref="R1094">_xlfn.IFS(I1094&lt;500,"High Risk",I1094&lt;650,"Medium Risk",I1094&lt;750,"Low Risk",I1094&gt;=750,"Very Low Risk")</f>
        <v>High Risk</v>
      </c>
    </row>
    <row r="1095" spans="1:18">
      <c r="A1095" t="s">
        <v>1127</v>
      </c>
      <c r="B1095">
        <v>37</v>
      </c>
      <c r="C1095" t="s">
        <v>15</v>
      </c>
      <c r="D1095" t="s">
        <v>29</v>
      </c>
      <c r="E1095" t="s">
        <v>24</v>
      </c>
      <c r="F1095" t="s">
        <v>33</v>
      </c>
      <c r="G1095">
        <v>107338.38</v>
      </c>
      <c r="H1095">
        <v>19485.439999999999</v>
      </c>
      <c r="I1095">
        <v>610</v>
      </c>
      <c r="J1095">
        <v>54824.82</v>
      </c>
      <c r="K1095" t="s">
        <v>38</v>
      </c>
      <c r="L1095">
        <v>25</v>
      </c>
      <c r="M1095" s="1">
        <v>43812</v>
      </c>
      <c r="N1095" t="s">
        <v>20</v>
      </c>
      <c r="O1095" t="str" cm="1">
        <f t="array" ref="O1095">_xlfn.IFS(L1095&lt;=15, "Low Engagement", L1095&lt;=35, "Active", L1095&lt;=60, "Highly Active", L1095&gt;60, "Power User")</f>
        <v>Active</v>
      </c>
      <c r="P1095" t="str" cm="1">
        <f t="array" ref="P1095">_xlfn.IFS(B1095&lt;=25,"Youth",B1095&lt;=35,"Young Adult",B1095&lt;=50,"Adult",B1095&lt;=70,"Senior")</f>
        <v>Adult</v>
      </c>
      <c r="Q1095" t="str" cm="1">
        <f t="array" ref="Q1095">_xlfn.IFS(G1095&lt;10000,"Low Value",G1095&lt;=50000,"Mid Value",G1095&lt;=150000,"High Value",G1095&gt;150000,"Premium")</f>
        <v>High Value</v>
      </c>
      <c r="R1095" t="str" cm="1">
        <f t="array" ref="R1095">_xlfn.IFS(I1095&lt;500,"High Risk",I1095&lt;650,"Medium Risk",I1095&lt;750,"Low Risk",I1095&gt;=750,"Very Low Risk")</f>
        <v>Medium Risk</v>
      </c>
    </row>
    <row r="1096" spans="1:18">
      <c r="A1096" t="s">
        <v>1128</v>
      </c>
      <c r="B1096">
        <v>66</v>
      </c>
      <c r="C1096" t="s">
        <v>15</v>
      </c>
      <c r="D1096" t="s">
        <v>37</v>
      </c>
      <c r="E1096" t="s">
        <v>17</v>
      </c>
      <c r="F1096" t="s">
        <v>18</v>
      </c>
      <c r="G1096">
        <v>35041.5</v>
      </c>
      <c r="H1096">
        <v>252021.97</v>
      </c>
      <c r="I1096">
        <v>343</v>
      </c>
      <c r="J1096">
        <v>13217.06</v>
      </c>
      <c r="K1096" t="s">
        <v>25</v>
      </c>
      <c r="L1096">
        <v>36</v>
      </c>
      <c r="M1096" s="1">
        <v>44192</v>
      </c>
      <c r="N1096" t="s">
        <v>20</v>
      </c>
      <c r="O1096" t="str" cm="1">
        <f t="array" ref="O1096">_xlfn.IFS(L1096&lt;=15, "Low Engagement", L1096&lt;=35, "Active", L1096&lt;=60, "Highly Active", L1096&gt;60, "Power User")</f>
        <v>Highly Active</v>
      </c>
      <c r="P1096" t="str" cm="1">
        <f t="array" ref="P1096">_xlfn.IFS(B1096&lt;=25,"Youth",B1096&lt;=35,"Young Adult",B1096&lt;=50,"Adult",B1096&lt;=70,"Senior")</f>
        <v>Senior</v>
      </c>
      <c r="Q1096" t="str" cm="1">
        <f t="array" ref="Q1096">_xlfn.IFS(G1096&lt;10000,"Low Value",G1096&lt;=50000,"Mid Value",G1096&lt;=150000,"High Value",G1096&gt;150000,"Premium")</f>
        <v>Mid Value</v>
      </c>
      <c r="R1096" t="str" cm="1">
        <f t="array" ref="R1096">_xlfn.IFS(I1096&lt;500,"High Risk",I1096&lt;650,"Medium Risk",I1096&lt;750,"Low Risk",I1096&gt;=750,"Very Low Risk")</f>
        <v>High Risk</v>
      </c>
    </row>
    <row r="1097" spans="1:18">
      <c r="A1097" t="s">
        <v>1129</v>
      </c>
      <c r="B1097">
        <v>29</v>
      </c>
      <c r="C1097" t="s">
        <v>15</v>
      </c>
      <c r="D1097" t="s">
        <v>37</v>
      </c>
      <c r="E1097" t="s">
        <v>47</v>
      </c>
      <c r="F1097" t="s">
        <v>31</v>
      </c>
      <c r="G1097">
        <v>140306.73000000001</v>
      </c>
      <c r="H1097">
        <v>8289.85</v>
      </c>
      <c r="I1097">
        <v>454</v>
      </c>
      <c r="J1097">
        <v>15129.12</v>
      </c>
      <c r="K1097" t="s">
        <v>19</v>
      </c>
      <c r="L1097">
        <v>36</v>
      </c>
      <c r="M1097" s="1">
        <v>43978</v>
      </c>
      <c r="N1097" t="s">
        <v>20</v>
      </c>
      <c r="O1097" t="str" cm="1">
        <f t="array" ref="O1097">_xlfn.IFS(L1097&lt;=15, "Low Engagement", L1097&lt;=35, "Active", L1097&lt;=60, "Highly Active", L1097&gt;60, "Power User")</f>
        <v>Highly Active</v>
      </c>
      <c r="P1097" t="str" cm="1">
        <f t="array" ref="P1097">_xlfn.IFS(B1097&lt;=25,"Youth",B1097&lt;=35,"Young Adult",B1097&lt;=50,"Adult",B1097&lt;=70,"Senior")</f>
        <v>Young Adult</v>
      </c>
      <c r="Q1097" t="str" cm="1">
        <f t="array" ref="Q1097">_xlfn.IFS(G1097&lt;10000,"Low Value",G1097&lt;=50000,"Mid Value",G1097&lt;=150000,"High Value",G1097&gt;150000,"Premium")</f>
        <v>High Value</v>
      </c>
      <c r="R1097" t="str" cm="1">
        <f t="array" ref="R1097">_xlfn.IFS(I1097&lt;500,"High Risk",I1097&lt;650,"Medium Risk",I1097&lt;750,"Low Risk",I1097&gt;=750,"Very Low Risk")</f>
        <v>High Risk</v>
      </c>
    </row>
    <row r="1098" spans="1:18">
      <c r="A1098" t="s">
        <v>1130</v>
      </c>
      <c r="B1098">
        <v>64</v>
      </c>
      <c r="C1098" t="s">
        <v>22</v>
      </c>
      <c r="D1098" t="s">
        <v>29</v>
      </c>
      <c r="E1098" t="s">
        <v>17</v>
      </c>
      <c r="F1098" t="s">
        <v>33</v>
      </c>
      <c r="G1098">
        <v>133789.03</v>
      </c>
      <c r="H1098">
        <v>278103.37</v>
      </c>
      <c r="I1098">
        <v>376</v>
      </c>
      <c r="J1098">
        <v>36308.54</v>
      </c>
      <c r="K1098" t="s">
        <v>19</v>
      </c>
      <c r="L1098">
        <v>41</v>
      </c>
      <c r="M1098" s="1">
        <v>44455</v>
      </c>
      <c r="N1098" t="s">
        <v>20</v>
      </c>
      <c r="O1098" t="str" cm="1">
        <f t="array" ref="O1098">_xlfn.IFS(L1098&lt;=15, "Low Engagement", L1098&lt;=35, "Active", L1098&lt;=60, "Highly Active", L1098&gt;60, "Power User")</f>
        <v>Highly Active</v>
      </c>
      <c r="P1098" t="str" cm="1">
        <f t="array" ref="P1098">_xlfn.IFS(B1098&lt;=25,"Youth",B1098&lt;=35,"Young Adult",B1098&lt;=50,"Adult",B1098&lt;=70,"Senior")</f>
        <v>Senior</v>
      </c>
      <c r="Q1098" t="str" cm="1">
        <f t="array" ref="Q1098">_xlfn.IFS(G1098&lt;10000,"Low Value",G1098&lt;=50000,"Mid Value",G1098&lt;=150000,"High Value",G1098&gt;150000,"Premium")</f>
        <v>High Value</v>
      </c>
      <c r="R1098" t="str" cm="1">
        <f t="array" ref="R1098">_xlfn.IFS(I1098&lt;500,"High Risk",I1098&lt;650,"Medium Risk",I1098&lt;750,"Low Risk",I1098&gt;=750,"Very Low Risk")</f>
        <v>High Risk</v>
      </c>
    </row>
    <row r="1099" spans="1:18">
      <c r="A1099" t="s">
        <v>1131</v>
      </c>
      <c r="B1099">
        <v>18</v>
      </c>
      <c r="C1099" t="s">
        <v>15</v>
      </c>
      <c r="D1099" t="s">
        <v>37</v>
      </c>
      <c r="E1099" t="s">
        <v>17</v>
      </c>
      <c r="F1099" t="s">
        <v>18</v>
      </c>
      <c r="G1099">
        <v>47739.56</v>
      </c>
      <c r="H1099">
        <v>146192.72</v>
      </c>
      <c r="I1099">
        <v>737</v>
      </c>
      <c r="J1099">
        <v>69321.27</v>
      </c>
      <c r="K1099" t="s">
        <v>38</v>
      </c>
      <c r="L1099">
        <v>3</v>
      </c>
      <c r="M1099" s="1">
        <v>43859</v>
      </c>
      <c r="N1099" t="s">
        <v>20</v>
      </c>
      <c r="O1099" t="str" cm="1">
        <f t="array" ref="O1099">_xlfn.IFS(L1099&lt;=15, "Low Engagement", L1099&lt;=35, "Active", L1099&lt;=60, "Highly Active", L1099&gt;60, "Power User")</f>
        <v>Low Engagement</v>
      </c>
      <c r="P1099" t="str" cm="1">
        <f t="array" ref="P1099">_xlfn.IFS(B1099&lt;=25,"Youth",B1099&lt;=35,"Young Adult",B1099&lt;=50,"Adult",B1099&lt;=70,"Senior")</f>
        <v>Youth</v>
      </c>
      <c r="Q1099" t="str" cm="1">
        <f t="array" ref="Q1099">_xlfn.IFS(G1099&lt;10000,"Low Value",G1099&lt;=50000,"Mid Value",G1099&lt;=150000,"High Value",G1099&gt;150000,"Premium")</f>
        <v>Mid Value</v>
      </c>
      <c r="R1099" t="str" cm="1">
        <f t="array" ref="R1099">_xlfn.IFS(I1099&lt;500,"High Risk",I1099&lt;650,"Medium Risk",I1099&lt;750,"Low Risk",I1099&gt;=750,"Very Low Risk")</f>
        <v>Low Risk</v>
      </c>
    </row>
    <row r="1100" spans="1:18">
      <c r="A1100" t="s">
        <v>1132</v>
      </c>
      <c r="B1100">
        <v>43</v>
      </c>
      <c r="C1100" t="s">
        <v>22</v>
      </c>
      <c r="D1100" t="s">
        <v>23</v>
      </c>
      <c r="E1100" t="s">
        <v>17</v>
      </c>
      <c r="F1100" t="s">
        <v>31</v>
      </c>
      <c r="G1100">
        <v>79667.320000000007</v>
      </c>
      <c r="H1100">
        <v>124131.44</v>
      </c>
      <c r="I1100">
        <v>731</v>
      </c>
      <c r="J1100">
        <v>104995.21</v>
      </c>
      <c r="K1100" t="s">
        <v>38</v>
      </c>
      <c r="L1100">
        <v>5</v>
      </c>
      <c r="M1100" s="1">
        <v>43242</v>
      </c>
      <c r="N1100" t="s">
        <v>20</v>
      </c>
      <c r="O1100" t="str" cm="1">
        <f t="array" ref="O1100">_xlfn.IFS(L1100&lt;=15, "Low Engagement", L1100&lt;=35, "Active", L1100&lt;=60, "Highly Active", L1100&gt;60, "Power User")</f>
        <v>Low Engagement</v>
      </c>
      <c r="P1100" t="str" cm="1">
        <f t="array" ref="P1100">_xlfn.IFS(B1100&lt;=25,"Youth",B1100&lt;=35,"Young Adult",B1100&lt;=50,"Adult",B1100&lt;=70,"Senior")</f>
        <v>Adult</v>
      </c>
      <c r="Q1100" t="str" cm="1">
        <f t="array" ref="Q1100">_xlfn.IFS(G1100&lt;10000,"Low Value",G1100&lt;=50000,"Mid Value",G1100&lt;=150000,"High Value",G1100&gt;150000,"Premium")</f>
        <v>High Value</v>
      </c>
      <c r="R1100" t="str" cm="1">
        <f t="array" ref="R1100">_xlfn.IFS(I1100&lt;500,"High Risk",I1100&lt;650,"Medium Risk",I1100&lt;750,"Low Risk",I1100&gt;=750,"Very Low Risk")</f>
        <v>Low Risk</v>
      </c>
    </row>
    <row r="1101" spans="1:18">
      <c r="A1101" t="s">
        <v>1133</v>
      </c>
      <c r="B1101">
        <v>31</v>
      </c>
      <c r="C1101" t="s">
        <v>15</v>
      </c>
      <c r="D1101" t="s">
        <v>29</v>
      </c>
      <c r="E1101" t="s">
        <v>47</v>
      </c>
      <c r="F1101" t="s">
        <v>18</v>
      </c>
      <c r="G1101">
        <v>25864.68</v>
      </c>
      <c r="H1101">
        <v>16526.330000000002</v>
      </c>
      <c r="I1101">
        <v>841</v>
      </c>
      <c r="J1101">
        <v>245289.13</v>
      </c>
      <c r="K1101" t="s">
        <v>38</v>
      </c>
      <c r="L1101">
        <v>1</v>
      </c>
      <c r="M1101" s="1">
        <v>44137</v>
      </c>
      <c r="N1101" t="s">
        <v>20</v>
      </c>
      <c r="O1101" t="str" cm="1">
        <f t="array" ref="O1101">_xlfn.IFS(L1101&lt;=15, "Low Engagement", L1101&lt;=35, "Active", L1101&lt;=60, "Highly Active", L1101&gt;60, "Power User")</f>
        <v>Low Engagement</v>
      </c>
      <c r="P1101" t="str" cm="1">
        <f t="array" ref="P1101">_xlfn.IFS(B1101&lt;=25,"Youth",B1101&lt;=35,"Young Adult",B1101&lt;=50,"Adult",B1101&lt;=70,"Senior")</f>
        <v>Young Adult</v>
      </c>
      <c r="Q1101" t="str" cm="1">
        <f t="array" ref="Q1101">_xlfn.IFS(G1101&lt;10000,"Low Value",G1101&lt;=50000,"Mid Value",G1101&lt;=150000,"High Value",G1101&gt;150000,"Premium")</f>
        <v>Mid Value</v>
      </c>
      <c r="R1101" t="str" cm="1">
        <f t="array" ref="R1101">_xlfn.IFS(I1101&lt;500,"High Risk",I1101&lt;650,"Medium Risk",I1101&lt;750,"Low Risk",I1101&gt;=750,"Very Low Risk")</f>
        <v>Very Low Risk</v>
      </c>
    </row>
    <row r="1102" spans="1:18">
      <c r="A1102" t="s">
        <v>1134</v>
      </c>
      <c r="B1102">
        <v>55</v>
      </c>
      <c r="C1102" t="s">
        <v>15</v>
      </c>
      <c r="D1102" t="s">
        <v>16</v>
      </c>
      <c r="E1102" t="s">
        <v>24</v>
      </c>
      <c r="F1102" t="s">
        <v>18</v>
      </c>
      <c r="G1102">
        <v>60816.34</v>
      </c>
      <c r="H1102">
        <v>16691.439999999999</v>
      </c>
      <c r="I1102">
        <v>338</v>
      </c>
      <c r="J1102">
        <v>45177.38</v>
      </c>
      <c r="K1102" t="s">
        <v>19</v>
      </c>
      <c r="L1102">
        <v>54</v>
      </c>
      <c r="M1102" s="1">
        <v>44427</v>
      </c>
      <c r="N1102" t="s">
        <v>35</v>
      </c>
      <c r="O1102" t="str" cm="1">
        <f t="array" ref="O1102">_xlfn.IFS(L1102&lt;=15, "Low Engagement", L1102&lt;=35, "Active", L1102&lt;=60, "Highly Active", L1102&gt;60, "Power User")</f>
        <v>Highly Active</v>
      </c>
      <c r="P1102" t="str" cm="1">
        <f t="array" ref="P1102">_xlfn.IFS(B1102&lt;=25,"Youth",B1102&lt;=35,"Young Adult",B1102&lt;=50,"Adult",B1102&lt;=70,"Senior")</f>
        <v>Senior</v>
      </c>
      <c r="Q1102" t="str" cm="1">
        <f t="array" ref="Q1102">_xlfn.IFS(G1102&lt;10000,"Low Value",G1102&lt;=50000,"Mid Value",G1102&lt;=150000,"High Value",G1102&gt;150000,"Premium")</f>
        <v>High Value</v>
      </c>
      <c r="R1102" t="str" cm="1">
        <f t="array" ref="R1102">_xlfn.IFS(I1102&lt;500,"High Risk",I1102&lt;650,"Medium Risk",I1102&lt;750,"Low Risk",I1102&gt;=750,"Very Low Risk")</f>
        <v>High Risk</v>
      </c>
    </row>
    <row r="1103" spans="1:18">
      <c r="A1103" t="s">
        <v>1135</v>
      </c>
      <c r="B1103">
        <v>54</v>
      </c>
      <c r="C1103" t="s">
        <v>15</v>
      </c>
      <c r="D1103" t="s">
        <v>23</v>
      </c>
      <c r="E1103" t="s">
        <v>27</v>
      </c>
      <c r="F1103" t="s">
        <v>31</v>
      </c>
      <c r="G1103">
        <v>176571.15</v>
      </c>
      <c r="H1103">
        <v>142111.54999999999</v>
      </c>
      <c r="I1103">
        <v>538</v>
      </c>
      <c r="J1103">
        <v>130976.96000000001</v>
      </c>
      <c r="K1103" t="s">
        <v>19</v>
      </c>
      <c r="L1103">
        <v>19</v>
      </c>
      <c r="M1103" s="1">
        <v>43799</v>
      </c>
      <c r="N1103" t="s">
        <v>20</v>
      </c>
      <c r="O1103" t="str" cm="1">
        <f t="array" ref="O1103">_xlfn.IFS(L1103&lt;=15, "Low Engagement", L1103&lt;=35, "Active", L1103&lt;=60, "Highly Active", L1103&gt;60, "Power User")</f>
        <v>Active</v>
      </c>
      <c r="P1103" t="str" cm="1">
        <f t="array" ref="P1103">_xlfn.IFS(B1103&lt;=25,"Youth",B1103&lt;=35,"Young Adult",B1103&lt;=50,"Adult",B1103&lt;=70,"Senior")</f>
        <v>Senior</v>
      </c>
      <c r="Q1103" t="str" cm="1">
        <f t="array" ref="Q1103">_xlfn.IFS(G1103&lt;10000,"Low Value",G1103&lt;=50000,"Mid Value",G1103&lt;=150000,"High Value",G1103&gt;150000,"Premium")</f>
        <v>Premium</v>
      </c>
      <c r="R1103" t="str" cm="1">
        <f t="array" ref="R1103">_xlfn.IFS(I1103&lt;500,"High Risk",I1103&lt;650,"Medium Risk",I1103&lt;750,"Low Risk",I1103&gt;=750,"Very Low Risk")</f>
        <v>Medium Risk</v>
      </c>
    </row>
    <row r="1104" spans="1:18">
      <c r="A1104" t="s">
        <v>1136</v>
      </c>
      <c r="B1104">
        <v>28</v>
      </c>
      <c r="C1104" t="s">
        <v>15</v>
      </c>
      <c r="D1104" t="s">
        <v>29</v>
      </c>
      <c r="E1104" t="s">
        <v>17</v>
      </c>
      <c r="F1104" t="s">
        <v>45</v>
      </c>
      <c r="G1104">
        <v>196097.57</v>
      </c>
      <c r="H1104">
        <v>36589.57</v>
      </c>
      <c r="I1104">
        <v>312</v>
      </c>
      <c r="J1104">
        <v>35531.089999999997</v>
      </c>
      <c r="K1104" t="s">
        <v>19</v>
      </c>
      <c r="L1104">
        <v>33</v>
      </c>
      <c r="M1104" s="1">
        <v>43126</v>
      </c>
      <c r="N1104" t="s">
        <v>20</v>
      </c>
      <c r="O1104" t="str" cm="1">
        <f t="array" ref="O1104">_xlfn.IFS(L1104&lt;=15, "Low Engagement", L1104&lt;=35, "Active", L1104&lt;=60, "Highly Active", L1104&gt;60, "Power User")</f>
        <v>Active</v>
      </c>
      <c r="P1104" t="str" cm="1">
        <f t="array" ref="P1104">_xlfn.IFS(B1104&lt;=25,"Youth",B1104&lt;=35,"Young Adult",B1104&lt;=50,"Adult",B1104&lt;=70,"Senior")</f>
        <v>Young Adult</v>
      </c>
      <c r="Q1104" t="str" cm="1">
        <f t="array" ref="Q1104">_xlfn.IFS(G1104&lt;10000,"Low Value",G1104&lt;=50000,"Mid Value",G1104&lt;=150000,"High Value",G1104&gt;150000,"Premium")</f>
        <v>Premium</v>
      </c>
      <c r="R1104" t="str" cm="1">
        <f t="array" ref="R1104">_xlfn.IFS(I1104&lt;500,"High Risk",I1104&lt;650,"Medium Risk",I1104&lt;750,"Low Risk",I1104&gt;=750,"Very Low Risk")</f>
        <v>High Risk</v>
      </c>
    </row>
    <row r="1105" spans="1:18">
      <c r="A1105" t="s">
        <v>1137</v>
      </c>
      <c r="B1105">
        <v>53</v>
      </c>
      <c r="C1105" t="s">
        <v>15</v>
      </c>
      <c r="D1105" t="s">
        <v>23</v>
      </c>
      <c r="E1105" t="s">
        <v>17</v>
      </c>
      <c r="F1105" t="s">
        <v>45</v>
      </c>
      <c r="G1105">
        <v>228305.99</v>
      </c>
      <c r="H1105">
        <v>288129.21999999997</v>
      </c>
      <c r="I1105">
        <v>421</v>
      </c>
      <c r="J1105">
        <v>30370.02</v>
      </c>
      <c r="K1105" t="s">
        <v>19</v>
      </c>
      <c r="L1105">
        <v>42</v>
      </c>
      <c r="M1105" s="1">
        <v>44840</v>
      </c>
      <c r="N1105" t="s">
        <v>20</v>
      </c>
      <c r="O1105" t="str" cm="1">
        <f t="array" ref="O1105">_xlfn.IFS(L1105&lt;=15, "Low Engagement", L1105&lt;=35, "Active", L1105&lt;=60, "Highly Active", L1105&gt;60, "Power User")</f>
        <v>Highly Active</v>
      </c>
      <c r="P1105" t="str" cm="1">
        <f t="array" ref="P1105">_xlfn.IFS(B1105&lt;=25,"Youth",B1105&lt;=35,"Young Adult",B1105&lt;=50,"Adult",B1105&lt;=70,"Senior")</f>
        <v>Senior</v>
      </c>
      <c r="Q1105" t="str" cm="1">
        <f t="array" ref="Q1105">_xlfn.IFS(G1105&lt;10000,"Low Value",G1105&lt;=50000,"Mid Value",G1105&lt;=150000,"High Value",G1105&gt;150000,"Premium")</f>
        <v>Premium</v>
      </c>
      <c r="R1105" t="str" cm="1">
        <f t="array" ref="R1105">_xlfn.IFS(I1105&lt;500,"High Risk",I1105&lt;650,"Medium Risk",I1105&lt;750,"Low Risk",I1105&gt;=750,"Very Low Risk")</f>
        <v>High Risk</v>
      </c>
    </row>
    <row r="1106" spans="1:18">
      <c r="A1106" t="s">
        <v>1138</v>
      </c>
      <c r="B1106">
        <v>30</v>
      </c>
      <c r="C1106" t="s">
        <v>15</v>
      </c>
      <c r="D1106" t="s">
        <v>29</v>
      </c>
      <c r="E1106" t="s">
        <v>17</v>
      </c>
      <c r="F1106" t="s">
        <v>31</v>
      </c>
      <c r="G1106">
        <v>84291.98</v>
      </c>
      <c r="H1106">
        <v>61379.56</v>
      </c>
      <c r="I1106">
        <v>443</v>
      </c>
      <c r="J1106">
        <v>37584.379999999997</v>
      </c>
      <c r="K1106" t="s">
        <v>25</v>
      </c>
      <c r="L1106">
        <v>54</v>
      </c>
      <c r="M1106" s="1">
        <v>43961</v>
      </c>
      <c r="N1106" t="s">
        <v>20</v>
      </c>
      <c r="O1106" t="str" cm="1">
        <f t="array" ref="O1106">_xlfn.IFS(L1106&lt;=15, "Low Engagement", L1106&lt;=35, "Active", L1106&lt;=60, "Highly Active", L1106&gt;60, "Power User")</f>
        <v>Highly Active</v>
      </c>
      <c r="P1106" t="str" cm="1">
        <f t="array" ref="P1106">_xlfn.IFS(B1106&lt;=25,"Youth",B1106&lt;=35,"Young Adult",B1106&lt;=50,"Adult",B1106&lt;=70,"Senior")</f>
        <v>Young Adult</v>
      </c>
      <c r="Q1106" t="str" cm="1">
        <f t="array" ref="Q1106">_xlfn.IFS(G1106&lt;10000,"Low Value",G1106&lt;=50000,"Mid Value",G1106&lt;=150000,"High Value",G1106&gt;150000,"Premium")</f>
        <v>High Value</v>
      </c>
      <c r="R1106" t="str" cm="1">
        <f t="array" ref="R1106">_xlfn.IFS(I1106&lt;500,"High Risk",I1106&lt;650,"Medium Risk",I1106&lt;750,"Low Risk",I1106&gt;=750,"Very Low Risk")</f>
        <v>High Risk</v>
      </c>
    </row>
    <row r="1107" spans="1:18">
      <c r="A1107" t="s">
        <v>1139</v>
      </c>
      <c r="B1107">
        <v>60</v>
      </c>
      <c r="C1107" t="s">
        <v>22</v>
      </c>
      <c r="D1107" t="s">
        <v>37</v>
      </c>
      <c r="E1107" t="s">
        <v>27</v>
      </c>
      <c r="F1107" t="s">
        <v>31</v>
      </c>
      <c r="G1107">
        <v>114358.41</v>
      </c>
      <c r="H1107">
        <v>156746.54999999999</v>
      </c>
      <c r="I1107">
        <v>754</v>
      </c>
      <c r="J1107">
        <v>360669.91</v>
      </c>
      <c r="K1107" t="s">
        <v>25</v>
      </c>
      <c r="L1107">
        <v>30</v>
      </c>
      <c r="M1107" s="1">
        <v>44785</v>
      </c>
      <c r="N1107" t="s">
        <v>35</v>
      </c>
      <c r="O1107" t="str" cm="1">
        <f t="array" ref="O1107">_xlfn.IFS(L1107&lt;=15, "Low Engagement", L1107&lt;=35, "Active", L1107&lt;=60, "Highly Active", L1107&gt;60, "Power User")</f>
        <v>Active</v>
      </c>
      <c r="P1107" t="str" cm="1">
        <f t="array" ref="P1107">_xlfn.IFS(B1107&lt;=25,"Youth",B1107&lt;=35,"Young Adult",B1107&lt;=50,"Adult",B1107&lt;=70,"Senior")</f>
        <v>Senior</v>
      </c>
      <c r="Q1107" t="str" cm="1">
        <f t="array" ref="Q1107">_xlfn.IFS(G1107&lt;10000,"Low Value",G1107&lt;=50000,"Mid Value",G1107&lt;=150000,"High Value",G1107&gt;150000,"Premium")</f>
        <v>High Value</v>
      </c>
      <c r="R1107" t="str" cm="1">
        <f t="array" ref="R1107">_xlfn.IFS(I1107&lt;500,"High Risk",I1107&lt;650,"Medium Risk",I1107&lt;750,"Low Risk",I1107&gt;=750,"Very Low Risk")</f>
        <v>Very Low Risk</v>
      </c>
    </row>
    <row r="1108" spans="1:18">
      <c r="A1108" t="s">
        <v>1140</v>
      </c>
      <c r="B1108">
        <v>20</v>
      </c>
      <c r="C1108" t="s">
        <v>15</v>
      </c>
      <c r="D1108" t="s">
        <v>37</v>
      </c>
      <c r="E1108" t="s">
        <v>24</v>
      </c>
      <c r="F1108" t="s">
        <v>18</v>
      </c>
      <c r="G1108">
        <v>23612.49</v>
      </c>
      <c r="H1108">
        <v>12722.73</v>
      </c>
      <c r="I1108">
        <v>667</v>
      </c>
      <c r="J1108">
        <v>145649</v>
      </c>
      <c r="K1108" t="s">
        <v>38</v>
      </c>
      <c r="L1108">
        <v>12</v>
      </c>
      <c r="M1108" s="1">
        <v>44104</v>
      </c>
      <c r="N1108" t="s">
        <v>20</v>
      </c>
      <c r="O1108" t="str" cm="1">
        <f t="array" ref="O1108">_xlfn.IFS(L1108&lt;=15, "Low Engagement", L1108&lt;=35, "Active", L1108&lt;=60, "Highly Active", L1108&gt;60, "Power User")</f>
        <v>Low Engagement</v>
      </c>
      <c r="P1108" t="str" cm="1">
        <f t="array" ref="P1108">_xlfn.IFS(B1108&lt;=25,"Youth",B1108&lt;=35,"Young Adult",B1108&lt;=50,"Adult",B1108&lt;=70,"Senior")</f>
        <v>Youth</v>
      </c>
      <c r="Q1108" t="str" cm="1">
        <f t="array" ref="Q1108">_xlfn.IFS(G1108&lt;10000,"Low Value",G1108&lt;=50000,"Mid Value",G1108&lt;=150000,"High Value",G1108&gt;150000,"Premium")</f>
        <v>Mid Value</v>
      </c>
      <c r="R1108" t="str" cm="1">
        <f t="array" ref="R1108">_xlfn.IFS(I1108&lt;500,"High Risk",I1108&lt;650,"Medium Risk",I1108&lt;750,"Low Risk",I1108&gt;=750,"Very Low Risk")</f>
        <v>Low Risk</v>
      </c>
    </row>
    <row r="1109" spans="1:18">
      <c r="A1109" t="s">
        <v>1141</v>
      </c>
      <c r="B1109">
        <v>50</v>
      </c>
      <c r="C1109" t="s">
        <v>22</v>
      </c>
      <c r="D1109" t="s">
        <v>16</v>
      </c>
      <c r="E1109" t="s">
        <v>47</v>
      </c>
      <c r="F1109" t="s">
        <v>18</v>
      </c>
      <c r="G1109">
        <v>82398.899999999994</v>
      </c>
      <c r="H1109">
        <v>9688.2000000000007</v>
      </c>
      <c r="I1109">
        <v>546</v>
      </c>
      <c r="J1109">
        <v>81798.27</v>
      </c>
      <c r="K1109" t="s">
        <v>19</v>
      </c>
      <c r="L1109">
        <v>10</v>
      </c>
      <c r="M1109" s="1">
        <v>43317</v>
      </c>
      <c r="N1109" t="s">
        <v>20</v>
      </c>
      <c r="O1109" t="str" cm="1">
        <f t="array" ref="O1109">_xlfn.IFS(L1109&lt;=15, "Low Engagement", L1109&lt;=35, "Active", L1109&lt;=60, "Highly Active", L1109&gt;60, "Power User")</f>
        <v>Low Engagement</v>
      </c>
      <c r="P1109" t="str" cm="1">
        <f t="array" ref="P1109">_xlfn.IFS(B1109&lt;=25,"Youth",B1109&lt;=35,"Young Adult",B1109&lt;=50,"Adult",B1109&lt;=70,"Senior")</f>
        <v>Adult</v>
      </c>
      <c r="Q1109" t="str" cm="1">
        <f t="array" ref="Q1109">_xlfn.IFS(G1109&lt;10000,"Low Value",G1109&lt;=50000,"Mid Value",G1109&lt;=150000,"High Value",G1109&gt;150000,"Premium")</f>
        <v>High Value</v>
      </c>
      <c r="R1109" t="str" cm="1">
        <f t="array" ref="R1109">_xlfn.IFS(I1109&lt;500,"High Risk",I1109&lt;650,"Medium Risk",I1109&lt;750,"Low Risk",I1109&gt;=750,"Very Low Risk")</f>
        <v>Medium Risk</v>
      </c>
    </row>
    <row r="1110" spans="1:18">
      <c r="A1110" t="s">
        <v>1142</v>
      </c>
      <c r="B1110">
        <v>23</v>
      </c>
      <c r="C1110" t="s">
        <v>15</v>
      </c>
      <c r="D1110" t="s">
        <v>16</v>
      </c>
      <c r="E1110" t="s">
        <v>27</v>
      </c>
      <c r="F1110" t="s">
        <v>33</v>
      </c>
      <c r="G1110">
        <v>51384.32</v>
      </c>
      <c r="H1110">
        <v>59024.45</v>
      </c>
      <c r="I1110">
        <v>344</v>
      </c>
      <c r="J1110">
        <v>48137.38</v>
      </c>
      <c r="K1110" t="s">
        <v>19</v>
      </c>
      <c r="L1110">
        <v>34</v>
      </c>
      <c r="M1110" s="1">
        <v>43988</v>
      </c>
      <c r="N1110" t="s">
        <v>20</v>
      </c>
      <c r="O1110" t="str" cm="1">
        <f t="array" ref="O1110">_xlfn.IFS(L1110&lt;=15, "Low Engagement", L1110&lt;=35, "Active", L1110&lt;=60, "Highly Active", L1110&gt;60, "Power User")</f>
        <v>Active</v>
      </c>
      <c r="P1110" t="str" cm="1">
        <f t="array" ref="P1110">_xlfn.IFS(B1110&lt;=25,"Youth",B1110&lt;=35,"Young Adult",B1110&lt;=50,"Adult",B1110&lt;=70,"Senior")</f>
        <v>Youth</v>
      </c>
      <c r="Q1110" t="str" cm="1">
        <f t="array" ref="Q1110">_xlfn.IFS(G1110&lt;10000,"Low Value",G1110&lt;=50000,"Mid Value",G1110&lt;=150000,"High Value",G1110&gt;150000,"Premium")</f>
        <v>High Value</v>
      </c>
      <c r="R1110" t="str" cm="1">
        <f t="array" ref="R1110">_xlfn.IFS(I1110&lt;500,"High Risk",I1110&lt;650,"Medium Risk",I1110&lt;750,"Low Risk",I1110&gt;=750,"Very Low Risk")</f>
        <v>High Risk</v>
      </c>
    </row>
    <row r="1111" spans="1:18">
      <c r="A1111" t="s">
        <v>1143</v>
      </c>
      <c r="B1111">
        <v>67</v>
      </c>
      <c r="C1111" t="s">
        <v>15</v>
      </c>
      <c r="D1111" t="s">
        <v>29</v>
      </c>
      <c r="E1111" t="s">
        <v>24</v>
      </c>
      <c r="F1111" t="s">
        <v>18</v>
      </c>
      <c r="G1111">
        <v>70830.91</v>
      </c>
      <c r="H1111">
        <v>17406.55</v>
      </c>
      <c r="I1111">
        <v>674</v>
      </c>
      <c r="J1111">
        <v>169826.87</v>
      </c>
      <c r="K1111" t="s">
        <v>19</v>
      </c>
      <c r="L1111">
        <v>16</v>
      </c>
      <c r="M1111" s="1">
        <v>45068</v>
      </c>
      <c r="N1111" t="s">
        <v>35</v>
      </c>
      <c r="O1111" t="str" cm="1">
        <f t="array" ref="O1111">_xlfn.IFS(L1111&lt;=15, "Low Engagement", L1111&lt;=35, "Active", L1111&lt;=60, "Highly Active", L1111&gt;60, "Power User")</f>
        <v>Active</v>
      </c>
      <c r="P1111" t="str" cm="1">
        <f t="array" ref="P1111">_xlfn.IFS(B1111&lt;=25,"Youth",B1111&lt;=35,"Young Adult",B1111&lt;=50,"Adult",B1111&lt;=70,"Senior")</f>
        <v>Senior</v>
      </c>
      <c r="Q1111" t="str" cm="1">
        <f t="array" ref="Q1111">_xlfn.IFS(G1111&lt;10000,"Low Value",G1111&lt;=50000,"Mid Value",G1111&lt;=150000,"High Value",G1111&gt;150000,"Premium")</f>
        <v>High Value</v>
      </c>
      <c r="R1111" t="str" cm="1">
        <f t="array" ref="R1111">_xlfn.IFS(I1111&lt;500,"High Risk",I1111&lt;650,"Medium Risk",I1111&lt;750,"Low Risk",I1111&gt;=750,"Very Low Risk")</f>
        <v>Low Risk</v>
      </c>
    </row>
    <row r="1112" spans="1:18">
      <c r="A1112" t="s">
        <v>1144</v>
      </c>
      <c r="B1112">
        <v>27</v>
      </c>
      <c r="C1112" t="s">
        <v>22</v>
      </c>
      <c r="D1112" t="s">
        <v>29</v>
      </c>
      <c r="E1112" t="s">
        <v>27</v>
      </c>
      <c r="F1112" t="s">
        <v>45</v>
      </c>
      <c r="G1112">
        <v>280947.08</v>
      </c>
      <c r="H1112">
        <v>101348.14</v>
      </c>
      <c r="I1112">
        <v>590</v>
      </c>
      <c r="J1112">
        <v>33424.42</v>
      </c>
      <c r="K1112" t="s">
        <v>19</v>
      </c>
      <c r="L1112">
        <v>40</v>
      </c>
      <c r="M1112" s="1">
        <v>43842</v>
      </c>
      <c r="N1112" t="s">
        <v>20</v>
      </c>
      <c r="O1112" t="str" cm="1">
        <f t="array" ref="O1112">_xlfn.IFS(L1112&lt;=15, "Low Engagement", L1112&lt;=35, "Active", L1112&lt;=60, "Highly Active", L1112&gt;60, "Power User")</f>
        <v>Highly Active</v>
      </c>
      <c r="P1112" t="str" cm="1">
        <f t="array" ref="P1112">_xlfn.IFS(B1112&lt;=25,"Youth",B1112&lt;=35,"Young Adult",B1112&lt;=50,"Adult",B1112&lt;=70,"Senior")</f>
        <v>Young Adult</v>
      </c>
      <c r="Q1112" t="str" cm="1">
        <f t="array" ref="Q1112">_xlfn.IFS(G1112&lt;10000,"Low Value",G1112&lt;=50000,"Mid Value",G1112&lt;=150000,"High Value",G1112&gt;150000,"Premium")</f>
        <v>Premium</v>
      </c>
      <c r="R1112" t="str" cm="1">
        <f t="array" ref="R1112">_xlfn.IFS(I1112&lt;500,"High Risk",I1112&lt;650,"Medium Risk",I1112&lt;750,"Low Risk",I1112&gt;=750,"Very Low Risk")</f>
        <v>Medium Risk</v>
      </c>
    </row>
    <row r="1113" spans="1:18">
      <c r="A1113" t="s">
        <v>1145</v>
      </c>
      <c r="B1113">
        <v>22</v>
      </c>
      <c r="C1113" t="s">
        <v>15</v>
      </c>
      <c r="D1113" t="s">
        <v>23</v>
      </c>
      <c r="E1113" t="s">
        <v>27</v>
      </c>
      <c r="F1113" t="s">
        <v>18</v>
      </c>
      <c r="G1113">
        <v>59003.86</v>
      </c>
      <c r="H1113">
        <v>141278.01</v>
      </c>
      <c r="I1113">
        <v>506</v>
      </c>
      <c r="J1113">
        <v>71607.48</v>
      </c>
      <c r="K1113" t="s">
        <v>25</v>
      </c>
      <c r="L1113">
        <v>46</v>
      </c>
      <c r="M1113" s="1">
        <v>44402</v>
      </c>
      <c r="N1113" t="s">
        <v>20</v>
      </c>
      <c r="O1113" t="str" cm="1">
        <f t="array" ref="O1113">_xlfn.IFS(L1113&lt;=15, "Low Engagement", L1113&lt;=35, "Active", L1113&lt;=60, "Highly Active", L1113&gt;60, "Power User")</f>
        <v>Highly Active</v>
      </c>
      <c r="P1113" t="str" cm="1">
        <f t="array" ref="P1113">_xlfn.IFS(B1113&lt;=25,"Youth",B1113&lt;=35,"Young Adult",B1113&lt;=50,"Adult",B1113&lt;=70,"Senior")</f>
        <v>Youth</v>
      </c>
      <c r="Q1113" t="str" cm="1">
        <f t="array" ref="Q1113">_xlfn.IFS(G1113&lt;10000,"Low Value",G1113&lt;=50000,"Mid Value",G1113&lt;=150000,"High Value",G1113&gt;150000,"Premium")</f>
        <v>High Value</v>
      </c>
      <c r="R1113" t="str" cm="1">
        <f t="array" ref="R1113">_xlfn.IFS(I1113&lt;500,"High Risk",I1113&lt;650,"Medium Risk",I1113&lt;750,"Low Risk",I1113&gt;=750,"Very Low Risk")</f>
        <v>Medium Risk</v>
      </c>
    </row>
    <row r="1114" spans="1:18">
      <c r="A1114" t="s">
        <v>1146</v>
      </c>
      <c r="B1114">
        <v>40</v>
      </c>
      <c r="C1114" t="s">
        <v>22</v>
      </c>
      <c r="D1114" t="s">
        <v>29</v>
      </c>
      <c r="E1114" t="s">
        <v>27</v>
      </c>
      <c r="F1114" t="s">
        <v>45</v>
      </c>
      <c r="G1114">
        <v>130823.93</v>
      </c>
      <c r="H1114">
        <v>115692.07</v>
      </c>
      <c r="I1114">
        <v>818</v>
      </c>
      <c r="J1114">
        <v>292532.95</v>
      </c>
      <c r="K1114" t="s">
        <v>25</v>
      </c>
      <c r="L1114">
        <v>29</v>
      </c>
      <c r="M1114" s="1">
        <v>44926</v>
      </c>
      <c r="N1114" t="s">
        <v>20</v>
      </c>
      <c r="O1114" t="str" cm="1">
        <f t="array" ref="O1114">_xlfn.IFS(L1114&lt;=15, "Low Engagement", L1114&lt;=35, "Active", L1114&lt;=60, "Highly Active", L1114&gt;60, "Power User")</f>
        <v>Active</v>
      </c>
      <c r="P1114" t="str" cm="1">
        <f t="array" ref="P1114">_xlfn.IFS(B1114&lt;=25,"Youth",B1114&lt;=35,"Young Adult",B1114&lt;=50,"Adult",B1114&lt;=70,"Senior")</f>
        <v>Adult</v>
      </c>
      <c r="Q1114" t="str" cm="1">
        <f t="array" ref="Q1114">_xlfn.IFS(G1114&lt;10000,"Low Value",G1114&lt;=50000,"Mid Value",G1114&lt;=150000,"High Value",G1114&gt;150000,"Premium")</f>
        <v>High Value</v>
      </c>
      <c r="R1114" t="str" cm="1">
        <f t="array" ref="R1114">_xlfn.IFS(I1114&lt;500,"High Risk",I1114&lt;650,"Medium Risk",I1114&lt;750,"Low Risk",I1114&gt;=750,"Very Low Risk")</f>
        <v>Very Low Risk</v>
      </c>
    </row>
    <row r="1115" spans="1:18">
      <c r="A1115" t="s">
        <v>1147</v>
      </c>
      <c r="B1115">
        <v>27</v>
      </c>
      <c r="C1115" t="s">
        <v>22</v>
      </c>
      <c r="D1115" t="s">
        <v>29</v>
      </c>
      <c r="E1115" t="s">
        <v>27</v>
      </c>
      <c r="F1115" t="s">
        <v>45</v>
      </c>
      <c r="G1115">
        <v>380760.44</v>
      </c>
      <c r="H1115">
        <v>153650.1</v>
      </c>
      <c r="I1115">
        <v>541</v>
      </c>
      <c r="J1115">
        <v>150688.28</v>
      </c>
      <c r="K1115" t="s">
        <v>25</v>
      </c>
      <c r="L1115">
        <v>15</v>
      </c>
      <c r="M1115" s="1">
        <v>44798</v>
      </c>
      <c r="N1115" t="s">
        <v>20</v>
      </c>
      <c r="O1115" t="str" cm="1">
        <f t="array" ref="O1115">_xlfn.IFS(L1115&lt;=15, "Low Engagement", L1115&lt;=35, "Active", L1115&lt;=60, "Highly Active", L1115&gt;60, "Power User")</f>
        <v>Low Engagement</v>
      </c>
      <c r="P1115" t="str" cm="1">
        <f t="array" ref="P1115">_xlfn.IFS(B1115&lt;=25,"Youth",B1115&lt;=35,"Young Adult",B1115&lt;=50,"Adult",B1115&lt;=70,"Senior")</f>
        <v>Young Adult</v>
      </c>
      <c r="Q1115" t="str" cm="1">
        <f t="array" ref="Q1115">_xlfn.IFS(G1115&lt;10000,"Low Value",G1115&lt;=50000,"Mid Value",G1115&lt;=150000,"High Value",G1115&gt;150000,"Premium")</f>
        <v>Premium</v>
      </c>
      <c r="R1115" t="str" cm="1">
        <f t="array" ref="R1115">_xlfn.IFS(I1115&lt;500,"High Risk",I1115&lt;650,"Medium Risk",I1115&lt;750,"Low Risk",I1115&gt;=750,"Very Low Risk")</f>
        <v>Medium Risk</v>
      </c>
    </row>
    <row r="1116" spans="1:18">
      <c r="A1116" t="s">
        <v>1148</v>
      </c>
      <c r="B1116">
        <v>61</v>
      </c>
      <c r="C1116" t="s">
        <v>15</v>
      </c>
      <c r="D1116" t="s">
        <v>41</v>
      </c>
      <c r="E1116" t="s">
        <v>24</v>
      </c>
      <c r="F1116" t="s">
        <v>18</v>
      </c>
      <c r="G1116">
        <v>19673.43</v>
      </c>
      <c r="H1116">
        <v>9584.85</v>
      </c>
      <c r="I1116">
        <v>413</v>
      </c>
      <c r="J1116">
        <v>44973.99</v>
      </c>
      <c r="K1116" t="s">
        <v>19</v>
      </c>
      <c r="L1116">
        <v>48</v>
      </c>
      <c r="M1116" s="1">
        <v>44042</v>
      </c>
      <c r="N1116" t="s">
        <v>20</v>
      </c>
      <c r="O1116" t="str" cm="1">
        <f t="array" ref="O1116">_xlfn.IFS(L1116&lt;=15, "Low Engagement", L1116&lt;=35, "Active", L1116&lt;=60, "Highly Active", L1116&gt;60, "Power User")</f>
        <v>Highly Active</v>
      </c>
      <c r="P1116" t="str" cm="1">
        <f t="array" ref="P1116">_xlfn.IFS(B1116&lt;=25,"Youth",B1116&lt;=35,"Young Adult",B1116&lt;=50,"Adult",B1116&lt;=70,"Senior")</f>
        <v>Senior</v>
      </c>
      <c r="Q1116" t="str" cm="1">
        <f t="array" ref="Q1116">_xlfn.IFS(G1116&lt;10000,"Low Value",G1116&lt;=50000,"Mid Value",G1116&lt;=150000,"High Value",G1116&gt;150000,"Premium")</f>
        <v>Mid Value</v>
      </c>
      <c r="R1116" t="str" cm="1">
        <f t="array" ref="R1116">_xlfn.IFS(I1116&lt;500,"High Risk",I1116&lt;650,"Medium Risk",I1116&lt;750,"Low Risk",I1116&gt;=750,"Very Low Risk")</f>
        <v>High Risk</v>
      </c>
    </row>
    <row r="1117" spans="1:18">
      <c r="A1117" t="s">
        <v>1149</v>
      </c>
      <c r="B1117">
        <v>19</v>
      </c>
      <c r="C1117" t="s">
        <v>22</v>
      </c>
      <c r="D1117" t="s">
        <v>29</v>
      </c>
      <c r="E1117" t="s">
        <v>27</v>
      </c>
      <c r="F1117" t="s">
        <v>18</v>
      </c>
      <c r="G1117">
        <v>12233.89</v>
      </c>
      <c r="H1117">
        <v>78854.59</v>
      </c>
      <c r="I1117">
        <v>601</v>
      </c>
      <c r="J1117">
        <v>159230.01</v>
      </c>
      <c r="K1117" t="s">
        <v>25</v>
      </c>
      <c r="L1117">
        <v>11</v>
      </c>
      <c r="M1117" s="1">
        <v>44549</v>
      </c>
      <c r="N1117" t="s">
        <v>20</v>
      </c>
      <c r="O1117" t="str" cm="1">
        <f t="array" ref="O1117">_xlfn.IFS(L1117&lt;=15, "Low Engagement", L1117&lt;=35, "Active", L1117&lt;=60, "Highly Active", L1117&gt;60, "Power User")</f>
        <v>Low Engagement</v>
      </c>
      <c r="P1117" t="str" cm="1">
        <f t="array" ref="P1117">_xlfn.IFS(B1117&lt;=25,"Youth",B1117&lt;=35,"Young Adult",B1117&lt;=50,"Adult",B1117&lt;=70,"Senior")</f>
        <v>Youth</v>
      </c>
      <c r="Q1117" t="str" cm="1">
        <f t="array" ref="Q1117">_xlfn.IFS(G1117&lt;10000,"Low Value",G1117&lt;=50000,"Mid Value",G1117&lt;=150000,"High Value",G1117&gt;150000,"Premium")</f>
        <v>Mid Value</v>
      </c>
      <c r="R1117" t="str" cm="1">
        <f t="array" ref="R1117">_xlfn.IFS(I1117&lt;500,"High Risk",I1117&lt;650,"Medium Risk",I1117&lt;750,"Low Risk",I1117&gt;=750,"Very Low Risk")</f>
        <v>Medium Risk</v>
      </c>
    </row>
    <row r="1118" spans="1:18">
      <c r="A1118" t="s">
        <v>1150</v>
      </c>
      <c r="B1118">
        <v>30</v>
      </c>
      <c r="C1118" t="s">
        <v>22</v>
      </c>
      <c r="D1118" t="s">
        <v>29</v>
      </c>
      <c r="E1118" t="s">
        <v>27</v>
      </c>
      <c r="F1118" t="s">
        <v>45</v>
      </c>
      <c r="G1118">
        <v>296005.77</v>
      </c>
      <c r="H1118">
        <v>91775.17</v>
      </c>
      <c r="I1118">
        <v>575</v>
      </c>
      <c r="J1118">
        <v>17138.849999999999</v>
      </c>
      <c r="K1118" t="s">
        <v>25</v>
      </c>
      <c r="L1118">
        <v>44</v>
      </c>
      <c r="M1118" s="1">
        <v>43414</v>
      </c>
      <c r="N1118" t="s">
        <v>20</v>
      </c>
      <c r="O1118" t="str" cm="1">
        <f t="array" ref="O1118">_xlfn.IFS(L1118&lt;=15, "Low Engagement", L1118&lt;=35, "Active", L1118&lt;=60, "Highly Active", L1118&gt;60, "Power User")</f>
        <v>Highly Active</v>
      </c>
      <c r="P1118" t="str" cm="1">
        <f t="array" ref="P1118">_xlfn.IFS(B1118&lt;=25,"Youth",B1118&lt;=35,"Young Adult",B1118&lt;=50,"Adult",B1118&lt;=70,"Senior")</f>
        <v>Young Adult</v>
      </c>
      <c r="Q1118" t="str" cm="1">
        <f t="array" ref="Q1118">_xlfn.IFS(G1118&lt;10000,"Low Value",G1118&lt;=50000,"Mid Value",G1118&lt;=150000,"High Value",G1118&gt;150000,"Premium")</f>
        <v>Premium</v>
      </c>
      <c r="R1118" t="str" cm="1">
        <f t="array" ref="R1118">_xlfn.IFS(I1118&lt;500,"High Risk",I1118&lt;650,"Medium Risk",I1118&lt;750,"Low Risk",I1118&gt;=750,"Very Low Risk")</f>
        <v>Medium Risk</v>
      </c>
    </row>
    <row r="1119" spans="1:18">
      <c r="A1119" t="s">
        <v>1151</v>
      </c>
      <c r="B1119">
        <v>57</v>
      </c>
      <c r="C1119" t="s">
        <v>15</v>
      </c>
      <c r="D1119" t="s">
        <v>29</v>
      </c>
      <c r="E1119" t="s">
        <v>27</v>
      </c>
      <c r="F1119" t="s">
        <v>31</v>
      </c>
      <c r="G1119">
        <v>143312.94</v>
      </c>
      <c r="H1119">
        <v>176043.21</v>
      </c>
      <c r="I1119">
        <v>395</v>
      </c>
      <c r="J1119">
        <v>45430.05</v>
      </c>
      <c r="K1119" t="s">
        <v>25</v>
      </c>
      <c r="L1119">
        <v>34</v>
      </c>
      <c r="M1119" s="1">
        <v>43992</v>
      </c>
      <c r="N1119" t="s">
        <v>35</v>
      </c>
      <c r="O1119" t="str" cm="1">
        <f t="array" ref="O1119">_xlfn.IFS(L1119&lt;=15, "Low Engagement", L1119&lt;=35, "Active", L1119&lt;=60, "Highly Active", L1119&gt;60, "Power User")</f>
        <v>Active</v>
      </c>
      <c r="P1119" t="str" cm="1">
        <f t="array" ref="P1119">_xlfn.IFS(B1119&lt;=25,"Youth",B1119&lt;=35,"Young Adult",B1119&lt;=50,"Adult",B1119&lt;=70,"Senior")</f>
        <v>Senior</v>
      </c>
      <c r="Q1119" t="str" cm="1">
        <f t="array" ref="Q1119">_xlfn.IFS(G1119&lt;10000,"Low Value",G1119&lt;=50000,"Mid Value",G1119&lt;=150000,"High Value",G1119&gt;150000,"Premium")</f>
        <v>High Value</v>
      </c>
      <c r="R1119" t="str" cm="1">
        <f t="array" ref="R1119">_xlfn.IFS(I1119&lt;500,"High Risk",I1119&lt;650,"Medium Risk",I1119&lt;750,"Low Risk",I1119&gt;=750,"Very Low Risk")</f>
        <v>High Risk</v>
      </c>
    </row>
    <row r="1120" spans="1:18">
      <c r="A1120" t="s">
        <v>1152</v>
      </c>
      <c r="B1120">
        <v>19</v>
      </c>
      <c r="C1120" t="s">
        <v>22</v>
      </c>
      <c r="D1120" t="s">
        <v>16</v>
      </c>
      <c r="E1120" t="s">
        <v>27</v>
      </c>
      <c r="F1120" t="s">
        <v>18</v>
      </c>
      <c r="G1120">
        <v>5953.55</v>
      </c>
      <c r="H1120">
        <v>109565.9</v>
      </c>
      <c r="I1120">
        <v>593</v>
      </c>
      <c r="J1120">
        <v>196692.57</v>
      </c>
      <c r="K1120" t="s">
        <v>19</v>
      </c>
      <c r="L1120">
        <v>36</v>
      </c>
      <c r="M1120" s="1">
        <v>43461</v>
      </c>
      <c r="N1120" t="s">
        <v>20</v>
      </c>
      <c r="O1120" t="str" cm="1">
        <f t="array" ref="O1120">_xlfn.IFS(L1120&lt;=15, "Low Engagement", L1120&lt;=35, "Active", L1120&lt;=60, "Highly Active", L1120&gt;60, "Power User")</f>
        <v>Highly Active</v>
      </c>
      <c r="P1120" t="str" cm="1">
        <f t="array" ref="P1120">_xlfn.IFS(B1120&lt;=25,"Youth",B1120&lt;=35,"Young Adult",B1120&lt;=50,"Adult",B1120&lt;=70,"Senior")</f>
        <v>Youth</v>
      </c>
      <c r="Q1120" t="str" cm="1">
        <f t="array" ref="Q1120">_xlfn.IFS(G1120&lt;10000,"Low Value",G1120&lt;=50000,"Mid Value",G1120&lt;=150000,"High Value",G1120&gt;150000,"Premium")</f>
        <v>Low Value</v>
      </c>
      <c r="R1120" t="str" cm="1">
        <f t="array" ref="R1120">_xlfn.IFS(I1120&lt;500,"High Risk",I1120&lt;650,"Medium Risk",I1120&lt;750,"Low Risk",I1120&gt;=750,"Very Low Risk")</f>
        <v>Medium Risk</v>
      </c>
    </row>
    <row r="1121" spans="1:18">
      <c r="A1121" t="s">
        <v>1153</v>
      </c>
      <c r="B1121">
        <v>37</v>
      </c>
      <c r="C1121" t="s">
        <v>15</v>
      </c>
      <c r="D1121" t="s">
        <v>16</v>
      </c>
      <c r="E1121" t="s">
        <v>27</v>
      </c>
      <c r="F1121" t="s">
        <v>45</v>
      </c>
      <c r="G1121">
        <v>81227.89</v>
      </c>
      <c r="H1121">
        <v>66286.39</v>
      </c>
      <c r="I1121">
        <v>659</v>
      </c>
      <c r="J1121">
        <v>144867.66</v>
      </c>
      <c r="K1121" t="s">
        <v>25</v>
      </c>
      <c r="L1121">
        <v>30</v>
      </c>
      <c r="M1121" s="1">
        <v>44603</v>
      </c>
      <c r="N1121" t="s">
        <v>20</v>
      </c>
      <c r="O1121" t="str" cm="1">
        <f t="array" ref="O1121">_xlfn.IFS(L1121&lt;=15, "Low Engagement", L1121&lt;=35, "Active", L1121&lt;=60, "Highly Active", L1121&gt;60, "Power User")</f>
        <v>Active</v>
      </c>
      <c r="P1121" t="str" cm="1">
        <f t="array" ref="P1121">_xlfn.IFS(B1121&lt;=25,"Youth",B1121&lt;=35,"Young Adult",B1121&lt;=50,"Adult",B1121&lt;=70,"Senior")</f>
        <v>Adult</v>
      </c>
      <c r="Q1121" t="str" cm="1">
        <f t="array" ref="Q1121">_xlfn.IFS(G1121&lt;10000,"Low Value",G1121&lt;=50000,"Mid Value",G1121&lt;=150000,"High Value",G1121&gt;150000,"Premium")</f>
        <v>High Value</v>
      </c>
      <c r="R1121" t="str" cm="1">
        <f t="array" ref="R1121">_xlfn.IFS(I1121&lt;500,"High Risk",I1121&lt;650,"Medium Risk",I1121&lt;750,"Low Risk",I1121&gt;=750,"Very Low Risk")</f>
        <v>Low Risk</v>
      </c>
    </row>
    <row r="1122" spans="1:18">
      <c r="A1122" t="s">
        <v>1154</v>
      </c>
      <c r="B1122">
        <v>18</v>
      </c>
      <c r="C1122" t="s">
        <v>15</v>
      </c>
      <c r="D1122" t="s">
        <v>23</v>
      </c>
      <c r="E1122" t="s">
        <v>17</v>
      </c>
      <c r="F1122" t="s">
        <v>18</v>
      </c>
      <c r="G1122">
        <v>80465.240000000005</v>
      </c>
      <c r="H1122">
        <v>281689.51</v>
      </c>
      <c r="I1122">
        <v>587</v>
      </c>
      <c r="J1122">
        <v>121534.92</v>
      </c>
      <c r="K1122" t="s">
        <v>25</v>
      </c>
      <c r="L1122">
        <v>35</v>
      </c>
      <c r="M1122" s="1">
        <v>44169</v>
      </c>
      <c r="N1122" t="s">
        <v>20</v>
      </c>
      <c r="O1122" t="str" cm="1">
        <f t="array" ref="O1122">_xlfn.IFS(L1122&lt;=15, "Low Engagement", L1122&lt;=35, "Active", L1122&lt;=60, "Highly Active", L1122&gt;60, "Power User")</f>
        <v>Active</v>
      </c>
      <c r="P1122" t="str" cm="1">
        <f t="array" ref="P1122">_xlfn.IFS(B1122&lt;=25,"Youth",B1122&lt;=35,"Young Adult",B1122&lt;=50,"Adult",B1122&lt;=70,"Senior")</f>
        <v>Youth</v>
      </c>
      <c r="Q1122" t="str" cm="1">
        <f t="array" ref="Q1122">_xlfn.IFS(G1122&lt;10000,"Low Value",G1122&lt;=50000,"Mid Value",G1122&lt;=150000,"High Value",G1122&gt;150000,"Premium")</f>
        <v>High Value</v>
      </c>
      <c r="R1122" t="str" cm="1">
        <f t="array" ref="R1122">_xlfn.IFS(I1122&lt;500,"High Risk",I1122&lt;650,"Medium Risk",I1122&lt;750,"Low Risk",I1122&gt;=750,"Very Low Risk")</f>
        <v>Medium Risk</v>
      </c>
    </row>
    <row r="1123" spans="1:18">
      <c r="A1123" t="s">
        <v>1155</v>
      </c>
      <c r="B1123">
        <v>54</v>
      </c>
      <c r="C1123" t="s">
        <v>15</v>
      </c>
      <c r="D1123" t="s">
        <v>29</v>
      </c>
      <c r="E1123" t="s">
        <v>27</v>
      </c>
      <c r="F1123" t="s">
        <v>33</v>
      </c>
      <c r="G1123">
        <v>123264.58</v>
      </c>
      <c r="H1123">
        <v>165422.07999999999</v>
      </c>
      <c r="I1123">
        <v>453</v>
      </c>
      <c r="J1123">
        <v>23985.75</v>
      </c>
      <c r="K1123" t="s">
        <v>19</v>
      </c>
      <c r="L1123">
        <v>9</v>
      </c>
      <c r="M1123" s="1">
        <v>45078</v>
      </c>
      <c r="N1123" t="s">
        <v>35</v>
      </c>
      <c r="O1123" t="str" cm="1">
        <f t="array" ref="O1123">_xlfn.IFS(L1123&lt;=15, "Low Engagement", L1123&lt;=35, "Active", L1123&lt;=60, "Highly Active", L1123&gt;60, "Power User")</f>
        <v>Low Engagement</v>
      </c>
      <c r="P1123" t="str" cm="1">
        <f t="array" ref="P1123">_xlfn.IFS(B1123&lt;=25,"Youth",B1123&lt;=35,"Young Adult",B1123&lt;=50,"Adult",B1123&lt;=70,"Senior")</f>
        <v>Senior</v>
      </c>
      <c r="Q1123" t="str" cm="1">
        <f t="array" ref="Q1123">_xlfn.IFS(G1123&lt;10000,"Low Value",G1123&lt;=50000,"Mid Value",G1123&lt;=150000,"High Value",G1123&gt;150000,"Premium")</f>
        <v>High Value</v>
      </c>
      <c r="R1123" t="str" cm="1">
        <f t="array" ref="R1123">_xlfn.IFS(I1123&lt;500,"High Risk",I1123&lt;650,"Medium Risk",I1123&lt;750,"Low Risk",I1123&gt;=750,"Very Low Risk")</f>
        <v>High Risk</v>
      </c>
    </row>
    <row r="1124" spans="1:18">
      <c r="A1124" t="s">
        <v>1156</v>
      </c>
      <c r="B1124">
        <v>26</v>
      </c>
      <c r="C1124" t="s">
        <v>15</v>
      </c>
      <c r="D1124" t="s">
        <v>37</v>
      </c>
      <c r="E1124" t="s">
        <v>24</v>
      </c>
      <c r="F1124" t="s">
        <v>31</v>
      </c>
      <c r="G1124">
        <v>52834.42</v>
      </c>
      <c r="H1124">
        <v>1113.32</v>
      </c>
      <c r="I1124">
        <v>722</v>
      </c>
      <c r="J1124">
        <v>363355.68</v>
      </c>
      <c r="K1124" t="s">
        <v>25</v>
      </c>
      <c r="L1124">
        <v>18</v>
      </c>
      <c r="M1124" s="1">
        <v>44433</v>
      </c>
      <c r="N1124" t="s">
        <v>20</v>
      </c>
      <c r="O1124" t="str" cm="1">
        <f t="array" ref="O1124">_xlfn.IFS(L1124&lt;=15, "Low Engagement", L1124&lt;=35, "Active", L1124&lt;=60, "Highly Active", L1124&gt;60, "Power User")</f>
        <v>Active</v>
      </c>
      <c r="P1124" t="str" cm="1">
        <f t="array" ref="P1124">_xlfn.IFS(B1124&lt;=25,"Youth",B1124&lt;=35,"Young Adult",B1124&lt;=50,"Adult",B1124&lt;=70,"Senior")</f>
        <v>Young Adult</v>
      </c>
      <c r="Q1124" t="str" cm="1">
        <f t="array" ref="Q1124">_xlfn.IFS(G1124&lt;10000,"Low Value",G1124&lt;=50000,"Mid Value",G1124&lt;=150000,"High Value",G1124&gt;150000,"Premium")</f>
        <v>High Value</v>
      </c>
      <c r="R1124" t="str" cm="1">
        <f t="array" ref="R1124">_xlfn.IFS(I1124&lt;500,"High Risk",I1124&lt;650,"Medium Risk",I1124&lt;750,"Low Risk",I1124&gt;=750,"Very Low Risk")</f>
        <v>Low Risk</v>
      </c>
    </row>
    <row r="1125" spans="1:18">
      <c r="A1125" t="s">
        <v>1157</v>
      </c>
      <c r="B1125">
        <v>34</v>
      </c>
      <c r="C1125" t="s">
        <v>22</v>
      </c>
      <c r="D1125" t="s">
        <v>29</v>
      </c>
      <c r="E1125" t="s">
        <v>24</v>
      </c>
      <c r="F1125" t="s">
        <v>18</v>
      </c>
      <c r="G1125">
        <v>61907.59</v>
      </c>
      <c r="H1125">
        <v>19978.86</v>
      </c>
      <c r="I1125">
        <v>349</v>
      </c>
      <c r="J1125">
        <v>40661.93</v>
      </c>
      <c r="K1125" t="s">
        <v>25</v>
      </c>
      <c r="L1125">
        <v>19</v>
      </c>
      <c r="M1125" s="1">
        <v>43654</v>
      </c>
      <c r="N1125" t="s">
        <v>20</v>
      </c>
      <c r="O1125" t="str" cm="1">
        <f t="array" ref="O1125">_xlfn.IFS(L1125&lt;=15, "Low Engagement", L1125&lt;=35, "Active", L1125&lt;=60, "Highly Active", L1125&gt;60, "Power User")</f>
        <v>Active</v>
      </c>
      <c r="P1125" t="str" cm="1">
        <f t="array" ref="P1125">_xlfn.IFS(B1125&lt;=25,"Youth",B1125&lt;=35,"Young Adult",B1125&lt;=50,"Adult",B1125&lt;=70,"Senior")</f>
        <v>Young Adult</v>
      </c>
      <c r="Q1125" t="str" cm="1">
        <f t="array" ref="Q1125">_xlfn.IFS(G1125&lt;10000,"Low Value",G1125&lt;=50000,"Mid Value",G1125&lt;=150000,"High Value",G1125&gt;150000,"Premium")</f>
        <v>High Value</v>
      </c>
      <c r="R1125" t="str" cm="1">
        <f t="array" ref="R1125">_xlfn.IFS(I1125&lt;500,"High Risk",I1125&lt;650,"Medium Risk",I1125&lt;750,"Low Risk",I1125&gt;=750,"Very Low Risk")</f>
        <v>High Risk</v>
      </c>
    </row>
    <row r="1126" spans="1:18">
      <c r="A1126" t="s">
        <v>1158</v>
      </c>
      <c r="B1126">
        <v>26</v>
      </c>
      <c r="C1126" t="s">
        <v>15</v>
      </c>
      <c r="D1126" t="s">
        <v>23</v>
      </c>
      <c r="E1126" t="s">
        <v>27</v>
      </c>
      <c r="F1126" t="s">
        <v>45</v>
      </c>
      <c r="G1126">
        <v>249431.03</v>
      </c>
      <c r="H1126">
        <v>148137.54</v>
      </c>
      <c r="I1126">
        <v>506</v>
      </c>
      <c r="J1126">
        <v>20571.75</v>
      </c>
      <c r="K1126" t="s">
        <v>19</v>
      </c>
      <c r="L1126">
        <v>39</v>
      </c>
      <c r="M1126" s="1">
        <v>44362</v>
      </c>
      <c r="N1126" t="s">
        <v>20</v>
      </c>
      <c r="O1126" t="str" cm="1">
        <f t="array" ref="O1126">_xlfn.IFS(L1126&lt;=15, "Low Engagement", L1126&lt;=35, "Active", L1126&lt;=60, "Highly Active", L1126&gt;60, "Power User")</f>
        <v>Highly Active</v>
      </c>
      <c r="P1126" t="str" cm="1">
        <f t="array" ref="P1126">_xlfn.IFS(B1126&lt;=25,"Youth",B1126&lt;=35,"Young Adult",B1126&lt;=50,"Adult",B1126&lt;=70,"Senior")</f>
        <v>Young Adult</v>
      </c>
      <c r="Q1126" t="str" cm="1">
        <f t="array" ref="Q1126">_xlfn.IFS(G1126&lt;10000,"Low Value",G1126&lt;=50000,"Mid Value",G1126&lt;=150000,"High Value",G1126&gt;150000,"Premium")</f>
        <v>Premium</v>
      </c>
      <c r="R1126" t="str" cm="1">
        <f t="array" ref="R1126">_xlfn.IFS(I1126&lt;500,"High Risk",I1126&lt;650,"Medium Risk",I1126&lt;750,"Low Risk",I1126&gt;=750,"Very Low Risk")</f>
        <v>Medium Risk</v>
      </c>
    </row>
    <row r="1127" spans="1:18">
      <c r="A1127" t="s">
        <v>1159</v>
      </c>
      <c r="B1127">
        <v>28</v>
      </c>
      <c r="C1127" t="s">
        <v>15</v>
      </c>
      <c r="D1127" t="s">
        <v>16</v>
      </c>
      <c r="E1127" t="s">
        <v>24</v>
      </c>
      <c r="F1127" t="s">
        <v>31</v>
      </c>
      <c r="G1127">
        <v>128375.73</v>
      </c>
      <c r="H1127">
        <v>3205.33</v>
      </c>
      <c r="I1127">
        <v>512</v>
      </c>
      <c r="J1127">
        <v>59282.96</v>
      </c>
      <c r="K1127" t="s">
        <v>25</v>
      </c>
      <c r="L1127">
        <v>4</v>
      </c>
      <c r="M1127" s="1">
        <v>44756</v>
      </c>
      <c r="N1127" t="s">
        <v>20</v>
      </c>
      <c r="O1127" t="str" cm="1">
        <f t="array" ref="O1127">_xlfn.IFS(L1127&lt;=15, "Low Engagement", L1127&lt;=35, "Active", L1127&lt;=60, "Highly Active", L1127&gt;60, "Power User")</f>
        <v>Low Engagement</v>
      </c>
      <c r="P1127" t="str" cm="1">
        <f t="array" ref="P1127">_xlfn.IFS(B1127&lt;=25,"Youth",B1127&lt;=35,"Young Adult",B1127&lt;=50,"Adult",B1127&lt;=70,"Senior")</f>
        <v>Young Adult</v>
      </c>
      <c r="Q1127" t="str" cm="1">
        <f t="array" ref="Q1127">_xlfn.IFS(G1127&lt;10000,"Low Value",G1127&lt;=50000,"Mid Value",G1127&lt;=150000,"High Value",G1127&gt;150000,"Premium")</f>
        <v>High Value</v>
      </c>
      <c r="R1127" t="str" cm="1">
        <f t="array" ref="R1127">_xlfn.IFS(I1127&lt;500,"High Risk",I1127&lt;650,"Medium Risk",I1127&lt;750,"Low Risk",I1127&gt;=750,"Very Low Risk")</f>
        <v>Medium Risk</v>
      </c>
    </row>
    <row r="1128" spans="1:18">
      <c r="A1128" t="s">
        <v>1160</v>
      </c>
      <c r="B1128">
        <v>32</v>
      </c>
      <c r="C1128" t="s">
        <v>22</v>
      </c>
      <c r="D1128" t="s">
        <v>37</v>
      </c>
      <c r="E1128" t="s">
        <v>27</v>
      </c>
      <c r="F1128" t="s">
        <v>18</v>
      </c>
      <c r="G1128">
        <v>86425.05</v>
      </c>
      <c r="H1128">
        <v>70318.509999999995</v>
      </c>
      <c r="I1128">
        <v>365</v>
      </c>
      <c r="J1128">
        <v>24966.99</v>
      </c>
      <c r="K1128" t="s">
        <v>25</v>
      </c>
      <c r="L1128">
        <v>6</v>
      </c>
      <c r="M1128" s="1">
        <v>44984</v>
      </c>
      <c r="N1128" t="s">
        <v>20</v>
      </c>
      <c r="O1128" t="str" cm="1">
        <f t="array" ref="O1128">_xlfn.IFS(L1128&lt;=15, "Low Engagement", L1128&lt;=35, "Active", L1128&lt;=60, "Highly Active", L1128&gt;60, "Power User")</f>
        <v>Low Engagement</v>
      </c>
      <c r="P1128" t="str" cm="1">
        <f t="array" ref="P1128">_xlfn.IFS(B1128&lt;=25,"Youth",B1128&lt;=35,"Young Adult",B1128&lt;=50,"Adult",B1128&lt;=70,"Senior")</f>
        <v>Young Adult</v>
      </c>
      <c r="Q1128" t="str" cm="1">
        <f t="array" ref="Q1128">_xlfn.IFS(G1128&lt;10000,"Low Value",G1128&lt;=50000,"Mid Value",G1128&lt;=150000,"High Value",G1128&gt;150000,"Premium")</f>
        <v>High Value</v>
      </c>
      <c r="R1128" t="str" cm="1">
        <f t="array" ref="R1128">_xlfn.IFS(I1128&lt;500,"High Risk",I1128&lt;650,"Medium Risk",I1128&lt;750,"Low Risk",I1128&gt;=750,"Very Low Risk")</f>
        <v>High Risk</v>
      </c>
    </row>
    <row r="1129" spans="1:18">
      <c r="A1129" t="s">
        <v>1161</v>
      </c>
      <c r="B1129">
        <v>41</v>
      </c>
      <c r="C1129" t="s">
        <v>15</v>
      </c>
      <c r="D1129" t="s">
        <v>23</v>
      </c>
      <c r="E1129" t="s">
        <v>27</v>
      </c>
      <c r="F1129" t="s">
        <v>31</v>
      </c>
      <c r="G1129">
        <v>20572</v>
      </c>
      <c r="H1129">
        <v>147715.73000000001</v>
      </c>
      <c r="I1129">
        <v>531</v>
      </c>
      <c r="J1129">
        <v>17653.439999999999</v>
      </c>
      <c r="K1129" t="s">
        <v>19</v>
      </c>
      <c r="L1129">
        <v>51</v>
      </c>
      <c r="M1129" s="1">
        <v>44203</v>
      </c>
      <c r="N1129" t="s">
        <v>20</v>
      </c>
      <c r="O1129" t="str" cm="1">
        <f t="array" ref="O1129">_xlfn.IFS(L1129&lt;=15, "Low Engagement", L1129&lt;=35, "Active", L1129&lt;=60, "Highly Active", L1129&gt;60, "Power User")</f>
        <v>Highly Active</v>
      </c>
      <c r="P1129" t="str" cm="1">
        <f t="array" ref="P1129">_xlfn.IFS(B1129&lt;=25,"Youth",B1129&lt;=35,"Young Adult",B1129&lt;=50,"Adult",B1129&lt;=70,"Senior")</f>
        <v>Adult</v>
      </c>
      <c r="Q1129" t="str" cm="1">
        <f t="array" ref="Q1129">_xlfn.IFS(G1129&lt;10000,"Low Value",G1129&lt;=50000,"Mid Value",G1129&lt;=150000,"High Value",G1129&gt;150000,"Premium")</f>
        <v>Mid Value</v>
      </c>
      <c r="R1129" t="str" cm="1">
        <f t="array" ref="R1129">_xlfn.IFS(I1129&lt;500,"High Risk",I1129&lt;650,"Medium Risk",I1129&lt;750,"Low Risk",I1129&gt;=750,"Very Low Risk")</f>
        <v>Medium Risk</v>
      </c>
    </row>
    <row r="1130" spans="1:18">
      <c r="A1130" t="s">
        <v>1162</v>
      </c>
      <c r="B1130">
        <v>55</v>
      </c>
      <c r="C1130" t="s">
        <v>15</v>
      </c>
      <c r="D1130" t="s">
        <v>37</v>
      </c>
      <c r="E1130" t="s">
        <v>27</v>
      </c>
      <c r="F1130" t="s">
        <v>18</v>
      </c>
      <c r="G1130">
        <v>78020.460000000006</v>
      </c>
      <c r="H1130">
        <v>162559.38</v>
      </c>
      <c r="I1130">
        <v>619</v>
      </c>
      <c r="J1130">
        <v>125458.74</v>
      </c>
      <c r="K1130" t="s">
        <v>25</v>
      </c>
      <c r="L1130">
        <v>33</v>
      </c>
      <c r="M1130" s="1">
        <v>44687</v>
      </c>
      <c r="N1130" t="s">
        <v>20</v>
      </c>
      <c r="O1130" t="str" cm="1">
        <f t="array" ref="O1130">_xlfn.IFS(L1130&lt;=15, "Low Engagement", L1130&lt;=35, "Active", L1130&lt;=60, "Highly Active", L1130&gt;60, "Power User")</f>
        <v>Active</v>
      </c>
      <c r="P1130" t="str" cm="1">
        <f t="array" ref="P1130">_xlfn.IFS(B1130&lt;=25,"Youth",B1130&lt;=35,"Young Adult",B1130&lt;=50,"Adult",B1130&lt;=70,"Senior")</f>
        <v>Senior</v>
      </c>
      <c r="Q1130" t="str" cm="1">
        <f t="array" ref="Q1130">_xlfn.IFS(G1130&lt;10000,"Low Value",G1130&lt;=50000,"Mid Value",G1130&lt;=150000,"High Value",G1130&gt;150000,"Premium")</f>
        <v>High Value</v>
      </c>
      <c r="R1130" t="str" cm="1">
        <f t="array" ref="R1130">_xlfn.IFS(I1130&lt;500,"High Risk",I1130&lt;650,"Medium Risk",I1130&lt;750,"Low Risk",I1130&gt;=750,"Very Low Risk")</f>
        <v>Medium Risk</v>
      </c>
    </row>
    <row r="1131" spans="1:18">
      <c r="A1131" t="s">
        <v>1163</v>
      </c>
      <c r="B1131">
        <v>52</v>
      </c>
      <c r="C1131" t="s">
        <v>22</v>
      </c>
      <c r="D1131" t="s">
        <v>37</v>
      </c>
      <c r="E1131" t="s">
        <v>27</v>
      </c>
      <c r="F1131" t="s">
        <v>18</v>
      </c>
      <c r="G1131">
        <v>49809.88</v>
      </c>
      <c r="H1131">
        <v>70636.11</v>
      </c>
      <c r="I1131">
        <v>436</v>
      </c>
      <c r="J1131">
        <v>47495.839999999997</v>
      </c>
      <c r="K1131" t="s">
        <v>25</v>
      </c>
      <c r="L1131">
        <v>32</v>
      </c>
      <c r="M1131" s="1">
        <v>44091</v>
      </c>
      <c r="N1131" t="s">
        <v>20</v>
      </c>
      <c r="O1131" t="str" cm="1">
        <f t="array" ref="O1131">_xlfn.IFS(L1131&lt;=15, "Low Engagement", L1131&lt;=35, "Active", L1131&lt;=60, "Highly Active", L1131&gt;60, "Power User")</f>
        <v>Active</v>
      </c>
      <c r="P1131" t="str" cm="1">
        <f t="array" ref="P1131">_xlfn.IFS(B1131&lt;=25,"Youth",B1131&lt;=35,"Young Adult",B1131&lt;=50,"Adult",B1131&lt;=70,"Senior")</f>
        <v>Senior</v>
      </c>
      <c r="Q1131" t="str" cm="1">
        <f t="array" ref="Q1131">_xlfn.IFS(G1131&lt;10000,"Low Value",G1131&lt;=50000,"Mid Value",G1131&lt;=150000,"High Value",G1131&gt;150000,"Premium")</f>
        <v>Mid Value</v>
      </c>
      <c r="R1131" t="str" cm="1">
        <f t="array" ref="R1131">_xlfn.IFS(I1131&lt;500,"High Risk",I1131&lt;650,"Medium Risk",I1131&lt;750,"Low Risk",I1131&gt;=750,"Very Low Risk")</f>
        <v>High Risk</v>
      </c>
    </row>
    <row r="1132" spans="1:18">
      <c r="A1132" t="s">
        <v>1164</v>
      </c>
      <c r="B1132">
        <v>47</v>
      </c>
      <c r="C1132" t="s">
        <v>22</v>
      </c>
      <c r="D1132" t="s">
        <v>29</v>
      </c>
      <c r="E1132" t="s">
        <v>17</v>
      </c>
      <c r="F1132" t="s">
        <v>18</v>
      </c>
      <c r="G1132">
        <v>56848.57</v>
      </c>
      <c r="H1132">
        <v>91951.28</v>
      </c>
      <c r="I1132">
        <v>364</v>
      </c>
      <c r="J1132">
        <v>16608.689999999999</v>
      </c>
      <c r="K1132" t="s">
        <v>19</v>
      </c>
      <c r="L1132">
        <v>16</v>
      </c>
      <c r="M1132" s="1">
        <v>44053</v>
      </c>
      <c r="N1132" t="s">
        <v>35</v>
      </c>
      <c r="O1132" t="str" cm="1">
        <f t="array" ref="O1132">_xlfn.IFS(L1132&lt;=15, "Low Engagement", L1132&lt;=35, "Active", L1132&lt;=60, "Highly Active", L1132&gt;60, "Power User")</f>
        <v>Active</v>
      </c>
      <c r="P1132" t="str" cm="1">
        <f t="array" ref="P1132">_xlfn.IFS(B1132&lt;=25,"Youth",B1132&lt;=35,"Young Adult",B1132&lt;=50,"Adult",B1132&lt;=70,"Senior")</f>
        <v>Adult</v>
      </c>
      <c r="Q1132" t="str" cm="1">
        <f t="array" ref="Q1132">_xlfn.IFS(G1132&lt;10000,"Low Value",G1132&lt;=50000,"Mid Value",G1132&lt;=150000,"High Value",G1132&gt;150000,"Premium")</f>
        <v>High Value</v>
      </c>
      <c r="R1132" t="str" cm="1">
        <f t="array" ref="R1132">_xlfn.IFS(I1132&lt;500,"High Risk",I1132&lt;650,"Medium Risk",I1132&lt;750,"Low Risk",I1132&gt;=750,"Very Low Risk")</f>
        <v>High Risk</v>
      </c>
    </row>
    <row r="1133" spans="1:18">
      <c r="A1133" t="s">
        <v>1165</v>
      </c>
      <c r="B1133">
        <v>48</v>
      </c>
      <c r="C1133" t="s">
        <v>22</v>
      </c>
      <c r="D1133" t="s">
        <v>41</v>
      </c>
      <c r="E1133" t="s">
        <v>24</v>
      </c>
      <c r="F1133" t="s">
        <v>31</v>
      </c>
      <c r="G1133">
        <v>132516.62</v>
      </c>
      <c r="H1133">
        <v>6142.41</v>
      </c>
      <c r="I1133">
        <v>813</v>
      </c>
      <c r="J1133">
        <v>398855.85</v>
      </c>
      <c r="K1133" t="s">
        <v>38</v>
      </c>
      <c r="L1133">
        <v>11</v>
      </c>
      <c r="M1133" s="1">
        <v>43993</v>
      </c>
      <c r="N1133" t="s">
        <v>20</v>
      </c>
      <c r="O1133" t="str" cm="1">
        <f t="array" ref="O1133">_xlfn.IFS(L1133&lt;=15, "Low Engagement", L1133&lt;=35, "Active", L1133&lt;=60, "Highly Active", L1133&gt;60, "Power User")</f>
        <v>Low Engagement</v>
      </c>
      <c r="P1133" t="str" cm="1">
        <f t="array" ref="P1133">_xlfn.IFS(B1133&lt;=25,"Youth",B1133&lt;=35,"Young Adult",B1133&lt;=50,"Adult",B1133&lt;=70,"Senior")</f>
        <v>Adult</v>
      </c>
      <c r="Q1133" t="str" cm="1">
        <f t="array" ref="Q1133">_xlfn.IFS(G1133&lt;10000,"Low Value",G1133&lt;=50000,"Mid Value",G1133&lt;=150000,"High Value",G1133&gt;150000,"Premium")</f>
        <v>High Value</v>
      </c>
      <c r="R1133" t="str" cm="1">
        <f t="array" ref="R1133">_xlfn.IFS(I1133&lt;500,"High Risk",I1133&lt;650,"Medium Risk",I1133&lt;750,"Low Risk",I1133&gt;=750,"Very Low Risk")</f>
        <v>Very Low Risk</v>
      </c>
    </row>
    <row r="1134" spans="1:18">
      <c r="A1134" t="s">
        <v>1166</v>
      </c>
      <c r="B1134">
        <v>66</v>
      </c>
      <c r="C1134" t="s">
        <v>22</v>
      </c>
      <c r="D1134" t="s">
        <v>37</v>
      </c>
      <c r="E1134" t="s">
        <v>27</v>
      </c>
      <c r="F1134" t="s">
        <v>18</v>
      </c>
      <c r="G1134">
        <v>92339.69</v>
      </c>
      <c r="H1134">
        <v>131663.12</v>
      </c>
      <c r="I1134">
        <v>431</v>
      </c>
      <c r="J1134">
        <v>47794.03</v>
      </c>
      <c r="K1134" t="s">
        <v>19</v>
      </c>
      <c r="L1134">
        <v>22</v>
      </c>
      <c r="M1134" s="1">
        <v>44792</v>
      </c>
      <c r="N1134" t="s">
        <v>20</v>
      </c>
      <c r="O1134" t="str" cm="1">
        <f t="array" ref="O1134">_xlfn.IFS(L1134&lt;=15, "Low Engagement", L1134&lt;=35, "Active", L1134&lt;=60, "Highly Active", L1134&gt;60, "Power User")</f>
        <v>Active</v>
      </c>
      <c r="P1134" t="str" cm="1">
        <f t="array" ref="P1134">_xlfn.IFS(B1134&lt;=25,"Youth",B1134&lt;=35,"Young Adult",B1134&lt;=50,"Adult",B1134&lt;=70,"Senior")</f>
        <v>Senior</v>
      </c>
      <c r="Q1134" t="str" cm="1">
        <f t="array" ref="Q1134">_xlfn.IFS(G1134&lt;10000,"Low Value",G1134&lt;=50000,"Mid Value",G1134&lt;=150000,"High Value",G1134&gt;150000,"Premium")</f>
        <v>High Value</v>
      </c>
      <c r="R1134" t="str" cm="1">
        <f t="array" ref="R1134">_xlfn.IFS(I1134&lt;500,"High Risk",I1134&lt;650,"Medium Risk",I1134&lt;750,"Low Risk",I1134&gt;=750,"Very Low Risk")</f>
        <v>High Risk</v>
      </c>
    </row>
    <row r="1135" spans="1:18">
      <c r="A1135" t="s">
        <v>1167</v>
      </c>
      <c r="B1135">
        <v>22</v>
      </c>
      <c r="C1135" t="s">
        <v>22</v>
      </c>
      <c r="D1135" t="s">
        <v>37</v>
      </c>
      <c r="E1135" t="s">
        <v>17</v>
      </c>
      <c r="F1135" t="s">
        <v>45</v>
      </c>
      <c r="G1135">
        <v>75523.98</v>
      </c>
      <c r="H1135">
        <v>68108.53</v>
      </c>
      <c r="I1135">
        <v>633</v>
      </c>
      <c r="J1135">
        <v>12357.85</v>
      </c>
      <c r="K1135" t="s">
        <v>38</v>
      </c>
      <c r="L1135">
        <v>36</v>
      </c>
      <c r="M1135" s="1">
        <v>44598</v>
      </c>
      <c r="N1135" t="s">
        <v>20</v>
      </c>
      <c r="O1135" t="str" cm="1">
        <f t="array" ref="O1135">_xlfn.IFS(L1135&lt;=15, "Low Engagement", L1135&lt;=35, "Active", L1135&lt;=60, "Highly Active", L1135&gt;60, "Power User")</f>
        <v>Highly Active</v>
      </c>
      <c r="P1135" t="str" cm="1">
        <f t="array" ref="P1135">_xlfn.IFS(B1135&lt;=25,"Youth",B1135&lt;=35,"Young Adult",B1135&lt;=50,"Adult",B1135&lt;=70,"Senior")</f>
        <v>Youth</v>
      </c>
      <c r="Q1135" t="str" cm="1">
        <f t="array" ref="Q1135">_xlfn.IFS(G1135&lt;10000,"Low Value",G1135&lt;=50000,"Mid Value",G1135&lt;=150000,"High Value",G1135&gt;150000,"Premium")</f>
        <v>High Value</v>
      </c>
      <c r="R1135" t="str" cm="1">
        <f t="array" ref="R1135">_xlfn.IFS(I1135&lt;500,"High Risk",I1135&lt;650,"Medium Risk",I1135&lt;750,"Low Risk",I1135&gt;=750,"Very Low Risk")</f>
        <v>Medium Risk</v>
      </c>
    </row>
    <row r="1136" spans="1:18">
      <c r="A1136" t="s">
        <v>1168</v>
      </c>
      <c r="B1136">
        <v>61</v>
      </c>
      <c r="C1136" t="s">
        <v>22</v>
      </c>
      <c r="D1136" t="s">
        <v>16</v>
      </c>
      <c r="E1136" t="s">
        <v>27</v>
      </c>
      <c r="F1136" t="s">
        <v>45</v>
      </c>
      <c r="G1136">
        <v>63264.36</v>
      </c>
      <c r="H1136">
        <v>47721.34</v>
      </c>
      <c r="I1136">
        <v>331</v>
      </c>
      <c r="J1136">
        <v>41909.870000000003</v>
      </c>
      <c r="K1136" t="s">
        <v>19</v>
      </c>
      <c r="L1136">
        <v>50</v>
      </c>
      <c r="M1136" s="1">
        <v>44314</v>
      </c>
      <c r="N1136" t="s">
        <v>20</v>
      </c>
      <c r="O1136" t="str" cm="1">
        <f t="array" ref="O1136">_xlfn.IFS(L1136&lt;=15, "Low Engagement", L1136&lt;=35, "Active", L1136&lt;=60, "Highly Active", L1136&gt;60, "Power User")</f>
        <v>Highly Active</v>
      </c>
      <c r="P1136" t="str" cm="1">
        <f t="array" ref="P1136">_xlfn.IFS(B1136&lt;=25,"Youth",B1136&lt;=35,"Young Adult",B1136&lt;=50,"Adult",B1136&lt;=70,"Senior")</f>
        <v>Senior</v>
      </c>
      <c r="Q1136" t="str" cm="1">
        <f t="array" ref="Q1136">_xlfn.IFS(G1136&lt;10000,"Low Value",G1136&lt;=50000,"Mid Value",G1136&lt;=150000,"High Value",G1136&gt;150000,"Premium")</f>
        <v>High Value</v>
      </c>
      <c r="R1136" t="str" cm="1">
        <f t="array" ref="R1136">_xlfn.IFS(I1136&lt;500,"High Risk",I1136&lt;650,"Medium Risk",I1136&lt;750,"Low Risk",I1136&gt;=750,"Very Low Risk")</f>
        <v>High Risk</v>
      </c>
    </row>
    <row r="1137" spans="1:18">
      <c r="A1137" t="s">
        <v>1169</v>
      </c>
      <c r="B1137">
        <v>67</v>
      </c>
      <c r="C1137" t="s">
        <v>22</v>
      </c>
      <c r="D1137" t="s">
        <v>23</v>
      </c>
      <c r="E1137" t="s">
        <v>24</v>
      </c>
      <c r="F1137" t="s">
        <v>31</v>
      </c>
      <c r="G1137">
        <v>39761.050000000003</v>
      </c>
      <c r="H1137">
        <v>13577.28</v>
      </c>
      <c r="I1137">
        <v>797</v>
      </c>
      <c r="J1137">
        <v>92958.21</v>
      </c>
      <c r="K1137" t="s">
        <v>25</v>
      </c>
      <c r="L1137">
        <v>23</v>
      </c>
      <c r="M1137" s="1">
        <v>43650</v>
      </c>
      <c r="N1137" t="s">
        <v>20</v>
      </c>
      <c r="O1137" t="str" cm="1">
        <f t="array" ref="O1137">_xlfn.IFS(L1137&lt;=15, "Low Engagement", L1137&lt;=35, "Active", L1137&lt;=60, "Highly Active", L1137&gt;60, "Power User")</f>
        <v>Active</v>
      </c>
      <c r="P1137" t="str" cm="1">
        <f t="array" ref="P1137">_xlfn.IFS(B1137&lt;=25,"Youth",B1137&lt;=35,"Young Adult",B1137&lt;=50,"Adult",B1137&lt;=70,"Senior")</f>
        <v>Senior</v>
      </c>
      <c r="Q1137" t="str" cm="1">
        <f t="array" ref="Q1137">_xlfn.IFS(G1137&lt;10000,"Low Value",G1137&lt;=50000,"Mid Value",G1137&lt;=150000,"High Value",G1137&gt;150000,"Premium")</f>
        <v>Mid Value</v>
      </c>
      <c r="R1137" t="str" cm="1">
        <f t="array" ref="R1137">_xlfn.IFS(I1137&lt;500,"High Risk",I1137&lt;650,"Medium Risk",I1137&lt;750,"Low Risk",I1137&gt;=750,"Very Low Risk")</f>
        <v>Very Low Risk</v>
      </c>
    </row>
    <row r="1138" spans="1:18">
      <c r="A1138" t="s">
        <v>1170</v>
      </c>
      <c r="B1138">
        <v>31</v>
      </c>
      <c r="C1138" t="s">
        <v>15</v>
      </c>
      <c r="D1138" t="s">
        <v>23</v>
      </c>
      <c r="E1138" t="s">
        <v>27</v>
      </c>
      <c r="F1138" t="s">
        <v>45</v>
      </c>
      <c r="G1138">
        <v>493901.48</v>
      </c>
      <c r="H1138">
        <v>162446.65</v>
      </c>
      <c r="I1138">
        <v>542</v>
      </c>
      <c r="J1138">
        <v>96370.87</v>
      </c>
      <c r="K1138" t="s">
        <v>25</v>
      </c>
      <c r="L1138">
        <v>26</v>
      </c>
      <c r="M1138" s="1">
        <v>43761</v>
      </c>
      <c r="N1138" t="s">
        <v>20</v>
      </c>
      <c r="O1138" t="str" cm="1">
        <f t="array" ref="O1138">_xlfn.IFS(L1138&lt;=15, "Low Engagement", L1138&lt;=35, "Active", L1138&lt;=60, "Highly Active", L1138&gt;60, "Power User")</f>
        <v>Active</v>
      </c>
      <c r="P1138" t="str" cm="1">
        <f t="array" ref="P1138">_xlfn.IFS(B1138&lt;=25,"Youth",B1138&lt;=35,"Young Adult",B1138&lt;=50,"Adult",B1138&lt;=70,"Senior")</f>
        <v>Young Adult</v>
      </c>
      <c r="Q1138" t="str" cm="1">
        <f t="array" ref="Q1138">_xlfn.IFS(G1138&lt;10000,"Low Value",G1138&lt;=50000,"Mid Value",G1138&lt;=150000,"High Value",G1138&gt;150000,"Premium")</f>
        <v>Premium</v>
      </c>
      <c r="R1138" t="str" cm="1">
        <f t="array" ref="R1138">_xlfn.IFS(I1138&lt;500,"High Risk",I1138&lt;650,"Medium Risk",I1138&lt;750,"Low Risk",I1138&gt;=750,"Very Low Risk")</f>
        <v>Medium Risk</v>
      </c>
    </row>
    <row r="1139" spans="1:18">
      <c r="A1139" t="s">
        <v>1171</v>
      </c>
      <c r="B1139">
        <v>28</v>
      </c>
      <c r="C1139" t="s">
        <v>22</v>
      </c>
      <c r="D1139" t="s">
        <v>29</v>
      </c>
      <c r="E1139" t="s">
        <v>27</v>
      </c>
      <c r="F1139" t="s">
        <v>33</v>
      </c>
      <c r="G1139">
        <v>110110.69</v>
      </c>
      <c r="H1139">
        <v>115158</v>
      </c>
      <c r="I1139">
        <v>491</v>
      </c>
      <c r="J1139">
        <v>13386.62</v>
      </c>
      <c r="K1139" t="s">
        <v>19</v>
      </c>
      <c r="L1139">
        <v>31</v>
      </c>
      <c r="M1139" s="1">
        <v>44845</v>
      </c>
      <c r="N1139" t="s">
        <v>20</v>
      </c>
      <c r="O1139" t="str" cm="1">
        <f t="array" ref="O1139">_xlfn.IFS(L1139&lt;=15, "Low Engagement", L1139&lt;=35, "Active", L1139&lt;=60, "Highly Active", L1139&gt;60, "Power User")</f>
        <v>Active</v>
      </c>
      <c r="P1139" t="str" cm="1">
        <f t="array" ref="P1139">_xlfn.IFS(B1139&lt;=25,"Youth",B1139&lt;=35,"Young Adult",B1139&lt;=50,"Adult",B1139&lt;=70,"Senior")</f>
        <v>Young Adult</v>
      </c>
      <c r="Q1139" t="str" cm="1">
        <f t="array" ref="Q1139">_xlfn.IFS(G1139&lt;10000,"Low Value",G1139&lt;=50000,"Mid Value",G1139&lt;=150000,"High Value",G1139&gt;150000,"Premium")</f>
        <v>High Value</v>
      </c>
      <c r="R1139" t="str" cm="1">
        <f t="array" ref="R1139">_xlfn.IFS(I1139&lt;500,"High Risk",I1139&lt;650,"Medium Risk",I1139&lt;750,"Low Risk",I1139&gt;=750,"Very Low Risk")</f>
        <v>High Risk</v>
      </c>
    </row>
    <row r="1140" spans="1:18">
      <c r="A1140" t="s">
        <v>1172</v>
      </c>
      <c r="B1140">
        <v>26</v>
      </c>
      <c r="C1140" t="s">
        <v>22</v>
      </c>
      <c r="D1140" t="s">
        <v>23</v>
      </c>
      <c r="E1140" t="s">
        <v>27</v>
      </c>
      <c r="F1140" t="s">
        <v>31</v>
      </c>
      <c r="G1140">
        <v>124855.02</v>
      </c>
      <c r="H1140">
        <v>91851.56</v>
      </c>
      <c r="I1140">
        <v>441</v>
      </c>
      <c r="J1140">
        <v>29805.86</v>
      </c>
      <c r="K1140" t="s">
        <v>25</v>
      </c>
      <c r="L1140">
        <v>29</v>
      </c>
      <c r="M1140" s="1">
        <v>43603</v>
      </c>
      <c r="N1140" t="s">
        <v>20</v>
      </c>
      <c r="O1140" t="str" cm="1">
        <f t="array" ref="O1140">_xlfn.IFS(L1140&lt;=15, "Low Engagement", L1140&lt;=35, "Active", L1140&lt;=60, "Highly Active", L1140&gt;60, "Power User")</f>
        <v>Active</v>
      </c>
      <c r="P1140" t="str" cm="1">
        <f t="array" ref="P1140">_xlfn.IFS(B1140&lt;=25,"Youth",B1140&lt;=35,"Young Adult",B1140&lt;=50,"Adult",B1140&lt;=70,"Senior")</f>
        <v>Young Adult</v>
      </c>
      <c r="Q1140" t="str" cm="1">
        <f t="array" ref="Q1140">_xlfn.IFS(G1140&lt;10000,"Low Value",G1140&lt;=50000,"Mid Value",G1140&lt;=150000,"High Value",G1140&gt;150000,"Premium")</f>
        <v>High Value</v>
      </c>
      <c r="R1140" t="str" cm="1">
        <f t="array" ref="R1140">_xlfn.IFS(I1140&lt;500,"High Risk",I1140&lt;650,"Medium Risk",I1140&lt;750,"Low Risk",I1140&gt;=750,"Very Low Risk")</f>
        <v>High Risk</v>
      </c>
    </row>
    <row r="1141" spans="1:18">
      <c r="A1141" t="s">
        <v>1173</v>
      </c>
      <c r="B1141">
        <v>51</v>
      </c>
      <c r="C1141" t="s">
        <v>22</v>
      </c>
      <c r="D1141" t="s">
        <v>29</v>
      </c>
      <c r="E1141" t="s">
        <v>27</v>
      </c>
      <c r="F1141" t="s">
        <v>31</v>
      </c>
      <c r="G1141">
        <v>14172.62</v>
      </c>
      <c r="H1141">
        <v>103447.26</v>
      </c>
      <c r="I1141">
        <v>490</v>
      </c>
      <c r="J1141">
        <v>20314.919999999998</v>
      </c>
      <c r="K1141" t="s">
        <v>19</v>
      </c>
      <c r="L1141">
        <v>5</v>
      </c>
      <c r="M1141" s="1">
        <v>44802</v>
      </c>
      <c r="N1141" t="s">
        <v>20</v>
      </c>
      <c r="O1141" t="str" cm="1">
        <f t="array" ref="O1141">_xlfn.IFS(L1141&lt;=15, "Low Engagement", L1141&lt;=35, "Active", L1141&lt;=60, "Highly Active", L1141&gt;60, "Power User")</f>
        <v>Low Engagement</v>
      </c>
      <c r="P1141" t="str" cm="1">
        <f t="array" ref="P1141">_xlfn.IFS(B1141&lt;=25,"Youth",B1141&lt;=35,"Young Adult",B1141&lt;=50,"Adult",B1141&lt;=70,"Senior")</f>
        <v>Senior</v>
      </c>
      <c r="Q1141" t="str" cm="1">
        <f t="array" ref="Q1141">_xlfn.IFS(G1141&lt;10000,"Low Value",G1141&lt;=50000,"Mid Value",G1141&lt;=150000,"High Value",G1141&gt;150000,"Premium")</f>
        <v>Mid Value</v>
      </c>
      <c r="R1141" t="str" cm="1">
        <f t="array" ref="R1141">_xlfn.IFS(I1141&lt;500,"High Risk",I1141&lt;650,"Medium Risk",I1141&lt;750,"Low Risk",I1141&gt;=750,"Very Low Risk")</f>
        <v>High Risk</v>
      </c>
    </row>
    <row r="1142" spans="1:18">
      <c r="A1142" t="s">
        <v>1174</v>
      </c>
      <c r="B1142">
        <v>29</v>
      </c>
      <c r="C1142" t="s">
        <v>15</v>
      </c>
      <c r="D1142" t="s">
        <v>37</v>
      </c>
      <c r="E1142" t="s">
        <v>17</v>
      </c>
      <c r="F1142" t="s">
        <v>18</v>
      </c>
      <c r="G1142">
        <v>88031.91</v>
      </c>
      <c r="H1142">
        <v>128754.19</v>
      </c>
      <c r="I1142">
        <v>448</v>
      </c>
      <c r="J1142">
        <v>46619.25</v>
      </c>
      <c r="K1142" t="s">
        <v>19</v>
      </c>
      <c r="L1142">
        <v>54</v>
      </c>
      <c r="M1142" s="1">
        <v>45015</v>
      </c>
      <c r="N1142" t="s">
        <v>20</v>
      </c>
      <c r="O1142" t="str" cm="1">
        <f t="array" ref="O1142">_xlfn.IFS(L1142&lt;=15, "Low Engagement", L1142&lt;=35, "Active", L1142&lt;=60, "Highly Active", L1142&gt;60, "Power User")</f>
        <v>Highly Active</v>
      </c>
      <c r="P1142" t="str" cm="1">
        <f t="array" ref="P1142">_xlfn.IFS(B1142&lt;=25,"Youth",B1142&lt;=35,"Young Adult",B1142&lt;=50,"Adult",B1142&lt;=70,"Senior")</f>
        <v>Young Adult</v>
      </c>
      <c r="Q1142" t="str" cm="1">
        <f t="array" ref="Q1142">_xlfn.IFS(G1142&lt;10000,"Low Value",G1142&lt;=50000,"Mid Value",G1142&lt;=150000,"High Value",G1142&gt;150000,"Premium")</f>
        <v>High Value</v>
      </c>
      <c r="R1142" t="str" cm="1">
        <f t="array" ref="R1142">_xlfn.IFS(I1142&lt;500,"High Risk",I1142&lt;650,"Medium Risk",I1142&lt;750,"Low Risk",I1142&gt;=750,"Very Low Risk")</f>
        <v>High Risk</v>
      </c>
    </row>
    <row r="1143" spans="1:18">
      <c r="A1143" t="s">
        <v>1175</v>
      </c>
      <c r="B1143">
        <v>52</v>
      </c>
      <c r="C1143" t="s">
        <v>15</v>
      </c>
      <c r="D1143" t="s">
        <v>37</v>
      </c>
      <c r="E1143" t="s">
        <v>24</v>
      </c>
      <c r="F1143" t="s">
        <v>33</v>
      </c>
      <c r="G1143">
        <v>123785.96</v>
      </c>
      <c r="H1143">
        <v>19199.7</v>
      </c>
      <c r="I1143">
        <v>715</v>
      </c>
      <c r="J1143">
        <v>179557.66</v>
      </c>
      <c r="K1143" t="s">
        <v>25</v>
      </c>
      <c r="L1143">
        <v>38</v>
      </c>
      <c r="M1143" s="1">
        <v>43278</v>
      </c>
      <c r="N1143" t="s">
        <v>20</v>
      </c>
      <c r="O1143" t="str" cm="1">
        <f t="array" ref="O1143">_xlfn.IFS(L1143&lt;=15, "Low Engagement", L1143&lt;=35, "Active", L1143&lt;=60, "Highly Active", L1143&gt;60, "Power User")</f>
        <v>Highly Active</v>
      </c>
      <c r="P1143" t="str" cm="1">
        <f t="array" ref="P1143">_xlfn.IFS(B1143&lt;=25,"Youth",B1143&lt;=35,"Young Adult",B1143&lt;=50,"Adult",B1143&lt;=70,"Senior")</f>
        <v>Senior</v>
      </c>
      <c r="Q1143" t="str" cm="1">
        <f t="array" ref="Q1143">_xlfn.IFS(G1143&lt;10000,"Low Value",G1143&lt;=50000,"Mid Value",G1143&lt;=150000,"High Value",G1143&gt;150000,"Premium")</f>
        <v>High Value</v>
      </c>
      <c r="R1143" t="str" cm="1">
        <f t="array" ref="R1143">_xlfn.IFS(I1143&lt;500,"High Risk",I1143&lt;650,"Medium Risk",I1143&lt;750,"Low Risk",I1143&gt;=750,"Very Low Risk")</f>
        <v>Low Risk</v>
      </c>
    </row>
    <row r="1144" spans="1:18">
      <c r="A1144" t="s">
        <v>1176</v>
      </c>
      <c r="B1144">
        <v>52</v>
      </c>
      <c r="C1144" t="s">
        <v>22</v>
      </c>
      <c r="D1144" t="s">
        <v>16</v>
      </c>
      <c r="E1144" t="s">
        <v>27</v>
      </c>
      <c r="F1144" t="s">
        <v>18</v>
      </c>
      <c r="G1144">
        <v>66815.199999999997</v>
      </c>
      <c r="H1144">
        <v>160575.28</v>
      </c>
      <c r="I1144">
        <v>819</v>
      </c>
      <c r="J1144">
        <v>398983.59</v>
      </c>
      <c r="K1144" t="s">
        <v>25</v>
      </c>
      <c r="L1144">
        <v>25</v>
      </c>
      <c r="M1144" s="1">
        <v>43672</v>
      </c>
      <c r="N1144" t="s">
        <v>20</v>
      </c>
      <c r="O1144" t="str" cm="1">
        <f t="array" ref="O1144">_xlfn.IFS(L1144&lt;=15, "Low Engagement", L1144&lt;=35, "Active", L1144&lt;=60, "Highly Active", L1144&gt;60, "Power User")</f>
        <v>Active</v>
      </c>
      <c r="P1144" t="str" cm="1">
        <f t="array" ref="P1144">_xlfn.IFS(B1144&lt;=25,"Youth",B1144&lt;=35,"Young Adult",B1144&lt;=50,"Adult",B1144&lt;=70,"Senior")</f>
        <v>Senior</v>
      </c>
      <c r="Q1144" t="str" cm="1">
        <f t="array" ref="Q1144">_xlfn.IFS(G1144&lt;10000,"Low Value",G1144&lt;=50000,"Mid Value",G1144&lt;=150000,"High Value",G1144&gt;150000,"Premium")</f>
        <v>High Value</v>
      </c>
      <c r="R1144" t="str" cm="1">
        <f t="array" ref="R1144">_xlfn.IFS(I1144&lt;500,"High Risk",I1144&lt;650,"Medium Risk",I1144&lt;750,"Low Risk",I1144&gt;=750,"Very Low Risk")</f>
        <v>Very Low Risk</v>
      </c>
    </row>
    <row r="1145" spans="1:18">
      <c r="A1145" t="s">
        <v>1177</v>
      </c>
      <c r="B1145">
        <v>18</v>
      </c>
      <c r="C1145" t="s">
        <v>22</v>
      </c>
      <c r="D1145" t="s">
        <v>37</v>
      </c>
      <c r="E1145" t="s">
        <v>17</v>
      </c>
      <c r="F1145" t="s">
        <v>18</v>
      </c>
      <c r="G1145">
        <v>34573.949999999997</v>
      </c>
      <c r="H1145">
        <v>78264.42</v>
      </c>
      <c r="I1145">
        <v>315</v>
      </c>
      <c r="J1145">
        <v>30684.3</v>
      </c>
      <c r="K1145" t="s">
        <v>25</v>
      </c>
      <c r="L1145">
        <v>34</v>
      </c>
      <c r="M1145" s="1">
        <v>44906</v>
      </c>
      <c r="N1145" t="s">
        <v>35</v>
      </c>
      <c r="O1145" t="str" cm="1">
        <f t="array" ref="O1145">_xlfn.IFS(L1145&lt;=15, "Low Engagement", L1145&lt;=35, "Active", L1145&lt;=60, "Highly Active", L1145&gt;60, "Power User")</f>
        <v>Active</v>
      </c>
      <c r="P1145" t="str" cm="1">
        <f t="array" ref="P1145">_xlfn.IFS(B1145&lt;=25,"Youth",B1145&lt;=35,"Young Adult",B1145&lt;=50,"Adult",B1145&lt;=70,"Senior")</f>
        <v>Youth</v>
      </c>
      <c r="Q1145" t="str" cm="1">
        <f t="array" ref="Q1145">_xlfn.IFS(G1145&lt;10000,"Low Value",G1145&lt;=50000,"Mid Value",G1145&lt;=150000,"High Value",G1145&gt;150000,"Premium")</f>
        <v>Mid Value</v>
      </c>
      <c r="R1145" t="str" cm="1">
        <f t="array" ref="R1145">_xlfn.IFS(I1145&lt;500,"High Risk",I1145&lt;650,"Medium Risk",I1145&lt;750,"Low Risk",I1145&gt;=750,"Very Low Risk")</f>
        <v>High Risk</v>
      </c>
    </row>
    <row r="1146" spans="1:18">
      <c r="A1146" t="s">
        <v>1178</v>
      </c>
      <c r="B1146">
        <v>57</v>
      </c>
      <c r="C1146" t="s">
        <v>22</v>
      </c>
      <c r="D1146" t="s">
        <v>37</v>
      </c>
      <c r="E1146" t="s">
        <v>17</v>
      </c>
      <c r="F1146" t="s">
        <v>45</v>
      </c>
      <c r="G1146">
        <v>81727.23</v>
      </c>
      <c r="H1146">
        <v>127572.96</v>
      </c>
      <c r="I1146">
        <v>405</v>
      </c>
      <c r="J1146">
        <v>39275.43</v>
      </c>
      <c r="K1146" t="s">
        <v>25</v>
      </c>
      <c r="L1146">
        <v>12</v>
      </c>
      <c r="M1146" s="1">
        <v>44024</v>
      </c>
      <c r="N1146" t="s">
        <v>20</v>
      </c>
      <c r="O1146" t="str" cm="1">
        <f t="array" ref="O1146">_xlfn.IFS(L1146&lt;=15, "Low Engagement", L1146&lt;=35, "Active", L1146&lt;=60, "Highly Active", L1146&gt;60, "Power User")</f>
        <v>Low Engagement</v>
      </c>
      <c r="P1146" t="str" cm="1">
        <f t="array" ref="P1146">_xlfn.IFS(B1146&lt;=25,"Youth",B1146&lt;=35,"Young Adult",B1146&lt;=50,"Adult",B1146&lt;=70,"Senior")</f>
        <v>Senior</v>
      </c>
      <c r="Q1146" t="str" cm="1">
        <f t="array" ref="Q1146">_xlfn.IFS(G1146&lt;10000,"Low Value",G1146&lt;=50000,"Mid Value",G1146&lt;=150000,"High Value",G1146&gt;150000,"Premium")</f>
        <v>High Value</v>
      </c>
      <c r="R1146" t="str" cm="1">
        <f t="array" ref="R1146">_xlfn.IFS(I1146&lt;500,"High Risk",I1146&lt;650,"Medium Risk",I1146&lt;750,"Low Risk",I1146&gt;=750,"Very Low Risk")</f>
        <v>High Risk</v>
      </c>
    </row>
    <row r="1147" spans="1:18">
      <c r="A1147" t="s">
        <v>1179</v>
      </c>
      <c r="B1147">
        <v>39</v>
      </c>
      <c r="C1147" t="s">
        <v>15</v>
      </c>
      <c r="D1147" t="s">
        <v>29</v>
      </c>
      <c r="E1147" t="s">
        <v>24</v>
      </c>
      <c r="F1147" t="s">
        <v>18</v>
      </c>
      <c r="G1147">
        <v>58423.81</v>
      </c>
      <c r="H1147">
        <v>10880.25</v>
      </c>
      <c r="I1147">
        <v>582</v>
      </c>
      <c r="J1147">
        <v>32205.56</v>
      </c>
      <c r="K1147" t="s">
        <v>25</v>
      </c>
      <c r="L1147">
        <v>22</v>
      </c>
      <c r="M1147" s="1">
        <v>43600</v>
      </c>
      <c r="N1147" t="s">
        <v>20</v>
      </c>
      <c r="O1147" t="str" cm="1">
        <f t="array" ref="O1147">_xlfn.IFS(L1147&lt;=15, "Low Engagement", L1147&lt;=35, "Active", L1147&lt;=60, "Highly Active", L1147&gt;60, "Power User")</f>
        <v>Active</v>
      </c>
      <c r="P1147" t="str" cm="1">
        <f t="array" ref="P1147">_xlfn.IFS(B1147&lt;=25,"Youth",B1147&lt;=35,"Young Adult",B1147&lt;=50,"Adult",B1147&lt;=70,"Senior")</f>
        <v>Adult</v>
      </c>
      <c r="Q1147" t="str" cm="1">
        <f t="array" ref="Q1147">_xlfn.IFS(G1147&lt;10000,"Low Value",G1147&lt;=50000,"Mid Value",G1147&lt;=150000,"High Value",G1147&gt;150000,"Premium")</f>
        <v>High Value</v>
      </c>
      <c r="R1147" t="str" cm="1">
        <f t="array" ref="R1147">_xlfn.IFS(I1147&lt;500,"High Risk",I1147&lt;650,"Medium Risk",I1147&lt;750,"Low Risk",I1147&gt;=750,"Very Low Risk")</f>
        <v>Medium Risk</v>
      </c>
    </row>
    <row r="1148" spans="1:18">
      <c r="A1148" t="s">
        <v>1180</v>
      </c>
      <c r="B1148">
        <v>46</v>
      </c>
      <c r="C1148" t="s">
        <v>15</v>
      </c>
      <c r="D1148" t="s">
        <v>23</v>
      </c>
      <c r="E1148" t="s">
        <v>27</v>
      </c>
      <c r="F1148" t="s">
        <v>18</v>
      </c>
      <c r="G1148">
        <v>72249.759999999995</v>
      </c>
      <c r="H1148">
        <v>134207.6</v>
      </c>
      <c r="I1148">
        <v>403</v>
      </c>
      <c r="J1148">
        <v>49258.42</v>
      </c>
      <c r="K1148" t="s">
        <v>25</v>
      </c>
      <c r="L1148">
        <v>9</v>
      </c>
      <c r="M1148" s="1">
        <v>44637</v>
      </c>
      <c r="N1148" t="s">
        <v>20</v>
      </c>
      <c r="O1148" t="str" cm="1">
        <f t="array" ref="O1148">_xlfn.IFS(L1148&lt;=15, "Low Engagement", L1148&lt;=35, "Active", L1148&lt;=60, "Highly Active", L1148&gt;60, "Power User")</f>
        <v>Low Engagement</v>
      </c>
      <c r="P1148" t="str" cm="1">
        <f t="array" ref="P1148">_xlfn.IFS(B1148&lt;=25,"Youth",B1148&lt;=35,"Young Adult",B1148&lt;=50,"Adult",B1148&lt;=70,"Senior")</f>
        <v>Adult</v>
      </c>
      <c r="Q1148" t="str" cm="1">
        <f t="array" ref="Q1148">_xlfn.IFS(G1148&lt;10000,"Low Value",G1148&lt;=50000,"Mid Value",G1148&lt;=150000,"High Value",G1148&gt;150000,"Premium")</f>
        <v>High Value</v>
      </c>
      <c r="R1148" t="str" cm="1">
        <f t="array" ref="R1148">_xlfn.IFS(I1148&lt;500,"High Risk",I1148&lt;650,"Medium Risk",I1148&lt;750,"Low Risk",I1148&gt;=750,"Very Low Risk")</f>
        <v>High Risk</v>
      </c>
    </row>
    <row r="1149" spans="1:18">
      <c r="A1149" t="s">
        <v>1181</v>
      </c>
      <c r="B1149">
        <v>25</v>
      </c>
      <c r="C1149" t="s">
        <v>22</v>
      </c>
      <c r="D1149" t="s">
        <v>29</v>
      </c>
      <c r="E1149" t="s">
        <v>17</v>
      </c>
      <c r="F1149" t="s">
        <v>31</v>
      </c>
      <c r="G1149">
        <v>23376.87</v>
      </c>
      <c r="H1149">
        <v>151091.49</v>
      </c>
      <c r="I1149">
        <v>660</v>
      </c>
      <c r="J1149">
        <v>132704.07</v>
      </c>
      <c r="K1149" t="s">
        <v>38</v>
      </c>
      <c r="L1149">
        <v>20</v>
      </c>
      <c r="M1149" s="1">
        <v>44052</v>
      </c>
      <c r="N1149" t="s">
        <v>20</v>
      </c>
      <c r="O1149" t="str" cm="1">
        <f t="array" ref="O1149">_xlfn.IFS(L1149&lt;=15, "Low Engagement", L1149&lt;=35, "Active", L1149&lt;=60, "Highly Active", L1149&gt;60, "Power User")</f>
        <v>Active</v>
      </c>
      <c r="P1149" t="str" cm="1">
        <f t="array" ref="P1149">_xlfn.IFS(B1149&lt;=25,"Youth",B1149&lt;=35,"Young Adult",B1149&lt;=50,"Adult",B1149&lt;=70,"Senior")</f>
        <v>Youth</v>
      </c>
      <c r="Q1149" t="str" cm="1">
        <f t="array" ref="Q1149">_xlfn.IFS(G1149&lt;10000,"Low Value",G1149&lt;=50000,"Mid Value",G1149&lt;=150000,"High Value",G1149&gt;150000,"Premium")</f>
        <v>Mid Value</v>
      </c>
      <c r="R1149" t="str" cm="1">
        <f t="array" ref="R1149">_xlfn.IFS(I1149&lt;500,"High Risk",I1149&lt;650,"Medium Risk",I1149&lt;750,"Low Risk",I1149&gt;=750,"Very Low Risk")</f>
        <v>Low Risk</v>
      </c>
    </row>
    <row r="1150" spans="1:18">
      <c r="A1150" t="s">
        <v>1182</v>
      </c>
      <c r="B1150">
        <v>28</v>
      </c>
      <c r="C1150" t="s">
        <v>15</v>
      </c>
      <c r="D1150" t="s">
        <v>16</v>
      </c>
      <c r="E1150" t="s">
        <v>47</v>
      </c>
      <c r="F1150" t="s">
        <v>31</v>
      </c>
      <c r="G1150">
        <v>128584.69</v>
      </c>
      <c r="H1150">
        <v>25253.17</v>
      </c>
      <c r="I1150">
        <v>334</v>
      </c>
      <c r="J1150">
        <v>45442.68</v>
      </c>
      <c r="K1150" t="s">
        <v>19</v>
      </c>
      <c r="L1150">
        <v>29</v>
      </c>
      <c r="M1150" s="1">
        <v>44268</v>
      </c>
      <c r="N1150" t="s">
        <v>20</v>
      </c>
      <c r="O1150" t="str" cm="1">
        <f t="array" ref="O1150">_xlfn.IFS(L1150&lt;=15, "Low Engagement", L1150&lt;=35, "Active", L1150&lt;=60, "Highly Active", L1150&gt;60, "Power User")</f>
        <v>Active</v>
      </c>
      <c r="P1150" t="str" cm="1">
        <f t="array" ref="P1150">_xlfn.IFS(B1150&lt;=25,"Youth",B1150&lt;=35,"Young Adult",B1150&lt;=50,"Adult",B1150&lt;=70,"Senior")</f>
        <v>Young Adult</v>
      </c>
      <c r="Q1150" t="str" cm="1">
        <f t="array" ref="Q1150">_xlfn.IFS(G1150&lt;10000,"Low Value",G1150&lt;=50000,"Mid Value",G1150&lt;=150000,"High Value",G1150&gt;150000,"Premium")</f>
        <v>High Value</v>
      </c>
      <c r="R1150" t="str" cm="1">
        <f t="array" ref="R1150">_xlfn.IFS(I1150&lt;500,"High Risk",I1150&lt;650,"Medium Risk",I1150&lt;750,"Low Risk",I1150&gt;=750,"Very Low Risk")</f>
        <v>High Risk</v>
      </c>
    </row>
    <row r="1151" spans="1:18">
      <c r="A1151" t="s">
        <v>1183</v>
      </c>
      <c r="B1151">
        <v>58</v>
      </c>
      <c r="C1151" t="s">
        <v>22</v>
      </c>
      <c r="D1151" t="s">
        <v>29</v>
      </c>
      <c r="E1151" t="s">
        <v>17</v>
      </c>
      <c r="F1151" t="s">
        <v>45</v>
      </c>
      <c r="G1151">
        <v>178864.73</v>
      </c>
      <c r="H1151">
        <v>234929.69</v>
      </c>
      <c r="I1151">
        <v>412</v>
      </c>
      <c r="J1151">
        <v>14336.48</v>
      </c>
      <c r="K1151" t="s">
        <v>25</v>
      </c>
      <c r="L1151">
        <v>44</v>
      </c>
      <c r="M1151" s="1">
        <v>44350</v>
      </c>
      <c r="N1151" t="s">
        <v>35</v>
      </c>
      <c r="O1151" t="str" cm="1">
        <f t="array" ref="O1151">_xlfn.IFS(L1151&lt;=15, "Low Engagement", L1151&lt;=35, "Active", L1151&lt;=60, "Highly Active", L1151&gt;60, "Power User")</f>
        <v>Highly Active</v>
      </c>
      <c r="P1151" t="str" cm="1">
        <f t="array" ref="P1151">_xlfn.IFS(B1151&lt;=25,"Youth",B1151&lt;=35,"Young Adult",B1151&lt;=50,"Adult",B1151&lt;=70,"Senior")</f>
        <v>Senior</v>
      </c>
      <c r="Q1151" t="str" cm="1">
        <f t="array" ref="Q1151">_xlfn.IFS(G1151&lt;10000,"Low Value",G1151&lt;=50000,"Mid Value",G1151&lt;=150000,"High Value",G1151&gt;150000,"Premium")</f>
        <v>Premium</v>
      </c>
      <c r="R1151" t="str" cm="1">
        <f t="array" ref="R1151">_xlfn.IFS(I1151&lt;500,"High Risk",I1151&lt;650,"Medium Risk",I1151&lt;750,"Low Risk",I1151&gt;=750,"Very Low Risk")</f>
        <v>High Risk</v>
      </c>
    </row>
    <row r="1152" spans="1:18">
      <c r="A1152" t="s">
        <v>1184</v>
      </c>
      <c r="B1152">
        <v>54</v>
      </c>
      <c r="C1152" t="s">
        <v>15</v>
      </c>
      <c r="D1152" t="s">
        <v>16</v>
      </c>
      <c r="E1152" t="s">
        <v>27</v>
      </c>
      <c r="F1152" t="s">
        <v>33</v>
      </c>
      <c r="G1152">
        <v>116994.19</v>
      </c>
      <c r="H1152">
        <v>115876.85</v>
      </c>
      <c r="I1152">
        <v>607</v>
      </c>
      <c r="J1152">
        <v>92171.34</v>
      </c>
      <c r="K1152" t="s">
        <v>38</v>
      </c>
      <c r="L1152">
        <v>29</v>
      </c>
      <c r="M1152" s="1">
        <v>44469</v>
      </c>
      <c r="N1152" t="s">
        <v>20</v>
      </c>
      <c r="O1152" t="str" cm="1">
        <f t="array" ref="O1152">_xlfn.IFS(L1152&lt;=15, "Low Engagement", L1152&lt;=35, "Active", L1152&lt;=60, "Highly Active", L1152&gt;60, "Power User")</f>
        <v>Active</v>
      </c>
      <c r="P1152" t="str" cm="1">
        <f t="array" ref="P1152">_xlfn.IFS(B1152&lt;=25,"Youth",B1152&lt;=35,"Young Adult",B1152&lt;=50,"Adult",B1152&lt;=70,"Senior")</f>
        <v>Senior</v>
      </c>
      <c r="Q1152" t="str" cm="1">
        <f t="array" ref="Q1152">_xlfn.IFS(G1152&lt;10000,"Low Value",G1152&lt;=50000,"Mid Value",G1152&lt;=150000,"High Value",G1152&gt;150000,"Premium")</f>
        <v>High Value</v>
      </c>
      <c r="R1152" t="str" cm="1">
        <f t="array" ref="R1152">_xlfn.IFS(I1152&lt;500,"High Risk",I1152&lt;650,"Medium Risk",I1152&lt;750,"Low Risk",I1152&gt;=750,"Very Low Risk")</f>
        <v>Medium Risk</v>
      </c>
    </row>
    <row r="1153" spans="1:18">
      <c r="A1153" t="s">
        <v>1185</v>
      </c>
      <c r="B1153">
        <v>31</v>
      </c>
      <c r="C1153" t="s">
        <v>15</v>
      </c>
      <c r="D1153" t="s">
        <v>23</v>
      </c>
      <c r="E1153" t="s">
        <v>27</v>
      </c>
      <c r="F1153" t="s">
        <v>18</v>
      </c>
      <c r="G1153">
        <v>54421.97</v>
      </c>
      <c r="H1153">
        <v>175253</v>
      </c>
      <c r="I1153">
        <v>352</v>
      </c>
      <c r="J1153">
        <v>8543</v>
      </c>
      <c r="K1153" t="s">
        <v>19</v>
      </c>
      <c r="L1153">
        <v>45</v>
      </c>
      <c r="M1153" s="1">
        <v>43877</v>
      </c>
      <c r="N1153" t="s">
        <v>20</v>
      </c>
      <c r="O1153" t="str" cm="1">
        <f t="array" ref="O1153">_xlfn.IFS(L1153&lt;=15, "Low Engagement", L1153&lt;=35, "Active", L1153&lt;=60, "Highly Active", L1153&gt;60, "Power User")</f>
        <v>Highly Active</v>
      </c>
      <c r="P1153" t="str" cm="1">
        <f t="array" ref="P1153">_xlfn.IFS(B1153&lt;=25,"Youth",B1153&lt;=35,"Young Adult",B1153&lt;=50,"Adult",B1153&lt;=70,"Senior")</f>
        <v>Young Adult</v>
      </c>
      <c r="Q1153" t="str" cm="1">
        <f t="array" ref="Q1153">_xlfn.IFS(G1153&lt;10000,"Low Value",G1153&lt;=50000,"Mid Value",G1153&lt;=150000,"High Value",G1153&gt;150000,"Premium")</f>
        <v>High Value</v>
      </c>
      <c r="R1153" t="str" cm="1">
        <f t="array" ref="R1153">_xlfn.IFS(I1153&lt;500,"High Risk",I1153&lt;650,"Medium Risk",I1153&lt;750,"Low Risk",I1153&gt;=750,"Very Low Risk")</f>
        <v>High Risk</v>
      </c>
    </row>
    <row r="1154" spans="1:18">
      <c r="A1154" t="s">
        <v>1186</v>
      </c>
      <c r="B1154">
        <v>47</v>
      </c>
      <c r="C1154" t="s">
        <v>22</v>
      </c>
      <c r="D1154" t="s">
        <v>16</v>
      </c>
      <c r="E1154" t="s">
        <v>27</v>
      </c>
      <c r="F1154" t="s">
        <v>18</v>
      </c>
      <c r="G1154">
        <v>13774.64</v>
      </c>
      <c r="H1154">
        <v>157685.22</v>
      </c>
      <c r="I1154">
        <v>380</v>
      </c>
      <c r="J1154">
        <v>23322.43</v>
      </c>
      <c r="K1154" t="s">
        <v>19</v>
      </c>
      <c r="L1154">
        <v>27</v>
      </c>
      <c r="M1154" s="1">
        <v>43789</v>
      </c>
      <c r="N1154" t="s">
        <v>35</v>
      </c>
      <c r="O1154" t="str" cm="1">
        <f t="array" ref="O1154">_xlfn.IFS(L1154&lt;=15, "Low Engagement", L1154&lt;=35, "Active", L1154&lt;=60, "Highly Active", L1154&gt;60, "Power User")</f>
        <v>Active</v>
      </c>
      <c r="P1154" t="str" cm="1">
        <f t="array" ref="P1154">_xlfn.IFS(B1154&lt;=25,"Youth",B1154&lt;=35,"Young Adult",B1154&lt;=50,"Adult",B1154&lt;=70,"Senior")</f>
        <v>Adult</v>
      </c>
      <c r="Q1154" t="str" cm="1">
        <f t="array" ref="Q1154">_xlfn.IFS(G1154&lt;10000,"Low Value",G1154&lt;=50000,"Mid Value",G1154&lt;=150000,"High Value",G1154&gt;150000,"Premium")</f>
        <v>Mid Value</v>
      </c>
      <c r="R1154" t="str" cm="1">
        <f t="array" ref="R1154">_xlfn.IFS(I1154&lt;500,"High Risk",I1154&lt;650,"Medium Risk",I1154&lt;750,"Low Risk",I1154&gt;=750,"Very Low Risk")</f>
        <v>High Risk</v>
      </c>
    </row>
    <row r="1155" spans="1:18">
      <c r="A1155" t="s">
        <v>1187</v>
      </c>
      <c r="B1155">
        <v>52</v>
      </c>
      <c r="C1155" t="s">
        <v>22</v>
      </c>
      <c r="D1155" t="s">
        <v>37</v>
      </c>
      <c r="E1155" t="s">
        <v>17</v>
      </c>
      <c r="F1155" t="s">
        <v>45</v>
      </c>
      <c r="G1155">
        <v>286933.75</v>
      </c>
      <c r="H1155">
        <v>238002.92</v>
      </c>
      <c r="I1155">
        <v>668</v>
      </c>
      <c r="J1155">
        <v>30911.06</v>
      </c>
      <c r="K1155" t="s">
        <v>25</v>
      </c>
      <c r="L1155">
        <v>54</v>
      </c>
      <c r="M1155" s="1">
        <v>43159</v>
      </c>
      <c r="N1155" t="s">
        <v>20</v>
      </c>
      <c r="O1155" t="str" cm="1">
        <f t="array" ref="O1155">_xlfn.IFS(L1155&lt;=15, "Low Engagement", L1155&lt;=35, "Active", L1155&lt;=60, "Highly Active", L1155&gt;60, "Power User")</f>
        <v>Highly Active</v>
      </c>
      <c r="P1155" t="str" cm="1">
        <f t="array" ref="P1155">_xlfn.IFS(B1155&lt;=25,"Youth",B1155&lt;=35,"Young Adult",B1155&lt;=50,"Adult",B1155&lt;=70,"Senior")</f>
        <v>Senior</v>
      </c>
      <c r="Q1155" t="str" cm="1">
        <f t="array" ref="Q1155">_xlfn.IFS(G1155&lt;10000,"Low Value",G1155&lt;=50000,"Mid Value",G1155&lt;=150000,"High Value",G1155&gt;150000,"Premium")</f>
        <v>Premium</v>
      </c>
      <c r="R1155" t="str" cm="1">
        <f t="array" ref="R1155">_xlfn.IFS(I1155&lt;500,"High Risk",I1155&lt;650,"Medium Risk",I1155&lt;750,"Low Risk",I1155&gt;=750,"Very Low Risk")</f>
        <v>Low Risk</v>
      </c>
    </row>
    <row r="1156" spans="1:18">
      <c r="A1156" t="s">
        <v>1188</v>
      </c>
      <c r="B1156">
        <v>38</v>
      </c>
      <c r="C1156" t="s">
        <v>22</v>
      </c>
      <c r="D1156" t="s">
        <v>16</v>
      </c>
      <c r="E1156" t="s">
        <v>17</v>
      </c>
      <c r="F1156" t="s">
        <v>18</v>
      </c>
      <c r="G1156">
        <v>40177.949999999997</v>
      </c>
      <c r="H1156">
        <v>287792.21999999997</v>
      </c>
      <c r="I1156">
        <v>541</v>
      </c>
      <c r="J1156">
        <v>94228.29</v>
      </c>
      <c r="K1156" t="s">
        <v>38</v>
      </c>
      <c r="L1156">
        <v>55</v>
      </c>
      <c r="M1156" s="1">
        <v>44113</v>
      </c>
      <c r="N1156" t="s">
        <v>20</v>
      </c>
      <c r="O1156" t="str" cm="1">
        <f t="array" ref="O1156">_xlfn.IFS(L1156&lt;=15, "Low Engagement", L1156&lt;=35, "Active", L1156&lt;=60, "Highly Active", L1156&gt;60, "Power User")</f>
        <v>Highly Active</v>
      </c>
      <c r="P1156" t="str" cm="1">
        <f t="array" ref="P1156">_xlfn.IFS(B1156&lt;=25,"Youth",B1156&lt;=35,"Young Adult",B1156&lt;=50,"Adult",B1156&lt;=70,"Senior")</f>
        <v>Adult</v>
      </c>
      <c r="Q1156" t="str" cm="1">
        <f t="array" ref="Q1156">_xlfn.IFS(G1156&lt;10000,"Low Value",G1156&lt;=50000,"Mid Value",G1156&lt;=150000,"High Value",G1156&gt;150000,"Premium")</f>
        <v>Mid Value</v>
      </c>
      <c r="R1156" t="str" cm="1">
        <f t="array" ref="R1156">_xlfn.IFS(I1156&lt;500,"High Risk",I1156&lt;650,"Medium Risk",I1156&lt;750,"Low Risk",I1156&gt;=750,"Very Low Risk")</f>
        <v>Medium Risk</v>
      </c>
    </row>
    <row r="1157" spans="1:18">
      <c r="A1157" t="s">
        <v>1189</v>
      </c>
      <c r="B1157">
        <v>54</v>
      </c>
      <c r="C1157" t="s">
        <v>22</v>
      </c>
      <c r="D1157" t="s">
        <v>41</v>
      </c>
      <c r="E1157" t="s">
        <v>27</v>
      </c>
      <c r="F1157" t="s">
        <v>31</v>
      </c>
      <c r="G1157">
        <v>40169.410000000003</v>
      </c>
      <c r="H1157">
        <v>75299.38</v>
      </c>
      <c r="I1157">
        <v>330</v>
      </c>
      <c r="J1157">
        <v>29516.09</v>
      </c>
      <c r="K1157" t="s">
        <v>25</v>
      </c>
      <c r="L1157">
        <v>17</v>
      </c>
      <c r="M1157" s="1">
        <v>44843</v>
      </c>
      <c r="N1157" t="s">
        <v>20</v>
      </c>
      <c r="O1157" t="str" cm="1">
        <f t="array" ref="O1157">_xlfn.IFS(L1157&lt;=15, "Low Engagement", L1157&lt;=35, "Active", L1157&lt;=60, "Highly Active", L1157&gt;60, "Power User")</f>
        <v>Active</v>
      </c>
      <c r="P1157" t="str" cm="1">
        <f t="array" ref="P1157">_xlfn.IFS(B1157&lt;=25,"Youth",B1157&lt;=35,"Young Adult",B1157&lt;=50,"Adult",B1157&lt;=70,"Senior")</f>
        <v>Senior</v>
      </c>
      <c r="Q1157" t="str" cm="1">
        <f t="array" ref="Q1157">_xlfn.IFS(G1157&lt;10000,"Low Value",G1157&lt;=50000,"Mid Value",G1157&lt;=150000,"High Value",G1157&gt;150000,"Premium")</f>
        <v>Mid Value</v>
      </c>
      <c r="R1157" t="str" cm="1">
        <f t="array" ref="R1157">_xlfn.IFS(I1157&lt;500,"High Risk",I1157&lt;650,"Medium Risk",I1157&lt;750,"Low Risk",I1157&gt;=750,"Very Low Risk")</f>
        <v>High Risk</v>
      </c>
    </row>
    <row r="1158" spans="1:18">
      <c r="A1158" t="s">
        <v>1190</v>
      </c>
      <c r="B1158">
        <v>22</v>
      </c>
      <c r="C1158" t="s">
        <v>15</v>
      </c>
      <c r="D1158" t="s">
        <v>37</v>
      </c>
      <c r="E1158" t="s">
        <v>17</v>
      </c>
      <c r="F1158" t="s">
        <v>18</v>
      </c>
      <c r="G1158">
        <v>84310.06</v>
      </c>
      <c r="H1158">
        <v>94941.49</v>
      </c>
      <c r="I1158">
        <v>660</v>
      </c>
      <c r="J1158">
        <v>167266.75</v>
      </c>
      <c r="K1158" t="s">
        <v>25</v>
      </c>
      <c r="L1158">
        <v>5</v>
      </c>
      <c r="M1158" s="1">
        <v>43766</v>
      </c>
      <c r="N1158" t="s">
        <v>20</v>
      </c>
      <c r="O1158" t="str" cm="1">
        <f t="array" ref="O1158">_xlfn.IFS(L1158&lt;=15, "Low Engagement", L1158&lt;=35, "Active", L1158&lt;=60, "Highly Active", L1158&gt;60, "Power User")</f>
        <v>Low Engagement</v>
      </c>
      <c r="P1158" t="str" cm="1">
        <f t="array" ref="P1158">_xlfn.IFS(B1158&lt;=25,"Youth",B1158&lt;=35,"Young Adult",B1158&lt;=50,"Adult",B1158&lt;=70,"Senior")</f>
        <v>Youth</v>
      </c>
      <c r="Q1158" t="str" cm="1">
        <f t="array" ref="Q1158">_xlfn.IFS(G1158&lt;10000,"Low Value",G1158&lt;=50000,"Mid Value",G1158&lt;=150000,"High Value",G1158&gt;150000,"Premium")</f>
        <v>High Value</v>
      </c>
      <c r="R1158" t="str" cm="1">
        <f t="array" ref="R1158">_xlfn.IFS(I1158&lt;500,"High Risk",I1158&lt;650,"Medium Risk",I1158&lt;750,"Low Risk",I1158&gt;=750,"Very Low Risk")</f>
        <v>Low Risk</v>
      </c>
    </row>
    <row r="1159" spans="1:18">
      <c r="A1159" t="s">
        <v>1191</v>
      </c>
      <c r="B1159">
        <v>36</v>
      </c>
      <c r="C1159" t="s">
        <v>15</v>
      </c>
      <c r="D1159" t="s">
        <v>41</v>
      </c>
      <c r="E1159" t="s">
        <v>17</v>
      </c>
      <c r="F1159" t="s">
        <v>31</v>
      </c>
      <c r="G1159">
        <v>7150.55</v>
      </c>
      <c r="H1159">
        <v>268906.63</v>
      </c>
      <c r="I1159">
        <v>532</v>
      </c>
      <c r="J1159">
        <v>115823.83</v>
      </c>
      <c r="K1159" t="s">
        <v>38</v>
      </c>
      <c r="L1159">
        <v>52</v>
      </c>
      <c r="M1159" s="1">
        <v>43473</v>
      </c>
      <c r="N1159" t="s">
        <v>20</v>
      </c>
      <c r="O1159" t="str" cm="1">
        <f t="array" ref="O1159">_xlfn.IFS(L1159&lt;=15, "Low Engagement", L1159&lt;=35, "Active", L1159&lt;=60, "Highly Active", L1159&gt;60, "Power User")</f>
        <v>Highly Active</v>
      </c>
      <c r="P1159" t="str" cm="1">
        <f t="array" ref="P1159">_xlfn.IFS(B1159&lt;=25,"Youth",B1159&lt;=35,"Young Adult",B1159&lt;=50,"Adult",B1159&lt;=70,"Senior")</f>
        <v>Adult</v>
      </c>
      <c r="Q1159" t="str" cm="1">
        <f t="array" ref="Q1159">_xlfn.IFS(G1159&lt;10000,"Low Value",G1159&lt;=50000,"Mid Value",G1159&lt;=150000,"High Value",G1159&gt;150000,"Premium")</f>
        <v>Low Value</v>
      </c>
      <c r="R1159" t="str" cm="1">
        <f t="array" ref="R1159">_xlfn.IFS(I1159&lt;500,"High Risk",I1159&lt;650,"Medium Risk",I1159&lt;750,"Low Risk",I1159&gt;=750,"Very Low Risk")</f>
        <v>Medium Risk</v>
      </c>
    </row>
    <row r="1160" spans="1:18">
      <c r="A1160" t="s">
        <v>1192</v>
      </c>
      <c r="B1160">
        <v>31</v>
      </c>
      <c r="C1160" t="s">
        <v>15</v>
      </c>
      <c r="D1160" t="s">
        <v>41</v>
      </c>
      <c r="E1160" t="s">
        <v>17</v>
      </c>
      <c r="F1160" t="s">
        <v>31</v>
      </c>
      <c r="G1160">
        <v>65865.009999999995</v>
      </c>
      <c r="H1160">
        <v>236223.38</v>
      </c>
      <c r="I1160">
        <v>333</v>
      </c>
      <c r="J1160">
        <v>17935.57</v>
      </c>
      <c r="K1160" t="s">
        <v>19</v>
      </c>
      <c r="L1160">
        <v>45</v>
      </c>
      <c r="M1160" s="1">
        <v>44099</v>
      </c>
      <c r="N1160" t="s">
        <v>35</v>
      </c>
      <c r="O1160" t="str" cm="1">
        <f t="array" ref="O1160">_xlfn.IFS(L1160&lt;=15, "Low Engagement", L1160&lt;=35, "Active", L1160&lt;=60, "Highly Active", L1160&gt;60, "Power User")</f>
        <v>Highly Active</v>
      </c>
      <c r="P1160" t="str" cm="1">
        <f t="array" ref="P1160">_xlfn.IFS(B1160&lt;=25,"Youth",B1160&lt;=35,"Young Adult",B1160&lt;=50,"Adult",B1160&lt;=70,"Senior")</f>
        <v>Young Adult</v>
      </c>
      <c r="Q1160" t="str" cm="1">
        <f t="array" ref="Q1160">_xlfn.IFS(G1160&lt;10000,"Low Value",G1160&lt;=50000,"Mid Value",G1160&lt;=150000,"High Value",G1160&gt;150000,"Premium")</f>
        <v>High Value</v>
      </c>
      <c r="R1160" t="str" cm="1">
        <f t="array" ref="R1160">_xlfn.IFS(I1160&lt;500,"High Risk",I1160&lt;650,"Medium Risk",I1160&lt;750,"Low Risk",I1160&gt;=750,"Very Low Risk")</f>
        <v>High Risk</v>
      </c>
    </row>
    <row r="1161" spans="1:18">
      <c r="A1161" t="s">
        <v>1193</v>
      </c>
      <c r="B1161">
        <v>43</v>
      </c>
      <c r="C1161" t="s">
        <v>22</v>
      </c>
      <c r="D1161" t="s">
        <v>37</v>
      </c>
      <c r="E1161" t="s">
        <v>17</v>
      </c>
      <c r="F1161" t="s">
        <v>31</v>
      </c>
      <c r="G1161">
        <v>7456.03</v>
      </c>
      <c r="H1161">
        <v>279432.75</v>
      </c>
      <c r="I1161">
        <v>542</v>
      </c>
      <c r="J1161">
        <v>130323.87</v>
      </c>
      <c r="K1161" t="s">
        <v>38</v>
      </c>
      <c r="L1161">
        <v>13</v>
      </c>
      <c r="M1161" s="1">
        <v>43535</v>
      </c>
      <c r="N1161" t="s">
        <v>20</v>
      </c>
      <c r="O1161" t="str" cm="1">
        <f t="array" ref="O1161">_xlfn.IFS(L1161&lt;=15, "Low Engagement", L1161&lt;=35, "Active", L1161&lt;=60, "Highly Active", L1161&gt;60, "Power User")</f>
        <v>Low Engagement</v>
      </c>
      <c r="P1161" t="str" cm="1">
        <f t="array" ref="P1161">_xlfn.IFS(B1161&lt;=25,"Youth",B1161&lt;=35,"Young Adult",B1161&lt;=50,"Adult",B1161&lt;=70,"Senior")</f>
        <v>Adult</v>
      </c>
      <c r="Q1161" t="str" cm="1">
        <f t="array" ref="Q1161">_xlfn.IFS(G1161&lt;10000,"Low Value",G1161&lt;=50000,"Mid Value",G1161&lt;=150000,"High Value",G1161&gt;150000,"Premium")</f>
        <v>Low Value</v>
      </c>
      <c r="R1161" t="str" cm="1">
        <f t="array" ref="R1161">_xlfn.IFS(I1161&lt;500,"High Risk",I1161&lt;650,"Medium Risk",I1161&lt;750,"Low Risk",I1161&gt;=750,"Very Low Risk")</f>
        <v>Medium Risk</v>
      </c>
    </row>
    <row r="1162" spans="1:18">
      <c r="A1162" t="s">
        <v>1194</v>
      </c>
      <c r="B1162">
        <v>21</v>
      </c>
      <c r="C1162" t="s">
        <v>15</v>
      </c>
      <c r="D1162" t="s">
        <v>16</v>
      </c>
      <c r="E1162" t="s">
        <v>24</v>
      </c>
      <c r="F1162" t="s">
        <v>31</v>
      </c>
      <c r="G1162">
        <v>23721.35</v>
      </c>
      <c r="H1162">
        <v>1262.5999999999999</v>
      </c>
      <c r="I1162">
        <v>358</v>
      </c>
      <c r="J1162">
        <v>5398.98</v>
      </c>
      <c r="K1162" t="s">
        <v>19</v>
      </c>
      <c r="L1162">
        <v>42</v>
      </c>
      <c r="M1162" s="1">
        <v>43827</v>
      </c>
      <c r="N1162" t="s">
        <v>20</v>
      </c>
      <c r="O1162" t="str" cm="1">
        <f t="array" ref="O1162">_xlfn.IFS(L1162&lt;=15, "Low Engagement", L1162&lt;=35, "Active", L1162&lt;=60, "Highly Active", L1162&gt;60, "Power User")</f>
        <v>Highly Active</v>
      </c>
      <c r="P1162" t="str" cm="1">
        <f t="array" ref="P1162">_xlfn.IFS(B1162&lt;=25,"Youth",B1162&lt;=35,"Young Adult",B1162&lt;=50,"Adult",B1162&lt;=70,"Senior")</f>
        <v>Youth</v>
      </c>
      <c r="Q1162" t="str" cm="1">
        <f t="array" ref="Q1162">_xlfn.IFS(G1162&lt;10000,"Low Value",G1162&lt;=50000,"Mid Value",G1162&lt;=150000,"High Value",G1162&gt;150000,"Premium")</f>
        <v>Mid Value</v>
      </c>
      <c r="R1162" t="str" cm="1">
        <f t="array" ref="R1162">_xlfn.IFS(I1162&lt;500,"High Risk",I1162&lt;650,"Medium Risk",I1162&lt;750,"Low Risk",I1162&gt;=750,"Very Low Risk")</f>
        <v>High Risk</v>
      </c>
    </row>
    <row r="1163" spans="1:18">
      <c r="A1163" t="s">
        <v>1195</v>
      </c>
      <c r="B1163">
        <v>42</v>
      </c>
      <c r="C1163" t="s">
        <v>22</v>
      </c>
      <c r="D1163" t="s">
        <v>23</v>
      </c>
      <c r="E1163" t="s">
        <v>27</v>
      </c>
      <c r="F1163" t="s">
        <v>31</v>
      </c>
      <c r="G1163">
        <v>62933.760000000002</v>
      </c>
      <c r="H1163">
        <v>136718.70000000001</v>
      </c>
      <c r="I1163">
        <v>828</v>
      </c>
      <c r="J1163">
        <v>267292.15000000002</v>
      </c>
      <c r="K1163" t="s">
        <v>38</v>
      </c>
      <c r="L1163">
        <v>15</v>
      </c>
      <c r="M1163" s="1">
        <v>44734</v>
      </c>
      <c r="N1163" t="s">
        <v>20</v>
      </c>
      <c r="O1163" t="str" cm="1">
        <f t="array" ref="O1163">_xlfn.IFS(L1163&lt;=15, "Low Engagement", L1163&lt;=35, "Active", L1163&lt;=60, "Highly Active", L1163&gt;60, "Power User")</f>
        <v>Low Engagement</v>
      </c>
      <c r="P1163" t="str" cm="1">
        <f t="array" ref="P1163">_xlfn.IFS(B1163&lt;=25,"Youth",B1163&lt;=35,"Young Adult",B1163&lt;=50,"Adult",B1163&lt;=70,"Senior")</f>
        <v>Adult</v>
      </c>
      <c r="Q1163" t="str" cm="1">
        <f t="array" ref="Q1163">_xlfn.IFS(G1163&lt;10000,"Low Value",G1163&lt;=50000,"Mid Value",G1163&lt;=150000,"High Value",G1163&gt;150000,"Premium")</f>
        <v>High Value</v>
      </c>
      <c r="R1163" t="str" cm="1">
        <f t="array" ref="R1163">_xlfn.IFS(I1163&lt;500,"High Risk",I1163&lt;650,"Medium Risk",I1163&lt;750,"Low Risk",I1163&gt;=750,"Very Low Risk")</f>
        <v>Very Low Risk</v>
      </c>
    </row>
    <row r="1164" spans="1:18">
      <c r="A1164" t="s">
        <v>1196</v>
      </c>
      <c r="B1164">
        <v>62</v>
      </c>
      <c r="C1164" t="s">
        <v>15</v>
      </c>
      <c r="D1164" t="s">
        <v>29</v>
      </c>
      <c r="E1164" t="s">
        <v>24</v>
      </c>
      <c r="F1164" t="s">
        <v>18</v>
      </c>
      <c r="G1164">
        <v>6372.85</v>
      </c>
      <c r="H1164">
        <v>2892.57</v>
      </c>
      <c r="I1164">
        <v>377</v>
      </c>
      <c r="J1164">
        <v>27147.45</v>
      </c>
      <c r="K1164" t="s">
        <v>19</v>
      </c>
      <c r="L1164">
        <v>15</v>
      </c>
      <c r="M1164" s="1">
        <v>43630</v>
      </c>
      <c r="N1164" t="s">
        <v>20</v>
      </c>
      <c r="O1164" t="str" cm="1">
        <f t="array" ref="O1164">_xlfn.IFS(L1164&lt;=15, "Low Engagement", L1164&lt;=35, "Active", L1164&lt;=60, "Highly Active", L1164&gt;60, "Power User")</f>
        <v>Low Engagement</v>
      </c>
      <c r="P1164" t="str" cm="1">
        <f t="array" ref="P1164">_xlfn.IFS(B1164&lt;=25,"Youth",B1164&lt;=35,"Young Adult",B1164&lt;=50,"Adult",B1164&lt;=70,"Senior")</f>
        <v>Senior</v>
      </c>
      <c r="Q1164" t="str" cm="1">
        <f t="array" ref="Q1164">_xlfn.IFS(G1164&lt;10000,"Low Value",G1164&lt;=50000,"Mid Value",G1164&lt;=150000,"High Value",G1164&gt;150000,"Premium")</f>
        <v>Low Value</v>
      </c>
      <c r="R1164" t="str" cm="1">
        <f t="array" ref="R1164">_xlfn.IFS(I1164&lt;500,"High Risk",I1164&lt;650,"Medium Risk",I1164&lt;750,"Low Risk",I1164&gt;=750,"Very Low Risk")</f>
        <v>High Risk</v>
      </c>
    </row>
    <row r="1165" spans="1:18">
      <c r="A1165" t="s">
        <v>1197</v>
      </c>
      <c r="B1165">
        <v>59</v>
      </c>
      <c r="C1165" t="s">
        <v>22</v>
      </c>
      <c r="D1165" t="s">
        <v>29</v>
      </c>
      <c r="E1165" t="s">
        <v>27</v>
      </c>
      <c r="F1165" t="s">
        <v>18</v>
      </c>
      <c r="G1165">
        <v>60066.42</v>
      </c>
      <c r="H1165">
        <v>115662.52</v>
      </c>
      <c r="I1165">
        <v>601</v>
      </c>
      <c r="J1165">
        <v>96467.04</v>
      </c>
      <c r="K1165" t="s">
        <v>38</v>
      </c>
      <c r="L1165">
        <v>18</v>
      </c>
      <c r="M1165" s="1">
        <v>43798</v>
      </c>
      <c r="N1165" t="s">
        <v>20</v>
      </c>
      <c r="O1165" t="str" cm="1">
        <f t="array" ref="O1165">_xlfn.IFS(L1165&lt;=15, "Low Engagement", L1165&lt;=35, "Active", L1165&lt;=60, "Highly Active", L1165&gt;60, "Power User")</f>
        <v>Active</v>
      </c>
      <c r="P1165" t="str" cm="1">
        <f t="array" ref="P1165">_xlfn.IFS(B1165&lt;=25,"Youth",B1165&lt;=35,"Young Adult",B1165&lt;=50,"Adult",B1165&lt;=70,"Senior")</f>
        <v>Senior</v>
      </c>
      <c r="Q1165" t="str" cm="1">
        <f t="array" ref="Q1165">_xlfn.IFS(G1165&lt;10000,"Low Value",G1165&lt;=50000,"Mid Value",G1165&lt;=150000,"High Value",G1165&gt;150000,"Premium")</f>
        <v>High Value</v>
      </c>
      <c r="R1165" t="str" cm="1">
        <f t="array" ref="R1165">_xlfn.IFS(I1165&lt;500,"High Risk",I1165&lt;650,"Medium Risk",I1165&lt;750,"Low Risk",I1165&gt;=750,"Very Low Risk")</f>
        <v>Medium Risk</v>
      </c>
    </row>
    <row r="1166" spans="1:18">
      <c r="A1166" t="s">
        <v>1198</v>
      </c>
      <c r="B1166">
        <v>42</v>
      </c>
      <c r="C1166" t="s">
        <v>22</v>
      </c>
      <c r="D1166" t="s">
        <v>23</v>
      </c>
      <c r="E1166" t="s">
        <v>27</v>
      </c>
      <c r="F1166" t="s">
        <v>18</v>
      </c>
      <c r="G1166">
        <v>9599.43</v>
      </c>
      <c r="H1166">
        <v>56476.98</v>
      </c>
      <c r="I1166">
        <v>411</v>
      </c>
      <c r="J1166">
        <v>33281.050000000003</v>
      </c>
      <c r="K1166" t="s">
        <v>25</v>
      </c>
      <c r="L1166">
        <v>50</v>
      </c>
      <c r="M1166" s="1">
        <v>43673</v>
      </c>
      <c r="N1166" t="s">
        <v>20</v>
      </c>
      <c r="O1166" t="str" cm="1">
        <f t="array" ref="O1166">_xlfn.IFS(L1166&lt;=15, "Low Engagement", L1166&lt;=35, "Active", L1166&lt;=60, "Highly Active", L1166&gt;60, "Power User")</f>
        <v>Highly Active</v>
      </c>
      <c r="P1166" t="str" cm="1">
        <f t="array" ref="P1166">_xlfn.IFS(B1166&lt;=25,"Youth",B1166&lt;=35,"Young Adult",B1166&lt;=50,"Adult",B1166&lt;=70,"Senior")</f>
        <v>Adult</v>
      </c>
      <c r="Q1166" t="str" cm="1">
        <f t="array" ref="Q1166">_xlfn.IFS(G1166&lt;10000,"Low Value",G1166&lt;=50000,"Mid Value",G1166&lt;=150000,"High Value",G1166&gt;150000,"Premium")</f>
        <v>Low Value</v>
      </c>
      <c r="R1166" t="str" cm="1">
        <f t="array" ref="R1166">_xlfn.IFS(I1166&lt;500,"High Risk",I1166&lt;650,"Medium Risk",I1166&lt;750,"Low Risk",I1166&gt;=750,"Very Low Risk")</f>
        <v>High Risk</v>
      </c>
    </row>
    <row r="1167" spans="1:18">
      <c r="A1167" t="s">
        <v>1199</v>
      </c>
      <c r="B1167">
        <v>35</v>
      </c>
      <c r="C1167" t="s">
        <v>15</v>
      </c>
      <c r="D1167" t="s">
        <v>23</v>
      </c>
      <c r="E1167" t="s">
        <v>27</v>
      </c>
      <c r="F1167" t="s">
        <v>31</v>
      </c>
      <c r="G1167">
        <v>141834.16</v>
      </c>
      <c r="H1167">
        <v>51773.35</v>
      </c>
      <c r="I1167">
        <v>712</v>
      </c>
      <c r="J1167">
        <v>126907.38</v>
      </c>
      <c r="K1167" t="s">
        <v>38</v>
      </c>
      <c r="L1167">
        <v>2</v>
      </c>
      <c r="M1167" s="1">
        <v>44903</v>
      </c>
      <c r="N1167" t="s">
        <v>20</v>
      </c>
      <c r="O1167" t="str" cm="1">
        <f t="array" ref="O1167">_xlfn.IFS(L1167&lt;=15, "Low Engagement", L1167&lt;=35, "Active", L1167&lt;=60, "Highly Active", L1167&gt;60, "Power User")</f>
        <v>Low Engagement</v>
      </c>
      <c r="P1167" t="str" cm="1">
        <f t="array" ref="P1167">_xlfn.IFS(B1167&lt;=25,"Youth",B1167&lt;=35,"Young Adult",B1167&lt;=50,"Adult",B1167&lt;=70,"Senior")</f>
        <v>Young Adult</v>
      </c>
      <c r="Q1167" t="str" cm="1">
        <f t="array" ref="Q1167">_xlfn.IFS(G1167&lt;10000,"Low Value",G1167&lt;=50000,"Mid Value",G1167&lt;=150000,"High Value",G1167&gt;150000,"Premium")</f>
        <v>High Value</v>
      </c>
      <c r="R1167" t="str" cm="1">
        <f t="array" ref="R1167">_xlfn.IFS(I1167&lt;500,"High Risk",I1167&lt;650,"Medium Risk",I1167&lt;750,"Low Risk",I1167&gt;=750,"Very Low Risk")</f>
        <v>Low Risk</v>
      </c>
    </row>
    <row r="1168" spans="1:18">
      <c r="A1168" t="s">
        <v>1200</v>
      </c>
      <c r="B1168">
        <v>57</v>
      </c>
      <c r="C1168" t="s">
        <v>22</v>
      </c>
      <c r="D1168" t="s">
        <v>41</v>
      </c>
      <c r="E1168" t="s">
        <v>27</v>
      </c>
      <c r="F1168" t="s">
        <v>31</v>
      </c>
      <c r="G1168">
        <v>15265.21</v>
      </c>
      <c r="H1168">
        <v>32068.62</v>
      </c>
      <c r="I1168">
        <v>616</v>
      </c>
      <c r="J1168">
        <v>77696.38</v>
      </c>
      <c r="K1168" t="s">
        <v>38</v>
      </c>
      <c r="L1168">
        <v>23</v>
      </c>
      <c r="M1168" s="1">
        <v>44321</v>
      </c>
      <c r="N1168" t="s">
        <v>20</v>
      </c>
      <c r="O1168" t="str" cm="1">
        <f t="array" ref="O1168">_xlfn.IFS(L1168&lt;=15, "Low Engagement", L1168&lt;=35, "Active", L1168&lt;=60, "Highly Active", L1168&gt;60, "Power User")</f>
        <v>Active</v>
      </c>
      <c r="P1168" t="str" cm="1">
        <f t="array" ref="P1168">_xlfn.IFS(B1168&lt;=25,"Youth",B1168&lt;=35,"Young Adult",B1168&lt;=50,"Adult",B1168&lt;=70,"Senior")</f>
        <v>Senior</v>
      </c>
      <c r="Q1168" t="str" cm="1">
        <f t="array" ref="Q1168">_xlfn.IFS(G1168&lt;10000,"Low Value",G1168&lt;=50000,"Mid Value",G1168&lt;=150000,"High Value",G1168&gt;150000,"Premium")</f>
        <v>Mid Value</v>
      </c>
      <c r="R1168" t="str" cm="1">
        <f t="array" ref="R1168">_xlfn.IFS(I1168&lt;500,"High Risk",I1168&lt;650,"Medium Risk",I1168&lt;750,"Low Risk",I1168&gt;=750,"Very Low Risk")</f>
        <v>Medium Risk</v>
      </c>
    </row>
    <row r="1169" spans="1:18">
      <c r="A1169" t="s">
        <v>1201</v>
      </c>
      <c r="B1169">
        <v>25</v>
      </c>
      <c r="C1169" t="s">
        <v>22</v>
      </c>
      <c r="D1169" t="s">
        <v>37</v>
      </c>
      <c r="E1169" t="s">
        <v>27</v>
      </c>
      <c r="F1169" t="s">
        <v>31</v>
      </c>
      <c r="G1169">
        <v>16565.23</v>
      </c>
      <c r="H1169">
        <v>137140.6</v>
      </c>
      <c r="I1169">
        <v>444</v>
      </c>
      <c r="J1169">
        <v>41169.230000000003</v>
      </c>
      <c r="K1169" t="s">
        <v>19</v>
      </c>
      <c r="L1169">
        <v>43</v>
      </c>
      <c r="M1169" s="1">
        <v>44537</v>
      </c>
      <c r="N1169" t="s">
        <v>20</v>
      </c>
      <c r="O1169" t="str" cm="1">
        <f t="array" ref="O1169">_xlfn.IFS(L1169&lt;=15, "Low Engagement", L1169&lt;=35, "Active", L1169&lt;=60, "Highly Active", L1169&gt;60, "Power User")</f>
        <v>Highly Active</v>
      </c>
      <c r="P1169" t="str" cm="1">
        <f t="array" ref="P1169">_xlfn.IFS(B1169&lt;=25,"Youth",B1169&lt;=35,"Young Adult",B1169&lt;=50,"Adult",B1169&lt;=70,"Senior")</f>
        <v>Youth</v>
      </c>
      <c r="Q1169" t="str" cm="1">
        <f t="array" ref="Q1169">_xlfn.IFS(G1169&lt;10000,"Low Value",G1169&lt;=50000,"Mid Value",G1169&lt;=150000,"High Value",G1169&gt;150000,"Premium")</f>
        <v>Mid Value</v>
      </c>
      <c r="R1169" t="str" cm="1">
        <f t="array" ref="R1169">_xlfn.IFS(I1169&lt;500,"High Risk",I1169&lt;650,"Medium Risk",I1169&lt;750,"Low Risk",I1169&gt;=750,"Very Low Risk")</f>
        <v>High Risk</v>
      </c>
    </row>
    <row r="1170" spans="1:18">
      <c r="A1170" t="s">
        <v>1202</v>
      </c>
      <c r="B1170">
        <v>56</v>
      </c>
      <c r="C1170" t="s">
        <v>15</v>
      </c>
      <c r="D1170" t="s">
        <v>37</v>
      </c>
      <c r="E1170" t="s">
        <v>27</v>
      </c>
      <c r="F1170" t="s">
        <v>18</v>
      </c>
      <c r="G1170">
        <v>31227.26</v>
      </c>
      <c r="H1170">
        <v>91033.84</v>
      </c>
      <c r="I1170">
        <v>317</v>
      </c>
      <c r="J1170">
        <v>16190.1</v>
      </c>
      <c r="K1170" t="s">
        <v>19</v>
      </c>
      <c r="L1170">
        <v>13</v>
      </c>
      <c r="M1170" s="1">
        <v>44903</v>
      </c>
      <c r="N1170" t="s">
        <v>35</v>
      </c>
      <c r="O1170" t="str" cm="1">
        <f t="array" ref="O1170">_xlfn.IFS(L1170&lt;=15, "Low Engagement", L1170&lt;=35, "Active", L1170&lt;=60, "Highly Active", L1170&gt;60, "Power User")</f>
        <v>Low Engagement</v>
      </c>
      <c r="P1170" t="str" cm="1">
        <f t="array" ref="P1170">_xlfn.IFS(B1170&lt;=25,"Youth",B1170&lt;=35,"Young Adult",B1170&lt;=50,"Adult",B1170&lt;=70,"Senior")</f>
        <v>Senior</v>
      </c>
      <c r="Q1170" t="str" cm="1">
        <f t="array" ref="Q1170">_xlfn.IFS(G1170&lt;10000,"Low Value",G1170&lt;=50000,"Mid Value",G1170&lt;=150000,"High Value",G1170&gt;150000,"Premium")</f>
        <v>Mid Value</v>
      </c>
      <c r="R1170" t="str" cm="1">
        <f t="array" ref="R1170">_xlfn.IFS(I1170&lt;500,"High Risk",I1170&lt;650,"Medium Risk",I1170&lt;750,"Low Risk",I1170&gt;=750,"Very Low Risk")</f>
        <v>High Risk</v>
      </c>
    </row>
    <row r="1171" spans="1:18">
      <c r="A1171" t="s">
        <v>1203</v>
      </c>
      <c r="B1171">
        <v>57</v>
      </c>
      <c r="C1171" t="s">
        <v>22</v>
      </c>
      <c r="D1171" t="s">
        <v>29</v>
      </c>
      <c r="E1171" t="s">
        <v>24</v>
      </c>
      <c r="F1171" t="s">
        <v>45</v>
      </c>
      <c r="G1171">
        <v>453457.19</v>
      </c>
      <c r="H1171">
        <v>2103.77</v>
      </c>
      <c r="I1171">
        <v>650</v>
      </c>
      <c r="J1171">
        <v>97170.07</v>
      </c>
      <c r="K1171" t="s">
        <v>38</v>
      </c>
      <c r="L1171">
        <v>43</v>
      </c>
      <c r="M1171" s="1">
        <v>43666</v>
      </c>
      <c r="N1171" t="s">
        <v>20</v>
      </c>
      <c r="O1171" t="str" cm="1">
        <f t="array" ref="O1171">_xlfn.IFS(L1171&lt;=15, "Low Engagement", L1171&lt;=35, "Active", L1171&lt;=60, "Highly Active", L1171&gt;60, "Power User")</f>
        <v>Highly Active</v>
      </c>
      <c r="P1171" t="str" cm="1">
        <f t="array" ref="P1171">_xlfn.IFS(B1171&lt;=25,"Youth",B1171&lt;=35,"Young Adult",B1171&lt;=50,"Adult",B1171&lt;=70,"Senior")</f>
        <v>Senior</v>
      </c>
      <c r="Q1171" t="str" cm="1">
        <f t="array" ref="Q1171">_xlfn.IFS(G1171&lt;10000,"Low Value",G1171&lt;=50000,"Mid Value",G1171&lt;=150000,"High Value",G1171&gt;150000,"Premium")</f>
        <v>Premium</v>
      </c>
      <c r="R1171" t="str" cm="1">
        <f t="array" ref="R1171">_xlfn.IFS(I1171&lt;500,"High Risk",I1171&lt;650,"Medium Risk",I1171&lt;750,"Low Risk",I1171&gt;=750,"Very Low Risk")</f>
        <v>Low Risk</v>
      </c>
    </row>
    <row r="1172" spans="1:18">
      <c r="A1172" t="s">
        <v>1204</v>
      </c>
      <c r="B1172">
        <v>31</v>
      </c>
      <c r="C1172" t="s">
        <v>22</v>
      </c>
      <c r="D1172" t="s">
        <v>23</v>
      </c>
      <c r="E1172" t="s">
        <v>27</v>
      </c>
      <c r="F1172" t="s">
        <v>33</v>
      </c>
      <c r="G1172">
        <v>99795.05</v>
      </c>
      <c r="H1172">
        <v>84882.42</v>
      </c>
      <c r="I1172">
        <v>454</v>
      </c>
      <c r="J1172">
        <v>49345.52</v>
      </c>
      <c r="K1172" t="s">
        <v>19</v>
      </c>
      <c r="L1172">
        <v>4</v>
      </c>
      <c r="M1172" s="1">
        <v>44239</v>
      </c>
      <c r="N1172" t="s">
        <v>20</v>
      </c>
      <c r="O1172" t="str" cm="1">
        <f t="array" ref="O1172">_xlfn.IFS(L1172&lt;=15, "Low Engagement", L1172&lt;=35, "Active", L1172&lt;=60, "Highly Active", L1172&gt;60, "Power User")</f>
        <v>Low Engagement</v>
      </c>
      <c r="P1172" t="str" cm="1">
        <f t="array" ref="P1172">_xlfn.IFS(B1172&lt;=25,"Youth",B1172&lt;=35,"Young Adult",B1172&lt;=50,"Adult",B1172&lt;=70,"Senior")</f>
        <v>Young Adult</v>
      </c>
      <c r="Q1172" t="str" cm="1">
        <f t="array" ref="Q1172">_xlfn.IFS(G1172&lt;10000,"Low Value",G1172&lt;=50000,"Mid Value",G1172&lt;=150000,"High Value",G1172&gt;150000,"Premium")</f>
        <v>High Value</v>
      </c>
      <c r="R1172" t="str" cm="1">
        <f t="array" ref="R1172">_xlfn.IFS(I1172&lt;500,"High Risk",I1172&lt;650,"Medium Risk",I1172&lt;750,"Low Risk",I1172&gt;=750,"Very Low Risk")</f>
        <v>High Risk</v>
      </c>
    </row>
    <row r="1173" spans="1:18">
      <c r="A1173" t="s">
        <v>1205</v>
      </c>
      <c r="B1173">
        <v>49</v>
      </c>
      <c r="C1173" t="s">
        <v>22</v>
      </c>
      <c r="D1173" t="s">
        <v>23</v>
      </c>
      <c r="E1173" t="s">
        <v>17</v>
      </c>
      <c r="F1173" t="s">
        <v>18</v>
      </c>
      <c r="G1173">
        <v>77243</v>
      </c>
      <c r="H1173">
        <v>67304.350000000006</v>
      </c>
      <c r="I1173">
        <v>805</v>
      </c>
      <c r="J1173">
        <v>497413.99</v>
      </c>
      <c r="K1173" t="s">
        <v>38</v>
      </c>
      <c r="L1173">
        <v>47</v>
      </c>
      <c r="M1173" s="1">
        <v>43121</v>
      </c>
      <c r="N1173" t="s">
        <v>20</v>
      </c>
      <c r="O1173" t="str" cm="1">
        <f t="array" ref="O1173">_xlfn.IFS(L1173&lt;=15, "Low Engagement", L1173&lt;=35, "Active", L1173&lt;=60, "Highly Active", L1173&gt;60, "Power User")</f>
        <v>Highly Active</v>
      </c>
      <c r="P1173" t="str" cm="1">
        <f t="array" ref="P1173">_xlfn.IFS(B1173&lt;=25,"Youth",B1173&lt;=35,"Young Adult",B1173&lt;=50,"Adult",B1173&lt;=70,"Senior")</f>
        <v>Adult</v>
      </c>
      <c r="Q1173" t="str" cm="1">
        <f t="array" ref="Q1173">_xlfn.IFS(G1173&lt;10000,"Low Value",G1173&lt;=50000,"Mid Value",G1173&lt;=150000,"High Value",G1173&gt;150000,"Premium")</f>
        <v>High Value</v>
      </c>
      <c r="R1173" t="str" cm="1">
        <f t="array" ref="R1173">_xlfn.IFS(I1173&lt;500,"High Risk",I1173&lt;650,"Medium Risk",I1173&lt;750,"Low Risk",I1173&gt;=750,"Very Low Risk")</f>
        <v>Very Low Risk</v>
      </c>
    </row>
    <row r="1174" spans="1:18">
      <c r="A1174" t="s">
        <v>1206</v>
      </c>
      <c r="B1174">
        <v>68</v>
      </c>
      <c r="C1174" t="s">
        <v>15</v>
      </c>
      <c r="D1174" t="s">
        <v>23</v>
      </c>
      <c r="E1174" t="s">
        <v>27</v>
      </c>
      <c r="F1174" t="s">
        <v>18</v>
      </c>
      <c r="G1174">
        <v>15013.66</v>
      </c>
      <c r="H1174">
        <v>190088.12</v>
      </c>
      <c r="I1174">
        <v>659</v>
      </c>
      <c r="J1174">
        <v>37330.11</v>
      </c>
      <c r="K1174" t="s">
        <v>25</v>
      </c>
      <c r="L1174">
        <v>54</v>
      </c>
      <c r="M1174" s="1">
        <v>44159</v>
      </c>
      <c r="N1174" t="s">
        <v>20</v>
      </c>
      <c r="O1174" t="str" cm="1">
        <f t="array" ref="O1174">_xlfn.IFS(L1174&lt;=15, "Low Engagement", L1174&lt;=35, "Active", L1174&lt;=60, "Highly Active", L1174&gt;60, "Power User")</f>
        <v>Highly Active</v>
      </c>
      <c r="P1174" t="str" cm="1">
        <f t="array" ref="P1174">_xlfn.IFS(B1174&lt;=25,"Youth",B1174&lt;=35,"Young Adult",B1174&lt;=50,"Adult",B1174&lt;=70,"Senior")</f>
        <v>Senior</v>
      </c>
      <c r="Q1174" t="str" cm="1">
        <f t="array" ref="Q1174">_xlfn.IFS(G1174&lt;10000,"Low Value",G1174&lt;=50000,"Mid Value",G1174&lt;=150000,"High Value",G1174&gt;150000,"Premium")</f>
        <v>Mid Value</v>
      </c>
      <c r="R1174" t="str" cm="1">
        <f t="array" ref="R1174">_xlfn.IFS(I1174&lt;500,"High Risk",I1174&lt;650,"Medium Risk",I1174&lt;750,"Low Risk",I1174&gt;=750,"Very Low Risk")</f>
        <v>Low Risk</v>
      </c>
    </row>
    <row r="1175" spans="1:18">
      <c r="A1175" t="s">
        <v>1207</v>
      </c>
      <c r="B1175">
        <v>55</v>
      </c>
      <c r="C1175" t="s">
        <v>15</v>
      </c>
      <c r="D1175" t="s">
        <v>23</v>
      </c>
      <c r="E1175" t="s">
        <v>47</v>
      </c>
      <c r="F1175" t="s">
        <v>18</v>
      </c>
      <c r="G1175">
        <v>83578.42</v>
      </c>
      <c r="H1175">
        <v>13000.12</v>
      </c>
      <c r="I1175">
        <v>631</v>
      </c>
      <c r="J1175">
        <v>131342.31</v>
      </c>
      <c r="K1175" t="s">
        <v>38</v>
      </c>
      <c r="L1175">
        <v>55</v>
      </c>
      <c r="M1175" s="1">
        <v>45042</v>
      </c>
      <c r="N1175" t="s">
        <v>20</v>
      </c>
      <c r="O1175" t="str" cm="1">
        <f t="array" ref="O1175">_xlfn.IFS(L1175&lt;=15, "Low Engagement", L1175&lt;=35, "Active", L1175&lt;=60, "Highly Active", L1175&gt;60, "Power User")</f>
        <v>Highly Active</v>
      </c>
      <c r="P1175" t="str" cm="1">
        <f t="array" ref="P1175">_xlfn.IFS(B1175&lt;=25,"Youth",B1175&lt;=35,"Young Adult",B1175&lt;=50,"Adult",B1175&lt;=70,"Senior")</f>
        <v>Senior</v>
      </c>
      <c r="Q1175" t="str" cm="1">
        <f t="array" ref="Q1175">_xlfn.IFS(G1175&lt;10000,"Low Value",G1175&lt;=50000,"Mid Value",G1175&lt;=150000,"High Value",G1175&gt;150000,"Premium")</f>
        <v>High Value</v>
      </c>
      <c r="R1175" t="str" cm="1">
        <f t="array" ref="R1175">_xlfn.IFS(I1175&lt;500,"High Risk",I1175&lt;650,"Medium Risk",I1175&lt;750,"Low Risk",I1175&gt;=750,"Very Low Risk")</f>
        <v>Medium Risk</v>
      </c>
    </row>
    <row r="1176" spans="1:18">
      <c r="A1176" t="s">
        <v>1208</v>
      </c>
      <c r="B1176">
        <v>50</v>
      </c>
      <c r="C1176" t="s">
        <v>22</v>
      </c>
      <c r="D1176" t="s">
        <v>23</v>
      </c>
      <c r="E1176" t="s">
        <v>17</v>
      </c>
      <c r="F1176" t="s">
        <v>31</v>
      </c>
      <c r="G1176">
        <v>6588.52</v>
      </c>
      <c r="H1176">
        <v>113506.99</v>
      </c>
      <c r="I1176">
        <v>827</v>
      </c>
      <c r="J1176">
        <v>437193.8</v>
      </c>
      <c r="K1176" t="s">
        <v>38</v>
      </c>
      <c r="L1176">
        <v>25</v>
      </c>
      <c r="M1176" s="1">
        <v>43492</v>
      </c>
      <c r="N1176" t="s">
        <v>35</v>
      </c>
      <c r="O1176" t="str" cm="1">
        <f t="array" ref="O1176">_xlfn.IFS(L1176&lt;=15, "Low Engagement", L1176&lt;=35, "Active", L1176&lt;=60, "Highly Active", L1176&gt;60, "Power User")</f>
        <v>Active</v>
      </c>
      <c r="P1176" t="str" cm="1">
        <f t="array" ref="P1176">_xlfn.IFS(B1176&lt;=25,"Youth",B1176&lt;=35,"Young Adult",B1176&lt;=50,"Adult",B1176&lt;=70,"Senior")</f>
        <v>Adult</v>
      </c>
      <c r="Q1176" t="str" cm="1">
        <f t="array" ref="Q1176">_xlfn.IFS(G1176&lt;10000,"Low Value",G1176&lt;=50000,"Mid Value",G1176&lt;=150000,"High Value",G1176&gt;150000,"Premium")</f>
        <v>Low Value</v>
      </c>
      <c r="R1176" t="str" cm="1">
        <f t="array" ref="R1176">_xlfn.IFS(I1176&lt;500,"High Risk",I1176&lt;650,"Medium Risk",I1176&lt;750,"Low Risk",I1176&gt;=750,"Very Low Risk")</f>
        <v>Very Low Risk</v>
      </c>
    </row>
    <row r="1177" spans="1:18">
      <c r="A1177" t="s">
        <v>1209</v>
      </c>
      <c r="B1177">
        <v>40</v>
      </c>
      <c r="C1177" t="s">
        <v>15</v>
      </c>
      <c r="D1177" t="s">
        <v>41</v>
      </c>
      <c r="E1177" t="s">
        <v>27</v>
      </c>
      <c r="F1177" t="s">
        <v>31</v>
      </c>
      <c r="G1177">
        <v>46546.18</v>
      </c>
      <c r="H1177">
        <v>172775.86</v>
      </c>
      <c r="I1177">
        <v>311</v>
      </c>
      <c r="J1177">
        <v>23492.38</v>
      </c>
      <c r="K1177" t="s">
        <v>19</v>
      </c>
      <c r="L1177">
        <v>11</v>
      </c>
      <c r="M1177" s="1">
        <v>43276</v>
      </c>
      <c r="N1177" t="s">
        <v>35</v>
      </c>
      <c r="O1177" t="str" cm="1">
        <f t="array" ref="O1177">_xlfn.IFS(L1177&lt;=15, "Low Engagement", L1177&lt;=35, "Active", L1177&lt;=60, "Highly Active", L1177&gt;60, "Power User")</f>
        <v>Low Engagement</v>
      </c>
      <c r="P1177" t="str" cm="1">
        <f t="array" ref="P1177">_xlfn.IFS(B1177&lt;=25,"Youth",B1177&lt;=35,"Young Adult",B1177&lt;=50,"Adult",B1177&lt;=70,"Senior")</f>
        <v>Adult</v>
      </c>
      <c r="Q1177" t="str" cm="1">
        <f t="array" ref="Q1177">_xlfn.IFS(G1177&lt;10000,"Low Value",G1177&lt;=50000,"Mid Value",G1177&lt;=150000,"High Value",G1177&gt;150000,"Premium")</f>
        <v>Mid Value</v>
      </c>
      <c r="R1177" t="str" cm="1">
        <f t="array" ref="R1177">_xlfn.IFS(I1177&lt;500,"High Risk",I1177&lt;650,"Medium Risk",I1177&lt;750,"Low Risk",I1177&gt;=750,"Very Low Risk")</f>
        <v>High Risk</v>
      </c>
    </row>
    <row r="1178" spans="1:18">
      <c r="A1178" t="s">
        <v>1210</v>
      </c>
      <c r="B1178">
        <v>32</v>
      </c>
      <c r="C1178" t="s">
        <v>22</v>
      </c>
      <c r="D1178" t="s">
        <v>16</v>
      </c>
      <c r="E1178" t="s">
        <v>24</v>
      </c>
      <c r="F1178" t="s">
        <v>18</v>
      </c>
      <c r="G1178">
        <v>61993.14</v>
      </c>
      <c r="H1178">
        <v>12955.12</v>
      </c>
      <c r="I1178">
        <v>374</v>
      </c>
      <c r="J1178">
        <v>33572.92</v>
      </c>
      <c r="K1178" t="s">
        <v>25</v>
      </c>
      <c r="L1178">
        <v>50</v>
      </c>
      <c r="M1178" s="1">
        <v>43595</v>
      </c>
      <c r="N1178" t="s">
        <v>35</v>
      </c>
      <c r="O1178" t="str" cm="1">
        <f t="array" ref="O1178">_xlfn.IFS(L1178&lt;=15, "Low Engagement", L1178&lt;=35, "Active", L1178&lt;=60, "Highly Active", L1178&gt;60, "Power User")</f>
        <v>Highly Active</v>
      </c>
      <c r="P1178" t="str" cm="1">
        <f t="array" ref="P1178">_xlfn.IFS(B1178&lt;=25,"Youth",B1178&lt;=35,"Young Adult",B1178&lt;=50,"Adult",B1178&lt;=70,"Senior")</f>
        <v>Young Adult</v>
      </c>
      <c r="Q1178" t="str" cm="1">
        <f t="array" ref="Q1178">_xlfn.IFS(G1178&lt;10000,"Low Value",G1178&lt;=50000,"Mid Value",G1178&lt;=150000,"High Value",G1178&gt;150000,"Premium")</f>
        <v>High Value</v>
      </c>
      <c r="R1178" t="str" cm="1">
        <f t="array" ref="R1178">_xlfn.IFS(I1178&lt;500,"High Risk",I1178&lt;650,"Medium Risk",I1178&lt;750,"Low Risk",I1178&gt;=750,"Very Low Risk")</f>
        <v>High Risk</v>
      </c>
    </row>
    <row r="1179" spans="1:18">
      <c r="A1179" t="s">
        <v>1211</v>
      </c>
      <c r="B1179">
        <v>50</v>
      </c>
      <c r="C1179" t="s">
        <v>22</v>
      </c>
      <c r="D1179" t="s">
        <v>23</v>
      </c>
      <c r="E1179" t="s">
        <v>17</v>
      </c>
      <c r="F1179" t="s">
        <v>45</v>
      </c>
      <c r="G1179">
        <v>218860.88</v>
      </c>
      <c r="H1179">
        <v>218848.05</v>
      </c>
      <c r="I1179">
        <v>511</v>
      </c>
      <c r="J1179">
        <v>199979.61</v>
      </c>
      <c r="K1179" t="s">
        <v>38</v>
      </c>
      <c r="L1179">
        <v>48</v>
      </c>
      <c r="M1179" s="1">
        <v>44575</v>
      </c>
      <c r="N1179" t="s">
        <v>20</v>
      </c>
      <c r="O1179" t="str" cm="1">
        <f t="array" ref="O1179">_xlfn.IFS(L1179&lt;=15, "Low Engagement", L1179&lt;=35, "Active", L1179&lt;=60, "Highly Active", L1179&gt;60, "Power User")</f>
        <v>Highly Active</v>
      </c>
      <c r="P1179" t="str" cm="1">
        <f t="array" ref="P1179">_xlfn.IFS(B1179&lt;=25,"Youth",B1179&lt;=35,"Young Adult",B1179&lt;=50,"Adult",B1179&lt;=70,"Senior")</f>
        <v>Adult</v>
      </c>
      <c r="Q1179" t="str" cm="1">
        <f t="array" ref="Q1179">_xlfn.IFS(G1179&lt;10000,"Low Value",G1179&lt;=50000,"Mid Value",G1179&lt;=150000,"High Value",G1179&gt;150000,"Premium")</f>
        <v>Premium</v>
      </c>
      <c r="R1179" t="str" cm="1">
        <f t="array" ref="R1179">_xlfn.IFS(I1179&lt;500,"High Risk",I1179&lt;650,"Medium Risk",I1179&lt;750,"Low Risk",I1179&gt;=750,"Very Low Risk")</f>
        <v>Medium Risk</v>
      </c>
    </row>
    <row r="1180" spans="1:18">
      <c r="A1180" t="s">
        <v>1212</v>
      </c>
      <c r="B1180">
        <v>42</v>
      </c>
      <c r="C1180" t="s">
        <v>22</v>
      </c>
      <c r="D1180" t="s">
        <v>23</v>
      </c>
      <c r="E1180" t="s">
        <v>24</v>
      </c>
      <c r="F1180" t="s">
        <v>18</v>
      </c>
      <c r="G1180">
        <v>98435.15</v>
      </c>
      <c r="H1180">
        <v>12720.04</v>
      </c>
      <c r="I1180">
        <v>582</v>
      </c>
      <c r="J1180">
        <v>21693.1</v>
      </c>
      <c r="K1180" t="s">
        <v>19</v>
      </c>
      <c r="L1180">
        <v>42</v>
      </c>
      <c r="M1180" s="1">
        <v>43933</v>
      </c>
      <c r="N1180" t="s">
        <v>20</v>
      </c>
      <c r="O1180" t="str" cm="1">
        <f t="array" ref="O1180">_xlfn.IFS(L1180&lt;=15, "Low Engagement", L1180&lt;=35, "Active", L1180&lt;=60, "Highly Active", L1180&gt;60, "Power User")</f>
        <v>Highly Active</v>
      </c>
      <c r="P1180" t="str" cm="1">
        <f t="array" ref="P1180">_xlfn.IFS(B1180&lt;=25,"Youth",B1180&lt;=35,"Young Adult",B1180&lt;=50,"Adult",B1180&lt;=70,"Senior")</f>
        <v>Adult</v>
      </c>
      <c r="Q1180" t="str" cm="1">
        <f t="array" ref="Q1180">_xlfn.IFS(G1180&lt;10000,"Low Value",G1180&lt;=50000,"Mid Value",G1180&lt;=150000,"High Value",G1180&gt;150000,"Premium")</f>
        <v>High Value</v>
      </c>
      <c r="R1180" t="str" cm="1">
        <f t="array" ref="R1180">_xlfn.IFS(I1180&lt;500,"High Risk",I1180&lt;650,"Medium Risk",I1180&lt;750,"Low Risk",I1180&gt;=750,"Very Low Risk")</f>
        <v>Medium Risk</v>
      </c>
    </row>
    <row r="1181" spans="1:18">
      <c r="A1181" t="s">
        <v>1213</v>
      </c>
      <c r="B1181">
        <v>34</v>
      </c>
      <c r="C1181" t="s">
        <v>22</v>
      </c>
      <c r="D1181" t="s">
        <v>29</v>
      </c>
      <c r="E1181" t="s">
        <v>17</v>
      </c>
      <c r="F1181" t="s">
        <v>31</v>
      </c>
      <c r="G1181">
        <v>10916.15</v>
      </c>
      <c r="H1181">
        <v>284934.96000000002</v>
      </c>
      <c r="I1181">
        <v>494</v>
      </c>
      <c r="J1181">
        <v>49685.84</v>
      </c>
      <c r="K1181" t="s">
        <v>19</v>
      </c>
      <c r="L1181">
        <v>12</v>
      </c>
      <c r="M1181" s="1">
        <v>44101</v>
      </c>
      <c r="N1181" t="s">
        <v>20</v>
      </c>
      <c r="O1181" t="str" cm="1">
        <f t="array" ref="O1181">_xlfn.IFS(L1181&lt;=15, "Low Engagement", L1181&lt;=35, "Active", L1181&lt;=60, "Highly Active", L1181&gt;60, "Power User")</f>
        <v>Low Engagement</v>
      </c>
      <c r="P1181" t="str" cm="1">
        <f t="array" ref="P1181">_xlfn.IFS(B1181&lt;=25,"Youth",B1181&lt;=35,"Young Adult",B1181&lt;=50,"Adult",B1181&lt;=70,"Senior")</f>
        <v>Young Adult</v>
      </c>
      <c r="Q1181" t="str" cm="1">
        <f t="array" ref="Q1181">_xlfn.IFS(G1181&lt;10000,"Low Value",G1181&lt;=50000,"Mid Value",G1181&lt;=150000,"High Value",G1181&gt;150000,"Premium")</f>
        <v>Mid Value</v>
      </c>
      <c r="R1181" t="str" cm="1">
        <f t="array" ref="R1181">_xlfn.IFS(I1181&lt;500,"High Risk",I1181&lt;650,"Medium Risk",I1181&lt;750,"Low Risk",I1181&gt;=750,"Very Low Risk")</f>
        <v>High Risk</v>
      </c>
    </row>
    <row r="1182" spans="1:18">
      <c r="A1182" t="s">
        <v>1214</v>
      </c>
      <c r="B1182">
        <v>50</v>
      </c>
      <c r="C1182" t="s">
        <v>22</v>
      </c>
      <c r="D1182" t="s">
        <v>23</v>
      </c>
      <c r="E1182" t="s">
        <v>17</v>
      </c>
      <c r="F1182" t="s">
        <v>31</v>
      </c>
      <c r="G1182">
        <v>199726.64</v>
      </c>
      <c r="H1182">
        <v>77960.23</v>
      </c>
      <c r="I1182">
        <v>329</v>
      </c>
      <c r="J1182">
        <v>43334.71</v>
      </c>
      <c r="K1182" t="s">
        <v>19</v>
      </c>
      <c r="L1182">
        <v>13</v>
      </c>
      <c r="M1182" s="1">
        <v>44238</v>
      </c>
      <c r="N1182" t="s">
        <v>20</v>
      </c>
      <c r="O1182" t="str" cm="1">
        <f t="array" ref="O1182">_xlfn.IFS(L1182&lt;=15, "Low Engagement", L1182&lt;=35, "Active", L1182&lt;=60, "Highly Active", L1182&gt;60, "Power User")</f>
        <v>Low Engagement</v>
      </c>
      <c r="P1182" t="str" cm="1">
        <f t="array" ref="P1182">_xlfn.IFS(B1182&lt;=25,"Youth",B1182&lt;=35,"Young Adult",B1182&lt;=50,"Adult",B1182&lt;=70,"Senior")</f>
        <v>Adult</v>
      </c>
      <c r="Q1182" t="str" cm="1">
        <f t="array" ref="Q1182">_xlfn.IFS(G1182&lt;10000,"Low Value",G1182&lt;=50000,"Mid Value",G1182&lt;=150000,"High Value",G1182&gt;150000,"Premium")</f>
        <v>Premium</v>
      </c>
      <c r="R1182" t="str" cm="1">
        <f t="array" ref="R1182">_xlfn.IFS(I1182&lt;500,"High Risk",I1182&lt;650,"Medium Risk",I1182&lt;750,"Low Risk",I1182&gt;=750,"Very Low Risk")</f>
        <v>High Risk</v>
      </c>
    </row>
    <row r="1183" spans="1:18">
      <c r="A1183" t="s">
        <v>1215</v>
      </c>
      <c r="B1183">
        <v>64</v>
      </c>
      <c r="C1183" t="s">
        <v>15</v>
      </c>
      <c r="D1183" t="s">
        <v>41</v>
      </c>
      <c r="E1183" t="s">
        <v>24</v>
      </c>
      <c r="F1183" t="s">
        <v>45</v>
      </c>
      <c r="G1183">
        <v>330632.52</v>
      </c>
      <c r="H1183">
        <v>19780.78</v>
      </c>
      <c r="I1183">
        <v>308</v>
      </c>
      <c r="J1183">
        <v>46504.65</v>
      </c>
      <c r="K1183" t="s">
        <v>25</v>
      </c>
      <c r="L1183">
        <v>9</v>
      </c>
      <c r="M1183" s="1">
        <v>44653</v>
      </c>
      <c r="N1183" t="s">
        <v>20</v>
      </c>
      <c r="O1183" t="str" cm="1">
        <f t="array" ref="O1183">_xlfn.IFS(L1183&lt;=15, "Low Engagement", L1183&lt;=35, "Active", L1183&lt;=60, "Highly Active", L1183&gt;60, "Power User")</f>
        <v>Low Engagement</v>
      </c>
      <c r="P1183" t="str" cm="1">
        <f t="array" ref="P1183">_xlfn.IFS(B1183&lt;=25,"Youth",B1183&lt;=35,"Young Adult",B1183&lt;=50,"Adult",B1183&lt;=70,"Senior")</f>
        <v>Senior</v>
      </c>
      <c r="Q1183" t="str" cm="1">
        <f t="array" ref="Q1183">_xlfn.IFS(G1183&lt;10000,"Low Value",G1183&lt;=50000,"Mid Value",G1183&lt;=150000,"High Value",G1183&gt;150000,"Premium")</f>
        <v>Premium</v>
      </c>
      <c r="R1183" t="str" cm="1">
        <f t="array" ref="R1183">_xlfn.IFS(I1183&lt;500,"High Risk",I1183&lt;650,"Medium Risk",I1183&lt;750,"Low Risk",I1183&gt;=750,"Very Low Risk")</f>
        <v>High Risk</v>
      </c>
    </row>
    <row r="1184" spans="1:18">
      <c r="A1184" t="s">
        <v>1216</v>
      </c>
      <c r="B1184">
        <v>19</v>
      </c>
      <c r="C1184" t="s">
        <v>22</v>
      </c>
      <c r="D1184" t="s">
        <v>29</v>
      </c>
      <c r="E1184" t="s">
        <v>27</v>
      </c>
      <c r="F1184" t="s">
        <v>18</v>
      </c>
      <c r="G1184">
        <v>56311.99</v>
      </c>
      <c r="H1184">
        <v>171262.55</v>
      </c>
      <c r="I1184">
        <v>608</v>
      </c>
      <c r="J1184">
        <v>155677.53</v>
      </c>
      <c r="K1184" t="s">
        <v>25</v>
      </c>
      <c r="L1184">
        <v>59</v>
      </c>
      <c r="M1184" s="1">
        <v>43593</v>
      </c>
      <c r="N1184" t="s">
        <v>20</v>
      </c>
      <c r="O1184" t="str" cm="1">
        <f t="array" ref="O1184">_xlfn.IFS(L1184&lt;=15, "Low Engagement", L1184&lt;=35, "Active", L1184&lt;=60, "Highly Active", L1184&gt;60, "Power User")</f>
        <v>Highly Active</v>
      </c>
      <c r="P1184" t="str" cm="1">
        <f t="array" ref="P1184">_xlfn.IFS(B1184&lt;=25,"Youth",B1184&lt;=35,"Young Adult",B1184&lt;=50,"Adult",B1184&lt;=70,"Senior")</f>
        <v>Youth</v>
      </c>
      <c r="Q1184" t="str" cm="1">
        <f t="array" ref="Q1184">_xlfn.IFS(G1184&lt;10000,"Low Value",G1184&lt;=50000,"Mid Value",G1184&lt;=150000,"High Value",G1184&gt;150000,"Premium")</f>
        <v>High Value</v>
      </c>
      <c r="R1184" t="str" cm="1">
        <f t="array" ref="R1184">_xlfn.IFS(I1184&lt;500,"High Risk",I1184&lt;650,"Medium Risk",I1184&lt;750,"Low Risk",I1184&gt;=750,"Very Low Risk")</f>
        <v>Medium Risk</v>
      </c>
    </row>
    <row r="1185" spans="1:18">
      <c r="A1185" t="s">
        <v>1217</v>
      </c>
      <c r="B1185">
        <v>31</v>
      </c>
      <c r="C1185" t="s">
        <v>15</v>
      </c>
      <c r="D1185" t="s">
        <v>29</v>
      </c>
      <c r="E1185" t="s">
        <v>27</v>
      </c>
      <c r="F1185" t="s">
        <v>33</v>
      </c>
      <c r="G1185">
        <v>18331.740000000002</v>
      </c>
      <c r="H1185">
        <v>130125.34</v>
      </c>
      <c r="I1185">
        <v>744</v>
      </c>
      <c r="J1185">
        <v>72313.240000000005</v>
      </c>
      <c r="K1185" t="s">
        <v>38</v>
      </c>
      <c r="L1185">
        <v>53</v>
      </c>
      <c r="M1185" s="1">
        <v>44515</v>
      </c>
      <c r="N1185" t="s">
        <v>20</v>
      </c>
      <c r="O1185" t="str" cm="1">
        <f t="array" ref="O1185">_xlfn.IFS(L1185&lt;=15, "Low Engagement", L1185&lt;=35, "Active", L1185&lt;=60, "Highly Active", L1185&gt;60, "Power User")</f>
        <v>Highly Active</v>
      </c>
      <c r="P1185" t="str" cm="1">
        <f t="array" ref="P1185">_xlfn.IFS(B1185&lt;=25,"Youth",B1185&lt;=35,"Young Adult",B1185&lt;=50,"Adult",B1185&lt;=70,"Senior")</f>
        <v>Young Adult</v>
      </c>
      <c r="Q1185" t="str" cm="1">
        <f t="array" ref="Q1185">_xlfn.IFS(G1185&lt;10000,"Low Value",G1185&lt;=50000,"Mid Value",G1185&lt;=150000,"High Value",G1185&gt;150000,"Premium")</f>
        <v>Mid Value</v>
      </c>
      <c r="R1185" t="str" cm="1">
        <f t="array" ref="R1185">_xlfn.IFS(I1185&lt;500,"High Risk",I1185&lt;650,"Medium Risk",I1185&lt;750,"Low Risk",I1185&gt;=750,"Very Low Risk")</f>
        <v>Low Risk</v>
      </c>
    </row>
    <row r="1186" spans="1:18">
      <c r="A1186" t="s">
        <v>1218</v>
      </c>
      <c r="B1186">
        <v>57</v>
      </c>
      <c r="C1186" t="s">
        <v>15</v>
      </c>
      <c r="D1186" t="s">
        <v>23</v>
      </c>
      <c r="E1186" t="s">
        <v>24</v>
      </c>
      <c r="F1186" t="s">
        <v>45</v>
      </c>
      <c r="G1186">
        <v>172997.99</v>
      </c>
      <c r="H1186">
        <v>13247.43</v>
      </c>
      <c r="I1186">
        <v>609</v>
      </c>
      <c r="J1186">
        <v>107861.47</v>
      </c>
      <c r="K1186" t="s">
        <v>25</v>
      </c>
      <c r="L1186">
        <v>45</v>
      </c>
      <c r="M1186" s="1">
        <v>44076</v>
      </c>
      <c r="N1186" t="s">
        <v>20</v>
      </c>
      <c r="O1186" t="str" cm="1">
        <f t="array" ref="O1186">_xlfn.IFS(L1186&lt;=15, "Low Engagement", L1186&lt;=35, "Active", L1186&lt;=60, "Highly Active", L1186&gt;60, "Power User")</f>
        <v>Highly Active</v>
      </c>
      <c r="P1186" t="str" cm="1">
        <f t="array" ref="P1186">_xlfn.IFS(B1186&lt;=25,"Youth",B1186&lt;=35,"Young Adult",B1186&lt;=50,"Adult",B1186&lt;=70,"Senior")</f>
        <v>Senior</v>
      </c>
      <c r="Q1186" t="str" cm="1">
        <f t="array" ref="Q1186">_xlfn.IFS(G1186&lt;10000,"Low Value",G1186&lt;=50000,"Mid Value",G1186&lt;=150000,"High Value",G1186&gt;150000,"Premium")</f>
        <v>Premium</v>
      </c>
      <c r="R1186" t="str" cm="1">
        <f t="array" ref="R1186">_xlfn.IFS(I1186&lt;500,"High Risk",I1186&lt;650,"Medium Risk",I1186&lt;750,"Low Risk",I1186&gt;=750,"Very Low Risk")</f>
        <v>Medium Risk</v>
      </c>
    </row>
    <row r="1187" spans="1:18">
      <c r="A1187" t="s">
        <v>1219</v>
      </c>
      <c r="B1187">
        <v>57</v>
      </c>
      <c r="C1187" t="s">
        <v>22</v>
      </c>
      <c r="D1187" t="s">
        <v>23</v>
      </c>
      <c r="E1187" t="s">
        <v>27</v>
      </c>
      <c r="F1187" t="s">
        <v>18</v>
      </c>
      <c r="G1187">
        <v>92541.61</v>
      </c>
      <c r="H1187">
        <v>140300.4</v>
      </c>
      <c r="I1187">
        <v>725</v>
      </c>
      <c r="J1187">
        <v>84889.14</v>
      </c>
      <c r="K1187" t="s">
        <v>25</v>
      </c>
      <c r="L1187">
        <v>38</v>
      </c>
      <c r="M1187" s="1">
        <v>44423</v>
      </c>
      <c r="N1187" t="s">
        <v>20</v>
      </c>
      <c r="O1187" t="str" cm="1">
        <f t="array" ref="O1187">_xlfn.IFS(L1187&lt;=15, "Low Engagement", L1187&lt;=35, "Active", L1187&lt;=60, "Highly Active", L1187&gt;60, "Power User")</f>
        <v>Highly Active</v>
      </c>
      <c r="P1187" t="str" cm="1">
        <f t="array" ref="P1187">_xlfn.IFS(B1187&lt;=25,"Youth",B1187&lt;=35,"Young Adult",B1187&lt;=50,"Adult",B1187&lt;=70,"Senior")</f>
        <v>Senior</v>
      </c>
      <c r="Q1187" t="str" cm="1">
        <f t="array" ref="Q1187">_xlfn.IFS(G1187&lt;10000,"Low Value",G1187&lt;=50000,"Mid Value",G1187&lt;=150000,"High Value",G1187&gt;150000,"Premium")</f>
        <v>High Value</v>
      </c>
      <c r="R1187" t="str" cm="1">
        <f t="array" ref="R1187">_xlfn.IFS(I1187&lt;500,"High Risk",I1187&lt;650,"Medium Risk",I1187&lt;750,"Low Risk",I1187&gt;=750,"Very Low Risk")</f>
        <v>Low Risk</v>
      </c>
    </row>
    <row r="1188" spans="1:18">
      <c r="A1188" t="s">
        <v>1220</v>
      </c>
      <c r="B1188">
        <v>68</v>
      </c>
      <c r="C1188" t="s">
        <v>22</v>
      </c>
      <c r="D1188" t="s">
        <v>16</v>
      </c>
      <c r="E1188" t="s">
        <v>17</v>
      </c>
      <c r="F1188" t="s">
        <v>18</v>
      </c>
      <c r="G1188">
        <v>36070.35</v>
      </c>
      <c r="H1188">
        <v>36350.94</v>
      </c>
      <c r="I1188">
        <v>390</v>
      </c>
      <c r="J1188">
        <v>11273.15</v>
      </c>
      <c r="K1188" t="s">
        <v>19</v>
      </c>
      <c r="L1188">
        <v>6</v>
      </c>
      <c r="M1188" s="1">
        <v>44558</v>
      </c>
      <c r="N1188" t="s">
        <v>20</v>
      </c>
      <c r="O1188" t="str" cm="1">
        <f t="array" ref="O1188">_xlfn.IFS(L1188&lt;=15, "Low Engagement", L1188&lt;=35, "Active", L1188&lt;=60, "Highly Active", L1188&gt;60, "Power User")</f>
        <v>Low Engagement</v>
      </c>
      <c r="P1188" t="str" cm="1">
        <f t="array" ref="P1188">_xlfn.IFS(B1188&lt;=25,"Youth",B1188&lt;=35,"Young Adult",B1188&lt;=50,"Adult",B1188&lt;=70,"Senior")</f>
        <v>Senior</v>
      </c>
      <c r="Q1188" t="str" cm="1">
        <f t="array" ref="Q1188">_xlfn.IFS(G1188&lt;10000,"Low Value",G1188&lt;=50000,"Mid Value",G1188&lt;=150000,"High Value",G1188&gt;150000,"Premium")</f>
        <v>Mid Value</v>
      </c>
      <c r="R1188" t="str" cm="1">
        <f t="array" ref="R1188">_xlfn.IFS(I1188&lt;500,"High Risk",I1188&lt;650,"Medium Risk",I1188&lt;750,"Low Risk",I1188&gt;=750,"Very Low Risk")</f>
        <v>High Risk</v>
      </c>
    </row>
    <row r="1189" spans="1:18">
      <c r="A1189" t="s">
        <v>1221</v>
      </c>
      <c r="B1189">
        <v>56</v>
      </c>
      <c r="C1189" t="s">
        <v>15</v>
      </c>
      <c r="D1189" t="s">
        <v>16</v>
      </c>
      <c r="E1189" t="s">
        <v>27</v>
      </c>
      <c r="F1189" t="s">
        <v>31</v>
      </c>
      <c r="G1189">
        <v>134022.37</v>
      </c>
      <c r="H1189">
        <v>67062.8</v>
      </c>
      <c r="I1189">
        <v>755</v>
      </c>
      <c r="J1189">
        <v>446579.6</v>
      </c>
      <c r="K1189" t="s">
        <v>38</v>
      </c>
      <c r="L1189">
        <v>43</v>
      </c>
      <c r="M1189" s="1">
        <v>44106</v>
      </c>
      <c r="N1189" t="s">
        <v>20</v>
      </c>
      <c r="O1189" t="str" cm="1">
        <f t="array" ref="O1189">_xlfn.IFS(L1189&lt;=15, "Low Engagement", L1189&lt;=35, "Active", L1189&lt;=60, "Highly Active", L1189&gt;60, "Power User")</f>
        <v>Highly Active</v>
      </c>
      <c r="P1189" t="str" cm="1">
        <f t="array" ref="P1189">_xlfn.IFS(B1189&lt;=25,"Youth",B1189&lt;=35,"Young Adult",B1189&lt;=50,"Adult",B1189&lt;=70,"Senior")</f>
        <v>Senior</v>
      </c>
      <c r="Q1189" t="str" cm="1">
        <f t="array" ref="Q1189">_xlfn.IFS(G1189&lt;10000,"Low Value",G1189&lt;=50000,"Mid Value",G1189&lt;=150000,"High Value",G1189&gt;150000,"Premium")</f>
        <v>High Value</v>
      </c>
      <c r="R1189" t="str" cm="1">
        <f t="array" ref="R1189">_xlfn.IFS(I1189&lt;500,"High Risk",I1189&lt;650,"Medium Risk",I1189&lt;750,"Low Risk",I1189&gt;=750,"Very Low Risk")</f>
        <v>Very Low Risk</v>
      </c>
    </row>
    <row r="1190" spans="1:18">
      <c r="A1190" t="s">
        <v>1222</v>
      </c>
      <c r="B1190">
        <v>68</v>
      </c>
      <c r="C1190" t="s">
        <v>15</v>
      </c>
      <c r="D1190" t="s">
        <v>16</v>
      </c>
      <c r="E1190" t="s">
        <v>17</v>
      </c>
      <c r="F1190" t="s">
        <v>33</v>
      </c>
      <c r="G1190">
        <v>149929.49</v>
      </c>
      <c r="H1190">
        <v>289211.84999999998</v>
      </c>
      <c r="I1190">
        <v>743</v>
      </c>
      <c r="J1190">
        <v>220815.91</v>
      </c>
      <c r="K1190" t="s">
        <v>38</v>
      </c>
      <c r="L1190">
        <v>51</v>
      </c>
      <c r="M1190" s="1">
        <v>44018</v>
      </c>
      <c r="N1190" t="s">
        <v>20</v>
      </c>
      <c r="O1190" t="str" cm="1">
        <f t="array" ref="O1190">_xlfn.IFS(L1190&lt;=15, "Low Engagement", L1190&lt;=35, "Active", L1190&lt;=60, "Highly Active", L1190&gt;60, "Power User")</f>
        <v>Highly Active</v>
      </c>
      <c r="P1190" t="str" cm="1">
        <f t="array" ref="P1190">_xlfn.IFS(B1190&lt;=25,"Youth",B1190&lt;=35,"Young Adult",B1190&lt;=50,"Adult",B1190&lt;=70,"Senior")</f>
        <v>Senior</v>
      </c>
      <c r="Q1190" t="str" cm="1">
        <f t="array" ref="Q1190">_xlfn.IFS(G1190&lt;10000,"Low Value",G1190&lt;=50000,"Mid Value",G1190&lt;=150000,"High Value",G1190&gt;150000,"Premium")</f>
        <v>High Value</v>
      </c>
      <c r="R1190" t="str" cm="1">
        <f t="array" ref="R1190">_xlfn.IFS(I1190&lt;500,"High Risk",I1190&lt;650,"Medium Risk",I1190&lt;750,"Low Risk",I1190&gt;=750,"Very Low Risk")</f>
        <v>Low Risk</v>
      </c>
    </row>
    <row r="1191" spans="1:18">
      <c r="A1191" t="s">
        <v>1223</v>
      </c>
      <c r="B1191">
        <v>23</v>
      </c>
      <c r="C1191" t="s">
        <v>15</v>
      </c>
      <c r="D1191" t="s">
        <v>23</v>
      </c>
      <c r="E1191" t="s">
        <v>47</v>
      </c>
      <c r="F1191" t="s">
        <v>33</v>
      </c>
      <c r="G1191">
        <v>46829.760000000002</v>
      </c>
      <c r="H1191">
        <v>18359.11</v>
      </c>
      <c r="I1191">
        <v>378</v>
      </c>
      <c r="J1191">
        <v>35252.31</v>
      </c>
      <c r="K1191" t="s">
        <v>19</v>
      </c>
      <c r="L1191">
        <v>59</v>
      </c>
      <c r="M1191" s="1">
        <v>44724</v>
      </c>
      <c r="N1191" t="s">
        <v>35</v>
      </c>
      <c r="O1191" t="str" cm="1">
        <f t="array" ref="O1191">_xlfn.IFS(L1191&lt;=15, "Low Engagement", L1191&lt;=35, "Active", L1191&lt;=60, "Highly Active", L1191&gt;60, "Power User")</f>
        <v>Highly Active</v>
      </c>
      <c r="P1191" t="str" cm="1">
        <f t="array" ref="P1191">_xlfn.IFS(B1191&lt;=25,"Youth",B1191&lt;=35,"Young Adult",B1191&lt;=50,"Adult",B1191&lt;=70,"Senior")</f>
        <v>Youth</v>
      </c>
      <c r="Q1191" t="str" cm="1">
        <f t="array" ref="Q1191">_xlfn.IFS(G1191&lt;10000,"Low Value",G1191&lt;=50000,"Mid Value",G1191&lt;=150000,"High Value",G1191&gt;150000,"Premium")</f>
        <v>Mid Value</v>
      </c>
      <c r="R1191" t="str" cm="1">
        <f t="array" ref="R1191">_xlfn.IFS(I1191&lt;500,"High Risk",I1191&lt;650,"Medium Risk",I1191&lt;750,"Low Risk",I1191&gt;=750,"Very Low Risk")</f>
        <v>High Risk</v>
      </c>
    </row>
    <row r="1192" spans="1:18">
      <c r="A1192" t="s">
        <v>1224</v>
      </c>
      <c r="B1192">
        <v>23</v>
      </c>
      <c r="C1192" t="s">
        <v>22</v>
      </c>
      <c r="D1192" t="s">
        <v>29</v>
      </c>
      <c r="E1192" t="s">
        <v>27</v>
      </c>
      <c r="F1192" t="s">
        <v>31</v>
      </c>
      <c r="G1192">
        <v>117335.77</v>
      </c>
      <c r="H1192">
        <v>94320.11</v>
      </c>
      <c r="I1192">
        <v>774</v>
      </c>
      <c r="J1192">
        <v>460308.38</v>
      </c>
      <c r="K1192" t="s">
        <v>25</v>
      </c>
      <c r="L1192">
        <v>43</v>
      </c>
      <c r="M1192" s="1">
        <v>43136</v>
      </c>
      <c r="N1192" t="s">
        <v>20</v>
      </c>
      <c r="O1192" t="str" cm="1">
        <f t="array" ref="O1192">_xlfn.IFS(L1192&lt;=15, "Low Engagement", L1192&lt;=35, "Active", L1192&lt;=60, "Highly Active", L1192&gt;60, "Power User")</f>
        <v>Highly Active</v>
      </c>
      <c r="P1192" t="str" cm="1">
        <f t="array" ref="P1192">_xlfn.IFS(B1192&lt;=25,"Youth",B1192&lt;=35,"Young Adult",B1192&lt;=50,"Adult",B1192&lt;=70,"Senior")</f>
        <v>Youth</v>
      </c>
      <c r="Q1192" t="str" cm="1">
        <f t="array" ref="Q1192">_xlfn.IFS(G1192&lt;10000,"Low Value",G1192&lt;=50000,"Mid Value",G1192&lt;=150000,"High Value",G1192&gt;150000,"Premium")</f>
        <v>High Value</v>
      </c>
      <c r="R1192" t="str" cm="1">
        <f t="array" ref="R1192">_xlfn.IFS(I1192&lt;500,"High Risk",I1192&lt;650,"Medium Risk",I1192&lt;750,"Low Risk",I1192&gt;=750,"Very Low Risk")</f>
        <v>Very Low Risk</v>
      </c>
    </row>
    <row r="1193" spans="1:18">
      <c r="A1193" t="s">
        <v>1225</v>
      </c>
      <c r="B1193">
        <v>20</v>
      </c>
      <c r="C1193" t="s">
        <v>15</v>
      </c>
      <c r="D1193" t="s">
        <v>29</v>
      </c>
      <c r="E1193" t="s">
        <v>27</v>
      </c>
      <c r="F1193" t="s">
        <v>33</v>
      </c>
      <c r="G1193">
        <v>107501.29</v>
      </c>
      <c r="H1193">
        <v>159546.54</v>
      </c>
      <c r="I1193">
        <v>402</v>
      </c>
      <c r="J1193">
        <v>9738.18</v>
      </c>
      <c r="K1193" t="s">
        <v>25</v>
      </c>
      <c r="L1193">
        <v>10</v>
      </c>
      <c r="M1193" s="1">
        <v>43291</v>
      </c>
      <c r="N1193" t="s">
        <v>20</v>
      </c>
      <c r="O1193" t="str" cm="1">
        <f t="array" ref="O1193">_xlfn.IFS(L1193&lt;=15, "Low Engagement", L1193&lt;=35, "Active", L1193&lt;=60, "Highly Active", L1193&gt;60, "Power User")</f>
        <v>Low Engagement</v>
      </c>
      <c r="P1193" t="str" cm="1">
        <f t="array" ref="P1193">_xlfn.IFS(B1193&lt;=25,"Youth",B1193&lt;=35,"Young Adult",B1193&lt;=50,"Adult",B1193&lt;=70,"Senior")</f>
        <v>Youth</v>
      </c>
      <c r="Q1193" t="str" cm="1">
        <f t="array" ref="Q1193">_xlfn.IFS(G1193&lt;10000,"Low Value",G1193&lt;=50000,"Mid Value",G1193&lt;=150000,"High Value",G1193&gt;150000,"Premium")</f>
        <v>High Value</v>
      </c>
      <c r="R1193" t="str" cm="1">
        <f t="array" ref="R1193">_xlfn.IFS(I1193&lt;500,"High Risk",I1193&lt;650,"Medium Risk",I1193&lt;750,"Low Risk",I1193&gt;=750,"Very Low Risk")</f>
        <v>High Risk</v>
      </c>
    </row>
    <row r="1194" spans="1:18">
      <c r="A1194" t="s">
        <v>1226</v>
      </c>
      <c r="B1194">
        <v>24</v>
      </c>
      <c r="C1194" t="s">
        <v>22</v>
      </c>
      <c r="D1194" t="s">
        <v>37</v>
      </c>
      <c r="E1194" t="s">
        <v>17</v>
      </c>
      <c r="F1194" t="s">
        <v>18</v>
      </c>
      <c r="G1194">
        <v>17298.099999999999</v>
      </c>
      <c r="H1194">
        <v>166865.29999999999</v>
      </c>
      <c r="I1194">
        <v>755</v>
      </c>
      <c r="J1194">
        <v>134082.06</v>
      </c>
      <c r="K1194" t="s">
        <v>38</v>
      </c>
      <c r="L1194">
        <v>23</v>
      </c>
      <c r="M1194" s="1">
        <v>43703</v>
      </c>
      <c r="N1194" t="s">
        <v>20</v>
      </c>
      <c r="O1194" t="str" cm="1">
        <f t="array" ref="O1194">_xlfn.IFS(L1194&lt;=15, "Low Engagement", L1194&lt;=35, "Active", L1194&lt;=60, "Highly Active", L1194&gt;60, "Power User")</f>
        <v>Active</v>
      </c>
      <c r="P1194" t="str" cm="1">
        <f t="array" ref="P1194">_xlfn.IFS(B1194&lt;=25,"Youth",B1194&lt;=35,"Young Adult",B1194&lt;=50,"Adult",B1194&lt;=70,"Senior")</f>
        <v>Youth</v>
      </c>
      <c r="Q1194" t="str" cm="1">
        <f t="array" ref="Q1194">_xlfn.IFS(G1194&lt;10000,"Low Value",G1194&lt;=50000,"Mid Value",G1194&lt;=150000,"High Value",G1194&gt;150000,"Premium")</f>
        <v>Mid Value</v>
      </c>
      <c r="R1194" t="str" cm="1">
        <f t="array" ref="R1194">_xlfn.IFS(I1194&lt;500,"High Risk",I1194&lt;650,"Medium Risk",I1194&lt;750,"Low Risk",I1194&gt;=750,"Very Low Risk")</f>
        <v>Very Low Risk</v>
      </c>
    </row>
    <row r="1195" spans="1:18">
      <c r="A1195" t="s">
        <v>1227</v>
      </c>
      <c r="B1195">
        <v>68</v>
      </c>
      <c r="C1195" t="s">
        <v>22</v>
      </c>
      <c r="D1195" t="s">
        <v>23</v>
      </c>
      <c r="E1195" t="s">
        <v>24</v>
      </c>
      <c r="F1195" t="s">
        <v>18</v>
      </c>
      <c r="G1195">
        <v>15718.58</v>
      </c>
      <c r="H1195">
        <v>263.26</v>
      </c>
      <c r="I1195">
        <v>613</v>
      </c>
      <c r="J1195">
        <v>54748.27</v>
      </c>
      <c r="K1195" t="s">
        <v>38</v>
      </c>
      <c r="L1195">
        <v>15</v>
      </c>
      <c r="M1195" s="1">
        <v>43554</v>
      </c>
      <c r="N1195" t="s">
        <v>20</v>
      </c>
      <c r="O1195" t="str" cm="1">
        <f t="array" ref="O1195">_xlfn.IFS(L1195&lt;=15, "Low Engagement", L1195&lt;=35, "Active", L1195&lt;=60, "Highly Active", L1195&gt;60, "Power User")</f>
        <v>Low Engagement</v>
      </c>
      <c r="P1195" t="str" cm="1">
        <f t="array" ref="P1195">_xlfn.IFS(B1195&lt;=25,"Youth",B1195&lt;=35,"Young Adult",B1195&lt;=50,"Adult",B1195&lt;=70,"Senior")</f>
        <v>Senior</v>
      </c>
      <c r="Q1195" t="str" cm="1">
        <f t="array" ref="Q1195">_xlfn.IFS(G1195&lt;10000,"Low Value",G1195&lt;=50000,"Mid Value",G1195&lt;=150000,"High Value",G1195&gt;150000,"Premium")</f>
        <v>Mid Value</v>
      </c>
      <c r="R1195" t="str" cm="1">
        <f t="array" ref="R1195">_xlfn.IFS(I1195&lt;500,"High Risk",I1195&lt;650,"Medium Risk",I1195&lt;750,"Low Risk",I1195&gt;=750,"Very Low Risk")</f>
        <v>Medium Risk</v>
      </c>
    </row>
    <row r="1196" spans="1:18">
      <c r="A1196" t="s">
        <v>1228</v>
      </c>
      <c r="B1196">
        <v>25</v>
      </c>
      <c r="C1196" t="s">
        <v>22</v>
      </c>
      <c r="D1196" t="s">
        <v>23</v>
      </c>
      <c r="E1196" t="s">
        <v>27</v>
      </c>
      <c r="F1196" t="s">
        <v>33</v>
      </c>
      <c r="G1196">
        <v>73883.11</v>
      </c>
      <c r="H1196">
        <v>155160.39000000001</v>
      </c>
      <c r="I1196">
        <v>546</v>
      </c>
      <c r="J1196">
        <v>127178.69</v>
      </c>
      <c r="K1196" t="s">
        <v>38</v>
      </c>
      <c r="L1196">
        <v>45</v>
      </c>
      <c r="M1196" s="1">
        <v>43929</v>
      </c>
      <c r="N1196" t="s">
        <v>20</v>
      </c>
      <c r="O1196" t="str" cm="1">
        <f t="array" ref="O1196">_xlfn.IFS(L1196&lt;=15, "Low Engagement", L1196&lt;=35, "Active", L1196&lt;=60, "Highly Active", L1196&gt;60, "Power User")</f>
        <v>Highly Active</v>
      </c>
      <c r="P1196" t="str" cm="1">
        <f t="array" ref="P1196">_xlfn.IFS(B1196&lt;=25,"Youth",B1196&lt;=35,"Young Adult",B1196&lt;=50,"Adult",B1196&lt;=70,"Senior")</f>
        <v>Youth</v>
      </c>
      <c r="Q1196" t="str" cm="1">
        <f t="array" ref="Q1196">_xlfn.IFS(G1196&lt;10000,"Low Value",G1196&lt;=50000,"Mid Value",G1196&lt;=150000,"High Value",G1196&gt;150000,"Premium")</f>
        <v>High Value</v>
      </c>
      <c r="R1196" t="str" cm="1">
        <f t="array" ref="R1196">_xlfn.IFS(I1196&lt;500,"High Risk",I1196&lt;650,"Medium Risk",I1196&lt;750,"Low Risk",I1196&gt;=750,"Very Low Risk")</f>
        <v>Medium Risk</v>
      </c>
    </row>
    <row r="1197" spans="1:18">
      <c r="A1197" t="s">
        <v>1229</v>
      </c>
      <c r="B1197">
        <v>59</v>
      </c>
      <c r="C1197" t="s">
        <v>15</v>
      </c>
      <c r="D1197" t="s">
        <v>16</v>
      </c>
      <c r="E1197" t="s">
        <v>27</v>
      </c>
      <c r="F1197" t="s">
        <v>45</v>
      </c>
      <c r="G1197">
        <v>223615.63</v>
      </c>
      <c r="H1197">
        <v>154476.99</v>
      </c>
      <c r="I1197">
        <v>533</v>
      </c>
      <c r="J1197">
        <v>138660.95000000001</v>
      </c>
      <c r="K1197" t="s">
        <v>19</v>
      </c>
      <c r="L1197">
        <v>23</v>
      </c>
      <c r="M1197" s="1">
        <v>44517</v>
      </c>
      <c r="N1197" t="s">
        <v>35</v>
      </c>
      <c r="O1197" t="str" cm="1">
        <f t="array" ref="O1197">_xlfn.IFS(L1197&lt;=15, "Low Engagement", L1197&lt;=35, "Active", L1197&lt;=60, "Highly Active", L1197&gt;60, "Power User")</f>
        <v>Active</v>
      </c>
      <c r="P1197" t="str" cm="1">
        <f t="array" ref="P1197">_xlfn.IFS(B1197&lt;=25,"Youth",B1197&lt;=35,"Young Adult",B1197&lt;=50,"Adult",B1197&lt;=70,"Senior")</f>
        <v>Senior</v>
      </c>
      <c r="Q1197" t="str" cm="1">
        <f t="array" ref="Q1197">_xlfn.IFS(G1197&lt;10000,"Low Value",G1197&lt;=50000,"Mid Value",G1197&lt;=150000,"High Value",G1197&gt;150000,"Premium")</f>
        <v>Premium</v>
      </c>
      <c r="R1197" t="str" cm="1">
        <f t="array" ref="R1197">_xlfn.IFS(I1197&lt;500,"High Risk",I1197&lt;650,"Medium Risk",I1197&lt;750,"Low Risk",I1197&gt;=750,"Very Low Risk")</f>
        <v>Medium Risk</v>
      </c>
    </row>
    <row r="1198" spans="1:18">
      <c r="A1198" t="s">
        <v>1230</v>
      </c>
      <c r="B1198">
        <v>69</v>
      </c>
      <c r="C1198" t="s">
        <v>22</v>
      </c>
      <c r="D1198" t="s">
        <v>16</v>
      </c>
      <c r="E1198" t="s">
        <v>47</v>
      </c>
      <c r="F1198" t="s">
        <v>31</v>
      </c>
      <c r="G1198">
        <v>144272.01</v>
      </c>
      <c r="H1198">
        <v>9128.7199999999993</v>
      </c>
      <c r="I1198">
        <v>534</v>
      </c>
      <c r="J1198">
        <v>131310.79999999999</v>
      </c>
      <c r="K1198" t="s">
        <v>25</v>
      </c>
      <c r="L1198">
        <v>40</v>
      </c>
      <c r="M1198" s="1">
        <v>43599</v>
      </c>
      <c r="N1198" t="s">
        <v>20</v>
      </c>
      <c r="O1198" t="str" cm="1">
        <f t="array" ref="O1198">_xlfn.IFS(L1198&lt;=15, "Low Engagement", L1198&lt;=35, "Active", L1198&lt;=60, "Highly Active", L1198&gt;60, "Power User")</f>
        <v>Highly Active</v>
      </c>
      <c r="P1198" t="str" cm="1">
        <f t="array" ref="P1198">_xlfn.IFS(B1198&lt;=25,"Youth",B1198&lt;=35,"Young Adult",B1198&lt;=50,"Adult",B1198&lt;=70,"Senior")</f>
        <v>Senior</v>
      </c>
      <c r="Q1198" t="str" cm="1">
        <f t="array" ref="Q1198">_xlfn.IFS(G1198&lt;10000,"Low Value",G1198&lt;=50000,"Mid Value",G1198&lt;=150000,"High Value",G1198&gt;150000,"Premium")</f>
        <v>High Value</v>
      </c>
      <c r="R1198" t="str" cm="1">
        <f t="array" ref="R1198">_xlfn.IFS(I1198&lt;500,"High Risk",I1198&lt;650,"Medium Risk",I1198&lt;750,"Low Risk",I1198&gt;=750,"Very Low Risk")</f>
        <v>Medium Risk</v>
      </c>
    </row>
    <row r="1199" spans="1:18">
      <c r="A1199" t="s">
        <v>1231</v>
      </c>
      <c r="B1199">
        <v>32</v>
      </c>
      <c r="C1199" t="s">
        <v>22</v>
      </c>
      <c r="D1199" t="s">
        <v>29</v>
      </c>
      <c r="E1199" t="s">
        <v>17</v>
      </c>
      <c r="F1199" t="s">
        <v>45</v>
      </c>
      <c r="G1199">
        <v>81278.95</v>
      </c>
      <c r="H1199">
        <v>287864.82</v>
      </c>
      <c r="I1199">
        <v>686</v>
      </c>
      <c r="J1199">
        <v>152800.28</v>
      </c>
      <c r="K1199" t="s">
        <v>38</v>
      </c>
      <c r="L1199">
        <v>37</v>
      </c>
      <c r="M1199" s="1">
        <v>43728</v>
      </c>
      <c r="N1199" t="s">
        <v>35</v>
      </c>
      <c r="O1199" t="str" cm="1">
        <f t="array" ref="O1199">_xlfn.IFS(L1199&lt;=15, "Low Engagement", L1199&lt;=35, "Active", L1199&lt;=60, "Highly Active", L1199&gt;60, "Power User")</f>
        <v>Highly Active</v>
      </c>
      <c r="P1199" t="str" cm="1">
        <f t="array" ref="P1199">_xlfn.IFS(B1199&lt;=25,"Youth",B1199&lt;=35,"Young Adult",B1199&lt;=50,"Adult",B1199&lt;=70,"Senior")</f>
        <v>Young Adult</v>
      </c>
      <c r="Q1199" t="str" cm="1">
        <f t="array" ref="Q1199">_xlfn.IFS(G1199&lt;10000,"Low Value",G1199&lt;=50000,"Mid Value",G1199&lt;=150000,"High Value",G1199&gt;150000,"Premium")</f>
        <v>High Value</v>
      </c>
      <c r="R1199" t="str" cm="1">
        <f t="array" ref="R1199">_xlfn.IFS(I1199&lt;500,"High Risk",I1199&lt;650,"Medium Risk",I1199&lt;750,"Low Risk",I1199&gt;=750,"Very Low Risk")</f>
        <v>Low Risk</v>
      </c>
    </row>
    <row r="1200" spans="1:18">
      <c r="A1200" t="s">
        <v>1232</v>
      </c>
      <c r="B1200">
        <v>64</v>
      </c>
      <c r="C1200" t="s">
        <v>22</v>
      </c>
      <c r="D1200" t="s">
        <v>29</v>
      </c>
      <c r="E1200" t="s">
        <v>27</v>
      </c>
      <c r="F1200" t="s">
        <v>33</v>
      </c>
      <c r="G1200">
        <v>146103.32999999999</v>
      </c>
      <c r="H1200">
        <v>68064.38</v>
      </c>
      <c r="I1200">
        <v>337</v>
      </c>
      <c r="J1200">
        <v>5673.11</v>
      </c>
      <c r="K1200" t="s">
        <v>25</v>
      </c>
      <c r="L1200">
        <v>34</v>
      </c>
      <c r="M1200" s="1">
        <v>44460</v>
      </c>
      <c r="N1200" t="s">
        <v>35</v>
      </c>
      <c r="O1200" t="str" cm="1">
        <f t="array" ref="O1200">_xlfn.IFS(L1200&lt;=15, "Low Engagement", L1200&lt;=35, "Active", L1200&lt;=60, "Highly Active", L1200&gt;60, "Power User")</f>
        <v>Active</v>
      </c>
      <c r="P1200" t="str" cm="1">
        <f t="array" ref="P1200">_xlfn.IFS(B1200&lt;=25,"Youth",B1200&lt;=35,"Young Adult",B1200&lt;=50,"Adult",B1200&lt;=70,"Senior")</f>
        <v>Senior</v>
      </c>
      <c r="Q1200" t="str" cm="1">
        <f t="array" ref="Q1200">_xlfn.IFS(G1200&lt;10000,"Low Value",G1200&lt;=50000,"Mid Value",G1200&lt;=150000,"High Value",G1200&gt;150000,"Premium")</f>
        <v>High Value</v>
      </c>
      <c r="R1200" t="str" cm="1">
        <f t="array" ref="R1200">_xlfn.IFS(I1200&lt;500,"High Risk",I1200&lt;650,"Medium Risk",I1200&lt;750,"Low Risk",I1200&gt;=750,"Very Low Risk")</f>
        <v>High Risk</v>
      </c>
    </row>
    <row r="1201" spans="1:18">
      <c r="A1201" t="s">
        <v>1233</v>
      </c>
      <c r="B1201">
        <v>46</v>
      </c>
      <c r="C1201" t="s">
        <v>22</v>
      </c>
      <c r="D1201" t="s">
        <v>29</v>
      </c>
      <c r="E1201" t="s">
        <v>27</v>
      </c>
      <c r="F1201" t="s">
        <v>45</v>
      </c>
      <c r="G1201">
        <v>56424.639999999999</v>
      </c>
      <c r="H1201">
        <v>107817.39</v>
      </c>
      <c r="I1201">
        <v>460</v>
      </c>
      <c r="J1201">
        <v>17692.71</v>
      </c>
      <c r="K1201" t="s">
        <v>19</v>
      </c>
      <c r="L1201">
        <v>16</v>
      </c>
      <c r="M1201" s="1">
        <v>44292</v>
      </c>
      <c r="N1201" t="s">
        <v>20</v>
      </c>
      <c r="O1201" t="str" cm="1">
        <f t="array" ref="O1201">_xlfn.IFS(L1201&lt;=15, "Low Engagement", L1201&lt;=35, "Active", L1201&lt;=60, "Highly Active", L1201&gt;60, "Power User")</f>
        <v>Active</v>
      </c>
      <c r="P1201" t="str" cm="1">
        <f t="array" ref="P1201">_xlfn.IFS(B1201&lt;=25,"Youth",B1201&lt;=35,"Young Adult",B1201&lt;=50,"Adult",B1201&lt;=70,"Senior")</f>
        <v>Adult</v>
      </c>
      <c r="Q1201" t="str" cm="1">
        <f t="array" ref="Q1201">_xlfn.IFS(G1201&lt;10000,"Low Value",G1201&lt;=50000,"Mid Value",G1201&lt;=150000,"High Value",G1201&gt;150000,"Premium")</f>
        <v>High Value</v>
      </c>
      <c r="R1201" t="str" cm="1">
        <f t="array" ref="R1201">_xlfn.IFS(I1201&lt;500,"High Risk",I1201&lt;650,"Medium Risk",I1201&lt;750,"Low Risk",I1201&gt;=750,"Very Low Risk")</f>
        <v>High Risk</v>
      </c>
    </row>
    <row r="1202" spans="1:18">
      <c r="A1202" t="s">
        <v>1234</v>
      </c>
      <c r="B1202">
        <v>50</v>
      </c>
      <c r="C1202" t="s">
        <v>22</v>
      </c>
      <c r="D1202" t="s">
        <v>37</v>
      </c>
      <c r="E1202" t="s">
        <v>17</v>
      </c>
      <c r="F1202" t="s">
        <v>33</v>
      </c>
      <c r="G1202">
        <v>94184.36</v>
      </c>
      <c r="H1202">
        <v>52126.07</v>
      </c>
      <c r="I1202">
        <v>761</v>
      </c>
      <c r="J1202">
        <v>458007.41</v>
      </c>
      <c r="K1202" t="s">
        <v>25</v>
      </c>
      <c r="L1202">
        <v>45</v>
      </c>
      <c r="M1202" s="1">
        <v>43856</v>
      </c>
      <c r="N1202" t="s">
        <v>35</v>
      </c>
      <c r="O1202" t="str" cm="1">
        <f t="array" ref="O1202">_xlfn.IFS(L1202&lt;=15, "Low Engagement", L1202&lt;=35, "Active", L1202&lt;=60, "Highly Active", L1202&gt;60, "Power User")</f>
        <v>Highly Active</v>
      </c>
      <c r="P1202" t="str" cm="1">
        <f t="array" ref="P1202">_xlfn.IFS(B1202&lt;=25,"Youth",B1202&lt;=35,"Young Adult",B1202&lt;=50,"Adult",B1202&lt;=70,"Senior")</f>
        <v>Adult</v>
      </c>
      <c r="Q1202" t="str" cm="1">
        <f t="array" ref="Q1202">_xlfn.IFS(G1202&lt;10000,"Low Value",G1202&lt;=50000,"Mid Value",G1202&lt;=150000,"High Value",G1202&gt;150000,"Premium")</f>
        <v>High Value</v>
      </c>
      <c r="R1202" t="str" cm="1">
        <f t="array" ref="R1202">_xlfn.IFS(I1202&lt;500,"High Risk",I1202&lt;650,"Medium Risk",I1202&lt;750,"Low Risk",I1202&gt;=750,"Very Low Risk")</f>
        <v>Very Low Risk</v>
      </c>
    </row>
    <row r="1203" spans="1:18">
      <c r="A1203" t="s">
        <v>1235</v>
      </c>
      <c r="B1203">
        <v>69</v>
      </c>
      <c r="C1203" t="s">
        <v>15</v>
      </c>
      <c r="D1203" t="s">
        <v>29</v>
      </c>
      <c r="E1203" t="s">
        <v>27</v>
      </c>
      <c r="F1203" t="s">
        <v>45</v>
      </c>
      <c r="G1203">
        <v>303184.67</v>
      </c>
      <c r="H1203">
        <v>132557.99</v>
      </c>
      <c r="I1203">
        <v>748</v>
      </c>
      <c r="J1203">
        <v>61631.9</v>
      </c>
      <c r="K1203" t="s">
        <v>25</v>
      </c>
      <c r="L1203">
        <v>51</v>
      </c>
      <c r="M1203" s="1">
        <v>44070</v>
      </c>
      <c r="N1203" t="s">
        <v>20</v>
      </c>
      <c r="O1203" t="str" cm="1">
        <f t="array" ref="O1203">_xlfn.IFS(L1203&lt;=15, "Low Engagement", L1203&lt;=35, "Active", L1203&lt;=60, "Highly Active", L1203&gt;60, "Power User")</f>
        <v>Highly Active</v>
      </c>
      <c r="P1203" t="str" cm="1">
        <f t="array" ref="P1203">_xlfn.IFS(B1203&lt;=25,"Youth",B1203&lt;=35,"Young Adult",B1203&lt;=50,"Adult",B1203&lt;=70,"Senior")</f>
        <v>Senior</v>
      </c>
      <c r="Q1203" t="str" cm="1">
        <f t="array" ref="Q1203">_xlfn.IFS(G1203&lt;10000,"Low Value",G1203&lt;=50000,"Mid Value",G1203&lt;=150000,"High Value",G1203&gt;150000,"Premium")</f>
        <v>Premium</v>
      </c>
      <c r="R1203" t="str" cm="1">
        <f t="array" ref="R1203">_xlfn.IFS(I1203&lt;500,"High Risk",I1203&lt;650,"Medium Risk",I1203&lt;750,"Low Risk",I1203&gt;=750,"Very Low Risk")</f>
        <v>Low Risk</v>
      </c>
    </row>
    <row r="1204" spans="1:18">
      <c r="A1204" t="s">
        <v>1236</v>
      </c>
      <c r="B1204">
        <v>47</v>
      </c>
      <c r="C1204" t="s">
        <v>22</v>
      </c>
      <c r="D1204" t="s">
        <v>41</v>
      </c>
      <c r="E1204" t="s">
        <v>27</v>
      </c>
      <c r="F1204" t="s">
        <v>18</v>
      </c>
      <c r="G1204">
        <v>14336.86</v>
      </c>
      <c r="H1204">
        <v>93826.69</v>
      </c>
      <c r="I1204">
        <v>416</v>
      </c>
      <c r="J1204">
        <v>19512.37</v>
      </c>
      <c r="K1204" t="s">
        <v>19</v>
      </c>
      <c r="L1204">
        <v>41</v>
      </c>
      <c r="M1204" s="1">
        <v>44234</v>
      </c>
      <c r="N1204" t="s">
        <v>20</v>
      </c>
      <c r="O1204" t="str" cm="1">
        <f t="array" ref="O1204">_xlfn.IFS(L1204&lt;=15, "Low Engagement", L1204&lt;=35, "Active", L1204&lt;=60, "Highly Active", L1204&gt;60, "Power User")</f>
        <v>Highly Active</v>
      </c>
      <c r="P1204" t="str" cm="1">
        <f t="array" ref="P1204">_xlfn.IFS(B1204&lt;=25,"Youth",B1204&lt;=35,"Young Adult",B1204&lt;=50,"Adult",B1204&lt;=70,"Senior")</f>
        <v>Adult</v>
      </c>
      <c r="Q1204" t="str" cm="1">
        <f t="array" ref="Q1204">_xlfn.IFS(G1204&lt;10000,"Low Value",G1204&lt;=50000,"Mid Value",G1204&lt;=150000,"High Value",G1204&gt;150000,"Premium")</f>
        <v>Mid Value</v>
      </c>
      <c r="R1204" t="str" cm="1">
        <f t="array" ref="R1204">_xlfn.IFS(I1204&lt;500,"High Risk",I1204&lt;650,"Medium Risk",I1204&lt;750,"Low Risk",I1204&gt;=750,"Very Low Risk")</f>
        <v>High Risk</v>
      </c>
    </row>
    <row r="1205" spans="1:18">
      <c r="A1205" t="s">
        <v>1237</v>
      </c>
      <c r="B1205">
        <v>56</v>
      </c>
      <c r="C1205" t="s">
        <v>22</v>
      </c>
      <c r="D1205" t="s">
        <v>29</v>
      </c>
      <c r="E1205" t="s">
        <v>24</v>
      </c>
      <c r="F1205" t="s">
        <v>33</v>
      </c>
      <c r="G1205">
        <v>31128.240000000002</v>
      </c>
      <c r="H1205">
        <v>7063.47</v>
      </c>
      <c r="I1205">
        <v>540</v>
      </c>
      <c r="J1205">
        <v>44256.14</v>
      </c>
      <c r="K1205" t="s">
        <v>38</v>
      </c>
      <c r="L1205">
        <v>47</v>
      </c>
      <c r="M1205" s="1">
        <v>44188</v>
      </c>
      <c r="N1205" t="s">
        <v>20</v>
      </c>
      <c r="O1205" t="str" cm="1">
        <f t="array" ref="O1205">_xlfn.IFS(L1205&lt;=15, "Low Engagement", L1205&lt;=35, "Active", L1205&lt;=60, "Highly Active", L1205&gt;60, "Power User")</f>
        <v>Highly Active</v>
      </c>
      <c r="P1205" t="str" cm="1">
        <f t="array" ref="P1205">_xlfn.IFS(B1205&lt;=25,"Youth",B1205&lt;=35,"Young Adult",B1205&lt;=50,"Adult",B1205&lt;=70,"Senior")</f>
        <v>Senior</v>
      </c>
      <c r="Q1205" t="str" cm="1">
        <f t="array" ref="Q1205">_xlfn.IFS(G1205&lt;10000,"Low Value",G1205&lt;=50000,"Mid Value",G1205&lt;=150000,"High Value",G1205&gt;150000,"Premium")</f>
        <v>Mid Value</v>
      </c>
      <c r="R1205" t="str" cm="1">
        <f t="array" ref="R1205">_xlfn.IFS(I1205&lt;500,"High Risk",I1205&lt;650,"Medium Risk",I1205&lt;750,"Low Risk",I1205&gt;=750,"Very Low Risk")</f>
        <v>Medium Risk</v>
      </c>
    </row>
    <row r="1206" spans="1:18">
      <c r="A1206" t="s">
        <v>1238</v>
      </c>
      <c r="B1206">
        <v>44</v>
      </c>
      <c r="C1206" t="s">
        <v>15</v>
      </c>
      <c r="D1206" t="s">
        <v>41</v>
      </c>
      <c r="E1206" t="s">
        <v>27</v>
      </c>
      <c r="F1206" t="s">
        <v>18</v>
      </c>
      <c r="G1206">
        <v>79475.070000000007</v>
      </c>
      <c r="H1206">
        <v>170586.07</v>
      </c>
      <c r="I1206">
        <v>325</v>
      </c>
      <c r="J1206">
        <v>22025.99</v>
      </c>
      <c r="K1206" t="s">
        <v>19</v>
      </c>
      <c r="L1206">
        <v>32</v>
      </c>
      <c r="M1206" s="1">
        <v>43805</v>
      </c>
      <c r="N1206" t="s">
        <v>20</v>
      </c>
      <c r="O1206" t="str" cm="1">
        <f t="array" ref="O1206">_xlfn.IFS(L1206&lt;=15, "Low Engagement", L1206&lt;=35, "Active", L1206&lt;=60, "Highly Active", L1206&gt;60, "Power User")</f>
        <v>Active</v>
      </c>
      <c r="P1206" t="str" cm="1">
        <f t="array" ref="P1206">_xlfn.IFS(B1206&lt;=25,"Youth",B1206&lt;=35,"Young Adult",B1206&lt;=50,"Adult",B1206&lt;=70,"Senior")</f>
        <v>Adult</v>
      </c>
      <c r="Q1206" t="str" cm="1">
        <f t="array" ref="Q1206">_xlfn.IFS(G1206&lt;10000,"Low Value",G1206&lt;=50000,"Mid Value",G1206&lt;=150000,"High Value",G1206&gt;150000,"Premium")</f>
        <v>High Value</v>
      </c>
      <c r="R1206" t="str" cm="1">
        <f t="array" ref="R1206">_xlfn.IFS(I1206&lt;500,"High Risk",I1206&lt;650,"Medium Risk",I1206&lt;750,"Low Risk",I1206&gt;=750,"Very Low Risk")</f>
        <v>High Risk</v>
      </c>
    </row>
    <row r="1207" spans="1:18">
      <c r="A1207" t="s">
        <v>1239</v>
      </c>
      <c r="B1207">
        <v>53</v>
      </c>
      <c r="C1207" t="s">
        <v>22</v>
      </c>
      <c r="D1207" t="s">
        <v>37</v>
      </c>
      <c r="E1207" t="s">
        <v>17</v>
      </c>
      <c r="F1207" t="s">
        <v>33</v>
      </c>
      <c r="G1207">
        <v>134258.74</v>
      </c>
      <c r="H1207">
        <v>22677.279999999999</v>
      </c>
      <c r="I1207">
        <v>597</v>
      </c>
      <c r="J1207">
        <v>51956.73</v>
      </c>
      <c r="K1207" t="s">
        <v>38</v>
      </c>
      <c r="L1207">
        <v>38</v>
      </c>
      <c r="M1207" s="1">
        <v>43972</v>
      </c>
      <c r="N1207" t="s">
        <v>20</v>
      </c>
      <c r="O1207" t="str" cm="1">
        <f t="array" ref="O1207">_xlfn.IFS(L1207&lt;=15, "Low Engagement", L1207&lt;=35, "Active", L1207&lt;=60, "Highly Active", L1207&gt;60, "Power User")</f>
        <v>Highly Active</v>
      </c>
      <c r="P1207" t="str" cm="1">
        <f t="array" ref="P1207">_xlfn.IFS(B1207&lt;=25,"Youth",B1207&lt;=35,"Young Adult",B1207&lt;=50,"Adult",B1207&lt;=70,"Senior")</f>
        <v>Senior</v>
      </c>
      <c r="Q1207" t="str" cm="1">
        <f t="array" ref="Q1207">_xlfn.IFS(G1207&lt;10000,"Low Value",G1207&lt;=50000,"Mid Value",G1207&lt;=150000,"High Value",G1207&gt;150000,"Premium")</f>
        <v>High Value</v>
      </c>
      <c r="R1207" t="str" cm="1">
        <f t="array" ref="R1207">_xlfn.IFS(I1207&lt;500,"High Risk",I1207&lt;650,"Medium Risk",I1207&lt;750,"Low Risk",I1207&gt;=750,"Very Low Risk")</f>
        <v>Medium Risk</v>
      </c>
    </row>
    <row r="1208" spans="1:18">
      <c r="A1208" t="s">
        <v>1240</v>
      </c>
      <c r="B1208">
        <v>46</v>
      </c>
      <c r="C1208" t="s">
        <v>15</v>
      </c>
      <c r="D1208" t="s">
        <v>23</v>
      </c>
      <c r="E1208" t="s">
        <v>27</v>
      </c>
      <c r="F1208" t="s">
        <v>31</v>
      </c>
      <c r="G1208">
        <v>60188.31</v>
      </c>
      <c r="H1208">
        <v>165650.95000000001</v>
      </c>
      <c r="I1208">
        <v>453</v>
      </c>
      <c r="J1208">
        <v>45941.19</v>
      </c>
      <c r="K1208" t="s">
        <v>19</v>
      </c>
      <c r="L1208">
        <v>40</v>
      </c>
      <c r="M1208" s="1">
        <v>44628</v>
      </c>
      <c r="N1208" t="s">
        <v>20</v>
      </c>
      <c r="O1208" t="str" cm="1">
        <f t="array" ref="O1208">_xlfn.IFS(L1208&lt;=15, "Low Engagement", L1208&lt;=35, "Active", L1208&lt;=60, "Highly Active", L1208&gt;60, "Power User")</f>
        <v>Highly Active</v>
      </c>
      <c r="P1208" t="str" cm="1">
        <f t="array" ref="P1208">_xlfn.IFS(B1208&lt;=25,"Youth",B1208&lt;=35,"Young Adult",B1208&lt;=50,"Adult",B1208&lt;=70,"Senior")</f>
        <v>Adult</v>
      </c>
      <c r="Q1208" t="str" cm="1">
        <f t="array" ref="Q1208">_xlfn.IFS(G1208&lt;10000,"Low Value",G1208&lt;=50000,"Mid Value",G1208&lt;=150000,"High Value",G1208&gt;150000,"Premium")</f>
        <v>High Value</v>
      </c>
      <c r="R1208" t="str" cm="1">
        <f t="array" ref="R1208">_xlfn.IFS(I1208&lt;500,"High Risk",I1208&lt;650,"Medium Risk",I1208&lt;750,"Low Risk",I1208&gt;=750,"Very Low Risk")</f>
        <v>High Risk</v>
      </c>
    </row>
    <row r="1209" spans="1:18">
      <c r="A1209" t="s">
        <v>1241</v>
      </c>
      <c r="B1209">
        <v>55</v>
      </c>
      <c r="C1209" t="s">
        <v>22</v>
      </c>
      <c r="D1209" t="s">
        <v>37</v>
      </c>
      <c r="E1209" t="s">
        <v>24</v>
      </c>
      <c r="F1209" t="s">
        <v>45</v>
      </c>
      <c r="G1209">
        <v>247083.78</v>
      </c>
      <c r="H1209">
        <v>11428.97</v>
      </c>
      <c r="I1209">
        <v>767</v>
      </c>
      <c r="J1209">
        <v>55646.69</v>
      </c>
      <c r="K1209" t="s">
        <v>25</v>
      </c>
      <c r="L1209">
        <v>56</v>
      </c>
      <c r="M1209" s="1">
        <v>44228</v>
      </c>
      <c r="N1209" t="s">
        <v>20</v>
      </c>
      <c r="O1209" t="str" cm="1">
        <f t="array" ref="O1209">_xlfn.IFS(L1209&lt;=15, "Low Engagement", L1209&lt;=35, "Active", L1209&lt;=60, "Highly Active", L1209&gt;60, "Power User")</f>
        <v>Highly Active</v>
      </c>
      <c r="P1209" t="str" cm="1">
        <f t="array" ref="P1209">_xlfn.IFS(B1209&lt;=25,"Youth",B1209&lt;=35,"Young Adult",B1209&lt;=50,"Adult",B1209&lt;=70,"Senior")</f>
        <v>Senior</v>
      </c>
      <c r="Q1209" t="str" cm="1">
        <f t="array" ref="Q1209">_xlfn.IFS(G1209&lt;10000,"Low Value",G1209&lt;=50000,"Mid Value",G1209&lt;=150000,"High Value",G1209&gt;150000,"Premium")</f>
        <v>Premium</v>
      </c>
      <c r="R1209" t="str" cm="1">
        <f t="array" ref="R1209">_xlfn.IFS(I1209&lt;500,"High Risk",I1209&lt;650,"Medium Risk",I1209&lt;750,"Low Risk",I1209&gt;=750,"Very Low Risk")</f>
        <v>Very Low Risk</v>
      </c>
    </row>
    <row r="1210" spans="1:18">
      <c r="A1210" t="s">
        <v>1242</v>
      </c>
      <c r="B1210">
        <v>50</v>
      </c>
      <c r="C1210" t="s">
        <v>15</v>
      </c>
      <c r="D1210" t="s">
        <v>23</v>
      </c>
      <c r="E1210" t="s">
        <v>17</v>
      </c>
      <c r="F1210" t="s">
        <v>31</v>
      </c>
      <c r="G1210">
        <v>74224.03</v>
      </c>
      <c r="H1210">
        <v>296107.58</v>
      </c>
      <c r="I1210">
        <v>348</v>
      </c>
      <c r="J1210">
        <v>18914.349999999999</v>
      </c>
      <c r="K1210" t="s">
        <v>19</v>
      </c>
      <c r="L1210">
        <v>46</v>
      </c>
      <c r="M1210" s="1">
        <v>43778</v>
      </c>
      <c r="N1210" t="s">
        <v>20</v>
      </c>
      <c r="O1210" t="str" cm="1">
        <f t="array" ref="O1210">_xlfn.IFS(L1210&lt;=15, "Low Engagement", L1210&lt;=35, "Active", L1210&lt;=60, "Highly Active", L1210&gt;60, "Power User")</f>
        <v>Highly Active</v>
      </c>
      <c r="P1210" t="str" cm="1">
        <f t="array" ref="P1210">_xlfn.IFS(B1210&lt;=25,"Youth",B1210&lt;=35,"Young Adult",B1210&lt;=50,"Adult",B1210&lt;=70,"Senior")</f>
        <v>Adult</v>
      </c>
      <c r="Q1210" t="str" cm="1">
        <f t="array" ref="Q1210">_xlfn.IFS(G1210&lt;10000,"Low Value",G1210&lt;=50000,"Mid Value",G1210&lt;=150000,"High Value",G1210&gt;150000,"Premium")</f>
        <v>High Value</v>
      </c>
      <c r="R1210" t="str" cm="1">
        <f t="array" ref="R1210">_xlfn.IFS(I1210&lt;500,"High Risk",I1210&lt;650,"Medium Risk",I1210&lt;750,"Low Risk",I1210&gt;=750,"Very Low Risk")</f>
        <v>High Risk</v>
      </c>
    </row>
    <row r="1211" spans="1:18">
      <c r="A1211" t="s">
        <v>1243</v>
      </c>
      <c r="B1211">
        <v>54</v>
      </c>
      <c r="C1211" t="s">
        <v>15</v>
      </c>
      <c r="D1211" t="s">
        <v>41</v>
      </c>
      <c r="E1211" t="s">
        <v>27</v>
      </c>
      <c r="F1211" t="s">
        <v>18</v>
      </c>
      <c r="G1211">
        <v>8182.15</v>
      </c>
      <c r="H1211">
        <v>130205.35</v>
      </c>
      <c r="I1211">
        <v>345</v>
      </c>
      <c r="J1211">
        <v>26109.63</v>
      </c>
      <c r="K1211" t="s">
        <v>19</v>
      </c>
      <c r="L1211">
        <v>5</v>
      </c>
      <c r="M1211" s="1">
        <v>43821</v>
      </c>
      <c r="N1211" t="s">
        <v>20</v>
      </c>
      <c r="O1211" t="str" cm="1">
        <f t="array" ref="O1211">_xlfn.IFS(L1211&lt;=15, "Low Engagement", L1211&lt;=35, "Active", L1211&lt;=60, "Highly Active", L1211&gt;60, "Power User")</f>
        <v>Low Engagement</v>
      </c>
      <c r="P1211" t="str" cm="1">
        <f t="array" ref="P1211">_xlfn.IFS(B1211&lt;=25,"Youth",B1211&lt;=35,"Young Adult",B1211&lt;=50,"Adult",B1211&lt;=70,"Senior")</f>
        <v>Senior</v>
      </c>
      <c r="Q1211" t="str" cm="1">
        <f t="array" ref="Q1211">_xlfn.IFS(G1211&lt;10000,"Low Value",G1211&lt;=50000,"Mid Value",G1211&lt;=150000,"High Value",G1211&gt;150000,"Premium")</f>
        <v>Low Value</v>
      </c>
      <c r="R1211" t="str" cm="1">
        <f t="array" ref="R1211">_xlfn.IFS(I1211&lt;500,"High Risk",I1211&lt;650,"Medium Risk",I1211&lt;750,"Low Risk",I1211&gt;=750,"Very Low Risk")</f>
        <v>High Risk</v>
      </c>
    </row>
    <row r="1212" spans="1:18">
      <c r="A1212" t="s">
        <v>1244</v>
      </c>
      <c r="B1212">
        <v>44</v>
      </c>
      <c r="C1212" t="s">
        <v>22</v>
      </c>
      <c r="D1212" t="s">
        <v>16</v>
      </c>
      <c r="E1212" t="s">
        <v>17</v>
      </c>
      <c r="F1212" t="s">
        <v>18</v>
      </c>
      <c r="G1212">
        <v>67647.22</v>
      </c>
      <c r="H1212">
        <v>35506.160000000003</v>
      </c>
      <c r="I1212">
        <v>584</v>
      </c>
      <c r="J1212">
        <v>107845.02</v>
      </c>
      <c r="K1212" t="s">
        <v>25</v>
      </c>
      <c r="L1212">
        <v>17</v>
      </c>
      <c r="M1212" s="1">
        <v>44540</v>
      </c>
      <c r="N1212" t="s">
        <v>20</v>
      </c>
      <c r="O1212" t="str" cm="1">
        <f t="array" ref="O1212">_xlfn.IFS(L1212&lt;=15, "Low Engagement", L1212&lt;=35, "Active", L1212&lt;=60, "Highly Active", L1212&gt;60, "Power User")</f>
        <v>Active</v>
      </c>
      <c r="P1212" t="str" cm="1">
        <f t="array" ref="P1212">_xlfn.IFS(B1212&lt;=25,"Youth",B1212&lt;=35,"Young Adult",B1212&lt;=50,"Adult",B1212&lt;=70,"Senior")</f>
        <v>Adult</v>
      </c>
      <c r="Q1212" t="str" cm="1">
        <f t="array" ref="Q1212">_xlfn.IFS(G1212&lt;10000,"Low Value",G1212&lt;=50000,"Mid Value",G1212&lt;=150000,"High Value",G1212&gt;150000,"Premium")</f>
        <v>High Value</v>
      </c>
      <c r="R1212" t="str" cm="1">
        <f t="array" ref="R1212">_xlfn.IFS(I1212&lt;500,"High Risk",I1212&lt;650,"Medium Risk",I1212&lt;750,"Low Risk",I1212&gt;=750,"Very Low Risk")</f>
        <v>Medium Risk</v>
      </c>
    </row>
    <row r="1213" spans="1:18">
      <c r="A1213" t="s">
        <v>1245</v>
      </c>
      <c r="B1213">
        <v>50</v>
      </c>
      <c r="C1213" t="s">
        <v>22</v>
      </c>
      <c r="D1213" t="s">
        <v>23</v>
      </c>
      <c r="E1213" t="s">
        <v>27</v>
      </c>
      <c r="F1213" t="s">
        <v>33</v>
      </c>
      <c r="G1213">
        <v>125527.01</v>
      </c>
      <c r="H1213">
        <v>38609.71</v>
      </c>
      <c r="I1213">
        <v>381</v>
      </c>
      <c r="J1213">
        <v>25951.8</v>
      </c>
      <c r="K1213" t="s">
        <v>19</v>
      </c>
      <c r="L1213">
        <v>22</v>
      </c>
      <c r="M1213" s="1">
        <v>44030</v>
      </c>
      <c r="N1213" t="s">
        <v>20</v>
      </c>
      <c r="O1213" t="str" cm="1">
        <f t="array" ref="O1213">_xlfn.IFS(L1213&lt;=15, "Low Engagement", L1213&lt;=35, "Active", L1213&lt;=60, "Highly Active", L1213&gt;60, "Power User")</f>
        <v>Active</v>
      </c>
      <c r="P1213" t="str" cm="1">
        <f t="array" ref="P1213">_xlfn.IFS(B1213&lt;=25,"Youth",B1213&lt;=35,"Young Adult",B1213&lt;=50,"Adult",B1213&lt;=70,"Senior")</f>
        <v>Adult</v>
      </c>
      <c r="Q1213" t="str" cm="1">
        <f t="array" ref="Q1213">_xlfn.IFS(G1213&lt;10000,"Low Value",G1213&lt;=50000,"Mid Value",G1213&lt;=150000,"High Value",G1213&gt;150000,"Premium")</f>
        <v>High Value</v>
      </c>
      <c r="R1213" t="str" cm="1">
        <f t="array" ref="R1213">_xlfn.IFS(I1213&lt;500,"High Risk",I1213&lt;650,"Medium Risk",I1213&lt;750,"Low Risk",I1213&gt;=750,"Very Low Risk")</f>
        <v>High Risk</v>
      </c>
    </row>
    <row r="1214" spans="1:18">
      <c r="A1214" t="s">
        <v>1246</v>
      </c>
      <c r="B1214">
        <v>21</v>
      </c>
      <c r="C1214" t="s">
        <v>22</v>
      </c>
      <c r="D1214" t="s">
        <v>16</v>
      </c>
      <c r="E1214" t="s">
        <v>24</v>
      </c>
      <c r="F1214" t="s">
        <v>33</v>
      </c>
      <c r="G1214">
        <v>52683.11</v>
      </c>
      <c r="H1214">
        <v>17663.060000000001</v>
      </c>
      <c r="I1214">
        <v>343</v>
      </c>
      <c r="J1214">
        <v>37337.07</v>
      </c>
      <c r="K1214" t="s">
        <v>19</v>
      </c>
      <c r="L1214">
        <v>39</v>
      </c>
      <c r="M1214" s="1">
        <v>43655</v>
      </c>
      <c r="N1214" t="s">
        <v>20</v>
      </c>
      <c r="O1214" t="str" cm="1">
        <f t="array" ref="O1214">_xlfn.IFS(L1214&lt;=15, "Low Engagement", L1214&lt;=35, "Active", L1214&lt;=60, "Highly Active", L1214&gt;60, "Power User")</f>
        <v>Highly Active</v>
      </c>
      <c r="P1214" t="str" cm="1">
        <f t="array" ref="P1214">_xlfn.IFS(B1214&lt;=25,"Youth",B1214&lt;=35,"Young Adult",B1214&lt;=50,"Adult",B1214&lt;=70,"Senior")</f>
        <v>Youth</v>
      </c>
      <c r="Q1214" t="str" cm="1">
        <f t="array" ref="Q1214">_xlfn.IFS(G1214&lt;10000,"Low Value",G1214&lt;=50000,"Mid Value",G1214&lt;=150000,"High Value",G1214&gt;150000,"Premium")</f>
        <v>High Value</v>
      </c>
      <c r="R1214" t="str" cm="1">
        <f t="array" ref="R1214">_xlfn.IFS(I1214&lt;500,"High Risk",I1214&lt;650,"Medium Risk",I1214&lt;750,"Low Risk",I1214&gt;=750,"Very Low Risk")</f>
        <v>High Risk</v>
      </c>
    </row>
    <row r="1215" spans="1:18">
      <c r="A1215" t="s">
        <v>1247</v>
      </c>
      <c r="B1215">
        <v>39</v>
      </c>
      <c r="C1215" t="s">
        <v>15</v>
      </c>
      <c r="D1215" t="s">
        <v>41</v>
      </c>
      <c r="E1215" t="s">
        <v>24</v>
      </c>
      <c r="F1215" t="s">
        <v>18</v>
      </c>
      <c r="G1215">
        <v>99027.4</v>
      </c>
      <c r="H1215">
        <v>16824.28</v>
      </c>
      <c r="I1215">
        <v>572</v>
      </c>
      <c r="J1215">
        <v>37068</v>
      </c>
      <c r="K1215" t="s">
        <v>25</v>
      </c>
      <c r="L1215">
        <v>41</v>
      </c>
      <c r="M1215" s="1">
        <v>43728</v>
      </c>
      <c r="N1215" t="s">
        <v>20</v>
      </c>
      <c r="O1215" t="str" cm="1">
        <f t="array" ref="O1215">_xlfn.IFS(L1215&lt;=15, "Low Engagement", L1215&lt;=35, "Active", L1215&lt;=60, "Highly Active", L1215&gt;60, "Power User")</f>
        <v>Highly Active</v>
      </c>
      <c r="P1215" t="str" cm="1">
        <f t="array" ref="P1215">_xlfn.IFS(B1215&lt;=25,"Youth",B1215&lt;=35,"Young Adult",B1215&lt;=50,"Adult",B1215&lt;=70,"Senior")</f>
        <v>Adult</v>
      </c>
      <c r="Q1215" t="str" cm="1">
        <f t="array" ref="Q1215">_xlfn.IFS(G1215&lt;10000,"Low Value",G1215&lt;=50000,"Mid Value",G1215&lt;=150000,"High Value",G1215&gt;150000,"Premium")</f>
        <v>High Value</v>
      </c>
      <c r="R1215" t="str" cm="1">
        <f t="array" ref="R1215">_xlfn.IFS(I1215&lt;500,"High Risk",I1215&lt;650,"Medium Risk",I1215&lt;750,"Low Risk",I1215&gt;=750,"Very Low Risk")</f>
        <v>Medium Risk</v>
      </c>
    </row>
    <row r="1216" spans="1:18">
      <c r="A1216" t="s">
        <v>1248</v>
      </c>
      <c r="B1216">
        <v>19</v>
      </c>
      <c r="C1216" t="s">
        <v>15</v>
      </c>
      <c r="D1216" t="s">
        <v>23</v>
      </c>
      <c r="E1216" t="s">
        <v>27</v>
      </c>
      <c r="F1216" t="s">
        <v>33</v>
      </c>
      <c r="G1216">
        <v>20619.22</v>
      </c>
      <c r="H1216">
        <v>88801.31</v>
      </c>
      <c r="I1216">
        <v>693</v>
      </c>
      <c r="J1216">
        <v>156861.78</v>
      </c>
      <c r="K1216" t="s">
        <v>25</v>
      </c>
      <c r="L1216">
        <v>48</v>
      </c>
      <c r="M1216" s="1">
        <v>43615</v>
      </c>
      <c r="N1216" t="s">
        <v>20</v>
      </c>
      <c r="O1216" t="str" cm="1">
        <f t="array" ref="O1216">_xlfn.IFS(L1216&lt;=15, "Low Engagement", L1216&lt;=35, "Active", L1216&lt;=60, "Highly Active", L1216&gt;60, "Power User")</f>
        <v>Highly Active</v>
      </c>
      <c r="P1216" t="str" cm="1">
        <f t="array" ref="P1216">_xlfn.IFS(B1216&lt;=25,"Youth",B1216&lt;=35,"Young Adult",B1216&lt;=50,"Adult",B1216&lt;=70,"Senior")</f>
        <v>Youth</v>
      </c>
      <c r="Q1216" t="str" cm="1">
        <f t="array" ref="Q1216">_xlfn.IFS(G1216&lt;10000,"Low Value",G1216&lt;=50000,"Mid Value",G1216&lt;=150000,"High Value",G1216&gt;150000,"Premium")</f>
        <v>Mid Value</v>
      </c>
      <c r="R1216" t="str" cm="1">
        <f t="array" ref="R1216">_xlfn.IFS(I1216&lt;500,"High Risk",I1216&lt;650,"Medium Risk",I1216&lt;750,"Low Risk",I1216&gt;=750,"Very Low Risk")</f>
        <v>Low Risk</v>
      </c>
    </row>
    <row r="1217" spans="1:18">
      <c r="A1217" t="s">
        <v>1249</v>
      </c>
      <c r="B1217">
        <v>27</v>
      </c>
      <c r="C1217" t="s">
        <v>15</v>
      </c>
      <c r="D1217" t="s">
        <v>29</v>
      </c>
      <c r="E1217" t="s">
        <v>27</v>
      </c>
      <c r="F1217" t="s">
        <v>33</v>
      </c>
      <c r="G1217">
        <v>102650.7</v>
      </c>
      <c r="H1217">
        <v>135065.51999999999</v>
      </c>
      <c r="I1217">
        <v>357</v>
      </c>
      <c r="J1217">
        <v>31462.46</v>
      </c>
      <c r="K1217" t="s">
        <v>25</v>
      </c>
      <c r="L1217">
        <v>18</v>
      </c>
      <c r="M1217" s="1">
        <v>43573</v>
      </c>
      <c r="N1217" t="s">
        <v>20</v>
      </c>
      <c r="O1217" t="str" cm="1">
        <f t="array" ref="O1217">_xlfn.IFS(L1217&lt;=15, "Low Engagement", L1217&lt;=35, "Active", L1217&lt;=60, "Highly Active", L1217&gt;60, "Power User")</f>
        <v>Active</v>
      </c>
      <c r="P1217" t="str" cm="1">
        <f t="array" ref="P1217">_xlfn.IFS(B1217&lt;=25,"Youth",B1217&lt;=35,"Young Adult",B1217&lt;=50,"Adult",B1217&lt;=70,"Senior")</f>
        <v>Young Adult</v>
      </c>
      <c r="Q1217" t="str" cm="1">
        <f t="array" ref="Q1217">_xlfn.IFS(G1217&lt;10000,"Low Value",G1217&lt;=50000,"Mid Value",G1217&lt;=150000,"High Value",G1217&gt;150000,"Premium")</f>
        <v>High Value</v>
      </c>
      <c r="R1217" t="str" cm="1">
        <f t="array" ref="R1217">_xlfn.IFS(I1217&lt;500,"High Risk",I1217&lt;650,"Medium Risk",I1217&lt;750,"Low Risk",I1217&gt;=750,"Very Low Risk")</f>
        <v>High Risk</v>
      </c>
    </row>
    <row r="1218" spans="1:18">
      <c r="A1218" t="s">
        <v>1250</v>
      </c>
      <c r="B1218">
        <v>22</v>
      </c>
      <c r="C1218" t="s">
        <v>22</v>
      </c>
      <c r="D1218" t="s">
        <v>16</v>
      </c>
      <c r="E1218" t="s">
        <v>27</v>
      </c>
      <c r="F1218" t="s">
        <v>31</v>
      </c>
      <c r="G1218">
        <v>92404.46</v>
      </c>
      <c r="H1218">
        <v>113230.53</v>
      </c>
      <c r="I1218">
        <v>300</v>
      </c>
      <c r="J1218">
        <v>34031.17</v>
      </c>
      <c r="K1218" t="s">
        <v>19</v>
      </c>
      <c r="L1218">
        <v>28</v>
      </c>
      <c r="M1218" s="1">
        <v>43348</v>
      </c>
      <c r="N1218" t="s">
        <v>35</v>
      </c>
      <c r="O1218" t="str" cm="1">
        <f t="array" ref="O1218">_xlfn.IFS(L1218&lt;=15, "Low Engagement", L1218&lt;=35, "Active", L1218&lt;=60, "Highly Active", L1218&gt;60, "Power User")</f>
        <v>Active</v>
      </c>
      <c r="P1218" t="str" cm="1">
        <f t="array" ref="P1218">_xlfn.IFS(B1218&lt;=25,"Youth",B1218&lt;=35,"Young Adult",B1218&lt;=50,"Adult",B1218&lt;=70,"Senior")</f>
        <v>Youth</v>
      </c>
      <c r="Q1218" t="str" cm="1">
        <f t="array" ref="Q1218">_xlfn.IFS(G1218&lt;10000,"Low Value",G1218&lt;=50000,"Mid Value",G1218&lt;=150000,"High Value",G1218&gt;150000,"Premium")</f>
        <v>High Value</v>
      </c>
      <c r="R1218" t="str" cm="1">
        <f t="array" ref="R1218">_xlfn.IFS(I1218&lt;500,"High Risk",I1218&lt;650,"Medium Risk",I1218&lt;750,"Low Risk",I1218&gt;=750,"Very Low Risk")</f>
        <v>High Risk</v>
      </c>
    </row>
    <row r="1219" spans="1:18">
      <c r="A1219" t="s">
        <v>1251</v>
      </c>
      <c r="B1219">
        <v>27</v>
      </c>
      <c r="C1219" t="s">
        <v>15</v>
      </c>
      <c r="D1219" t="s">
        <v>37</v>
      </c>
      <c r="E1219" t="s">
        <v>17</v>
      </c>
      <c r="F1219" t="s">
        <v>18</v>
      </c>
      <c r="G1219">
        <v>45213.59</v>
      </c>
      <c r="H1219">
        <v>290805.94</v>
      </c>
      <c r="I1219">
        <v>515</v>
      </c>
      <c r="J1219">
        <v>184716.18</v>
      </c>
      <c r="K1219" t="s">
        <v>25</v>
      </c>
      <c r="L1219">
        <v>13</v>
      </c>
      <c r="M1219" s="1">
        <v>44578</v>
      </c>
      <c r="N1219" t="s">
        <v>20</v>
      </c>
      <c r="O1219" t="str" cm="1">
        <f t="array" ref="O1219">_xlfn.IFS(L1219&lt;=15, "Low Engagement", L1219&lt;=35, "Active", L1219&lt;=60, "Highly Active", L1219&gt;60, "Power User")</f>
        <v>Low Engagement</v>
      </c>
      <c r="P1219" t="str" cm="1">
        <f t="array" ref="P1219">_xlfn.IFS(B1219&lt;=25,"Youth",B1219&lt;=35,"Young Adult",B1219&lt;=50,"Adult",B1219&lt;=70,"Senior")</f>
        <v>Young Adult</v>
      </c>
      <c r="Q1219" t="str" cm="1">
        <f t="array" ref="Q1219">_xlfn.IFS(G1219&lt;10000,"Low Value",G1219&lt;=50000,"Mid Value",G1219&lt;=150000,"High Value",G1219&gt;150000,"Premium")</f>
        <v>Mid Value</v>
      </c>
      <c r="R1219" t="str" cm="1">
        <f t="array" ref="R1219">_xlfn.IFS(I1219&lt;500,"High Risk",I1219&lt;650,"Medium Risk",I1219&lt;750,"Low Risk",I1219&gt;=750,"Very Low Risk")</f>
        <v>Medium Risk</v>
      </c>
    </row>
    <row r="1220" spans="1:18">
      <c r="A1220" t="s">
        <v>1252</v>
      </c>
      <c r="B1220">
        <v>50</v>
      </c>
      <c r="C1220" t="s">
        <v>15</v>
      </c>
      <c r="D1220" t="s">
        <v>29</v>
      </c>
      <c r="E1220" t="s">
        <v>27</v>
      </c>
      <c r="F1220" t="s">
        <v>33</v>
      </c>
      <c r="G1220">
        <v>74070.39</v>
      </c>
      <c r="H1220">
        <v>191493.35</v>
      </c>
      <c r="I1220">
        <v>616</v>
      </c>
      <c r="J1220">
        <v>62854.14</v>
      </c>
      <c r="K1220" t="s">
        <v>25</v>
      </c>
      <c r="L1220">
        <v>50</v>
      </c>
      <c r="M1220" s="1">
        <v>43495</v>
      </c>
      <c r="N1220" t="s">
        <v>20</v>
      </c>
      <c r="O1220" t="str" cm="1">
        <f t="array" ref="O1220">_xlfn.IFS(L1220&lt;=15, "Low Engagement", L1220&lt;=35, "Active", L1220&lt;=60, "Highly Active", L1220&gt;60, "Power User")</f>
        <v>Highly Active</v>
      </c>
      <c r="P1220" t="str" cm="1">
        <f t="array" ref="P1220">_xlfn.IFS(B1220&lt;=25,"Youth",B1220&lt;=35,"Young Adult",B1220&lt;=50,"Adult",B1220&lt;=70,"Senior")</f>
        <v>Adult</v>
      </c>
      <c r="Q1220" t="str" cm="1">
        <f t="array" ref="Q1220">_xlfn.IFS(G1220&lt;10000,"Low Value",G1220&lt;=50000,"Mid Value",G1220&lt;=150000,"High Value",G1220&gt;150000,"Premium")</f>
        <v>High Value</v>
      </c>
      <c r="R1220" t="str" cm="1">
        <f t="array" ref="R1220">_xlfn.IFS(I1220&lt;500,"High Risk",I1220&lt;650,"Medium Risk",I1220&lt;750,"Low Risk",I1220&gt;=750,"Very Low Risk")</f>
        <v>Medium Risk</v>
      </c>
    </row>
    <row r="1221" spans="1:18">
      <c r="A1221" t="s">
        <v>1253</v>
      </c>
      <c r="B1221">
        <v>55</v>
      </c>
      <c r="C1221" t="s">
        <v>22</v>
      </c>
      <c r="D1221" t="s">
        <v>23</v>
      </c>
      <c r="E1221" t="s">
        <v>27</v>
      </c>
      <c r="F1221" t="s">
        <v>31</v>
      </c>
      <c r="G1221">
        <v>55442.95</v>
      </c>
      <c r="H1221">
        <v>197252.63</v>
      </c>
      <c r="I1221">
        <v>527</v>
      </c>
      <c r="J1221">
        <v>170850.44</v>
      </c>
      <c r="K1221" t="s">
        <v>38</v>
      </c>
      <c r="L1221">
        <v>42</v>
      </c>
      <c r="M1221" s="1">
        <v>43747</v>
      </c>
      <c r="N1221" t="s">
        <v>20</v>
      </c>
      <c r="O1221" t="str" cm="1">
        <f t="array" ref="O1221">_xlfn.IFS(L1221&lt;=15, "Low Engagement", L1221&lt;=35, "Active", L1221&lt;=60, "Highly Active", L1221&gt;60, "Power User")</f>
        <v>Highly Active</v>
      </c>
      <c r="P1221" t="str" cm="1">
        <f t="array" ref="P1221">_xlfn.IFS(B1221&lt;=25,"Youth",B1221&lt;=35,"Young Adult",B1221&lt;=50,"Adult",B1221&lt;=70,"Senior")</f>
        <v>Senior</v>
      </c>
      <c r="Q1221" t="str" cm="1">
        <f t="array" ref="Q1221">_xlfn.IFS(G1221&lt;10000,"Low Value",G1221&lt;=50000,"Mid Value",G1221&lt;=150000,"High Value",G1221&gt;150000,"Premium")</f>
        <v>High Value</v>
      </c>
      <c r="R1221" t="str" cm="1">
        <f t="array" ref="R1221">_xlfn.IFS(I1221&lt;500,"High Risk",I1221&lt;650,"Medium Risk",I1221&lt;750,"Low Risk",I1221&gt;=750,"Very Low Risk")</f>
        <v>Medium Risk</v>
      </c>
    </row>
    <row r="1222" spans="1:18">
      <c r="A1222" t="s">
        <v>1254</v>
      </c>
      <c r="B1222">
        <v>30</v>
      </c>
      <c r="C1222" t="s">
        <v>15</v>
      </c>
      <c r="D1222" t="s">
        <v>23</v>
      </c>
      <c r="E1222" t="s">
        <v>27</v>
      </c>
      <c r="F1222" t="s">
        <v>33</v>
      </c>
      <c r="G1222">
        <v>110178.8</v>
      </c>
      <c r="H1222">
        <v>177296.29</v>
      </c>
      <c r="I1222">
        <v>772</v>
      </c>
      <c r="J1222">
        <v>286448.26</v>
      </c>
      <c r="K1222" t="s">
        <v>25</v>
      </c>
      <c r="L1222">
        <v>1</v>
      </c>
      <c r="M1222" s="1">
        <v>43345</v>
      </c>
      <c r="N1222" t="s">
        <v>20</v>
      </c>
      <c r="O1222" t="str" cm="1">
        <f t="array" ref="O1222">_xlfn.IFS(L1222&lt;=15, "Low Engagement", L1222&lt;=35, "Active", L1222&lt;=60, "Highly Active", L1222&gt;60, "Power User")</f>
        <v>Low Engagement</v>
      </c>
      <c r="P1222" t="str" cm="1">
        <f t="array" ref="P1222">_xlfn.IFS(B1222&lt;=25,"Youth",B1222&lt;=35,"Young Adult",B1222&lt;=50,"Adult",B1222&lt;=70,"Senior")</f>
        <v>Young Adult</v>
      </c>
      <c r="Q1222" t="str" cm="1">
        <f t="array" ref="Q1222">_xlfn.IFS(G1222&lt;10000,"Low Value",G1222&lt;=50000,"Mid Value",G1222&lt;=150000,"High Value",G1222&gt;150000,"Premium")</f>
        <v>High Value</v>
      </c>
      <c r="R1222" t="str" cm="1">
        <f t="array" ref="R1222">_xlfn.IFS(I1222&lt;500,"High Risk",I1222&lt;650,"Medium Risk",I1222&lt;750,"Low Risk",I1222&gt;=750,"Very Low Risk")</f>
        <v>Very Low Risk</v>
      </c>
    </row>
    <row r="1223" spans="1:18">
      <c r="A1223" t="s">
        <v>1255</v>
      </c>
      <c r="B1223">
        <v>48</v>
      </c>
      <c r="C1223" t="s">
        <v>15</v>
      </c>
      <c r="D1223" t="s">
        <v>29</v>
      </c>
      <c r="E1223" t="s">
        <v>27</v>
      </c>
      <c r="F1223" t="s">
        <v>33</v>
      </c>
      <c r="G1223">
        <v>111020.71</v>
      </c>
      <c r="H1223">
        <v>184623.77</v>
      </c>
      <c r="I1223">
        <v>783</v>
      </c>
      <c r="J1223">
        <v>389538.2</v>
      </c>
      <c r="K1223" t="s">
        <v>38</v>
      </c>
      <c r="L1223">
        <v>53</v>
      </c>
      <c r="M1223" s="1">
        <v>44622</v>
      </c>
      <c r="N1223" t="s">
        <v>20</v>
      </c>
      <c r="O1223" t="str" cm="1">
        <f t="array" ref="O1223">_xlfn.IFS(L1223&lt;=15, "Low Engagement", L1223&lt;=35, "Active", L1223&lt;=60, "Highly Active", L1223&gt;60, "Power User")</f>
        <v>Highly Active</v>
      </c>
      <c r="P1223" t="str" cm="1">
        <f t="array" ref="P1223">_xlfn.IFS(B1223&lt;=25,"Youth",B1223&lt;=35,"Young Adult",B1223&lt;=50,"Adult",B1223&lt;=70,"Senior")</f>
        <v>Adult</v>
      </c>
      <c r="Q1223" t="str" cm="1">
        <f t="array" ref="Q1223">_xlfn.IFS(G1223&lt;10000,"Low Value",G1223&lt;=50000,"Mid Value",G1223&lt;=150000,"High Value",G1223&gt;150000,"Premium")</f>
        <v>High Value</v>
      </c>
      <c r="R1223" t="str" cm="1">
        <f t="array" ref="R1223">_xlfn.IFS(I1223&lt;500,"High Risk",I1223&lt;650,"Medium Risk",I1223&lt;750,"Low Risk",I1223&gt;=750,"Very Low Risk")</f>
        <v>Very Low Risk</v>
      </c>
    </row>
    <row r="1224" spans="1:18">
      <c r="A1224" t="s">
        <v>1256</v>
      </c>
      <c r="B1224">
        <v>64</v>
      </c>
      <c r="C1224" t="s">
        <v>22</v>
      </c>
      <c r="D1224" t="s">
        <v>29</v>
      </c>
      <c r="E1224" t="s">
        <v>17</v>
      </c>
      <c r="F1224" t="s">
        <v>33</v>
      </c>
      <c r="G1224">
        <v>49535.6</v>
      </c>
      <c r="H1224">
        <v>80838.06</v>
      </c>
      <c r="I1224">
        <v>586</v>
      </c>
      <c r="J1224">
        <v>117378.94</v>
      </c>
      <c r="K1224" t="s">
        <v>19</v>
      </c>
      <c r="L1224">
        <v>50</v>
      </c>
      <c r="M1224" s="1">
        <v>44198</v>
      </c>
      <c r="N1224" t="s">
        <v>20</v>
      </c>
      <c r="O1224" t="str" cm="1">
        <f t="array" ref="O1224">_xlfn.IFS(L1224&lt;=15, "Low Engagement", L1224&lt;=35, "Active", L1224&lt;=60, "Highly Active", L1224&gt;60, "Power User")</f>
        <v>Highly Active</v>
      </c>
      <c r="P1224" t="str" cm="1">
        <f t="array" ref="P1224">_xlfn.IFS(B1224&lt;=25,"Youth",B1224&lt;=35,"Young Adult",B1224&lt;=50,"Adult",B1224&lt;=70,"Senior")</f>
        <v>Senior</v>
      </c>
      <c r="Q1224" t="str" cm="1">
        <f t="array" ref="Q1224">_xlfn.IFS(G1224&lt;10000,"Low Value",G1224&lt;=50000,"Mid Value",G1224&lt;=150000,"High Value",G1224&gt;150000,"Premium")</f>
        <v>Mid Value</v>
      </c>
      <c r="R1224" t="str" cm="1">
        <f t="array" ref="R1224">_xlfn.IFS(I1224&lt;500,"High Risk",I1224&lt;650,"Medium Risk",I1224&lt;750,"Low Risk",I1224&gt;=750,"Very Low Risk")</f>
        <v>Medium Risk</v>
      </c>
    </row>
    <row r="1225" spans="1:18">
      <c r="A1225" t="s">
        <v>1257</v>
      </c>
      <c r="B1225">
        <v>53</v>
      </c>
      <c r="C1225" t="s">
        <v>15</v>
      </c>
      <c r="D1225" t="s">
        <v>41</v>
      </c>
      <c r="E1225" t="s">
        <v>27</v>
      </c>
      <c r="F1225" t="s">
        <v>45</v>
      </c>
      <c r="G1225">
        <v>425887.91</v>
      </c>
      <c r="H1225">
        <v>171271.15</v>
      </c>
      <c r="I1225">
        <v>810</v>
      </c>
      <c r="J1225">
        <v>485761.9</v>
      </c>
      <c r="K1225" t="s">
        <v>25</v>
      </c>
      <c r="L1225">
        <v>19</v>
      </c>
      <c r="M1225" s="1">
        <v>45048</v>
      </c>
      <c r="N1225" t="s">
        <v>20</v>
      </c>
      <c r="O1225" t="str" cm="1">
        <f t="array" ref="O1225">_xlfn.IFS(L1225&lt;=15, "Low Engagement", L1225&lt;=35, "Active", L1225&lt;=60, "Highly Active", L1225&gt;60, "Power User")</f>
        <v>Active</v>
      </c>
      <c r="P1225" t="str" cm="1">
        <f t="array" ref="P1225">_xlfn.IFS(B1225&lt;=25,"Youth",B1225&lt;=35,"Young Adult",B1225&lt;=50,"Adult",B1225&lt;=70,"Senior")</f>
        <v>Senior</v>
      </c>
      <c r="Q1225" t="str" cm="1">
        <f t="array" ref="Q1225">_xlfn.IFS(G1225&lt;10000,"Low Value",G1225&lt;=50000,"Mid Value",G1225&lt;=150000,"High Value",G1225&gt;150000,"Premium")</f>
        <v>Premium</v>
      </c>
      <c r="R1225" t="str" cm="1">
        <f t="array" ref="R1225">_xlfn.IFS(I1225&lt;500,"High Risk",I1225&lt;650,"Medium Risk",I1225&lt;750,"Low Risk",I1225&gt;=750,"Very Low Risk")</f>
        <v>Very Low Risk</v>
      </c>
    </row>
    <row r="1226" spans="1:18">
      <c r="A1226" t="s">
        <v>1258</v>
      </c>
      <c r="B1226">
        <v>62</v>
      </c>
      <c r="C1226" t="s">
        <v>22</v>
      </c>
      <c r="D1226" t="s">
        <v>23</v>
      </c>
      <c r="E1226" t="s">
        <v>17</v>
      </c>
      <c r="F1226" t="s">
        <v>18</v>
      </c>
      <c r="G1226">
        <v>32367.65</v>
      </c>
      <c r="H1226">
        <v>218479.99</v>
      </c>
      <c r="I1226">
        <v>757</v>
      </c>
      <c r="J1226">
        <v>492647.36</v>
      </c>
      <c r="K1226" t="s">
        <v>38</v>
      </c>
      <c r="L1226">
        <v>34</v>
      </c>
      <c r="M1226" s="1">
        <v>44661</v>
      </c>
      <c r="N1226" t="s">
        <v>20</v>
      </c>
      <c r="O1226" t="str" cm="1">
        <f t="array" ref="O1226">_xlfn.IFS(L1226&lt;=15, "Low Engagement", L1226&lt;=35, "Active", L1226&lt;=60, "Highly Active", L1226&gt;60, "Power User")</f>
        <v>Active</v>
      </c>
      <c r="P1226" t="str" cm="1">
        <f t="array" ref="P1226">_xlfn.IFS(B1226&lt;=25,"Youth",B1226&lt;=35,"Young Adult",B1226&lt;=50,"Adult",B1226&lt;=70,"Senior")</f>
        <v>Senior</v>
      </c>
      <c r="Q1226" t="str" cm="1">
        <f t="array" ref="Q1226">_xlfn.IFS(G1226&lt;10000,"Low Value",G1226&lt;=50000,"Mid Value",G1226&lt;=150000,"High Value",G1226&gt;150000,"Premium")</f>
        <v>Mid Value</v>
      </c>
      <c r="R1226" t="str" cm="1">
        <f t="array" ref="R1226">_xlfn.IFS(I1226&lt;500,"High Risk",I1226&lt;650,"Medium Risk",I1226&lt;750,"Low Risk",I1226&gt;=750,"Very Low Risk")</f>
        <v>Very Low Risk</v>
      </c>
    </row>
    <row r="1227" spans="1:18">
      <c r="A1227" t="s">
        <v>1259</v>
      </c>
      <c r="B1227">
        <v>41</v>
      </c>
      <c r="C1227" t="s">
        <v>22</v>
      </c>
      <c r="D1227" t="s">
        <v>16</v>
      </c>
      <c r="E1227" t="s">
        <v>27</v>
      </c>
      <c r="F1227" t="s">
        <v>18</v>
      </c>
      <c r="G1227">
        <v>72784.22</v>
      </c>
      <c r="H1227">
        <v>193673.71</v>
      </c>
      <c r="I1227">
        <v>394</v>
      </c>
      <c r="J1227">
        <v>24917.23</v>
      </c>
      <c r="K1227" t="s">
        <v>19</v>
      </c>
      <c r="L1227">
        <v>59</v>
      </c>
      <c r="M1227" s="1">
        <v>44514</v>
      </c>
      <c r="N1227" t="s">
        <v>35</v>
      </c>
      <c r="O1227" t="str" cm="1">
        <f t="array" ref="O1227">_xlfn.IFS(L1227&lt;=15, "Low Engagement", L1227&lt;=35, "Active", L1227&lt;=60, "Highly Active", L1227&gt;60, "Power User")</f>
        <v>Highly Active</v>
      </c>
      <c r="P1227" t="str" cm="1">
        <f t="array" ref="P1227">_xlfn.IFS(B1227&lt;=25,"Youth",B1227&lt;=35,"Young Adult",B1227&lt;=50,"Adult",B1227&lt;=70,"Senior")</f>
        <v>Adult</v>
      </c>
      <c r="Q1227" t="str" cm="1">
        <f t="array" ref="Q1227">_xlfn.IFS(G1227&lt;10000,"Low Value",G1227&lt;=50000,"Mid Value",G1227&lt;=150000,"High Value",G1227&gt;150000,"Premium")</f>
        <v>High Value</v>
      </c>
      <c r="R1227" t="str" cm="1">
        <f t="array" ref="R1227">_xlfn.IFS(I1227&lt;500,"High Risk",I1227&lt;650,"Medium Risk",I1227&lt;750,"Low Risk",I1227&gt;=750,"Very Low Risk")</f>
        <v>High Risk</v>
      </c>
    </row>
    <row r="1228" spans="1:18">
      <c r="A1228" t="s">
        <v>1260</v>
      </c>
      <c r="B1228">
        <v>69</v>
      </c>
      <c r="C1228" t="s">
        <v>22</v>
      </c>
      <c r="D1228" t="s">
        <v>23</v>
      </c>
      <c r="E1228" t="s">
        <v>27</v>
      </c>
      <c r="F1228" t="s">
        <v>18</v>
      </c>
      <c r="G1228">
        <v>12978.98</v>
      </c>
      <c r="H1228">
        <v>127114.51</v>
      </c>
      <c r="I1228">
        <v>792</v>
      </c>
      <c r="J1228">
        <v>102070.58</v>
      </c>
      <c r="K1228" t="s">
        <v>38</v>
      </c>
      <c r="L1228">
        <v>4</v>
      </c>
      <c r="M1228" s="1">
        <v>43480</v>
      </c>
      <c r="N1228" t="s">
        <v>20</v>
      </c>
      <c r="O1228" t="str" cm="1">
        <f t="array" ref="O1228">_xlfn.IFS(L1228&lt;=15, "Low Engagement", L1228&lt;=35, "Active", L1228&lt;=60, "Highly Active", L1228&gt;60, "Power User")</f>
        <v>Low Engagement</v>
      </c>
      <c r="P1228" t="str" cm="1">
        <f t="array" ref="P1228">_xlfn.IFS(B1228&lt;=25,"Youth",B1228&lt;=35,"Young Adult",B1228&lt;=50,"Adult",B1228&lt;=70,"Senior")</f>
        <v>Senior</v>
      </c>
      <c r="Q1228" t="str" cm="1">
        <f t="array" ref="Q1228">_xlfn.IFS(G1228&lt;10000,"Low Value",G1228&lt;=50000,"Mid Value",G1228&lt;=150000,"High Value",G1228&gt;150000,"Premium")</f>
        <v>Mid Value</v>
      </c>
      <c r="R1228" t="str" cm="1">
        <f t="array" ref="R1228">_xlfn.IFS(I1228&lt;500,"High Risk",I1228&lt;650,"Medium Risk",I1228&lt;750,"Low Risk",I1228&gt;=750,"Very Low Risk")</f>
        <v>Very Low Risk</v>
      </c>
    </row>
    <row r="1229" spans="1:18">
      <c r="A1229" t="s">
        <v>1261</v>
      </c>
      <c r="B1229">
        <v>32</v>
      </c>
      <c r="C1229" t="s">
        <v>22</v>
      </c>
      <c r="D1229" t="s">
        <v>23</v>
      </c>
      <c r="E1229" t="s">
        <v>17</v>
      </c>
      <c r="F1229" t="s">
        <v>18</v>
      </c>
      <c r="G1229">
        <v>17701.46</v>
      </c>
      <c r="H1229">
        <v>43846.81</v>
      </c>
      <c r="I1229">
        <v>449</v>
      </c>
      <c r="J1229">
        <v>25628.23</v>
      </c>
      <c r="K1229" t="s">
        <v>19</v>
      </c>
      <c r="L1229">
        <v>43</v>
      </c>
      <c r="M1229" s="1">
        <v>43493</v>
      </c>
      <c r="N1229" t="s">
        <v>20</v>
      </c>
      <c r="O1229" t="str" cm="1">
        <f t="array" ref="O1229">_xlfn.IFS(L1229&lt;=15, "Low Engagement", L1229&lt;=35, "Active", L1229&lt;=60, "Highly Active", L1229&gt;60, "Power User")</f>
        <v>Highly Active</v>
      </c>
      <c r="P1229" t="str" cm="1">
        <f t="array" ref="P1229">_xlfn.IFS(B1229&lt;=25,"Youth",B1229&lt;=35,"Young Adult",B1229&lt;=50,"Adult",B1229&lt;=70,"Senior")</f>
        <v>Young Adult</v>
      </c>
      <c r="Q1229" t="str" cm="1">
        <f t="array" ref="Q1229">_xlfn.IFS(G1229&lt;10000,"Low Value",G1229&lt;=50000,"Mid Value",G1229&lt;=150000,"High Value",G1229&gt;150000,"Premium")</f>
        <v>Mid Value</v>
      </c>
      <c r="R1229" t="str" cm="1">
        <f t="array" ref="R1229">_xlfn.IFS(I1229&lt;500,"High Risk",I1229&lt;650,"Medium Risk",I1229&lt;750,"Low Risk",I1229&gt;=750,"Very Low Risk")</f>
        <v>High Risk</v>
      </c>
    </row>
    <row r="1230" spans="1:18">
      <c r="A1230" t="s">
        <v>1262</v>
      </c>
      <c r="B1230">
        <v>46</v>
      </c>
      <c r="C1230" t="s">
        <v>22</v>
      </c>
      <c r="D1230" t="s">
        <v>29</v>
      </c>
      <c r="E1230" t="s">
        <v>47</v>
      </c>
      <c r="F1230" t="s">
        <v>31</v>
      </c>
      <c r="G1230">
        <v>66580.149999999994</v>
      </c>
      <c r="H1230">
        <v>19934.97</v>
      </c>
      <c r="I1230">
        <v>322</v>
      </c>
      <c r="J1230">
        <v>39139.19</v>
      </c>
      <c r="K1230" t="s">
        <v>19</v>
      </c>
      <c r="L1230">
        <v>3</v>
      </c>
      <c r="M1230" s="1">
        <v>43544</v>
      </c>
      <c r="N1230" t="s">
        <v>20</v>
      </c>
      <c r="O1230" t="str" cm="1">
        <f t="array" ref="O1230">_xlfn.IFS(L1230&lt;=15, "Low Engagement", L1230&lt;=35, "Active", L1230&lt;=60, "Highly Active", L1230&gt;60, "Power User")</f>
        <v>Low Engagement</v>
      </c>
      <c r="P1230" t="str" cm="1">
        <f t="array" ref="P1230">_xlfn.IFS(B1230&lt;=25,"Youth",B1230&lt;=35,"Young Adult",B1230&lt;=50,"Adult",B1230&lt;=70,"Senior")</f>
        <v>Adult</v>
      </c>
      <c r="Q1230" t="str" cm="1">
        <f t="array" ref="Q1230">_xlfn.IFS(G1230&lt;10000,"Low Value",G1230&lt;=50000,"Mid Value",G1230&lt;=150000,"High Value",G1230&gt;150000,"Premium")</f>
        <v>High Value</v>
      </c>
      <c r="R1230" t="str" cm="1">
        <f t="array" ref="R1230">_xlfn.IFS(I1230&lt;500,"High Risk",I1230&lt;650,"Medium Risk",I1230&lt;750,"Low Risk",I1230&gt;=750,"Very Low Risk")</f>
        <v>High Risk</v>
      </c>
    </row>
    <row r="1231" spans="1:18">
      <c r="A1231" t="s">
        <v>1263</v>
      </c>
      <c r="B1231">
        <v>25</v>
      </c>
      <c r="C1231" t="s">
        <v>15</v>
      </c>
      <c r="D1231" t="s">
        <v>29</v>
      </c>
      <c r="E1231" t="s">
        <v>24</v>
      </c>
      <c r="F1231" t="s">
        <v>45</v>
      </c>
      <c r="G1231">
        <v>317243.2</v>
      </c>
      <c r="H1231">
        <v>13731.62</v>
      </c>
      <c r="I1231">
        <v>514</v>
      </c>
      <c r="J1231">
        <v>75982.67</v>
      </c>
      <c r="K1231" t="s">
        <v>38</v>
      </c>
      <c r="L1231">
        <v>41</v>
      </c>
      <c r="M1231" s="1">
        <v>44613</v>
      </c>
      <c r="N1231" t="s">
        <v>20</v>
      </c>
      <c r="O1231" t="str" cm="1">
        <f t="array" ref="O1231">_xlfn.IFS(L1231&lt;=15, "Low Engagement", L1231&lt;=35, "Active", L1231&lt;=60, "Highly Active", L1231&gt;60, "Power User")</f>
        <v>Highly Active</v>
      </c>
      <c r="P1231" t="str" cm="1">
        <f t="array" ref="P1231">_xlfn.IFS(B1231&lt;=25,"Youth",B1231&lt;=35,"Young Adult",B1231&lt;=50,"Adult",B1231&lt;=70,"Senior")</f>
        <v>Youth</v>
      </c>
      <c r="Q1231" t="str" cm="1">
        <f t="array" ref="Q1231">_xlfn.IFS(G1231&lt;10000,"Low Value",G1231&lt;=50000,"Mid Value",G1231&lt;=150000,"High Value",G1231&gt;150000,"Premium")</f>
        <v>Premium</v>
      </c>
      <c r="R1231" t="str" cm="1">
        <f t="array" ref="R1231">_xlfn.IFS(I1231&lt;500,"High Risk",I1231&lt;650,"Medium Risk",I1231&lt;750,"Low Risk",I1231&gt;=750,"Very Low Risk")</f>
        <v>Medium Risk</v>
      </c>
    </row>
    <row r="1232" spans="1:18">
      <c r="A1232" t="s">
        <v>1264</v>
      </c>
      <c r="B1232">
        <v>22</v>
      </c>
      <c r="C1232" t="s">
        <v>15</v>
      </c>
      <c r="D1232" t="s">
        <v>16</v>
      </c>
      <c r="E1232" t="s">
        <v>27</v>
      </c>
      <c r="F1232" t="s">
        <v>33</v>
      </c>
      <c r="G1232">
        <v>100371.61</v>
      </c>
      <c r="H1232">
        <v>67454.570000000007</v>
      </c>
      <c r="I1232">
        <v>698</v>
      </c>
      <c r="J1232">
        <v>76075.350000000006</v>
      </c>
      <c r="K1232" t="s">
        <v>25</v>
      </c>
      <c r="L1232">
        <v>10</v>
      </c>
      <c r="M1232" s="1">
        <v>44092</v>
      </c>
      <c r="N1232" t="s">
        <v>20</v>
      </c>
      <c r="O1232" t="str" cm="1">
        <f t="array" ref="O1232">_xlfn.IFS(L1232&lt;=15, "Low Engagement", L1232&lt;=35, "Active", L1232&lt;=60, "Highly Active", L1232&gt;60, "Power User")</f>
        <v>Low Engagement</v>
      </c>
      <c r="P1232" t="str" cm="1">
        <f t="array" ref="P1232">_xlfn.IFS(B1232&lt;=25,"Youth",B1232&lt;=35,"Young Adult",B1232&lt;=50,"Adult",B1232&lt;=70,"Senior")</f>
        <v>Youth</v>
      </c>
      <c r="Q1232" t="str" cm="1">
        <f t="array" ref="Q1232">_xlfn.IFS(G1232&lt;10000,"Low Value",G1232&lt;=50000,"Mid Value",G1232&lt;=150000,"High Value",G1232&gt;150000,"Premium")</f>
        <v>High Value</v>
      </c>
      <c r="R1232" t="str" cm="1">
        <f t="array" ref="R1232">_xlfn.IFS(I1232&lt;500,"High Risk",I1232&lt;650,"Medium Risk",I1232&lt;750,"Low Risk",I1232&gt;=750,"Very Low Risk")</f>
        <v>Low Risk</v>
      </c>
    </row>
    <row r="1233" spans="1:18">
      <c r="A1233" t="s">
        <v>1265</v>
      </c>
      <c r="B1233">
        <v>46</v>
      </c>
      <c r="C1233" t="s">
        <v>22</v>
      </c>
      <c r="D1233" t="s">
        <v>41</v>
      </c>
      <c r="E1233" t="s">
        <v>27</v>
      </c>
      <c r="F1233" t="s">
        <v>18</v>
      </c>
      <c r="G1233">
        <v>40239.26</v>
      </c>
      <c r="H1233">
        <v>96999.28</v>
      </c>
      <c r="I1233">
        <v>709</v>
      </c>
      <c r="J1233">
        <v>168367.01</v>
      </c>
      <c r="K1233" t="s">
        <v>38</v>
      </c>
      <c r="L1233">
        <v>28</v>
      </c>
      <c r="M1233" s="1">
        <v>43667</v>
      </c>
      <c r="N1233" t="s">
        <v>20</v>
      </c>
      <c r="O1233" t="str" cm="1">
        <f t="array" ref="O1233">_xlfn.IFS(L1233&lt;=15, "Low Engagement", L1233&lt;=35, "Active", L1233&lt;=60, "Highly Active", L1233&gt;60, "Power User")</f>
        <v>Active</v>
      </c>
      <c r="P1233" t="str" cm="1">
        <f t="array" ref="P1233">_xlfn.IFS(B1233&lt;=25,"Youth",B1233&lt;=35,"Young Adult",B1233&lt;=50,"Adult",B1233&lt;=70,"Senior")</f>
        <v>Adult</v>
      </c>
      <c r="Q1233" t="str" cm="1">
        <f t="array" ref="Q1233">_xlfn.IFS(G1233&lt;10000,"Low Value",G1233&lt;=50000,"Mid Value",G1233&lt;=150000,"High Value",G1233&gt;150000,"Premium")</f>
        <v>Mid Value</v>
      </c>
      <c r="R1233" t="str" cm="1">
        <f t="array" ref="R1233">_xlfn.IFS(I1233&lt;500,"High Risk",I1233&lt;650,"Medium Risk",I1233&lt;750,"Low Risk",I1233&gt;=750,"Very Low Risk")</f>
        <v>Low Risk</v>
      </c>
    </row>
    <row r="1234" spans="1:18">
      <c r="A1234" t="s">
        <v>1266</v>
      </c>
      <c r="B1234">
        <v>64</v>
      </c>
      <c r="C1234" t="s">
        <v>22</v>
      </c>
      <c r="D1234" t="s">
        <v>16</v>
      </c>
      <c r="E1234" t="s">
        <v>24</v>
      </c>
      <c r="F1234" t="s">
        <v>31</v>
      </c>
      <c r="G1234">
        <v>20178.63</v>
      </c>
      <c r="H1234">
        <v>11970.07</v>
      </c>
      <c r="I1234">
        <v>430</v>
      </c>
      <c r="J1234">
        <v>22404.66</v>
      </c>
      <c r="K1234" t="s">
        <v>19</v>
      </c>
      <c r="L1234">
        <v>34</v>
      </c>
      <c r="M1234" s="1">
        <v>44584</v>
      </c>
      <c r="N1234" t="s">
        <v>20</v>
      </c>
      <c r="O1234" t="str" cm="1">
        <f t="array" ref="O1234">_xlfn.IFS(L1234&lt;=15, "Low Engagement", L1234&lt;=35, "Active", L1234&lt;=60, "Highly Active", L1234&gt;60, "Power User")</f>
        <v>Active</v>
      </c>
      <c r="P1234" t="str" cm="1">
        <f t="array" ref="P1234">_xlfn.IFS(B1234&lt;=25,"Youth",B1234&lt;=35,"Young Adult",B1234&lt;=50,"Adult",B1234&lt;=70,"Senior")</f>
        <v>Senior</v>
      </c>
      <c r="Q1234" t="str" cm="1">
        <f t="array" ref="Q1234">_xlfn.IFS(G1234&lt;10000,"Low Value",G1234&lt;=50000,"Mid Value",G1234&lt;=150000,"High Value",G1234&gt;150000,"Premium")</f>
        <v>Mid Value</v>
      </c>
      <c r="R1234" t="str" cm="1">
        <f t="array" ref="R1234">_xlfn.IFS(I1234&lt;500,"High Risk",I1234&lt;650,"Medium Risk",I1234&lt;750,"Low Risk",I1234&gt;=750,"Very Low Risk")</f>
        <v>High Risk</v>
      </c>
    </row>
    <row r="1235" spans="1:18">
      <c r="A1235" t="s">
        <v>1267</v>
      </c>
      <c r="B1235">
        <v>21</v>
      </c>
      <c r="C1235" t="s">
        <v>15</v>
      </c>
      <c r="D1235" t="s">
        <v>41</v>
      </c>
      <c r="E1235" t="s">
        <v>27</v>
      </c>
      <c r="F1235" t="s">
        <v>18</v>
      </c>
      <c r="G1235">
        <v>37989.83</v>
      </c>
      <c r="H1235">
        <v>93597.98</v>
      </c>
      <c r="I1235">
        <v>447</v>
      </c>
      <c r="J1235">
        <v>44770.42</v>
      </c>
      <c r="K1235" t="s">
        <v>19</v>
      </c>
      <c r="L1235">
        <v>39</v>
      </c>
      <c r="M1235" s="1">
        <v>44308</v>
      </c>
      <c r="N1235" t="s">
        <v>35</v>
      </c>
      <c r="O1235" t="str" cm="1">
        <f t="array" ref="O1235">_xlfn.IFS(L1235&lt;=15, "Low Engagement", L1235&lt;=35, "Active", L1235&lt;=60, "Highly Active", L1235&gt;60, "Power User")</f>
        <v>Highly Active</v>
      </c>
      <c r="P1235" t="str" cm="1">
        <f t="array" ref="P1235">_xlfn.IFS(B1235&lt;=25,"Youth",B1235&lt;=35,"Young Adult",B1235&lt;=50,"Adult",B1235&lt;=70,"Senior")</f>
        <v>Youth</v>
      </c>
      <c r="Q1235" t="str" cm="1">
        <f t="array" ref="Q1235">_xlfn.IFS(G1235&lt;10000,"Low Value",G1235&lt;=50000,"Mid Value",G1235&lt;=150000,"High Value",G1235&gt;150000,"Premium")</f>
        <v>Mid Value</v>
      </c>
      <c r="R1235" t="str" cm="1">
        <f t="array" ref="R1235">_xlfn.IFS(I1235&lt;500,"High Risk",I1235&lt;650,"Medium Risk",I1235&lt;750,"Low Risk",I1235&gt;=750,"Very Low Risk")</f>
        <v>High Risk</v>
      </c>
    </row>
    <row r="1236" spans="1:18">
      <c r="A1236" t="s">
        <v>1268</v>
      </c>
      <c r="B1236">
        <v>29</v>
      </c>
      <c r="C1236" t="s">
        <v>22</v>
      </c>
      <c r="D1236" t="s">
        <v>37</v>
      </c>
      <c r="E1236" t="s">
        <v>27</v>
      </c>
      <c r="F1236" t="s">
        <v>18</v>
      </c>
      <c r="G1236">
        <v>69187.98</v>
      </c>
      <c r="H1236">
        <v>93741.11</v>
      </c>
      <c r="I1236">
        <v>680</v>
      </c>
      <c r="J1236">
        <v>74904.429999999993</v>
      </c>
      <c r="K1236" t="s">
        <v>25</v>
      </c>
      <c r="L1236">
        <v>47</v>
      </c>
      <c r="M1236" s="1">
        <v>45101</v>
      </c>
      <c r="N1236" t="s">
        <v>35</v>
      </c>
      <c r="O1236" t="str" cm="1">
        <f t="array" ref="O1236">_xlfn.IFS(L1236&lt;=15, "Low Engagement", L1236&lt;=35, "Active", L1236&lt;=60, "Highly Active", L1236&gt;60, "Power User")</f>
        <v>Highly Active</v>
      </c>
      <c r="P1236" t="str" cm="1">
        <f t="array" ref="P1236">_xlfn.IFS(B1236&lt;=25,"Youth",B1236&lt;=35,"Young Adult",B1236&lt;=50,"Adult",B1236&lt;=70,"Senior")</f>
        <v>Young Adult</v>
      </c>
      <c r="Q1236" t="str" cm="1">
        <f t="array" ref="Q1236">_xlfn.IFS(G1236&lt;10000,"Low Value",G1236&lt;=50000,"Mid Value",G1236&lt;=150000,"High Value",G1236&gt;150000,"Premium")</f>
        <v>High Value</v>
      </c>
      <c r="R1236" t="str" cm="1">
        <f t="array" ref="R1236">_xlfn.IFS(I1236&lt;500,"High Risk",I1236&lt;650,"Medium Risk",I1236&lt;750,"Low Risk",I1236&gt;=750,"Very Low Risk")</f>
        <v>Low Risk</v>
      </c>
    </row>
    <row r="1237" spans="1:18">
      <c r="A1237" t="s">
        <v>1269</v>
      </c>
      <c r="B1237">
        <v>62</v>
      </c>
      <c r="C1237" t="s">
        <v>22</v>
      </c>
      <c r="D1237" t="s">
        <v>29</v>
      </c>
      <c r="E1237" t="s">
        <v>24</v>
      </c>
      <c r="F1237" t="s">
        <v>18</v>
      </c>
      <c r="G1237">
        <v>67428.55</v>
      </c>
      <c r="H1237">
        <v>2661.73</v>
      </c>
      <c r="I1237">
        <v>408</v>
      </c>
      <c r="J1237">
        <v>11450.76</v>
      </c>
      <c r="K1237" t="s">
        <v>25</v>
      </c>
      <c r="L1237">
        <v>59</v>
      </c>
      <c r="M1237" s="1">
        <v>44657</v>
      </c>
      <c r="N1237" t="s">
        <v>35</v>
      </c>
      <c r="O1237" t="str" cm="1">
        <f t="array" ref="O1237">_xlfn.IFS(L1237&lt;=15, "Low Engagement", L1237&lt;=35, "Active", L1237&lt;=60, "Highly Active", L1237&gt;60, "Power User")</f>
        <v>Highly Active</v>
      </c>
      <c r="P1237" t="str" cm="1">
        <f t="array" ref="P1237">_xlfn.IFS(B1237&lt;=25,"Youth",B1237&lt;=35,"Young Adult",B1237&lt;=50,"Adult",B1237&lt;=70,"Senior")</f>
        <v>Senior</v>
      </c>
      <c r="Q1237" t="str" cm="1">
        <f t="array" ref="Q1237">_xlfn.IFS(G1237&lt;10000,"Low Value",G1237&lt;=50000,"Mid Value",G1237&lt;=150000,"High Value",G1237&gt;150000,"Premium")</f>
        <v>High Value</v>
      </c>
      <c r="R1237" t="str" cm="1">
        <f t="array" ref="R1237">_xlfn.IFS(I1237&lt;500,"High Risk",I1237&lt;650,"Medium Risk",I1237&lt;750,"Low Risk",I1237&gt;=750,"Very Low Risk")</f>
        <v>High Risk</v>
      </c>
    </row>
    <row r="1238" spans="1:18">
      <c r="A1238" t="s">
        <v>1270</v>
      </c>
      <c r="B1238">
        <v>19</v>
      </c>
      <c r="C1238" t="s">
        <v>22</v>
      </c>
      <c r="D1238" t="s">
        <v>37</v>
      </c>
      <c r="E1238" t="s">
        <v>24</v>
      </c>
      <c r="F1238" t="s">
        <v>45</v>
      </c>
      <c r="G1238">
        <v>122088.39</v>
      </c>
      <c r="H1238">
        <v>18814.93</v>
      </c>
      <c r="I1238">
        <v>420</v>
      </c>
      <c r="J1238">
        <v>12393.17</v>
      </c>
      <c r="K1238" t="s">
        <v>25</v>
      </c>
      <c r="L1238">
        <v>19</v>
      </c>
      <c r="M1238" s="1">
        <v>44175</v>
      </c>
      <c r="N1238" t="s">
        <v>20</v>
      </c>
      <c r="O1238" t="str" cm="1">
        <f t="array" ref="O1238">_xlfn.IFS(L1238&lt;=15, "Low Engagement", L1238&lt;=35, "Active", L1238&lt;=60, "Highly Active", L1238&gt;60, "Power User")</f>
        <v>Active</v>
      </c>
      <c r="P1238" t="str" cm="1">
        <f t="array" ref="P1238">_xlfn.IFS(B1238&lt;=25,"Youth",B1238&lt;=35,"Young Adult",B1238&lt;=50,"Adult",B1238&lt;=70,"Senior")</f>
        <v>Youth</v>
      </c>
      <c r="Q1238" t="str" cm="1">
        <f t="array" ref="Q1238">_xlfn.IFS(G1238&lt;10000,"Low Value",G1238&lt;=50000,"Mid Value",G1238&lt;=150000,"High Value",G1238&gt;150000,"Premium")</f>
        <v>High Value</v>
      </c>
      <c r="R1238" t="str" cm="1">
        <f t="array" ref="R1238">_xlfn.IFS(I1238&lt;500,"High Risk",I1238&lt;650,"Medium Risk",I1238&lt;750,"Low Risk",I1238&gt;=750,"Very Low Risk")</f>
        <v>High Risk</v>
      </c>
    </row>
    <row r="1239" spans="1:18">
      <c r="A1239" t="s">
        <v>1271</v>
      </c>
      <c r="B1239">
        <v>44</v>
      </c>
      <c r="C1239" t="s">
        <v>15</v>
      </c>
      <c r="D1239" t="s">
        <v>16</v>
      </c>
      <c r="E1239" t="s">
        <v>47</v>
      </c>
      <c r="F1239" t="s">
        <v>18</v>
      </c>
      <c r="G1239">
        <v>1770.61</v>
      </c>
      <c r="H1239">
        <v>23762.36</v>
      </c>
      <c r="I1239">
        <v>594</v>
      </c>
      <c r="J1239">
        <v>44120.43</v>
      </c>
      <c r="K1239" t="s">
        <v>38</v>
      </c>
      <c r="L1239">
        <v>42</v>
      </c>
      <c r="M1239" s="1">
        <v>44323</v>
      </c>
      <c r="N1239" t="s">
        <v>20</v>
      </c>
      <c r="O1239" t="str" cm="1">
        <f t="array" ref="O1239">_xlfn.IFS(L1239&lt;=15, "Low Engagement", L1239&lt;=35, "Active", L1239&lt;=60, "Highly Active", L1239&gt;60, "Power User")</f>
        <v>Highly Active</v>
      </c>
      <c r="P1239" t="str" cm="1">
        <f t="array" ref="P1239">_xlfn.IFS(B1239&lt;=25,"Youth",B1239&lt;=35,"Young Adult",B1239&lt;=50,"Adult",B1239&lt;=70,"Senior")</f>
        <v>Adult</v>
      </c>
      <c r="Q1239" t="str" cm="1">
        <f t="array" ref="Q1239">_xlfn.IFS(G1239&lt;10000,"Low Value",G1239&lt;=50000,"Mid Value",G1239&lt;=150000,"High Value",G1239&gt;150000,"Premium")</f>
        <v>Low Value</v>
      </c>
      <c r="R1239" t="str" cm="1">
        <f t="array" ref="R1239">_xlfn.IFS(I1239&lt;500,"High Risk",I1239&lt;650,"Medium Risk",I1239&lt;750,"Low Risk",I1239&gt;=750,"Very Low Risk")</f>
        <v>Medium Risk</v>
      </c>
    </row>
    <row r="1240" spans="1:18">
      <c r="A1240" t="s">
        <v>1272</v>
      </c>
      <c r="B1240">
        <v>48</v>
      </c>
      <c r="C1240" t="s">
        <v>15</v>
      </c>
      <c r="D1240" t="s">
        <v>23</v>
      </c>
      <c r="E1240" t="s">
        <v>47</v>
      </c>
      <c r="F1240" t="s">
        <v>45</v>
      </c>
      <c r="G1240">
        <v>388841.73</v>
      </c>
      <c r="H1240">
        <v>5031.09</v>
      </c>
      <c r="I1240">
        <v>419</v>
      </c>
      <c r="J1240">
        <v>10033.07</v>
      </c>
      <c r="K1240" t="s">
        <v>19</v>
      </c>
      <c r="L1240">
        <v>56</v>
      </c>
      <c r="M1240" s="1">
        <v>43680</v>
      </c>
      <c r="N1240" t="s">
        <v>20</v>
      </c>
      <c r="O1240" t="str" cm="1">
        <f t="array" ref="O1240">_xlfn.IFS(L1240&lt;=15, "Low Engagement", L1240&lt;=35, "Active", L1240&lt;=60, "Highly Active", L1240&gt;60, "Power User")</f>
        <v>Highly Active</v>
      </c>
      <c r="P1240" t="str" cm="1">
        <f t="array" ref="P1240">_xlfn.IFS(B1240&lt;=25,"Youth",B1240&lt;=35,"Young Adult",B1240&lt;=50,"Adult",B1240&lt;=70,"Senior")</f>
        <v>Adult</v>
      </c>
      <c r="Q1240" t="str" cm="1">
        <f t="array" ref="Q1240">_xlfn.IFS(G1240&lt;10000,"Low Value",G1240&lt;=50000,"Mid Value",G1240&lt;=150000,"High Value",G1240&gt;150000,"Premium")</f>
        <v>Premium</v>
      </c>
      <c r="R1240" t="str" cm="1">
        <f t="array" ref="R1240">_xlfn.IFS(I1240&lt;500,"High Risk",I1240&lt;650,"Medium Risk",I1240&lt;750,"Low Risk",I1240&gt;=750,"Very Low Risk")</f>
        <v>High Risk</v>
      </c>
    </row>
    <row r="1241" spans="1:18">
      <c r="A1241" t="s">
        <v>1273</v>
      </c>
      <c r="B1241">
        <v>68</v>
      </c>
      <c r="C1241" t="s">
        <v>22</v>
      </c>
      <c r="D1241" t="s">
        <v>16</v>
      </c>
      <c r="E1241" t="s">
        <v>24</v>
      </c>
      <c r="F1241" t="s">
        <v>18</v>
      </c>
      <c r="G1241">
        <v>11530.45</v>
      </c>
      <c r="H1241">
        <v>15312.27</v>
      </c>
      <c r="I1241">
        <v>755</v>
      </c>
      <c r="J1241">
        <v>495680.69</v>
      </c>
      <c r="K1241" t="s">
        <v>25</v>
      </c>
      <c r="L1241">
        <v>52</v>
      </c>
      <c r="M1241" s="1">
        <v>43306</v>
      </c>
      <c r="N1241" t="s">
        <v>20</v>
      </c>
      <c r="O1241" t="str" cm="1">
        <f t="array" ref="O1241">_xlfn.IFS(L1241&lt;=15, "Low Engagement", L1241&lt;=35, "Active", L1241&lt;=60, "Highly Active", L1241&gt;60, "Power User")</f>
        <v>Highly Active</v>
      </c>
      <c r="P1241" t="str" cm="1">
        <f t="array" ref="P1241">_xlfn.IFS(B1241&lt;=25,"Youth",B1241&lt;=35,"Young Adult",B1241&lt;=50,"Adult",B1241&lt;=70,"Senior")</f>
        <v>Senior</v>
      </c>
      <c r="Q1241" t="str" cm="1">
        <f t="array" ref="Q1241">_xlfn.IFS(G1241&lt;10000,"Low Value",G1241&lt;=50000,"Mid Value",G1241&lt;=150000,"High Value",G1241&gt;150000,"Premium")</f>
        <v>Mid Value</v>
      </c>
      <c r="R1241" t="str" cm="1">
        <f t="array" ref="R1241">_xlfn.IFS(I1241&lt;500,"High Risk",I1241&lt;650,"Medium Risk",I1241&lt;750,"Low Risk",I1241&gt;=750,"Very Low Risk")</f>
        <v>Very Low Risk</v>
      </c>
    </row>
    <row r="1242" spans="1:18">
      <c r="A1242" t="s">
        <v>1274</v>
      </c>
      <c r="B1242">
        <v>68</v>
      </c>
      <c r="C1242" t="s">
        <v>22</v>
      </c>
      <c r="D1242" t="s">
        <v>23</v>
      </c>
      <c r="E1242" t="s">
        <v>27</v>
      </c>
      <c r="F1242" t="s">
        <v>33</v>
      </c>
      <c r="G1242">
        <v>21528.880000000001</v>
      </c>
      <c r="H1242">
        <v>155765.15</v>
      </c>
      <c r="I1242">
        <v>829</v>
      </c>
      <c r="J1242">
        <v>70521.23</v>
      </c>
      <c r="K1242" t="s">
        <v>38</v>
      </c>
      <c r="L1242">
        <v>46</v>
      </c>
      <c r="M1242" s="1">
        <v>44806</v>
      </c>
      <c r="N1242" t="s">
        <v>20</v>
      </c>
      <c r="O1242" t="str" cm="1">
        <f t="array" ref="O1242">_xlfn.IFS(L1242&lt;=15, "Low Engagement", L1242&lt;=35, "Active", L1242&lt;=60, "Highly Active", L1242&gt;60, "Power User")</f>
        <v>Highly Active</v>
      </c>
      <c r="P1242" t="str" cm="1">
        <f t="array" ref="P1242">_xlfn.IFS(B1242&lt;=25,"Youth",B1242&lt;=35,"Young Adult",B1242&lt;=50,"Adult",B1242&lt;=70,"Senior")</f>
        <v>Senior</v>
      </c>
      <c r="Q1242" t="str" cm="1">
        <f t="array" ref="Q1242">_xlfn.IFS(G1242&lt;10000,"Low Value",G1242&lt;=50000,"Mid Value",G1242&lt;=150000,"High Value",G1242&gt;150000,"Premium")</f>
        <v>Mid Value</v>
      </c>
      <c r="R1242" t="str" cm="1">
        <f t="array" ref="R1242">_xlfn.IFS(I1242&lt;500,"High Risk",I1242&lt;650,"Medium Risk",I1242&lt;750,"Low Risk",I1242&gt;=750,"Very Low Risk")</f>
        <v>Very Low Risk</v>
      </c>
    </row>
    <row r="1243" spans="1:18">
      <c r="A1243" t="s">
        <v>1275</v>
      </c>
      <c r="B1243">
        <v>53</v>
      </c>
      <c r="C1243" t="s">
        <v>15</v>
      </c>
      <c r="D1243" t="s">
        <v>29</v>
      </c>
      <c r="E1243" t="s">
        <v>27</v>
      </c>
      <c r="F1243" t="s">
        <v>33</v>
      </c>
      <c r="G1243">
        <v>10378.17</v>
      </c>
      <c r="H1243">
        <v>31654.26</v>
      </c>
      <c r="I1243">
        <v>468</v>
      </c>
      <c r="J1243">
        <v>43668.98</v>
      </c>
      <c r="K1243" t="s">
        <v>25</v>
      </c>
      <c r="L1243">
        <v>36</v>
      </c>
      <c r="M1243" s="1">
        <v>43498</v>
      </c>
      <c r="N1243" t="s">
        <v>20</v>
      </c>
      <c r="O1243" t="str" cm="1">
        <f t="array" ref="O1243">_xlfn.IFS(L1243&lt;=15, "Low Engagement", L1243&lt;=35, "Active", L1243&lt;=60, "Highly Active", L1243&gt;60, "Power User")</f>
        <v>Highly Active</v>
      </c>
      <c r="P1243" t="str" cm="1">
        <f t="array" ref="P1243">_xlfn.IFS(B1243&lt;=25,"Youth",B1243&lt;=35,"Young Adult",B1243&lt;=50,"Adult",B1243&lt;=70,"Senior")</f>
        <v>Senior</v>
      </c>
      <c r="Q1243" t="str" cm="1">
        <f t="array" ref="Q1243">_xlfn.IFS(G1243&lt;10000,"Low Value",G1243&lt;=50000,"Mid Value",G1243&lt;=150000,"High Value",G1243&gt;150000,"Premium")</f>
        <v>Mid Value</v>
      </c>
      <c r="R1243" t="str" cm="1">
        <f t="array" ref="R1243">_xlfn.IFS(I1243&lt;500,"High Risk",I1243&lt;650,"Medium Risk",I1243&lt;750,"Low Risk",I1243&gt;=750,"Very Low Risk")</f>
        <v>High Risk</v>
      </c>
    </row>
    <row r="1244" spans="1:18">
      <c r="A1244" t="s">
        <v>1276</v>
      </c>
      <c r="B1244">
        <v>53</v>
      </c>
      <c r="C1244" t="s">
        <v>15</v>
      </c>
      <c r="D1244" t="s">
        <v>16</v>
      </c>
      <c r="E1244" t="s">
        <v>17</v>
      </c>
      <c r="F1244" t="s">
        <v>33</v>
      </c>
      <c r="G1244">
        <v>70564.19</v>
      </c>
      <c r="H1244">
        <v>123489.2</v>
      </c>
      <c r="I1244">
        <v>442</v>
      </c>
      <c r="J1244">
        <v>43144.03</v>
      </c>
      <c r="K1244" t="s">
        <v>19</v>
      </c>
      <c r="L1244">
        <v>57</v>
      </c>
      <c r="M1244" s="1">
        <v>43707</v>
      </c>
      <c r="N1244" t="s">
        <v>20</v>
      </c>
      <c r="O1244" t="str" cm="1">
        <f t="array" ref="O1244">_xlfn.IFS(L1244&lt;=15, "Low Engagement", L1244&lt;=35, "Active", L1244&lt;=60, "Highly Active", L1244&gt;60, "Power User")</f>
        <v>Highly Active</v>
      </c>
      <c r="P1244" t="str" cm="1">
        <f t="array" ref="P1244">_xlfn.IFS(B1244&lt;=25,"Youth",B1244&lt;=35,"Young Adult",B1244&lt;=50,"Adult",B1244&lt;=70,"Senior")</f>
        <v>Senior</v>
      </c>
      <c r="Q1244" t="str" cm="1">
        <f t="array" ref="Q1244">_xlfn.IFS(G1244&lt;10000,"Low Value",G1244&lt;=50000,"Mid Value",G1244&lt;=150000,"High Value",G1244&gt;150000,"Premium")</f>
        <v>High Value</v>
      </c>
      <c r="R1244" t="str" cm="1">
        <f t="array" ref="R1244">_xlfn.IFS(I1244&lt;500,"High Risk",I1244&lt;650,"Medium Risk",I1244&lt;750,"Low Risk",I1244&gt;=750,"Very Low Risk")</f>
        <v>High Risk</v>
      </c>
    </row>
    <row r="1245" spans="1:18">
      <c r="A1245" t="s">
        <v>1277</v>
      </c>
      <c r="B1245">
        <v>43</v>
      </c>
      <c r="C1245" t="s">
        <v>22</v>
      </c>
      <c r="D1245" t="s">
        <v>23</v>
      </c>
      <c r="E1245" t="s">
        <v>17</v>
      </c>
      <c r="F1245" t="s">
        <v>33</v>
      </c>
      <c r="G1245">
        <v>80456.95</v>
      </c>
      <c r="H1245">
        <v>189889.35</v>
      </c>
      <c r="I1245">
        <v>336</v>
      </c>
      <c r="J1245">
        <v>46908.43</v>
      </c>
      <c r="K1245" t="s">
        <v>19</v>
      </c>
      <c r="L1245">
        <v>43</v>
      </c>
      <c r="M1245" s="1">
        <v>43566</v>
      </c>
      <c r="N1245" t="s">
        <v>20</v>
      </c>
      <c r="O1245" t="str" cm="1">
        <f t="array" ref="O1245">_xlfn.IFS(L1245&lt;=15, "Low Engagement", L1245&lt;=35, "Active", L1245&lt;=60, "Highly Active", L1245&gt;60, "Power User")</f>
        <v>Highly Active</v>
      </c>
      <c r="P1245" t="str" cm="1">
        <f t="array" ref="P1245">_xlfn.IFS(B1245&lt;=25,"Youth",B1245&lt;=35,"Young Adult",B1245&lt;=50,"Adult",B1245&lt;=70,"Senior")</f>
        <v>Adult</v>
      </c>
      <c r="Q1245" t="str" cm="1">
        <f t="array" ref="Q1245">_xlfn.IFS(G1245&lt;10000,"Low Value",G1245&lt;=50000,"Mid Value",G1245&lt;=150000,"High Value",G1245&gt;150000,"Premium")</f>
        <v>High Value</v>
      </c>
      <c r="R1245" t="str" cm="1">
        <f t="array" ref="R1245">_xlfn.IFS(I1245&lt;500,"High Risk",I1245&lt;650,"Medium Risk",I1245&lt;750,"Low Risk",I1245&gt;=750,"Very Low Risk")</f>
        <v>High Risk</v>
      </c>
    </row>
    <row r="1246" spans="1:18">
      <c r="A1246" t="s">
        <v>1278</v>
      </c>
      <c r="B1246">
        <v>60</v>
      </c>
      <c r="C1246" t="s">
        <v>22</v>
      </c>
      <c r="D1246" t="s">
        <v>23</v>
      </c>
      <c r="E1246" t="s">
        <v>17</v>
      </c>
      <c r="F1246" t="s">
        <v>33</v>
      </c>
      <c r="G1246">
        <v>99272.97</v>
      </c>
      <c r="H1246">
        <v>146770.18</v>
      </c>
      <c r="I1246">
        <v>560</v>
      </c>
      <c r="J1246">
        <v>138636.51999999999</v>
      </c>
      <c r="K1246" t="s">
        <v>25</v>
      </c>
      <c r="L1246">
        <v>3</v>
      </c>
      <c r="M1246" s="1">
        <v>43840</v>
      </c>
      <c r="N1246" t="s">
        <v>20</v>
      </c>
      <c r="O1246" t="str" cm="1">
        <f t="array" ref="O1246">_xlfn.IFS(L1246&lt;=15, "Low Engagement", L1246&lt;=35, "Active", L1246&lt;=60, "Highly Active", L1246&gt;60, "Power User")</f>
        <v>Low Engagement</v>
      </c>
      <c r="P1246" t="str" cm="1">
        <f t="array" ref="P1246">_xlfn.IFS(B1246&lt;=25,"Youth",B1246&lt;=35,"Young Adult",B1246&lt;=50,"Adult",B1246&lt;=70,"Senior")</f>
        <v>Senior</v>
      </c>
      <c r="Q1246" t="str" cm="1">
        <f t="array" ref="Q1246">_xlfn.IFS(G1246&lt;10000,"Low Value",G1246&lt;=50000,"Mid Value",G1246&lt;=150000,"High Value",G1246&gt;150000,"Premium")</f>
        <v>High Value</v>
      </c>
      <c r="R1246" t="str" cm="1">
        <f t="array" ref="R1246">_xlfn.IFS(I1246&lt;500,"High Risk",I1246&lt;650,"Medium Risk",I1246&lt;750,"Low Risk",I1246&gt;=750,"Very Low Risk")</f>
        <v>Medium Risk</v>
      </c>
    </row>
    <row r="1247" spans="1:18">
      <c r="A1247" t="s">
        <v>1279</v>
      </c>
      <c r="B1247">
        <v>44</v>
      </c>
      <c r="C1247" t="s">
        <v>15</v>
      </c>
      <c r="D1247" t="s">
        <v>41</v>
      </c>
      <c r="E1247" t="s">
        <v>27</v>
      </c>
      <c r="F1247" t="s">
        <v>33</v>
      </c>
      <c r="G1247">
        <v>51448.94</v>
      </c>
      <c r="H1247">
        <v>162257.64000000001</v>
      </c>
      <c r="I1247">
        <v>530</v>
      </c>
      <c r="J1247">
        <v>50501.2</v>
      </c>
      <c r="K1247" t="s">
        <v>38</v>
      </c>
      <c r="L1247">
        <v>23</v>
      </c>
      <c r="M1247" s="1">
        <v>43468</v>
      </c>
      <c r="N1247" t="s">
        <v>35</v>
      </c>
      <c r="O1247" t="str" cm="1">
        <f t="array" ref="O1247">_xlfn.IFS(L1247&lt;=15, "Low Engagement", L1247&lt;=35, "Active", L1247&lt;=60, "Highly Active", L1247&gt;60, "Power User")</f>
        <v>Active</v>
      </c>
      <c r="P1247" t="str" cm="1">
        <f t="array" ref="P1247">_xlfn.IFS(B1247&lt;=25,"Youth",B1247&lt;=35,"Young Adult",B1247&lt;=50,"Adult",B1247&lt;=70,"Senior")</f>
        <v>Adult</v>
      </c>
      <c r="Q1247" t="str" cm="1">
        <f t="array" ref="Q1247">_xlfn.IFS(G1247&lt;10000,"Low Value",G1247&lt;=50000,"Mid Value",G1247&lt;=150000,"High Value",G1247&gt;150000,"Premium")</f>
        <v>High Value</v>
      </c>
      <c r="R1247" t="str" cm="1">
        <f t="array" ref="R1247">_xlfn.IFS(I1247&lt;500,"High Risk",I1247&lt;650,"Medium Risk",I1247&lt;750,"Low Risk",I1247&gt;=750,"Very Low Risk")</f>
        <v>Medium Risk</v>
      </c>
    </row>
    <row r="1248" spans="1:18">
      <c r="A1248" t="s">
        <v>1280</v>
      </c>
      <c r="B1248">
        <v>22</v>
      </c>
      <c r="C1248" t="s">
        <v>15</v>
      </c>
      <c r="D1248" t="s">
        <v>16</v>
      </c>
      <c r="E1248" t="s">
        <v>27</v>
      </c>
      <c r="F1248" t="s">
        <v>45</v>
      </c>
      <c r="G1248">
        <v>369691.12</v>
      </c>
      <c r="H1248">
        <v>102327.92</v>
      </c>
      <c r="I1248">
        <v>553</v>
      </c>
      <c r="J1248">
        <v>88924.75</v>
      </c>
      <c r="K1248" t="s">
        <v>38</v>
      </c>
      <c r="L1248">
        <v>17</v>
      </c>
      <c r="M1248" s="1">
        <v>43720</v>
      </c>
      <c r="N1248" t="s">
        <v>20</v>
      </c>
      <c r="O1248" t="str" cm="1">
        <f t="array" ref="O1248">_xlfn.IFS(L1248&lt;=15, "Low Engagement", L1248&lt;=35, "Active", L1248&lt;=60, "Highly Active", L1248&gt;60, "Power User")</f>
        <v>Active</v>
      </c>
      <c r="P1248" t="str" cm="1">
        <f t="array" ref="P1248">_xlfn.IFS(B1248&lt;=25,"Youth",B1248&lt;=35,"Young Adult",B1248&lt;=50,"Adult",B1248&lt;=70,"Senior")</f>
        <v>Youth</v>
      </c>
      <c r="Q1248" t="str" cm="1">
        <f t="array" ref="Q1248">_xlfn.IFS(G1248&lt;10000,"Low Value",G1248&lt;=50000,"Mid Value",G1248&lt;=150000,"High Value",G1248&gt;150000,"Premium")</f>
        <v>Premium</v>
      </c>
      <c r="R1248" t="str" cm="1">
        <f t="array" ref="R1248">_xlfn.IFS(I1248&lt;500,"High Risk",I1248&lt;650,"Medium Risk",I1248&lt;750,"Low Risk",I1248&gt;=750,"Very Low Risk")</f>
        <v>Medium Risk</v>
      </c>
    </row>
    <row r="1249" spans="1:18">
      <c r="A1249" t="s">
        <v>1281</v>
      </c>
      <c r="B1249">
        <v>37</v>
      </c>
      <c r="C1249" t="s">
        <v>15</v>
      </c>
      <c r="D1249" t="s">
        <v>23</v>
      </c>
      <c r="E1249" t="s">
        <v>17</v>
      </c>
      <c r="F1249" t="s">
        <v>18</v>
      </c>
      <c r="G1249">
        <v>17763.849999999999</v>
      </c>
      <c r="H1249">
        <v>63081.63</v>
      </c>
      <c r="I1249">
        <v>628</v>
      </c>
      <c r="J1249">
        <v>29459.18</v>
      </c>
      <c r="K1249" t="s">
        <v>38</v>
      </c>
      <c r="L1249">
        <v>7</v>
      </c>
      <c r="M1249" s="1">
        <v>43129</v>
      </c>
      <c r="N1249" t="s">
        <v>20</v>
      </c>
      <c r="O1249" t="str" cm="1">
        <f t="array" ref="O1249">_xlfn.IFS(L1249&lt;=15, "Low Engagement", L1249&lt;=35, "Active", L1249&lt;=60, "Highly Active", L1249&gt;60, "Power User")</f>
        <v>Low Engagement</v>
      </c>
      <c r="P1249" t="str" cm="1">
        <f t="array" ref="P1249">_xlfn.IFS(B1249&lt;=25,"Youth",B1249&lt;=35,"Young Adult",B1249&lt;=50,"Adult",B1249&lt;=70,"Senior")</f>
        <v>Adult</v>
      </c>
      <c r="Q1249" t="str" cm="1">
        <f t="array" ref="Q1249">_xlfn.IFS(G1249&lt;10000,"Low Value",G1249&lt;=50000,"Mid Value",G1249&lt;=150000,"High Value",G1249&gt;150000,"Premium")</f>
        <v>Mid Value</v>
      </c>
      <c r="R1249" t="str" cm="1">
        <f t="array" ref="R1249">_xlfn.IFS(I1249&lt;500,"High Risk",I1249&lt;650,"Medium Risk",I1249&lt;750,"Low Risk",I1249&gt;=750,"Very Low Risk")</f>
        <v>Medium Risk</v>
      </c>
    </row>
    <row r="1250" spans="1:18">
      <c r="A1250" t="s">
        <v>1282</v>
      </c>
      <c r="B1250">
        <v>28</v>
      </c>
      <c r="C1250" t="s">
        <v>22</v>
      </c>
      <c r="D1250" t="s">
        <v>16</v>
      </c>
      <c r="E1250" t="s">
        <v>27</v>
      </c>
      <c r="F1250" t="s">
        <v>18</v>
      </c>
      <c r="G1250">
        <v>83367.02</v>
      </c>
      <c r="H1250">
        <v>195990.66</v>
      </c>
      <c r="I1250">
        <v>596</v>
      </c>
      <c r="J1250">
        <v>173493.09</v>
      </c>
      <c r="K1250" t="s">
        <v>38</v>
      </c>
      <c r="L1250">
        <v>26</v>
      </c>
      <c r="M1250" s="1">
        <v>44551</v>
      </c>
      <c r="N1250" t="s">
        <v>20</v>
      </c>
      <c r="O1250" t="str" cm="1">
        <f t="array" ref="O1250">_xlfn.IFS(L1250&lt;=15, "Low Engagement", L1250&lt;=35, "Active", L1250&lt;=60, "Highly Active", L1250&gt;60, "Power User")</f>
        <v>Active</v>
      </c>
      <c r="P1250" t="str" cm="1">
        <f t="array" ref="P1250">_xlfn.IFS(B1250&lt;=25,"Youth",B1250&lt;=35,"Young Adult",B1250&lt;=50,"Adult",B1250&lt;=70,"Senior")</f>
        <v>Young Adult</v>
      </c>
      <c r="Q1250" t="str" cm="1">
        <f t="array" ref="Q1250">_xlfn.IFS(G1250&lt;10000,"Low Value",G1250&lt;=50000,"Mid Value",G1250&lt;=150000,"High Value",G1250&gt;150000,"Premium")</f>
        <v>High Value</v>
      </c>
      <c r="R1250" t="str" cm="1">
        <f t="array" ref="R1250">_xlfn.IFS(I1250&lt;500,"High Risk",I1250&lt;650,"Medium Risk",I1250&lt;750,"Low Risk",I1250&gt;=750,"Very Low Risk")</f>
        <v>Medium Risk</v>
      </c>
    </row>
    <row r="1251" spans="1:18">
      <c r="A1251" t="s">
        <v>1283</v>
      </c>
      <c r="B1251">
        <v>27</v>
      </c>
      <c r="C1251" t="s">
        <v>15</v>
      </c>
      <c r="D1251" t="s">
        <v>29</v>
      </c>
      <c r="E1251" t="s">
        <v>27</v>
      </c>
      <c r="F1251" t="s">
        <v>18</v>
      </c>
      <c r="G1251">
        <v>57612.98</v>
      </c>
      <c r="H1251">
        <v>71146.8</v>
      </c>
      <c r="I1251">
        <v>309</v>
      </c>
      <c r="J1251">
        <v>18168.7</v>
      </c>
      <c r="K1251" t="s">
        <v>19</v>
      </c>
      <c r="L1251">
        <v>43</v>
      </c>
      <c r="M1251" s="1">
        <v>44194</v>
      </c>
      <c r="N1251" t="s">
        <v>20</v>
      </c>
      <c r="O1251" t="str" cm="1">
        <f t="array" ref="O1251">_xlfn.IFS(L1251&lt;=15, "Low Engagement", L1251&lt;=35, "Active", L1251&lt;=60, "Highly Active", L1251&gt;60, "Power User")</f>
        <v>Highly Active</v>
      </c>
      <c r="P1251" t="str" cm="1">
        <f t="array" ref="P1251">_xlfn.IFS(B1251&lt;=25,"Youth",B1251&lt;=35,"Young Adult",B1251&lt;=50,"Adult",B1251&lt;=70,"Senior")</f>
        <v>Young Adult</v>
      </c>
      <c r="Q1251" t="str" cm="1">
        <f t="array" ref="Q1251">_xlfn.IFS(G1251&lt;10000,"Low Value",G1251&lt;=50000,"Mid Value",G1251&lt;=150000,"High Value",G1251&gt;150000,"Premium")</f>
        <v>High Value</v>
      </c>
      <c r="R1251" t="str" cm="1">
        <f t="array" ref="R1251">_xlfn.IFS(I1251&lt;500,"High Risk",I1251&lt;650,"Medium Risk",I1251&lt;750,"Low Risk",I1251&gt;=750,"Very Low Risk")</f>
        <v>High Risk</v>
      </c>
    </row>
    <row r="1252" spans="1:18">
      <c r="A1252" t="s">
        <v>1284</v>
      </c>
      <c r="B1252">
        <v>57</v>
      </c>
      <c r="C1252" t="s">
        <v>22</v>
      </c>
      <c r="D1252" t="s">
        <v>29</v>
      </c>
      <c r="E1252" t="s">
        <v>17</v>
      </c>
      <c r="F1252" t="s">
        <v>31</v>
      </c>
      <c r="G1252">
        <v>118858.52</v>
      </c>
      <c r="H1252">
        <v>220953.85</v>
      </c>
      <c r="I1252">
        <v>745</v>
      </c>
      <c r="J1252">
        <v>279756.39</v>
      </c>
      <c r="K1252" t="s">
        <v>38</v>
      </c>
      <c r="L1252">
        <v>18</v>
      </c>
      <c r="M1252" s="1">
        <v>43360</v>
      </c>
      <c r="N1252" t="s">
        <v>20</v>
      </c>
      <c r="O1252" t="str" cm="1">
        <f t="array" ref="O1252">_xlfn.IFS(L1252&lt;=15, "Low Engagement", L1252&lt;=35, "Active", L1252&lt;=60, "Highly Active", L1252&gt;60, "Power User")</f>
        <v>Active</v>
      </c>
      <c r="P1252" t="str" cm="1">
        <f t="array" ref="P1252">_xlfn.IFS(B1252&lt;=25,"Youth",B1252&lt;=35,"Young Adult",B1252&lt;=50,"Adult",B1252&lt;=70,"Senior")</f>
        <v>Senior</v>
      </c>
      <c r="Q1252" t="str" cm="1">
        <f t="array" ref="Q1252">_xlfn.IFS(G1252&lt;10000,"Low Value",G1252&lt;=50000,"Mid Value",G1252&lt;=150000,"High Value",G1252&gt;150000,"Premium")</f>
        <v>High Value</v>
      </c>
      <c r="R1252" t="str" cm="1">
        <f t="array" ref="R1252">_xlfn.IFS(I1252&lt;500,"High Risk",I1252&lt;650,"Medium Risk",I1252&lt;750,"Low Risk",I1252&gt;=750,"Very Low Risk")</f>
        <v>Low Risk</v>
      </c>
    </row>
    <row r="1253" spans="1:18">
      <c r="A1253" t="s">
        <v>1285</v>
      </c>
      <c r="B1253">
        <v>55</v>
      </c>
      <c r="C1253" t="s">
        <v>15</v>
      </c>
      <c r="D1253" t="s">
        <v>41</v>
      </c>
      <c r="E1253" t="s">
        <v>17</v>
      </c>
      <c r="F1253" t="s">
        <v>31</v>
      </c>
      <c r="G1253">
        <v>45906.21</v>
      </c>
      <c r="H1253">
        <v>60083.77</v>
      </c>
      <c r="I1253">
        <v>529</v>
      </c>
      <c r="J1253">
        <v>193201.84</v>
      </c>
      <c r="K1253" t="s">
        <v>25</v>
      </c>
      <c r="L1253">
        <v>46</v>
      </c>
      <c r="M1253" s="1">
        <v>43662</v>
      </c>
      <c r="N1253" t="s">
        <v>20</v>
      </c>
      <c r="O1253" t="str" cm="1">
        <f t="array" ref="O1253">_xlfn.IFS(L1253&lt;=15, "Low Engagement", L1253&lt;=35, "Active", L1253&lt;=60, "Highly Active", L1253&gt;60, "Power User")</f>
        <v>Highly Active</v>
      </c>
      <c r="P1253" t="str" cm="1">
        <f t="array" ref="P1253">_xlfn.IFS(B1253&lt;=25,"Youth",B1253&lt;=35,"Young Adult",B1253&lt;=50,"Adult",B1253&lt;=70,"Senior")</f>
        <v>Senior</v>
      </c>
      <c r="Q1253" t="str" cm="1">
        <f t="array" ref="Q1253">_xlfn.IFS(G1253&lt;10000,"Low Value",G1253&lt;=50000,"Mid Value",G1253&lt;=150000,"High Value",G1253&gt;150000,"Premium")</f>
        <v>Mid Value</v>
      </c>
      <c r="R1253" t="str" cm="1">
        <f t="array" ref="R1253">_xlfn.IFS(I1253&lt;500,"High Risk",I1253&lt;650,"Medium Risk",I1253&lt;750,"Low Risk",I1253&gt;=750,"Very Low Risk")</f>
        <v>Medium Risk</v>
      </c>
    </row>
    <row r="1254" spans="1:18">
      <c r="A1254" t="s">
        <v>1286</v>
      </c>
      <c r="B1254">
        <v>23</v>
      </c>
      <c r="C1254" t="s">
        <v>15</v>
      </c>
      <c r="D1254" t="s">
        <v>16</v>
      </c>
      <c r="E1254" t="s">
        <v>27</v>
      </c>
      <c r="F1254" t="s">
        <v>33</v>
      </c>
      <c r="G1254">
        <v>20375.22</v>
      </c>
      <c r="H1254">
        <v>85932.14</v>
      </c>
      <c r="I1254">
        <v>835</v>
      </c>
      <c r="J1254">
        <v>284949.75</v>
      </c>
      <c r="K1254" t="s">
        <v>38</v>
      </c>
      <c r="L1254">
        <v>46</v>
      </c>
      <c r="M1254" s="1">
        <v>43194</v>
      </c>
      <c r="N1254" t="s">
        <v>35</v>
      </c>
      <c r="O1254" t="str" cm="1">
        <f t="array" ref="O1254">_xlfn.IFS(L1254&lt;=15, "Low Engagement", L1254&lt;=35, "Active", L1254&lt;=60, "Highly Active", L1254&gt;60, "Power User")</f>
        <v>Highly Active</v>
      </c>
      <c r="P1254" t="str" cm="1">
        <f t="array" ref="P1254">_xlfn.IFS(B1254&lt;=25,"Youth",B1254&lt;=35,"Young Adult",B1254&lt;=50,"Adult",B1254&lt;=70,"Senior")</f>
        <v>Youth</v>
      </c>
      <c r="Q1254" t="str" cm="1">
        <f t="array" ref="Q1254">_xlfn.IFS(G1254&lt;10000,"Low Value",G1254&lt;=50000,"Mid Value",G1254&lt;=150000,"High Value",G1254&gt;150000,"Premium")</f>
        <v>Mid Value</v>
      </c>
      <c r="R1254" t="str" cm="1">
        <f t="array" ref="R1254">_xlfn.IFS(I1254&lt;500,"High Risk",I1254&lt;650,"Medium Risk",I1254&lt;750,"Low Risk",I1254&gt;=750,"Very Low Risk")</f>
        <v>Very Low Risk</v>
      </c>
    </row>
    <row r="1255" spans="1:18">
      <c r="A1255" t="s">
        <v>1287</v>
      </c>
      <c r="B1255">
        <v>25</v>
      </c>
      <c r="C1255" t="s">
        <v>15</v>
      </c>
      <c r="D1255" t="s">
        <v>23</v>
      </c>
      <c r="E1255" t="s">
        <v>17</v>
      </c>
      <c r="F1255" t="s">
        <v>33</v>
      </c>
      <c r="G1255">
        <v>75061.47</v>
      </c>
      <c r="H1255">
        <v>143767.73000000001</v>
      </c>
      <c r="I1255">
        <v>377</v>
      </c>
      <c r="J1255">
        <v>26857.19</v>
      </c>
      <c r="K1255" t="s">
        <v>19</v>
      </c>
      <c r="L1255">
        <v>6</v>
      </c>
      <c r="M1255" s="1">
        <v>45096</v>
      </c>
      <c r="N1255" t="s">
        <v>35</v>
      </c>
      <c r="O1255" t="str" cm="1">
        <f t="array" ref="O1255">_xlfn.IFS(L1255&lt;=15, "Low Engagement", L1255&lt;=35, "Active", L1255&lt;=60, "Highly Active", L1255&gt;60, "Power User")</f>
        <v>Low Engagement</v>
      </c>
      <c r="P1255" t="str" cm="1">
        <f t="array" ref="P1255">_xlfn.IFS(B1255&lt;=25,"Youth",B1255&lt;=35,"Young Adult",B1255&lt;=50,"Adult",B1255&lt;=70,"Senior")</f>
        <v>Youth</v>
      </c>
      <c r="Q1255" t="str" cm="1">
        <f t="array" ref="Q1255">_xlfn.IFS(G1255&lt;10000,"Low Value",G1255&lt;=50000,"Mid Value",G1255&lt;=150000,"High Value",G1255&gt;150000,"Premium")</f>
        <v>High Value</v>
      </c>
      <c r="R1255" t="str" cm="1">
        <f t="array" ref="R1255">_xlfn.IFS(I1255&lt;500,"High Risk",I1255&lt;650,"Medium Risk",I1255&lt;750,"Low Risk",I1255&gt;=750,"Very Low Risk")</f>
        <v>High Risk</v>
      </c>
    </row>
    <row r="1256" spans="1:18">
      <c r="A1256" t="s">
        <v>1288</v>
      </c>
      <c r="B1256">
        <v>40</v>
      </c>
      <c r="C1256" t="s">
        <v>15</v>
      </c>
      <c r="D1256" t="s">
        <v>37</v>
      </c>
      <c r="E1256" t="s">
        <v>17</v>
      </c>
      <c r="F1256" t="s">
        <v>31</v>
      </c>
      <c r="G1256">
        <v>125044.33</v>
      </c>
      <c r="H1256">
        <v>73824.960000000006</v>
      </c>
      <c r="I1256">
        <v>724</v>
      </c>
      <c r="J1256">
        <v>148840.04</v>
      </c>
      <c r="K1256" t="s">
        <v>38</v>
      </c>
      <c r="L1256">
        <v>31</v>
      </c>
      <c r="M1256" s="1">
        <v>43212</v>
      </c>
      <c r="N1256" t="s">
        <v>20</v>
      </c>
      <c r="O1256" t="str" cm="1">
        <f t="array" ref="O1256">_xlfn.IFS(L1256&lt;=15, "Low Engagement", L1256&lt;=35, "Active", L1256&lt;=60, "Highly Active", L1256&gt;60, "Power User")</f>
        <v>Active</v>
      </c>
      <c r="P1256" t="str" cm="1">
        <f t="array" ref="P1256">_xlfn.IFS(B1256&lt;=25,"Youth",B1256&lt;=35,"Young Adult",B1256&lt;=50,"Adult",B1256&lt;=70,"Senior")</f>
        <v>Adult</v>
      </c>
      <c r="Q1256" t="str" cm="1">
        <f t="array" ref="Q1256">_xlfn.IFS(G1256&lt;10000,"Low Value",G1256&lt;=50000,"Mid Value",G1256&lt;=150000,"High Value",G1256&gt;150000,"Premium")</f>
        <v>High Value</v>
      </c>
      <c r="R1256" t="str" cm="1">
        <f t="array" ref="R1256">_xlfn.IFS(I1256&lt;500,"High Risk",I1256&lt;650,"Medium Risk",I1256&lt;750,"Low Risk",I1256&gt;=750,"Very Low Risk")</f>
        <v>Low Risk</v>
      </c>
    </row>
    <row r="1257" spans="1:18">
      <c r="A1257" t="s">
        <v>1289</v>
      </c>
      <c r="B1257">
        <v>64</v>
      </c>
      <c r="C1257" t="s">
        <v>22</v>
      </c>
      <c r="D1257" t="s">
        <v>37</v>
      </c>
      <c r="E1257" t="s">
        <v>27</v>
      </c>
      <c r="F1257" t="s">
        <v>31</v>
      </c>
      <c r="G1257">
        <v>23534.06</v>
      </c>
      <c r="H1257">
        <v>106493.13</v>
      </c>
      <c r="I1257">
        <v>492</v>
      </c>
      <c r="J1257">
        <v>5925.72</v>
      </c>
      <c r="K1257" t="s">
        <v>19</v>
      </c>
      <c r="L1257">
        <v>29</v>
      </c>
      <c r="M1257" s="1">
        <v>44234</v>
      </c>
      <c r="N1257" t="s">
        <v>20</v>
      </c>
      <c r="O1257" t="str" cm="1">
        <f t="array" ref="O1257">_xlfn.IFS(L1257&lt;=15, "Low Engagement", L1257&lt;=35, "Active", L1257&lt;=60, "Highly Active", L1257&gt;60, "Power User")</f>
        <v>Active</v>
      </c>
      <c r="P1257" t="str" cm="1">
        <f t="array" ref="P1257">_xlfn.IFS(B1257&lt;=25,"Youth",B1257&lt;=35,"Young Adult",B1257&lt;=50,"Adult",B1257&lt;=70,"Senior")</f>
        <v>Senior</v>
      </c>
      <c r="Q1257" t="str" cm="1">
        <f t="array" ref="Q1257">_xlfn.IFS(G1257&lt;10000,"Low Value",G1257&lt;=50000,"Mid Value",G1257&lt;=150000,"High Value",G1257&gt;150000,"Premium")</f>
        <v>Mid Value</v>
      </c>
      <c r="R1257" t="str" cm="1">
        <f t="array" ref="R1257">_xlfn.IFS(I1257&lt;500,"High Risk",I1257&lt;650,"Medium Risk",I1257&lt;750,"Low Risk",I1257&gt;=750,"Very Low Risk")</f>
        <v>High Risk</v>
      </c>
    </row>
    <row r="1258" spans="1:18">
      <c r="A1258" t="s">
        <v>1290</v>
      </c>
      <c r="B1258">
        <v>43</v>
      </c>
      <c r="C1258" t="s">
        <v>22</v>
      </c>
      <c r="D1258" t="s">
        <v>23</v>
      </c>
      <c r="E1258" t="s">
        <v>27</v>
      </c>
      <c r="F1258" t="s">
        <v>33</v>
      </c>
      <c r="G1258">
        <v>143074.82999999999</v>
      </c>
      <c r="H1258">
        <v>56717.68</v>
      </c>
      <c r="I1258">
        <v>700</v>
      </c>
      <c r="J1258">
        <v>79993.31</v>
      </c>
      <c r="K1258" t="s">
        <v>25</v>
      </c>
      <c r="L1258">
        <v>9</v>
      </c>
      <c r="M1258" s="1">
        <v>43699</v>
      </c>
      <c r="N1258" t="s">
        <v>20</v>
      </c>
      <c r="O1258" t="str" cm="1">
        <f t="array" ref="O1258">_xlfn.IFS(L1258&lt;=15, "Low Engagement", L1258&lt;=35, "Active", L1258&lt;=60, "Highly Active", L1258&gt;60, "Power User")</f>
        <v>Low Engagement</v>
      </c>
      <c r="P1258" t="str" cm="1">
        <f t="array" ref="P1258">_xlfn.IFS(B1258&lt;=25,"Youth",B1258&lt;=35,"Young Adult",B1258&lt;=50,"Adult",B1258&lt;=70,"Senior")</f>
        <v>Adult</v>
      </c>
      <c r="Q1258" t="str" cm="1">
        <f t="array" ref="Q1258">_xlfn.IFS(G1258&lt;10000,"Low Value",G1258&lt;=50000,"Mid Value",G1258&lt;=150000,"High Value",G1258&gt;150000,"Premium")</f>
        <v>High Value</v>
      </c>
      <c r="R1258" t="str" cm="1">
        <f t="array" ref="R1258">_xlfn.IFS(I1258&lt;500,"High Risk",I1258&lt;650,"Medium Risk",I1258&lt;750,"Low Risk",I1258&gt;=750,"Very Low Risk")</f>
        <v>Low Risk</v>
      </c>
    </row>
    <row r="1259" spans="1:18">
      <c r="A1259" t="s">
        <v>1291</v>
      </c>
      <c r="B1259">
        <v>63</v>
      </c>
      <c r="C1259" t="s">
        <v>15</v>
      </c>
      <c r="D1259" t="s">
        <v>23</v>
      </c>
      <c r="E1259" t="s">
        <v>27</v>
      </c>
      <c r="F1259" t="s">
        <v>18</v>
      </c>
      <c r="G1259">
        <v>98061.02</v>
      </c>
      <c r="H1259">
        <v>125031.11</v>
      </c>
      <c r="I1259">
        <v>408</v>
      </c>
      <c r="J1259">
        <v>19084.45</v>
      </c>
      <c r="K1259" t="s">
        <v>19</v>
      </c>
      <c r="L1259">
        <v>54</v>
      </c>
      <c r="M1259" s="1">
        <v>44529</v>
      </c>
      <c r="N1259" t="s">
        <v>20</v>
      </c>
      <c r="O1259" t="str" cm="1">
        <f t="array" ref="O1259">_xlfn.IFS(L1259&lt;=15, "Low Engagement", L1259&lt;=35, "Active", L1259&lt;=60, "Highly Active", L1259&gt;60, "Power User")</f>
        <v>Highly Active</v>
      </c>
      <c r="P1259" t="str" cm="1">
        <f t="array" ref="P1259">_xlfn.IFS(B1259&lt;=25,"Youth",B1259&lt;=35,"Young Adult",B1259&lt;=50,"Adult",B1259&lt;=70,"Senior")</f>
        <v>Senior</v>
      </c>
      <c r="Q1259" t="str" cm="1">
        <f t="array" ref="Q1259">_xlfn.IFS(G1259&lt;10000,"Low Value",G1259&lt;=50000,"Mid Value",G1259&lt;=150000,"High Value",G1259&gt;150000,"Premium")</f>
        <v>High Value</v>
      </c>
      <c r="R1259" t="str" cm="1">
        <f t="array" ref="R1259">_xlfn.IFS(I1259&lt;500,"High Risk",I1259&lt;650,"Medium Risk",I1259&lt;750,"Low Risk",I1259&gt;=750,"Very Low Risk")</f>
        <v>High Risk</v>
      </c>
    </row>
    <row r="1260" spans="1:18">
      <c r="A1260" t="s">
        <v>1292</v>
      </c>
      <c r="B1260">
        <v>60</v>
      </c>
      <c r="C1260" t="s">
        <v>22</v>
      </c>
      <c r="D1260" t="s">
        <v>23</v>
      </c>
      <c r="E1260" t="s">
        <v>27</v>
      </c>
      <c r="F1260" t="s">
        <v>45</v>
      </c>
      <c r="G1260">
        <v>295455.51</v>
      </c>
      <c r="H1260">
        <v>142831.25</v>
      </c>
      <c r="I1260">
        <v>562</v>
      </c>
      <c r="J1260">
        <v>139069.95000000001</v>
      </c>
      <c r="K1260" t="s">
        <v>38</v>
      </c>
      <c r="L1260">
        <v>35</v>
      </c>
      <c r="M1260" s="1">
        <v>45034</v>
      </c>
      <c r="N1260" t="s">
        <v>20</v>
      </c>
      <c r="O1260" t="str" cm="1">
        <f t="array" ref="O1260">_xlfn.IFS(L1260&lt;=15, "Low Engagement", L1260&lt;=35, "Active", L1260&lt;=60, "Highly Active", L1260&gt;60, "Power User")</f>
        <v>Active</v>
      </c>
      <c r="P1260" t="str" cm="1">
        <f t="array" ref="P1260">_xlfn.IFS(B1260&lt;=25,"Youth",B1260&lt;=35,"Young Adult",B1260&lt;=50,"Adult",B1260&lt;=70,"Senior")</f>
        <v>Senior</v>
      </c>
      <c r="Q1260" t="str" cm="1">
        <f t="array" ref="Q1260">_xlfn.IFS(G1260&lt;10000,"Low Value",G1260&lt;=50000,"Mid Value",G1260&lt;=150000,"High Value",G1260&gt;150000,"Premium")</f>
        <v>Premium</v>
      </c>
      <c r="R1260" t="str" cm="1">
        <f t="array" ref="R1260">_xlfn.IFS(I1260&lt;500,"High Risk",I1260&lt;650,"Medium Risk",I1260&lt;750,"Low Risk",I1260&gt;=750,"Very Low Risk")</f>
        <v>Medium Risk</v>
      </c>
    </row>
    <row r="1261" spans="1:18">
      <c r="A1261" t="s">
        <v>1293</v>
      </c>
      <c r="B1261">
        <v>29</v>
      </c>
      <c r="C1261" t="s">
        <v>15</v>
      </c>
      <c r="D1261" t="s">
        <v>16</v>
      </c>
      <c r="E1261" t="s">
        <v>47</v>
      </c>
      <c r="F1261" t="s">
        <v>18</v>
      </c>
      <c r="G1261">
        <v>95056.85</v>
      </c>
      <c r="H1261">
        <v>6560.86</v>
      </c>
      <c r="I1261">
        <v>628</v>
      </c>
      <c r="J1261">
        <v>94314.28</v>
      </c>
      <c r="K1261" t="s">
        <v>38</v>
      </c>
      <c r="L1261">
        <v>17</v>
      </c>
      <c r="M1261" s="1">
        <v>43359</v>
      </c>
      <c r="N1261" t="s">
        <v>20</v>
      </c>
      <c r="O1261" t="str" cm="1">
        <f t="array" ref="O1261">_xlfn.IFS(L1261&lt;=15, "Low Engagement", L1261&lt;=35, "Active", L1261&lt;=60, "Highly Active", L1261&gt;60, "Power User")</f>
        <v>Active</v>
      </c>
      <c r="P1261" t="str" cm="1">
        <f t="array" ref="P1261">_xlfn.IFS(B1261&lt;=25,"Youth",B1261&lt;=35,"Young Adult",B1261&lt;=50,"Adult",B1261&lt;=70,"Senior")</f>
        <v>Young Adult</v>
      </c>
      <c r="Q1261" t="str" cm="1">
        <f t="array" ref="Q1261">_xlfn.IFS(G1261&lt;10000,"Low Value",G1261&lt;=50000,"Mid Value",G1261&lt;=150000,"High Value",G1261&gt;150000,"Premium")</f>
        <v>High Value</v>
      </c>
      <c r="R1261" t="str" cm="1">
        <f t="array" ref="R1261">_xlfn.IFS(I1261&lt;500,"High Risk",I1261&lt;650,"Medium Risk",I1261&lt;750,"Low Risk",I1261&gt;=750,"Very Low Risk")</f>
        <v>Medium Risk</v>
      </c>
    </row>
    <row r="1262" spans="1:18">
      <c r="A1262" t="s">
        <v>1294</v>
      </c>
      <c r="B1262">
        <v>43</v>
      </c>
      <c r="C1262" t="s">
        <v>15</v>
      </c>
      <c r="D1262" t="s">
        <v>16</v>
      </c>
      <c r="E1262" t="s">
        <v>27</v>
      </c>
      <c r="F1262" t="s">
        <v>45</v>
      </c>
      <c r="G1262">
        <v>130750.36</v>
      </c>
      <c r="H1262">
        <v>178092.46</v>
      </c>
      <c r="I1262">
        <v>662</v>
      </c>
      <c r="J1262">
        <v>20754.47</v>
      </c>
      <c r="K1262" t="s">
        <v>19</v>
      </c>
      <c r="L1262">
        <v>12</v>
      </c>
      <c r="M1262" s="1">
        <v>44407</v>
      </c>
      <c r="N1262" t="s">
        <v>20</v>
      </c>
      <c r="O1262" t="str" cm="1">
        <f t="array" ref="O1262">_xlfn.IFS(L1262&lt;=15, "Low Engagement", L1262&lt;=35, "Active", L1262&lt;=60, "Highly Active", L1262&gt;60, "Power User")</f>
        <v>Low Engagement</v>
      </c>
      <c r="P1262" t="str" cm="1">
        <f t="array" ref="P1262">_xlfn.IFS(B1262&lt;=25,"Youth",B1262&lt;=35,"Young Adult",B1262&lt;=50,"Adult",B1262&lt;=70,"Senior")</f>
        <v>Adult</v>
      </c>
      <c r="Q1262" t="str" cm="1">
        <f t="array" ref="Q1262">_xlfn.IFS(G1262&lt;10000,"Low Value",G1262&lt;=50000,"Mid Value",G1262&lt;=150000,"High Value",G1262&gt;150000,"Premium")</f>
        <v>High Value</v>
      </c>
      <c r="R1262" t="str" cm="1">
        <f t="array" ref="R1262">_xlfn.IFS(I1262&lt;500,"High Risk",I1262&lt;650,"Medium Risk",I1262&lt;750,"Low Risk",I1262&gt;=750,"Very Low Risk")</f>
        <v>Low Risk</v>
      </c>
    </row>
    <row r="1263" spans="1:18">
      <c r="A1263" t="s">
        <v>1295</v>
      </c>
      <c r="B1263">
        <v>30</v>
      </c>
      <c r="C1263" t="s">
        <v>15</v>
      </c>
      <c r="D1263" t="s">
        <v>16</v>
      </c>
      <c r="E1263" t="s">
        <v>17</v>
      </c>
      <c r="F1263" t="s">
        <v>18</v>
      </c>
      <c r="G1263">
        <v>3516.65</v>
      </c>
      <c r="H1263">
        <v>71839.45</v>
      </c>
      <c r="I1263">
        <v>677</v>
      </c>
      <c r="J1263">
        <v>18581.87</v>
      </c>
      <c r="K1263" t="s">
        <v>25</v>
      </c>
      <c r="L1263">
        <v>36</v>
      </c>
      <c r="M1263" s="1">
        <v>44879</v>
      </c>
      <c r="N1263" t="s">
        <v>20</v>
      </c>
      <c r="O1263" t="str" cm="1">
        <f t="array" ref="O1263">_xlfn.IFS(L1263&lt;=15, "Low Engagement", L1263&lt;=35, "Active", L1263&lt;=60, "Highly Active", L1263&gt;60, "Power User")</f>
        <v>Highly Active</v>
      </c>
      <c r="P1263" t="str" cm="1">
        <f t="array" ref="P1263">_xlfn.IFS(B1263&lt;=25,"Youth",B1263&lt;=35,"Young Adult",B1263&lt;=50,"Adult",B1263&lt;=70,"Senior")</f>
        <v>Young Adult</v>
      </c>
      <c r="Q1263" t="str" cm="1">
        <f t="array" ref="Q1263">_xlfn.IFS(G1263&lt;10000,"Low Value",G1263&lt;=50000,"Mid Value",G1263&lt;=150000,"High Value",G1263&gt;150000,"Premium")</f>
        <v>Low Value</v>
      </c>
      <c r="R1263" t="str" cm="1">
        <f t="array" ref="R1263">_xlfn.IFS(I1263&lt;500,"High Risk",I1263&lt;650,"Medium Risk",I1263&lt;750,"Low Risk",I1263&gt;=750,"Very Low Risk")</f>
        <v>Low Risk</v>
      </c>
    </row>
    <row r="1264" spans="1:18">
      <c r="A1264" t="s">
        <v>1296</v>
      </c>
      <c r="B1264">
        <v>57</v>
      </c>
      <c r="C1264" t="s">
        <v>15</v>
      </c>
      <c r="D1264" t="s">
        <v>41</v>
      </c>
      <c r="E1264" t="s">
        <v>27</v>
      </c>
      <c r="F1264" t="s">
        <v>33</v>
      </c>
      <c r="G1264">
        <v>15517.33</v>
      </c>
      <c r="H1264">
        <v>68311.61</v>
      </c>
      <c r="I1264">
        <v>640</v>
      </c>
      <c r="J1264">
        <v>69674.7</v>
      </c>
      <c r="K1264" t="s">
        <v>38</v>
      </c>
      <c r="L1264">
        <v>52</v>
      </c>
      <c r="M1264" s="1">
        <v>44642</v>
      </c>
      <c r="N1264" t="s">
        <v>20</v>
      </c>
      <c r="O1264" t="str" cm="1">
        <f t="array" ref="O1264">_xlfn.IFS(L1264&lt;=15, "Low Engagement", L1264&lt;=35, "Active", L1264&lt;=60, "Highly Active", L1264&gt;60, "Power User")</f>
        <v>Highly Active</v>
      </c>
      <c r="P1264" t="str" cm="1">
        <f t="array" ref="P1264">_xlfn.IFS(B1264&lt;=25,"Youth",B1264&lt;=35,"Young Adult",B1264&lt;=50,"Adult",B1264&lt;=70,"Senior")</f>
        <v>Senior</v>
      </c>
      <c r="Q1264" t="str" cm="1">
        <f t="array" ref="Q1264">_xlfn.IFS(G1264&lt;10000,"Low Value",G1264&lt;=50000,"Mid Value",G1264&lt;=150000,"High Value",G1264&gt;150000,"Premium")</f>
        <v>Mid Value</v>
      </c>
      <c r="R1264" t="str" cm="1">
        <f t="array" ref="R1264">_xlfn.IFS(I1264&lt;500,"High Risk",I1264&lt;650,"Medium Risk",I1264&lt;750,"Low Risk",I1264&gt;=750,"Very Low Risk")</f>
        <v>Medium Risk</v>
      </c>
    </row>
    <row r="1265" spans="1:18">
      <c r="A1265" t="s">
        <v>1297</v>
      </c>
      <c r="B1265">
        <v>35</v>
      </c>
      <c r="C1265" t="s">
        <v>22</v>
      </c>
      <c r="D1265" t="s">
        <v>37</v>
      </c>
      <c r="E1265" t="s">
        <v>27</v>
      </c>
      <c r="F1265" t="s">
        <v>31</v>
      </c>
      <c r="G1265">
        <v>119564.93</v>
      </c>
      <c r="H1265">
        <v>142429.47</v>
      </c>
      <c r="I1265">
        <v>558</v>
      </c>
      <c r="J1265">
        <v>136746.35</v>
      </c>
      <c r="K1265" t="s">
        <v>25</v>
      </c>
      <c r="L1265">
        <v>48</v>
      </c>
      <c r="M1265" s="1">
        <v>44106</v>
      </c>
      <c r="N1265" t="s">
        <v>20</v>
      </c>
      <c r="O1265" t="str" cm="1">
        <f t="array" ref="O1265">_xlfn.IFS(L1265&lt;=15, "Low Engagement", L1265&lt;=35, "Active", L1265&lt;=60, "Highly Active", L1265&gt;60, "Power User")</f>
        <v>Highly Active</v>
      </c>
      <c r="P1265" t="str" cm="1">
        <f t="array" ref="P1265">_xlfn.IFS(B1265&lt;=25,"Youth",B1265&lt;=35,"Young Adult",B1265&lt;=50,"Adult",B1265&lt;=70,"Senior")</f>
        <v>Young Adult</v>
      </c>
      <c r="Q1265" t="str" cm="1">
        <f t="array" ref="Q1265">_xlfn.IFS(G1265&lt;10000,"Low Value",G1265&lt;=50000,"Mid Value",G1265&lt;=150000,"High Value",G1265&gt;150000,"Premium")</f>
        <v>High Value</v>
      </c>
      <c r="R1265" t="str" cm="1">
        <f t="array" ref="R1265">_xlfn.IFS(I1265&lt;500,"High Risk",I1265&lt;650,"Medium Risk",I1265&lt;750,"Low Risk",I1265&gt;=750,"Very Low Risk")</f>
        <v>Medium Risk</v>
      </c>
    </row>
    <row r="1266" spans="1:18">
      <c r="A1266" t="s">
        <v>1298</v>
      </c>
      <c r="B1266">
        <v>42</v>
      </c>
      <c r="C1266" t="s">
        <v>15</v>
      </c>
      <c r="D1266" t="s">
        <v>23</v>
      </c>
      <c r="E1266" t="s">
        <v>17</v>
      </c>
      <c r="F1266" t="s">
        <v>18</v>
      </c>
      <c r="G1266">
        <v>7102.55</v>
      </c>
      <c r="H1266">
        <v>151250.29999999999</v>
      </c>
      <c r="I1266">
        <v>634</v>
      </c>
      <c r="J1266">
        <v>69898.69</v>
      </c>
      <c r="K1266" t="s">
        <v>25</v>
      </c>
      <c r="L1266">
        <v>24</v>
      </c>
      <c r="M1266" s="1">
        <v>43311</v>
      </c>
      <c r="N1266" t="s">
        <v>20</v>
      </c>
      <c r="O1266" t="str" cm="1">
        <f t="array" ref="O1266">_xlfn.IFS(L1266&lt;=15, "Low Engagement", L1266&lt;=35, "Active", L1266&lt;=60, "Highly Active", L1266&gt;60, "Power User")</f>
        <v>Active</v>
      </c>
      <c r="P1266" t="str" cm="1">
        <f t="array" ref="P1266">_xlfn.IFS(B1266&lt;=25,"Youth",B1266&lt;=35,"Young Adult",B1266&lt;=50,"Adult",B1266&lt;=70,"Senior")</f>
        <v>Adult</v>
      </c>
      <c r="Q1266" t="str" cm="1">
        <f t="array" ref="Q1266">_xlfn.IFS(G1266&lt;10000,"Low Value",G1266&lt;=50000,"Mid Value",G1266&lt;=150000,"High Value",G1266&gt;150000,"Premium")</f>
        <v>Low Value</v>
      </c>
      <c r="R1266" t="str" cm="1">
        <f t="array" ref="R1266">_xlfn.IFS(I1266&lt;500,"High Risk",I1266&lt;650,"Medium Risk",I1266&lt;750,"Low Risk",I1266&gt;=750,"Very Low Risk")</f>
        <v>Medium Risk</v>
      </c>
    </row>
    <row r="1267" spans="1:18">
      <c r="A1267" t="s">
        <v>1299</v>
      </c>
      <c r="B1267">
        <v>50</v>
      </c>
      <c r="C1267" t="s">
        <v>15</v>
      </c>
      <c r="D1267" t="s">
        <v>23</v>
      </c>
      <c r="E1267" t="s">
        <v>27</v>
      </c>
      <c r="F1267" t="s">
        <v>18</v>
      </c>
      <c r="G1267">
        <v>95896.02</v>
      </c>
      <c r="H1267">
        <v>114897.25</v>
      </c>
      <c r="I1267">
        <v>384</v>
      </c>
      <c r="J1267">
        <v>16080.67</v>
      </c>
      <c r="K1267" t="s">
        <v>19</v>
      </c>
      <c r="L1267">
        <v>10</v>
      </c>
      <c r="M1267" s="1">
        <v>44888</v>
      </c>
      <c r="N1267" t="s">
        <v>20</v>
      </c>
      <c r="O1267" t="str" cm="1">
        <f t="array" ref="O1267">_xlfn.IFS(L1267&lt;=15, "Low Engagement", L1267&lt;=35, "Active", L1267&lt;=60, "Highly Active", L1267&gt;60, "Power User")</f>
        <v>Low Engagement</v>
      </c>
      <c r="P1267" t="str" cm="1">
        <f t="array" ref="P1267">_xlfn.IFS(B1267&lt;=25,"Youth",B1267&lt;=35,"Young Adult",B1267&lt;=50,"Adult",B1267&lt;=70,"Senior")</f>
        <v>Adult</v>
      </c>
      <c r="Q1267" t="str" cm="1">
        <f t="array" ref="Q1267">_xlfn.IFS(G1267&lt;10000,"Low Value",G1267&lt;=50000,"Mid Value",G1267&lt;=150000,"High Value",G1267&gt;150000,"Premium")</f>
        <v>High Value</v>
      </c>
      <c r="R1267" t="str" cm="1">
        <f t="array" ref="R1267">_xlfn.IFS(I1267&lt;500,"High Risk",I1267&lt;650,"Medium Risk",I1267&lt;750,"Low Risk",I1267&gt;=750,"Very Low Risk")</f>
        <v>High Risk</v>
      </c>
    </row>
    <row r="1268" spans="1:18">
      <c r="A1268" t="s">
        <v>1300</v>
      </c>
      <c r="B1268">
        <v>64</v>
      </c>
      <c r="C1268" t="s">
        <v>22</v>
      </c>
      <c r="D1268" t="s">
        <v>29</v>
      </c>
      <c r="E1268" t="s">
        <v>17</v>
      </c>
      <c r="F1268" t="s">
        <v>31</v>
      </c>
      <c r="G1268">
        <v>32676.98</v>
      </c>
      <c r="H1268">
        <v>55883.4</v>
      </c>
      <c r="I1268">
        <v>821</v>
      </c>
      <c r="J1268">
        <v>191218.45</v>
      </c>
      <c r="K1268" t="s">
        <v>38</v>
      </c>
      <c r="L1268">
        <v>58</v>
      </c>
      <c r="M1268" s="1">
        <v>43126</v>
      </c>
      <c r="N1268" t="s">
        <v>20</v>
      </c>
      <c r="O1268" t="str" cm="1">
        <f t="array" ref="O1268">_xlfn.IFS(L1268&lt;=15, "Low Engagement", L1268&lt;=35, "Active", L1268&lt;=60, "Highly Active", L1268&gt;60, "Power User")</f>
        <v>Highly Active</v>
      </c>
      <c r="P1268" t="str" cm="1">
        <f t="array" ref="P1268">_xlfn.IFS(B1268&lt;=25,"Youth",B1268&lt;=35,"Young Adult",B1268&lt;=50,"Adult",B1268&lt;=70,"Senior")</f>
        <v>Senior</v>
      </c>
      <c r="Q1268" t="str" cm="1">
        <f t="array" ref="Q1268">_xlfn.IFS(G1268&lt;10000,"Low Value",G1268&lt;=50000,"Mid Value",G1268&lt;=150000,"High Value",G1268&gt;150000,"Premium")</f>
        <v>Mid Value</v>
      </c>
      <c r="R1268" t="str" cm="1">
        <f t="array" ref="R1268">_xlfn.IFS(I1268&lt;500,"High Risk",I1268&lt;650,"Medium Risk",I1268&lt;750,"Low Risk",I1268&gt;=750,"Very Low Risk")</f>
        <v>Very Low Risk</v>
      </c>
    </row>
    <row r="1269" spans="1:18">
      <c r="A1269" t="s">
        <v>1301</v>
      </c>
      <c r="B1269">
        <v>57</v>
      </c>
      <c r="C1269" t="s">
        <v>15</v>
      </c>
      <c r="D1269" t="s">
        <v>23</v>
      </c>
      <c r="E1269" t="s">
        <v>27</v>
      </c>
      <c r="F1269" t="s">
        <v>33</v>
      </c>
      <c r="G1269">
        <v>52661.19</v>
      </c>
      <c r="H1269">
        <v>166975.09</v>
      </c>
      <c r="I1269">
        <v>607</v>
      </c>
      <c r="J1269">
        <v>152848.41</v>
      </c>
      <c r="K1269" t="s">
        <v>38</v>
      </c>
      <c r="L1269">
        <v>30</v>
      </c>
      <c r="M1269" s="1">
        <v>44276</v>
      </c>
      <c r="N1269" t="s">
        <v>20</v>
      </c>
      <c r="O1269" t="str" cm="1">
        <f t="array" ref="O1269">_xlfn.IFS(L1269&lt;=15, "Low Engagement", L1269&lt;=35, "Active", L1269&lt;=60, "Highly Active", L1269&gt;60, "Power User")</f>
        <v>Active</v>
      </c>
      <c r="P1269" t="str" cm="1">
        <f t="array" ref="P1269">_xlfn.IFS(B1269&lt;=25,"Youth",B1269&lt;=35,"Young Adult",B1269&lt;=50,"Adult",B1269&lt;=70,"Senior")</f>
        <v>Senior</v>
      </c>
      <c r="Q1269" t="str" cm="1">
        <f t="array" ref="Q1269">_xlfn.IFS(G1269&lt;10000,"Low Value",G1269&lt;=50000,"Mid Value",G1269&lt;=150000,"High Value",G1269&gt;150000,"Premium")</f>
        <v>High Value</v>
      </c>
      <c r="R1269" t="str" cm="1">
        <f t="array" ref="R1269">_xlfn.IFS(I1269&lt;500,"High Risk",I1269&lt;650,"Medium Risk",I1269&lt;750,"Low Risk",I1269&gt;=750,"Very Low Risk")</f>
        <v>Medium Risk</v>
      </c>
    </row>
    <row r="1270" spans="1:18">
      <c r="A1270" t="s">
        <v>1302</v>
      </c>
      <c r="B1270">
        <v>60</v>
      </c>
      <c r="C1270" t="s">
        <v>15</v>
      </c>
      <c r="D1270" t="s">
        <v>16</v>
      </c>
      <c r="E1270" t="s">
        <v>27</v>
      </c>
      <c r="F1270" t="s">
        <v>45</v>
      </c>
      <c r="G1270">
        <v>420133.01</v>
      </c>
      <c r="H1270">
        <v>134899.22</v>
      </c>
      <c r="I1270">
        <v>561</v>
      </c>
      <c r="J1270">
        <v>60922.23</v>
      </c>
      <c r="K1270" t="s">
        <v>38</v>
      </c>
      <c r="L1270">
        <v>29</v>
      </c>
      <c r="M1270" s="1">
        <v>43683</v>
      </c>
      <c r="N1270" t="s">
        <v>20</v>
      </c>
      <c r="O1270" t="str" cm="1">
        <f t="array" ref="O1270">_xlfn.IFS(L1270&lt;=15, "Low Engagement", L1270&lt;=35, "Active", L1270&lt;=60, "Highly Active", L1270&gt;60, "Power User")</f>
        <v>Active</v>
      </c>
      <c r="P1270" t="str" cm="1">
        <f t="array" ref="P1270">_xlfn.IFS(B1270&lt;=25,"Youth",B1270&lt;=35,"Young Adult",B1270&lt;=50,"Adult",B1270&lt;=70,"Senior")</f>
        <v>Senior</v>
      </c>
      <c r="Q1270" t="str" cm="1">
        <f t="array" ref="Q1270">_xlfn.IFS(G1270&lt;10000,"Low Value",G1270&lt;=50000,"Mid Value",G1270&lt;=150000,"High Value",G1270&gt;150000,"Premium")</f>
        <v>Premium</v>
      </c>
      <c r="R1270" t="str" cm="1">
        <f t="array" ref="R1270">_xlfn.IFS(I1270&lt;500,"High Risk",I1270&lt;650,"Medium Risk",I1270&lt;750,"Low Risk",I1270&gt;=750,"Very Low Risk")</f>
        <v>Medium Risk</v>
      </c>
    </row>
    <row r="1271" spans="1:18">
      <c r="A1271" t="s">
        <v>1303</v>
      </c>
      <c r="B1271">
        <v>29</v>
      </c>
      <c r="C1271" t="s">
        <v>15</v>
      </c>
      <c r="D1271" t="s">
        <v>37</v>
      </c>
      <c r="E1271" t="s">
        <v>17</v>
      </c>
      <c r="F1271" t="s">
        <v>31</v>
      </c>
      <c r="G1271">
        <v>47654.36</v>
      </c>
      <c r="H1271">
        <v>57906.97</v>
      </c>
      <c r="I1271">
        <v>751</v>
      </c>
      <c r="J1271">
        <v>447007.08</v>
      </c>
      <c r="K1271" t="s">
        <v>25</v>
      </c>
      <c r="L1271">
        <v>39</v>
      </c>
      <c r="M1271" s="1">
        <v>44062</v>
      </c>
      <c r="N1271" t="s">
        <v>35</v>
      </c>
      <c r="O1271" t="str" cm="1">
        <f t="array" ref="O1271">_xlfn.IFS(L1271&lt;=15, "Low Engagement", L1271&lt;=35, "Active", L1271&lt;=60, "Highly Active", L1271&gt;60, "Power User")</f>
        <v>Highly Active</v>
      </c>
      <c r="P1271" t="str" cm="1">
        <f t="array" ref="P1271">_xlfn.IFS(B1271&lt;=25,"Youth",B1271&lt;=35,"Young Adult",B1271&lt;=50,"Adult",B1271&lt;=70,"Senior")</f>
        <v>Young Adult</v>
      </c>
      <c r="Q1271" t="str" cm="1">
        <f t="array" ref="Q1271">_xlfn.IFS(G1271&lt;10000,"Low Value",G1271&lt;=50000,"Mid Value",G1271&lt;=150000,"High Value",G1271&gt;150000,"Premium")</f>
        <v>Mid Value</v>
      </c>
      <c r="R1271" t="str" cm="1">
        <f t="array" ref="R1271">_xlfn.IFS(I1271&lt;500,"High Risk",I1271&lt;650,"Medium Risk",I1271&lt;750,"Low Risk",I1271&gt;=750,"Very Low Risk")</f>
        <v>Very Low Risk</v>
      </c>
    </row>
    <row r="1272" spans="1:18">
      <c r="A1272" t="s">
        <v>1304</v>
      </c>
      <c r="B1272">
        <v>61</v>
      </c>
      <c r="C1272" t="s">
        <v>22</v>
      </c>
      <c r="D1272" t="s">
        <v>23</v>
      </c>
      <c r="E1272" t="s">
        <v>27</v>
      </c>
      <c r="F1272" t="s">
        <v>18</v>
      </c>
      <c r="G1272">
        <v>25053.88</v>
      </c>
      <c r="H1272">
        <v>93579.89</v>
      </c>
      <c r="I1272">
        <v>550</v>
      </c>
      <c r="J1272">
        <v>146130.81</v>
      </c>
      <c r="K1272" t="s">
        <v>25</v>
      </c>
      <c r="L1272">
        <v>10</v>
      </c>
      <c r="M1272" s="1">
        <v>44081</v>
      </c>
      <c r="N1272" t="s">
        <v>20</v>
      </c>
      <c r="O1272" t="str" cm="1">
        <f t="array" ref="O1272">_xlfn.IFS(L1272&lt;=15, "Low Engagement", L1272&lt;=35, "Active", L1272&lt;=60, "Highly Active", L1272&gt;60, "Power User")</f>
        <v>Low Engagement</v>
      </c>
      <c r="P1272" t="str" cm="1">
        <f t="array" ref="P1272">_xlfn.IFS(B1272&lt;=25,"Youth",B1272&lt;=35,"Young Adult",B1272&lt;=50,"Adult",B1272&lt;=70,"Senior")</f>
        <v>Senior</v>
      </c>
      <c r="Q1272" t="str" cm="1">
        <f t="array" ref="Q1272">_xlfn.IFS(G1272&lt;10000,"Low Value",G1272&lt;=50000,"Mid Value",G1272&lt;=150000,"High Value",G1272&gt;150000,"Premium")</f>
        <v>Mid Value</v>
      </c>
      <c r="R1272" t="str" cm="1">
        <f t="array" ref="R1272">_xlfn.IFS(I1272&lt;500,"High Risk",I1272&lt;650,"Medium Risk",I1272&lt;750,"Low Risk",I1272&gt;=750,"Very Low Risk")</f>
        <v>Medium Risk</v>
      </c>
    </row>
    <row r="1273" spans="1:18">
      <c r="A1273" t="s">
        <v>1305</v>
      </c>
      <c r="B1273">
        <v>53</v>
      </c>
      <c r="C1273" t="s">
        <v>15</v>
      </c>
      <c r="D1273" t="s">
        <v>29</v>
      </c>
      <c r="E1273" t="s">
        <v>24</v>
      </c>
      <c r="F1273" t="s">
        <v>31</v>
      </c>
      <c r="G1273">
        <v>130250.25</v>
      </c>
      <c r="H1273">
        <v>16208.2</v>
      </c>
      <c r="I1273">
        <v>623</v>
      </c>
      <c r="J1273">
        <v>131718.09</v>
      </c>
      <c r="K1273" t="s">
        <v>25</v>
      </c>
      <c r="L1273">
        <v>39</v>
      </c>
      <c r="M1273" s="1">
        <v>44003</v>
      </c>
      <c r="N1273" t="s">
        <v>20</v>
      </c>
      <c r="O1273" t="str" cm="1">
        <f t="array" ref="O1273">_xlfn.IFS(L1273&lt;=15, "Low Engagement", L1273&lt;=35, "Active", L1273&lt;=60, "Highly Active", L1273&gt;60, "Power User")</f>
        <v>Highly Active</v>
      </c>
      <c r="P1273" t="str" cm="1">
        <f t="array" ref="P1273">_xlfn.IFS(B1273&lt;=25,"Youth",B1273&lt;=35,"Young Adult",B1273&lt;=50,"Adult",B1273&lt;=70,"Senior")</f>
        <v>Senior</v>
      </c>
      <c r="Q1273" t="str" cm="1">
        <f t="array" ref="Q1273">_xlfn.IFS(G1273&lt;10000,"Low Value",G1273&lt;=50000,"Mid Value",G1273&lt;=150000,"High Value",G1273&gt;150000,"Premium")</f>
        <v>High Value</v>
      </c>
      <c r="R1273" t="str" cm="1">
        <f t="array" ref="R1273">_xlfn.IFS(I1273&lt;500,"High Risk",I1273&lt;650,"Medium Risk",I1273&lt;750,"Low Risk",I1273&gt;=750,"Very Low Risk")</f>
        <v>Medium Risk</v>
      </c>
    </row>
    <row r="1274" spans="1:18">
      <c r="A1274" t="s">
        <v>1306</v>
      </c>
      <c r="B1274">
        <v>65</v>
      </c>
      <c r="C1274" t="s">
        <v>22</v>
      </c>
      <c r="D1274" t="s">
        <v>37</v>
      </c>
      <c r="E1274" t="s">
        <v>17</v>
      </c>
      <c r="F1274" t="s">
        <v>45</v>
      </c>
      <c r="G1274">
        <v>174238.74</v>
      </c>
      <c r="H1274">
        <v>179139.41</v>
      </c>
      <c r="I1274">
        <v>528</v>
      </c>
      <c r="J1274">
        <v>66776.91</v>
      </c>
      <c r="K1274" t="s">
        <v>19</v>
      </c>
      <c r="L1274">
        <v>55</v>
      </c>
      <c r="M1274" s="1">
        <v>43798</v>
      </c>
      <c r="N1274" t="s">
        <v>20</v>
      </c>
      <c r="O1274" t="str" cm="1">
        <f t="array" ref="O1274">_xlfn.IFS(L1274&lt;=15, "Low Engagement", L1274&lt;=35, "Active", L1274&lt;=60, "Highly Active", L1274&gt;60, "Power User")</f>
        <v>Highly Active</v>
      </c>
      <c r="P1274" t="str" cm="1">
        <f t="array" ref="P1274">_xlfn.IFS(B1274&lt;=25,"Youth",B1274&lt;=35,"Young Adult",B1274&lt;=50,"Adult",B1274&lt;=70,"Senior")</f>
        <v>Senior</v>
      </c>
      <c r="Q1274" t="str" cm="1">
        <f t="array" ref="Q1274">_xlfn.IFS(G1274&lt;10000,"Low Value",G1274&lt;=50000,"Mid Value",G1274&lt;=150000,"High Value",G1274&gt;150000,"Premium")</f>
        <v>Premium</v>
      </c>
      <c r="R1274" t="str" cm="1">
        <f t="array" ref="R1274">_xlfn.IFS(I1274&lt;500,"High Risk",I1274&lt;650,"Medium Risk",I1274&lt;750,"Low Risk",I1274&gt;=750,"Very Low Risk")</f>
        <v>Medium Risk</v>
      </c>
    </row>
    <row r="1275" spans="1:18">
      <c r="A1275" t="s">
        <v>1307</v>
      </c>
      <c r="B1275">
        <v>21</v>
      </c>
      <c r="C1275" t="s">
        <v>15</v>
      </c>
      <c r="D1275" t="s">
        <v>29</v>
      </c>
      <c r="E1275" t="s">
        <v>27</v>
      </c>
      <c r="F1275" t="s">
        <v>45</v>
      </c>
      <c r="G1275">
        <v>147851.44</v>
      </c>
      <c r="H1275">
        <v>48470.29</v>
      </c>
      <c r="I1275">
        <v>596</v>
      </c>
      <c r="J1275">
        <v>31924.14</v>
      </c>
      <c r="K1275" t="s">
        <v>38</v>
      </c>
      <c r="L1275">
        <v>28</v>
      </c>
      <c r="M1275" s="1">
        <v>43478</v>
      </c>
      <c r="N1275" t="s">
        <v>20</v>
      </c>
      <c r="O1275" t="str" cm="1">
        <f t="array" ref="O1275">_xlfn.IFS(L1275&lt;=15, "Low Engagement", L1275&lt;=35, "Active", L1275&lt;=60, "Highly Active", L1275&gt;60, "Power User")</f>
        <v>Active</v>
      </c>
      <c r="P1275" t="str" cm="1">
        <f t="array" ref="P1275">_xlfn.IFS(B1275&lt;=25,"Youth",B1275&lt;=35,"Young Adult",B1275&lt;=50,"Adult",B1275&lt;=70,"Senior")</f>
        <v>Youth</v>
      </c>
      <c r="Q1275" t="str" cm="1">
        <f t="array" ref="Q1275">_xlfn.IFS(G1275&lt;10000,"Low Value",G1275&lt;=50000,"Mid Value",G1275&lt;=150000,"High Value",G1275&gt;150000,"Premium")</f>
        <v>High Value</v>
      </c>
      <c r="R1275" t="str" cm="1">
        <f t="array" ref="R1275">_xlfn.IFS(I1275&lt;500,"High Risk",I1275&lt;650,"Medium Risk",I1275&lt;750,"Low Risk",I1275&gt;=750,"Very Low Risk")</f>
        <v>Medium Risk</v>
      </c>
    </row>
    <row r="1276" spans="1:18">
      <c r="A1276" t="s">
        <v>1308</v>
      </c>
      <c r="B1276">
        <v>22</v>
      </c>
      <c r="C1276" t="s">
        <v>15</v>
      </c>
      <c r="D1276" t="s">
        <v>23</v>
      </c>
      <c r="E1276" t="s">
        <v>27</v>
      </c>
      <c r="F1276" t="s">
        <v>18</v>
      </c>
      <c r="G1276">
        <v>26163.59</v>
      </c>
      <c r="H1276">
        <v>93372.1</v>
      </c>
      <c r="I1276">
        <v>536</v>
      </c>
      <c r="J1276">
        <v>180826.9</v>
      </c>
      <c r="K1276" t="s">
        <v>25</v>
      </c>
      <c r="L1276">
        <v>18</v>
      </c>
      <c r="M1276" s="1">
        <v>45078</v>
      </c>
      <c r="N1276" t="s">
        <v>20</v>
      </c>
      <c r="O1276" t="str" cm="1">
        <f t="array" ref="O1276">_xlfn.IFS(L1276&lt;=15, "Low Engagement", L1276&lt;=35, "Active", L1276&lt;=60, "Highly Active", L1276&gt;60, "Power User")</f>
        <v>Active</v>
      </c>
      <c r="P1276" t="str" cm="1">
        <f t="array" ref="P1276">_xlfn.IFS(B1276&lt;=25,"Youth",B1276&lt;=35,"Young Adult",B1276&lt;=50,"Adult",B1276&lt;=70,"Senior")</f>
        <v>Youth</v>
      </c>
      <c r="Q1276" t="str" cm="1">
        <f t="array" ref="Q1276">_xlfn.IFS(G1276&lt;10000,"Low Value",G1276&lt;=50000,"Mid Value",G1276&lt;=150000,"High Value",G1276&gt;150000,"Premium")</f>
        <v>Mid Value</v>
      </c>
      <c r="R1276" t="str" cm="1">
        <f t="array" ref="R1276">_xlfn.IFS(I1276&lt;500,"High Risk",I1276&lt;650,"Medium Risk",I1276&lt;750,"Low Risk",I1276&gt;=750,"Very Low Risk")</f>
        <v>Medium Risk</v>
      </c>
    </row>
    <row r="1277" spans="1:18">
      <c r="A1277" t="s">
        <v>1309</v>
      </c>
      <c r="B1277">
        <v>54</v>
      </c>
      <c r="C1277" t="s">
        <v>22</v>
      </c>
      <c r="D1277" t="s">
        <v>29</v>
      </c>
      <c r="E1277" t="s">
        <v>17</v>
      </c>
      <c r="F1277" t="s">
        <v>45</v>
      </c>
      <c r="G1277">
        <v>270791.37</v>
      </c>
      <c r="H1277">
        <v>87954.43</v>
      </c>
      <c r="I1277">
        <v>516</v>
      </c>
      <c r="J1277">
        <v>15529.28</v>
      </c>
      <c r="K1277" t="s">
        <v>38</v>
      </c>
      <c r="L1277">
        <v>41</v>
      </c>
      <c r="M1277" s="1">
        <v>43206</v>
      </c>
      <c r="N1277" t="s">
        <v>20</v>
      </c>
      <c r="O1277" t="str" cm="1">
        <f t="array" ref="O1277">_xlfn.IFS(L1277&lt;=15, "Low Engagement", L1277&lt;=35, "Active", L1277&lt;=60, "Highly Active", L1277&gt;60, "Power User")</f>
        <v>Highly Active</v>
      </c>
      <c r="P1277" t="str" cm="1">
        <f t="array" ref="P1277">_xlfn.IFS(B1277&lt;=25,"Youth",B1277&lt;=35,"Young Adult",B1277&lt;=50,"Adult",B1277&lt;=70,"Senior")</f>
        <v>Senior</v>
      </c>
      <c r="Q1277" t="str" cm="1">
        <f t="array" ref="Q1277">_xlfn.IFS(G1277&lt;10000,"Low Value",G1277&lt;=50000,"Mid Value",G1277&lt;=150000,"High Value",G1277&gt;150000,"Premium")</f>
        <v>Premium</v>
      </c>
      <c r="R1277" t="str" cm="1">
        <f t="array" ref="R1277">_xlfn.IFS(I1277&lt;500,"High Risk",I1277&lt;650,"Medium Risk",I1277&lt;750,"Low Risk",I1277&gt;=750,"Very Low Risk")</f>
        <v>Medium Risk</v>
      </c>
    </row>
    <row r="1278" spans="1:18">
      <c r="A1278" t="s">
        <v>1310</v>
      </c>
      <c r="B1278">
        <v>25</v>
      </c>
      <c r="C1278" t="s">
        <v>15</v>
      </c>
      <c r="D1278" t="s">
        <v>23</v>
      </c>
      <c r="E1278" t="s">
        <v>24</v>
      </c>
      <c r="F1278" t="s">
        <v>45</v>
      </c>
      <c r="G1278">
        <v>484744.94</v>
      </c>
      <c r="H1278">
        <v>10349.31</v>
      </c>
      <c r="I1278">
        <v>545</v>
      </c>
      <c r="J1278">
        <v>108137.37</v>
      </c>
      <c r="K1278" t="s">
        <v>25</v>
      </c>
      <c r="L1278">
        <v>54</v>
      </c>
      <c r="M1278" s="1">
        <v>43618</v>
      </c>
      <c r="N1278" t="s">
        <v>20</v>
      </c>
      <c r="O1278" t="str" cm="1">
        <f t="array" ref="O1278">_xlfn.IFS(L1278&lt;=15, "Low Engagement", L1278&lt;=35, "Active", L1278&lt;=60, "Highly Active", L1278&gt;60, "Power User")</f>
        <v>Highly Active</v>
      </c>
      <c r="P1278" t="str" cm="1">
        <f t="array" ref="P1278">_xlfn.IFS(B1278&lt;=25,"Youth",B1278&lt;=35,"Young Adult",B1278&lt;=50,"Adult",B1278&lt;=70,"Senior")</f>
        <v>Youth</v>
      </c>
      <c r="Q1278" t="str" cm="1">
        <f t="array" ref="Q1278">_xlfn.IFS(G1278&lt;10000,"Low Value",G1278&lt;=50000,"Mid Value",G1278&lt;=150000,"High Value",G1278&gt;150000,"Premium")</f>
        <v>Premium</v>
      </c>
      <c r="R1278" t="str" cm="1">
        <f t="array" ref="R1278">_xlfn.IFS(I1278&lt;500,"High Risk",I1278&lt;650,"Medium Risk",I1278&lt;750,"Low Risk",I1278&gt;=750,"Very Low Risk")</f>
        <v>Medium Risk</v>
      </c>
    </row>
    <row r="1279" spans="1:18">
      <c r="A1279" t="s">
        <v>1311</v>
      </c>
      <c r="B1279">
        <v>59</v>
      </c>
      <c r="C1279" t="s">
        <v>15</v>
      </c>
      <c r="D1279" t="s">
        <v>41</v>
      </c>
      <c r="E1279" t="s">
        <v>27</v>
      </c>
      <c r="F1279" t="s">
        <v>33</v>
      </c>
      <c r="G1279">
        <v>126513.31</v>
      </c>
      <c r="H1279">
        <v>173371.39</v>
      </c>
      <c r="I1279">
        <v>747</v>
      </c>
      <c r="J1279">
        <v>249346.19</v>
      </c>
      <c r="K1279" t="s">
        <v>38</v>
      </c>
      <c r="L1279">
        <v>50</v>
      </c>
      <c r="M1279" s="1">
        <v>45028</v>
      </c>
      <c r="N1279" t="s">
        <v>20</v>
      </c>
      <c r="O1279" t="str" cm="1">
        <f t="array" ref="O1279">_xlfn.IFS(L1279&lt;=15, "Low Engagement", L1279&lt;=35, "Active", L1279&lt;=60, "Highly Active", L1279&gt;60, "Power User")</f>
        <v>Highly Active</v>
      </c>
      <c r="P1279" t="str" cm="1">
        <f t="array" ref="P1279">_xlfn.IFS(B1279&lt;=25,"Youth",B1279&lt;=35,"Young Adult",B1279&lt;=50,"Adult",B1279&lt;=70,"Senior")</f>
        <v>Senior</v>
      </c>
      <c r="Q1279" t="str" cm="1">
        <f t="array" ref="Q1279">_xlfn.IFS(G1279&lt;10000,"Low Value",G1279&lt;=50000,"Mid Value",G1279&lt;=150000,"High Value",G1279&gt;150000,"Premium")</f>
        <v>High Value</v>
      </c>
      <c r="R1279" t="str" cm="1">
        <f t="array" ref="R1279">_xlfn.IFS(I1279&lt;500,"High Risk",I1279&lt;650,"Medium Risk",I1279&lt;750,"Low Risk",I1279&gt;=750,"Very Low Risk")</f>
        <v>Low Risk</v>
      </c>
    </row>
    <row r="1280" spans="1:18">
      <c r="A1280" t="s">
        <v>1312</v>
      </c>
      <c r="B1280">
        <v>66</v>
      </c>
      <c r="C1280" t="s">
        <v>22</v>
      </c>
      <c r="D1280" t="s">
        <v>23</v>
      </c>
      <c r="E1280" t="s">
        <v>24</v>
      </c>
      <c r="F1280" t="s">
        <v>33</v>
      </c>
      <c r="G1280">
        <v>49845.440000000002</v>
      </c>
      <c r="H1280">
        <v>8725.34</v>
      </c>
      <c r="I1280">
        <v>618</v>
      </c>
      <c r="J1280">
        <v>197461.36</v>
      </c>
      <c r="K1280" t="s">
        <v>38</v>
      </c>
      <c r="L1280">
        <v>17</v>
      </c>
      <c r="M1280" s="1">
        <v>44865</v>
      </c>
      <c r="N1280" t="s">
        <v>20</v>
      </c>
      <c r="O1280" t="str" cm="1">
        <f t="array" ref="O1280">_xlfn.IFS(L1280&lt;=15, "Low Engagement", L1280&lt;=35, "Active", L1280&lt;=60, "Highly Active", L1280&gt;60, "Power User")</f>
        <v>Active</v>
      </c>
      <c r="P1280" t="str" cm="1">
        <f t="array" ref="P1280">_xlfn.IFS(B1280&lt;=25,"Youth",B1280&lt;=35,"Young Adult",B1280&lt;=50,"Adult",B1280&lt;=70,"Senior")</f>
        <v>Senior</v>
      </c>
      <c r="Q1280" t="str" cm="1">
        <f t="array" ref="Q1280">_xlfn.IFS(G1280&lt;10000,"Low Value",G1280&lt;=50000,"Mid Value",G1280&lt;=150000,"High Value",G1280&gt;150000,"Premium")</f>
        <v>Mid Value</v>
      </c>
      <c r="R1280" t="str" cm="1">
        <f t="array" ref="R1280">_xlfn.IFS(I1280&lt;500,"High Risk",I1280&lt;650,"Medium Risk",I1280&lt;750,"Low Risk",I1280&gt;=750,"Very Low Risk")</f>
        <v>Medium Risk</v>
      </c>
    </row>
    <row r="1281" spans="1:18">
      <c r="A1281" t="s">
        <v>1313</v>
      </c>
      <c r="B1281">
        <v>45</v>
      </c>
      <c r="C1281" t="s">
        <v>22</v>
      </c>
      <c r="D1281" t="s">
        <v>29</v>
      </c>
      <c r="E1281" t="s">
        <v>27</v>
      </c>
      <c r="F1281" t="s">
        <v>45</v>
      </c>
      <c r="G1281">
        <v>213517.94</v>
      </c>
      <c r="H1281">
        <v>103668.15</v>
      </c>
      <c r="I1281">
        <v>731</v>
      </c>
      <c r="J1281">
        <v>270518.09000000003</v>
      </c>
      <c r="K1281" t="s">
        <v>38</v>
      </c>
      <c r="L1281">
        <v>11</v>
      </c>
      <c r="M1281" s="1">
        <v>44079</v>
      </c>
      <c r="N1281" t="s">
        <v>35</v>
      </c>
      <c r="O1281" t="str" cm="1">
        <f t="array" ref="O1281">_xlfn.IFS(L1281&lt;=15, "Low Engagement", L1281&lt;=35, "Active", L1281&lt;=60, "Highly Active", L1281&gt;60, "Power User")</f>
        <v>Low Engagement</v>
      </c>
      <c r="P1281" t="str" cm="1">
        <f t="array" ref="P1281">_xlfn.IFS(B1281&lt;=25,"Youth",B1281&lt;=35,"Young Adult",B1281&lt;=50,"Adult",B1281&lt;=70,"Senior")</f>
        <v>Adult</v>
      </c>
      <c r="Q1281" t="str" cm="1">
        <f t="array" ref="Q1281">_xlfn.IFS(G1281&lt;10000,"Low Value",G1281&lt;=50000,"Mid Value",G1281&lt;=150000,"High Value",G1281&gt;150000,"Premium")</f>
        <v>Premium</v>
      </c>
      <c r="R1281" t="str" cm="1">
        <f t="array" ref="R1281">_xlfn.IFS(I1281&lt;500,"High Risk",I1281&lt;650,"Medium Risk",I1281&lt;750,"Low Risk",I1281&gt;=750,"Very Low Risk")</f>
        <v>Low Risk</v>
      </c>
    </row>
    <row r="1282" spans="1:18">
      <c r="A1282" t="s">
        <v>1314</v>
      </c>
      <c r="B1282">
        <v>48</v>
      </c>
      <c r="C1282" t="s">
        <v>22</v>
      </c>
      <c r="D1282" t="s">
        <v>29</v>
      </c>
      <c r="E1282" t="s">
        <v>24</v>
      </c>
      <c r="F1282" t="s">
        <v>45</v>
      </c>
      <c r="G1282">
        <v>259030.51</v>
      </c>
      <c r="H1282">
        <v>18107.02</v>
      </c>
      <c r="I1282">
        <v>703</v>
      </c>
      <c r="J1282">
        <v>126612.24</v>
      </c>
      <c r="K1282" t="s">
        <v>38</v>
      </c>
      <c r="L1282">
        <v>1</v>
      </c>
      <c r="M1282" s="1">
        <v>43334</v>
      </c>
      <c r="N1282" t="s">
        <v>20</v>
      </c>
      <c r="O1282" t="str" cm="1">
        <f t="array" ref="O1282">_xlfn.IFS(L1282&lt;=15, "Low Engagement", L1282&lt;=35, "Active", L1282&lt;=60, "Highly Active", L1282&gt;60, "Power User")</f>
        <v>Low Engagement</v>
      </c>
      <c r="P1282" t="str" cm="1">
        <f t="array" ref="P1282">_xlfn.IFS(B1282&lt;=25,"Youth",B1282&lt;=35,"Young Adult",B1282&lt;=50,"Adult",B1282&lt;=70,"Senior")</f>
        <v>Adult</v>
      </c>
      <c r="Q1282" t="str" cm="1">
        <f t="array" ref="Q1282">_xlfn.IFS(G1282&lt;10000,"Low Value",G1282&lt;=50000,"Mid Value",G1282&lt;=150000,"High Value",G1282&gt;150000,"Premium")</f>
        <v>Premium</v>
      </c>
      <c r="R1282" t="str" cm="1">
        <f t="array" ref="R1282">_xlfn.IFS(I1282&lt;500,"High Risk",I1282&lt;650,"Medium Risk",I1282&lt;750,"Low Risk",I1282&gt;=750,"Very Low Risk")</f>
        <v>Low Risk</v>
      </c>
    </row>
    <row r="1283" spans="1:18">
      <c r="A1283" t="s">
        <v>1315</v>
      </c>
      <c r="B1283">
        <v>26</v>
      </c>
      <c r="C1283" t="s">
        <v>22</v>
      </c>
      <c r="D1283" t="s">
        <v>41</v>
      </c>
      <c r="E1283" t="s">
        <v>27</v>
      </c>
      <c r="F1283" t="s">
        <v>18</v>
      </c>
      <c r="G1283">
        <v>97914.04</v>
      </c>
      <c r="H1283">
        <v>127951.52</v>
      </c>
      <c r="I1283">
        <v>336</v>
      </c>
      <c r="J1283">
        <v>46323.62</v>
      </c>
      <c r="K1283" t="s">
        <v>19</v>
      </c>
      <c r="L1283">
        <v>17</v>
      </c>
      <c r="M1283" s="1">
        <v>44784</v>
      </c>
      <c r="N1283" t="s">
        <v>20</v>
      </c>
      <c r="O1283" t="str" cm="1">
        <f t="array" ref="O1283">_xlfn.IFS(L1283&lt;=15, "Low Engagement", L1283&lt;=35, "Active", L1283&lt;=60, "Highly Active", L1283&gt;60, "Power User")</f>
        <v>Active</v>
      </c>
      <c r="P1283" t="str" cm="1">
        <f t="array" ref="P1283">_xlfn.IFS(B1283&lt;=25,"Youth",B1283&lt;=35,"Young Adult",B1283&lt;=50,"Adult",B1283&lt;=70,"Senior")</f>
        <v>Young Adult</v>
      </c>
      <c r="Q1283" t="str" cm="1">
        <f t="array" ref="Q1283">_xlfn.IFS(G1283&lt;10000,"Low Value",G1283&lt;=50000,"Mid Value",G1283&lt;=150000,"High Value",G1283&gt;150000,"Premium")</f>
        <v>High Value</v>
      </c>
      <c r="R1283" t="str" cm="1">
        <f t="array" ref="R1283">_xlfn.IFS(I1283&lt;500,"High Risk",I1283&lt;650,"Medium Risk",I1283&lt;750,"Low Risk",I1283&gt;=750,"Very Low Risk")</f>
        <v>High Risk</v>
      </c>
    </row>
    <row r="1284" spans="1:18">
      <c r="A1284" t="s">
        <v>1316</v>
      </c>
      <c r="B1284">
        <v>68</v>
      </c>
      <c r="C1284" t="s">
        <v>22</v>
      </c>
      <c r="D1284" t="s">
        <v>23</v>
      </c>
      <c r="E1284" t="s">
        <v>24</v>
      </c>
      <c r="F1284" t="s">
        <v>33</v>
      </c>
      <c r="G1284">
        <v>34134.67</v>
      </c>
      <c r="H1284">
        <v>11323.82</v>
      </c>
      <c r="I1284">
        <v>641</v>
      </c>
      <c r="J1284">
        <v>47818.42</v>
      </c>
      <c r="K1284" t="s">
        <v>19</v>
      </c>
      <c r="L1284">
        <v>36</v>
      </c>
      <c r="M1284" s="1">
        <v>43234</v>
      </c>
      <c r="N1284" t="s">
        <v>20</v>
      </c>
      <c r="O1284" t="str" cm="1">
        <f t="array" ref="O1284">_xlfn.IFS(L1284&lt;=15, "Low Engagement", L1284&lt;=35, "Active", L1284&lt;=60, "Highly Active", L1284&gt;60, "Power User")</f>
        <v>Highly Active</v>
      </c>
      <c r="P1284" t="str" cm="1">
        <f t="array" ref="P1284">_xlfn.IFS(B1284&lt;=25,"Youth",B1284&lt;=35,"Young Adult",B1284&lt;=50,"Adult",B1284&lt;=70,"Senior")</f>
        <v>Senior</v>
      </c>
      <c r="Q1284" t="str" cm="1">
        <f t="array" ref="Q1284">_xlfn.IFS(G1284&lt;10000,"Low Value",G1284&lt;=50000,"Mid Value",G1284&lt;=150000,"High Value",G1284&gt;150000,"Premium")</f>
        <v>Mid Value</v>
      </c>
      <c r="R1284" t="str" cm="1">
        <f t="array" ref="R1284">_xlfn.IFS(I1284&lt;500,"High Risk",I1284&lt;650,"Medium Risk",I1284&lt;750,"Low Risk",I1284&gt;=750,"Very Low Risk")</f>
        <v>Medium Risk</v>
      </c>
    </row>
    <row r="1285" spans="1:18">
      <c r="A1285" t="s">
        <v>1317</v>
      </c>
      <c r="B1285">
        <v>46</v>
      </c>
      <c r="C1285" t="s">
        <v>15</v>
      </c>
      <c r="D1285" t="s">
        <v>23</v>
      </c>
      <c r="E1285" t="s">
        <v>17</v>
      </c>
      <c r="F1285" t="s">
        <v>31</v>
      </c>
      <c r="G1285">
        <v>74709.210000000006</v>
      </c>
      <c r="H1285">
        <v>93334.77</v>
      </c>
      <c r="I1285">
        <v>688</v>
      </c>
      <c r="J1285">
        <v>49745.36</v>
      </c>
      <c r="K1285" t="s">
        <v>25</v>
      </c>
      <c r="L1285">
        <v>36</v>
      </c>
      <c r="M1285" s="1">
        <v>43921</v>
      </c>
      <c r="N1285" t="s">
        <v>20</v>
      </c>
      <c r="O1285" t="str" cm="1">
        <f t="array" ref="O1285">_xlfn.IFS(L1285&lt;=15, "Low Engagement", L1285&lt;=35, "Active", L1285&lt;=60, "Highly Active", L1285&gt;60, "Power User")</f>
        <v>Highly Active</v>
      </c>
      <c r="P1285" t="str" cm="1">
        <f t="array" ref="P1285">_xlfn.IFS(B1285&lt;=25,"Youth",B1285&lt;=35,"Young Adult",B1285&lt;=50,"Adult",B1285&lt;=70,"Senior")</f>
        <v>Adult</v>
      </c>
      <c r="Q1285" t="str" cm="1">
        <f t="array" ref="Q1285">_xlfn.IFS(G1285&lt;10000,"Low Value",G1285&lt;=50000,"Mid Value",G1285&lt;=150000,"High Value",G1285&gt;150000,"Premium")</f>
        <v>High Value</v>
      </c>
      <c r="R1285" t="str" cm="1">
        <f t="array" ref="R1285">_xlfn.IFS(I1285&lt;500,"High Risk",I1285&lt;650,"Medium Risk",I1285&lt;750,"Low Risk",I1285&gt;=750,"Very Low Risk")</f>
        <v>Low Risk</v>
      </c>
    </row>
    <row r="1286" spans="1:18">
      <c r="A1286" t="s">
        <v>1318</v>
      </c>
      <c r="B1286">
        <v>31</v>
      </c>
      <c r="C1286" t="s">
        <v>22</v>
      </c>
      <c r="D1286" t="s">
        <v>23</v>
      </c>
      <c r="E1286" t="s">
        <v>27</v>
      </c>
      <c r="F1286" t="s">
        <v>18</v>
      </c>
      <c r="G1286">
        <v>73213.179999999993</v>
      </c>
      <c r="H1286">
        <v>133312.87</v>
      </c>
      <c r="I1286">
        <v>333</v>
      </c>
      <c r="J1286">
        <v>8657.6200000000008</v>
      </c>
      <c r="K1286" t="s">
        <v>19</v>
      </c>
      <c r="L1286">
        <v>46</v>
      </c>
      <c r="M1286" s="1">
        <v>44108</v>
      </c>
      <c r="N1286" t="s">
        <v>35</v>
      </c>
      <c r="O1286" t="str" cm="1">
        <f t="array" ref="O1286">_xlfn.IFS(L1286&lt;=15, "Low Engagement", L1286&lt;=35, "Active", L1286&lt;=60, "Highly Active", L1286&gt;60, "Power User")</f>
        <v>Highly Active</v>
      </c>
      <c r="P1286" t="str" cm="1">
        <f t="array" ref="P1286">_xlfn.IFS(B1286&lt;=25,"Youth",B1286&lt;=35,"Young Adult",B1286&lt;=50,"Adult",B1286&lt;=70,"Senior")</f>
        <v>Young Adult</v>
      </c>
      <c r="Q1286" t="str" cm="1">
        <f t="array" ref="Q1286">_xlfn.IFS(G1286&lt;10000,"Low Value",G1286&lt;=50000,"Mid Value",G1286&lt;=150000,"High Value",G1286&gt;150000,"Premium")</f>
        <v>High Value</v>
      </c>
      <c r="R1286" t="str" cm="1">
        <f t="array" ref="R1286">_xlfn.IFS(I1286&lt;500,"High Risk",I1286&lt;650,"Medium Risk",I1286&lt;750,"Low Risk",I1286&gt;=750,"Very Low Risk")</f>
        <v>High Risk</v>
      </c>
    </row>
    <row r="1287" spans="1:18">
      <c r="A1287" t="s">
        <v>1319</v>
      </c>
      <c r="B1287">
        <v>57</v>
      </c>
      <c r="C1287" t="s">
        <v>15</v>
      </c>
      <c r="D1287" t="s">
        <v>23</v>
      </c>
      <c r="E1287" t="s">
        <v>27</v>
      </c>
      <c r="F1287" t="s">
        <v>31</v>
      </c>
      <c r="G1287">
        <v>192969.03</v>
      </c>
      <c r="H1287">
        <v>127904.78</v>
      </c>
      <c r="I1287">
        <v>338</v>
      </c>
      <c r="J1287">
        <v>7317.51</v>
      </c>
      <c r="K1287" t="s">
        <v>19</v>
      </c>
      <c r="L1287">
        <v>9</v>
      </c>
      <c r="M1287" s="1">
        <v>43252</v>
      </c>
      <c r="N1287" t="s">
        <v>35</v>
      </c>
      <c r="O1287" t="str" cm="1">
        <f t="array" ref="O1287">_xlfn.IFS(L1287&lt;=15, "Low Engagement", L1287&lt;=35, "Active", L1287&lt;=60, "Highly Active", L1287&gt;60, "Power User")</f>
        <v>Low Engagement</v>
      </c>
      <c r="P1287" t="str" cm="1">
        <f t="array" ref="P1287">_xlfn.IFS(B1287&lt;=25,"Youth",B1287&lt;=35,"Young Adult",B1287&lt;=50,"Adult",B1287&lt;=70,"Senior")</f>
        <v>Senior</v>
      </c>
      <c r="Q1287" t="str" cm="1">
        <f t="array" ref="Q1287">_xlfn.IFS(G1287&lt;10000,"Low Value",G1287&lt;=50000,"Mid Value",G1287&lt;=150000,"High Value",G1287&gt;150000,"Premium")</f>
        <v>Premium</v>
      </c>
      <c r="R1287" t="str" cm="1">
        <f t="array" ref="R1287">_xlfn.IFS(I1287&lt;500,"High Risk",I1287&lt;650,"Medium Risk",I1287&lt;750,"Low Risk",I1287&gt;=750,"Very Low Risk")</f>
        <v>High Risk</v>
      </c>
    </row>
    <row r="1288" spans="1:18">
      <c r="A1288" t="s">
        <v>1320</v>
      </c>
      <c r="B1288">
        <v>58</v>
      </c>
      <c r="C1288" t="s">
        <v>15</v>
      </c>
      <c r="D1288" t="s">
        <v>23</v>
      </c>
      <c r="E1288" t="s">
        <v>27</v>
      </c>
      <c r="F1288" t="s">
        <v>33</v>
      </c>
      <c r="G1288">
        <v>31794.53</v>
      </c>
      <c r="H1288">
        <v>97464.75</v>
      </c>
      <c r="I1288">
        <v>508</v>
      </c>
      <c r="J1288">
        <v>158145.19</v>
      </c>
      <c r="K1288" t="s">
        <v>38</v>
      </c>
      <c r="L1288">
        <v>45</v>
      </c>
      <c r="M1288" s="1">
        <v>44282</v>
      </c>
      <c r="N1288" t="s">
        <v>20</v>
      </c>
      <c r="O1288" t="str" cm="1">
        <f t="array" ref="O1288">_xlfn.IFS(L1288&lt;=15, "Low Engagement", L1288&lt;=35, "Active", L1288&lt;=60, "Highly Active", L1288&gt;60, "Power User")</f>
        <v>Highly Active</v>
      </c>
      <c r="P1288" t="str" cm="1">
        <f t="array" ref="P1288">_xlfn.IFS(B1288&lt;=25,"Youth",B1288&lt;=35,"Young Adult",B1288&lt;=50,"Adult",B1288&lt;=70,"Senior")</f>
        <v>Senior</v>
      </c>
      <c r="Q1288" t="str" cm="1">
        <f t="array" ref="Q1288">_xlfn.IFS(G1288&lt;10000,"Low Value",G1288&lt;=50000,"Mid Value",G1288&lt;=150000,"High Value",G1288&gt;150000,"Premium")</f>
        <v>Mid Value</v>
      </c>
      <c r="R1288" t="str" cm="1">
        <f t="array" ref="R1288">_xlfn.IFS(I1288&lt;500,"High Risk",I1288&lt;650,"Medium Risk",I1288&lt;750,"Low Risk",I1288&gt;=750,"Very Low Risk")</f>
        <v>Medium Risk</v>
      </c>
    </row>
    <row r="1289" spans="1:18">
      <c r="A1289" t="s">
        <v>1321</v>
      </c>
      <c r="B1289">
        <v>39</v>
      </c>
      <c r="C1289" t="s">
        <v>15</v>
      </c>
      <c r="D1289" t="s">
        <v>16</v>
      </c>
      <c r="E1289" t="s">
        <v>47</v>
      </c>
      <c r="F1289" t="s">
        <v>18</v>
      </c>
      <c r="G1289">
        <v>23510.62</v>
      </c>
      <c r="H1289">
        <v>29767.39</v>
      </c>
      <c r="I1289">
        <v>451</v>
      </c>
      <c r="J1289">
        <v>23201.61</v>
      </c>
      <c r="K1289" t="s">
        <v>25</v>
      </c>
      <c r="L1289">
        <v>28</v>
      </c>
      <c r="M1289" s="1">
        <v>44390</v>
      </c>
      <c r="N1289" t="s">
        <v>35</v>
      </c>
      <c r="O1289" t="str" cm="1">
        <f t="array" ref="O1289">_xlfn.IFS(L1289&lt;=15, "Low Engagement", L1289&lt;=35, "Active", L1289&lt;=60, "Highly Active", L1289&gt;60, "Power User")</f>
        <v>Active</v>
      </c>
      <c r="P1289" t="str" cm="1">
        <f t="array" ref="P1289">_xlfn.IFS(B1289&lt;=25,"Youth",B1289&lt;=35,"Young Adult",B1289&lt;=50,"Adult",B1289&lt;=70,"Senior")</f>
        <v>Adult</v>
      </c>
      <c r="Q1289" t="str" cm="1">
        <f t="array" ref="Q1289">_xlfn.IFS(G1289&lt;10000,"Low Value",G1289&lt;=50000,"Mid Value",G1289&lt;=150000,"High Value",G1289&gt;150000,"Premium")</f>
        <v>Mid Value</v>
      </c>
      <c r="R1289" t="str" cm="1">
        <f t="array" ref="R1289">_xlfn.IFS(I1289&lt;500,"High Risk",I1289&lt;650,"Medium Risk",I1289&lt;750,"Low Risk",I1289&gt;=750,"Very Low Risk")</f>
        <v>High Risk</v>
      </c>
    </row>
    <row r="1290" spans="1:18">
      <c r="A1290" t="s">
        <v>1322</v>
      </c>
      <c r="B1290">
        <v>28</v>
      </c>
      <c r="C1290" t="s">
        <v>22</v>
      </c>
      <c r="D1290" t="s">
        <v>23</v>
      </c>
      <c r="E1290" t="s">
        <v>27</v>
      </c>
      <c r="F1290" t="s">
        <v>31</v>
      </c>
      <c r="G1290">
        <v>49010.46</v>
      </c>
      <c r="H1290">
        <v>179921.46</v>
      </c>
      <c r="I1290">
        <v>664</v>
      </c>
      <c r="J1290">
        <v>139722.99</v>
      </c>
      <c r="K1290" t="s">
        <v>38</v>
      </c>
      <c r="L1290">
        <v>48</v>
      </c>
      <c r="M1290" s="1">
        <v>44506</v>
      </c>
      <c r="N1290" t="s">
        <v>20</v>
      </c>
      <c r="O1290" t="str" cm="1">
        <f t="array" ref="O1290">_xlfn.IFS(L1290&lt;=15, "Low Engagement", L1290&lt;=35, "Active", L1290&lt;=60, "Highly Active", L1290&gt;60, "Power User")</f>
        <v>Highly Active</v>
      </c>
      <c r="P1290" t="str" cm="1">
        <f t="array" ref="P1290">_xlfn.IFS(B1290&lt;=25,"Youth",B1290&lt;=35,"Young Adult",B1290&lt;=50,"Adult",B1290&lt;=70,"Senior")</f>
        <v>Young Adult</v>
      </c>
      <c r="Q1290" t="str" cm="1">
        <f t="array" ref="Q1290">_xlfn.IFS(G1290&lt;10000,"Low Value",G1290&lt;=50000,"Mid Value",G1290&lt;=150000,"High Value",G1290&gt;150000,"Premium")</f>
        <v>Mid Value</v>
      </c>
      <c r="R1290" t="str" cm="1">
        <f t="array" ref="R1290">_xlfn.IFS(I1290&lt;500,"High Risk",I1290&lt;650,"Medium Risk",I1290&lt;750,"Low Risk",I1290&gt;=750,"Very Low Risk")</f>
        <v>Low Risk</v>
      </c>
    </row>
    <row r="1291" spans="1:18">
      <c r="A1291" t="s">
        <v>1323</v>
      </c>
      <c r="B1291">
        <v>40</v>
      </c>
      <c r="C1291" t="s">
        <v>22</v>
      </c>
      <c r="D1291" t="s">
        <v>23</v>
      </c>
      <c r="E1291" t="s">
        <v>27</v>
      </c>
      <c r="F1291" t="s">
        <v>31</v>
      </c>
      <c r="G1291">
        <v>9081.75</v>
      </c>
      <c r="H1291">
        <v>157429.67000000001</v>
      </c>
      <c r="I1291">
        <v>498</v>
      </c>
      <c r="J1291">
        <v>30172.79</v>
      </c>
      <c r="K1291" t="s">
        <v>19</v>
      </c>
      <c r="L1291">
        <v>33</v>
      </c>
      <c r="M1291" s="1">
        <v>43210</v>
      </c>
      <c r="N1291" t="s">
        <v>20</v>
      </c>
      <c r="O1291" t="str" cm="1">
        <f t="array" ref="O1291">_xlfn.IFS(L1291&lt;=15, "Low Engagement", L1291&lt;=35, "Active", L1291&lt;=60, "Highly Active", L1291&gt;60, "Power User")</f>
        <v>Active</v>
      </c>
      <c r="P1291" t="str" cm="1">
        <f t="array" ref="P1291">_xlfn.IFS(B1291&lt;=25,"Youth",B1291&lt;=35,"Young Adult",B1291&lt;=50,"Adult",B1291&lt;=70,"Senior")</f>
        <v>Adult</v>
      </c>
      <c r="Q1291" t="str" cm="1">
        <f t="array" ref="Q1291">_xlfn.IFS(G1291&lt;10000,"Low Value",G1291&lt;=50000,"Mid Value",G1291&lt;=150000,"High Value",G1291&gt;150000,"Premium")</f>
        <v>Low Value</v>
      </c>
      <c r="R1291" t="str" cm="1">
        <f t="array" ref="R1291">_xlfn.IFS(I1291&lt;500,"High Risk",I1291&lt;650,"Medium Risk",I1291&lt;750,"Low Risk",I1291&gt;=750,"Very Low Risk")</f>
        <v>High Risk</v>
      </c>
    </row>
    <row r="1292" spans="1:18">
      <c r="A1292" t="s">
        <v>1324</v>
      </c>
      <c r="B1292">
        <v>18</v>
      </c>
      <c r="C1292" t="s">
        <v>15</v>
      </c>
      <c r="D1292" t="s">
        <v>37</v>
      </c>
      <c r="E1292" t="s">
        <v>17</v>
      </c>
      <c r="F1292" t="s">
        <v>18</v>
      </c>
      <c r="G1292">
        <v>60807.45</v>
      </c>
      <c r="H1292">
        <v>170456.76</v>
      </c>
      <c r="I1292">
        <v>378</v>
      </c>
      <c r="J1292">
        <v>18763.61</v>
      </c>
      <c r="K1292" t="s">
        <v>25</v>
      </c>
      <c r="L1292">
        <v>3</v>
      </c>
      <c r="M1292" s="1">
        <v>43411</v>
      </c>
      <c r="N1292" t="s">
        <v>20</v>
      </c>
      <c r="O1292" t="str" cm="1">
        <f t="array" ref="O1292">_xlfn.IFS(L1292&lt;=15, "Low Engagement", L1292&lt;=35, "Active", L1292&lt;=60, "Highly Active", L1292&gt;60, "Power User")</f>
        <v>Low Engagement</v>
      </c>
      <c r="P1292" t="str" cm="1">
        <f t="array" ref="P1292">_xlfn.IFS(B1292&lt;=25,"Youth",B1292&lt;=35,"Young Adult",B1292&lt;=50,"Adult",B1292&lt;=70,"Senior")</f>
        <v>Youth</v>
      </c>
      <c r="Q1292" t="str" cm="1">
        <f t="array" ref="Q1292">_xlfn.IFS(G1292&lt;10000,"Low Value",G1292&lt;=50000,"Mid Value",G1292&lt;=150000,"High Value",G1292&gt;150000,"Premium")</f>
        <v>High Value</v>
      </c>
      <c r="R1292" t="str" cm="1">
        <f t="array" ref="R1292">_xlfn.IFS(I1292&lt;500,"High Risk",I1292&lt;650,"Medium Risk",I1292&lt;750,"Low Risk",I1292&gt;=750,"Very Low Risk")</f>
        <v>High Risk</v>
      </c>
    </row>
    <row r="1293" spans="1:18">
      <c r="A1293" t="s">
        <v>1325</v>
      </c>
      <c r="B1293">
        <v>63</v>
      </c>
      <c r="C1293" t="s">
        <v>22</v>
      </c>
      <c r="D1293" t="s">
        <v>23</v>
      </c>
      <c r="E1293" t="s">
        <v>17</v>
      </c>
      <c r="F1293" t="s">
        <v>18</v>
      </c>
      <c r="G1293">
        <v>67399.600000000006</v>
      </c>
      <c r="H1293">
        <v>149376.74</v>
      </c>
      <c r="I1293">
        <v>776</v>
      </c>
      <c r="J1293">
        <v>354032.5</v>
      </c>
      <c r="K1293" t="s">
        <v>25</v>
      </c>
      <c r="L1293">
        <v>51</v>
      </c>
      <c r="M1293" s="1">
        <v>43406</v>
      </c>
      <c r="N1293" t="s">
        <v>20</v>
      </c>
      <c r="O1293" t="str" cm="1">
        <f t="array" ref="O1293">_xlfn.IFS(L1293&lt;=15, "Low Engagement", L1293&lt;=35, "Active", L1293&lt;=60, "Highly Active", L1293&gt;60, "Power User")</f>
        <v>Highly Active</v>
      </c>
      <c r="P1293" t="str" cm="1">
        <f t="array" ref="P1293">_xlfn.IFS(B1293&lt;=25,"Youth",B1293&lt;=35,"Young Adult",B1293&lt;=50,"Adult",B1293&lt;=70,"Senior")</f>
        <v>Senior</v>
      </c>
      <c r="Q1293" t="str" cm="1">
        <f t="array" ref="Q1293">_xlfn.IFS(G1293&lt;10000,"Low Value",G1293&lt;=50000,"Mid Value",G1293&lt;=150000,"High Value",G1293&gt;150000,"Premium")</f>
        <v>High Value</v>
      </c>
      <c r="R1293" t="str" cm="1">
        <f t="array" ref="R1293">_xlfn.IFS(I1293&lt;500,"High Risk",I1293&lt;650,"Medium Risk",I1293&lt;750,"Low Risk",I1293&gt;=750,"Very Low Risk")</f>
        <v>Very Low Risk</v>
      </c>
    </row>
    <row r="1294" spans="1:18">
      <c r="A1294" t="s">
        <v>1326</v>
      </c>
      <c r="B1294">
        <v>54</v>
      </c>
      <c r="C1294" t="s">
        <v>22</v>
      </c>
      <c r="D1294" t="s">
        <v>23</v>
      </c>
      <c r="E1294" t="s">
        <v>17</v>
      </c>
      <c r="F1294" t="s">
        <v>33</v>
      </c>
      <c r="G1294">
        <v>94353.62</v>
      </c>
      <c r="H1294">
        <v>71771.27</v>
      </c>
      <c r="I1294">
        <v>733</v>
      </c>
      <c r="J1294">
        <v>481040.85</v>
      </c>
      <c r="K1294" t="s">
        <v>38</v>
      </c>
      <c r="L1294">
        <v>8</v>
      </c>
      <c r="M1294" s="1">
        <v>44762</v>
      </c>
      <c r="N1294" t="s">
        <v>20</v>
      </c>
      <c r="O1294" t="str" cm="1">
        <f t="array" ref="O1294">_xlfn.IFS(L1294&lt;=15, "Low Engagement", L1294&lt;=35, "Active", L1294&lt;=60, "Highly Active", L1294&gt;60, "Power User")</f>
        <v>Low Engagement</v>
      </c>
      <c r="P1294" t="str" cm="1">
        <f t="array" ref="P1294">_xlfn.IFS(B1294&lt;=25,"Youth",B1294&lt;=35,"Young Adult",B1294&lt;=50,"Adult",B1294&lt;=70,"Senior")</f>
        <v>Senior</v>
      </c>
      <c r="Q1294" t="str" cm="1">
        <f t="array" ref="Q1294">_xlfn.IFS(G1294&lt;10000,"Low Value",G1294&lt;=50000,"Mid Value",G1294&lt;=150000,"High Value",G1294&gt;150000,"Premium")</f>
        <v>High Value</v>
      </c>
      <c r="R1294" t="str" cm="1">
        <f t="array" ref="R1294">_xlfn.IFS(I1294&lt;500,"High Risk",I1294&lt;650,"Medium Risk",I1294&lt;750,"Low Risk",I1294&gt;=750,"Very Low Risk")</f>
        <v>Low Risk</v>
      </c>
    </row>
    <row r="1295" spans="1:18">
      <c r="A1295" t="s">
        <v>1327</v>
      </c>
      <c r="B1295">
        <v>38</v>
      </c>
      <c r="C1295" t="s">
        <v>22</v>
      </c>
      <c r="D1295" t="s">
        <v>23</v>
      </c>
      <c r="E1295" t="s">
        <v>17</v>
      </c>
      <c r="F1295" t="s">
        <v>33</v>
      </c>
      <c r="G1295">
        <v>19985.22</v>
      </c>
      <c r="H1295">
        <v>105606.49</v>
      </c>
      <c r="I1295">
        <v>331</v>
      </c>
      <c r="J1295">
        <v>22646.3</v>
      </c>
      <c r="K1295" t="s">
        <v>19</v>
      </c>
      <c r="L1295">
        <v>50</v>
      </c>
      <c r="M1295" s="1">
        <v>44253</v>
      </c>
      <c r="N1295" t="s">
        <v>20</v>
      </c>
      <c r="O1295" t="str" cm="1">
        <f t="array" ref="O1295">_xlfn.IFS(L1295&lt;=15, "Low Engagement", L1295&lt;=35, "Active", L1295&lt;=60, "Highly Active", L1295&gt;60, "Power User")</f>
        <v>Highly Active</v>
      </c>
      <c r="P1295" t="str" cm="1">
        <f t="array" ref="P1295">_xlfn.IFS(B1295&lt;=25,"Youth",B1295&lt;=35,"Young Adult",B1295&lt;=50,"Adult",B1295&lt;=70,"Senior")</f>
        <v>Adult</v>
      </c>
      <c r="Q1295" t="str" cm="1">
        <f t="array" ref="Q1295">_xlfn.IFS(G1295&lt;10000,"Low Value",G1295&lt;=50000,"Mid Value",G1295&lt;=150000,"High Value",G1295&gt;150000,"Premium")</f>
        <v>Mid Value</v>
      </c>
      <c r="R1295" t="str" cm="1">
        <f t="array" ref="R1295">_xlfn.IFS(I1295&lt;500,"High Risk",I1295&lt;650,"Medium Risk",I1295&lt;750,"Low Risk",I1295&gt;=750,"Very Low Risk")</f>
        <v>High Risk</v>
      </c>
    </row>
    <row r="1296" spans="1:18">
      <c r="A1296" t="s">
        <v>1328</v>
      </c>
      <c r="B1296">
        <v>43</v>
      </c>
      <c r="C1296" t="s">
        <v>22</v>
      </c>
      <c r="D1296" t="s">
        <v>41</v>
      </c>
      <c r="E1296" t="s">
        <v>27</v>
      </c>
      <c r="F1296" t="s">
        <v>18</v>
      </c>
      <c r="G1296">
        <v>7853.78</v>
      </c>
      <c r="H1296">
        <v>161573.34</v>
      </c>
      <c r="I1296">
        <v>386</v>
      </c>
      <c r="J1296">
        <v>41309.21</v>
      </c>
      <c r="K1296" t="s">
        <v>19</v>
      </c>
      <c r="L1296">
        <v>6</v>
      </c>
      <c r="M1296" s="1">
        <v>45044</v>
      </c>
      <c r="N1296" t="s">
        <v>20</v>
      </c>
      <c r="O1296" t="str" cm="1">
        <f t="array" ref="O1296">_xlfn.IFS(L1296&lt;=15, "Low Engagement", L1296&lt;=35, "Active", L1296&lt;=60, "Highly Active", L1296&gt;60, "Power User")</f>
        <v>Low Engagement</v>
      </c>
      <c r="P1296" t="str" cm="1">
        <f t="array" ref="P1296">_xlfn.IFS(B1296&lt;=25,"Youth",B1296&lt;=35,"Young Adult",B1296&lt;=50,"Adult",B1296&lt;=70,"Senior")</f>
        <v>Adult</v>
      </c>
      <c r="Q1296" t="str" cm="1">
        <f t="array" ref="Q1296">_xlfn.IFS(G1296&lt;10000,"Low Value",G1296&lt;=50000,"Mid Value",G1296&lt;=150000,"High Value",G1296&gt;150000,"Premium")</f>
        <v>Low Value</v>
      </c>
      <c r="R1296" t="str" cm="1">
        <f t="array" ref="R1296">_xlfn.IFS(I1296&lt;500,"High Risk",I1296&lt;650,"Medium Risk",I1296&lt;750,"Low Risk",I1296&gt;=750,"Very Low Risk")</f>
        <v>High Risk</v>
      </c>
    </row>
    <row r="1297" spans="1:18">
      <c r="A1297" t="s">
        <v>1329</v>
      </c>
      <c r="B1297">
        <v>63</v>
      </c>
      <c r="C1297" t="s">
        <v>15</v>
      </c>
      <c r="D1297" t="s">
        <v>23</v>
      </c>
      <c r="E1297" t="s">
        <v>47</v>
      </c>
      <c r="F1297" t="s">
        <v>33</v>
      </c>
      <c r="G1297">
        <v>39454.120000000003</v>
      </c>
      <c r="H1297">
        <v>16343.72</v>
      </c>
      <c r="I1297">
        <v>692</v>
      </c>
      <c r="J1297">
        <v>61180.02</v>
      </c>
      <c r="K1297" t="s">
        <v>38</v>
      </c>
      <c r="L1297">
        <v>59</v>
      </c>
      <c r="M1297" s="1">
        <v>43723</v>
      </c>
      <c r="N1297" t="s">
        <v>20</v>
      </c>
      <c r="O1297" t="str" cm="1">
        <f t="array" ref="O1297">_xlfn.IFS(L1297&lt;=15, "Low Engagement", L1297&lt;=35, "Active", L1297&lt;=60, "Highly Active", L1297&gt;60, "Power User")</f>
        <v>Highly Active</v>
      </c>
      <c r="P1297" t="str" cm="1">
        <f t="array" ref="P1297">_xlfn.IFS(B1297&lt;=25,"Youth",B1297&lt;=35,"Young Adult",B1297&lt;=50,"Adult",B1297&lt;=70,"Senior")</f>
        <v>Senior</v>
      </c>
      <c r="Q1297" t="str" cm="1">
        <f t="array" ref="Q1297">_xlfn.IFS(G1297&lt;10000,"Low Value",G1297&lt;=50000,"Mid Value",G1297&lt;=150000,"High Value",G1297&gt;150000,"Premium")</f>
        <v>Mid Value</v>
      </c>
      <c r="R1297" t="str" cm="1">
        <f t="array" ref="R1297">_xlfn.IFS(I1297&lt;500,"High Risk",I1297&lt;650,"Medium Risk",I1297&lt;750,"Low Risk",I1297&gt;=750,"Very Low Risk")</f>
        <v>Low Risk</v>
      </c>
    </row>
    <row r="1298" spans="1:18">
      <c r="A1298" t="s">
        <v>1330</v>
      </c>
      <c r="B1298">
        <v>53</v>
      </c>
      <c r="C1298" t="s">
        <v>15</v>
      </c>
      <c r="D1298" t="s">
        <v>37</v>
      </c>
      <c r="E1298" t="s">
        <v>27</v>
      </c>
      <c r="F1298" t="s">
        <v>45</v>
      </c>
      <c r="G1298">
        <v>180632.53</v>
      </c>
      <c r="H1298">
        <v>179985.82</v>
      </c>
      <c r="I1298">
        <v>543</v>
      </c>
      <c r="J1298">
        <v>33560.57</v>
      </c>
      <c r="K1298" t="s">
        <v>19</v>
      </c>
      <c r="L1298">
        <v>52</v>
      </c>
      <c r="M1298" s="1">
        <v>43275</v>
      </c>
      <c r="N1298" t="s">
        <v>20</v>
      </c>
      <c r="O1298" t="str" cm="1">
        <f t="array" ref="O1298">_xlfn.IFS(L1298&lt;=15, "Low Engagement", L1298&lt;=35, "Active", L1298&lt;=60, "Highly Active", L1298&gt;60, "Power User")</f>
        <v>Highly Active</v>
      </c>
      <c r="P1298" t="str" cm="1">
        <f t="array" ref="P1298">_xlfn.IFS(B1298&lt;=25,"Youth",B1298&lt;=35,"Young Adult",B1298&lt;=50,"Adult",B1298&lt;=70,"Senior")</f>
        <v>Senior</v>
      </c>
      <c r="Q1298" t="str" cm="1">
        <f t="array" ref="Q1298">_xlfn.IFS(G1298&lt;10000,"Low Value",G1298&lt;=50000,"Mid Value",G1298&lt;=150000,"High Value",G1298&gt;150000,"Premium")</f>
        <v>Premium</v>
      </c>
      <c r="R1298" t="str" cm="1">
        <f t="array" ref="R1298">_xlfn.IFS(I1298&lt;500,"High Risk",I1298&lt;650,"Medium Risk",I1298&lt;750,"Low Risk",I1298&gt;=750,"Very Low Risk")</f>
        <v>Medium Risk</v>
      </c>
    </row>
    <row r="1299" spans="1:18">
      <c r="A1299" t="s">
        <v>1331</v>
      </c>
      <c r="B1299">
        <v>40</v>
      </c>
      <c r="C1299" t="s">
        <v>22</v>
      </c>
      <c r="D1299" t="s">
        <v>37</v>
      </c>
      <c r="E1299" t="s">
        <v>27</v>
      </c>
      <c r="F1299" t="s">
        <v>31</v>
      </c>
      <c r="G1299">
        <v>158376.01</v>
      </c>
      <c r="H1299">
        <v>55144.89</v>
      </c>
      <c r="I1299">
        <v>531</v>
      </c>
      <c r="J1299">
        <v>42856.99</v>
      </c>
      <c r="K1299" t="s">
        <v>25</v>
      </c>
      <c r="L1299">
        <v>58</v>
      </c>
      <c r="M1299" s="1">
        <v>43609</v>
      </c>
      <c r="N1299" t="s">
        <v>35</v>
      </c>
      <c r="O1299" t="str" cm="1">
        <f t="array" ref="O1299">_xlfn.IFS(L1299&lt;=15, "Low Engagement", L1299&lt;=35, "Active", L1299&lt;=60, "Highly Active", L1299&gt;60, "Power User")</f>
        <v>Highly Active</v>
      </c>
      <c r="P1299" t="str" cm="1">
        <f t="array" ref="P1299">_xlfn.IFS(B1299&lt;=25,"Youth",B1299&lt;=35,"Young Adult",B1299&lt;=50,"Adult",B1299&lt;=70,"Senior")</f>
        <v>Adult</v>
      </c>
      <c r="Q1299" t="str" cm="1">
        <f t="array" ref="Q1299">_xlfn.IFS(G1299&lt;10000,"Low Value",G1299&lt;=50000,"Mid Value",G1299&lt;=150000,"High Value",G1299&gt;150000,"Premium")</f>
        <v>Premium</v>
      </c>
      <c r="R1299" t="str" cm="1">
        <f t="array" ref="R1299">_xlfn.IFS(I1299&lt;500,"High Risk",I1299&lt;650,"Medium Risk",I1299&lt;750,"Low Risk",I1299&gt;=750,"Very Low Risk")</f>
        <v>Medium Risk</v>
      </c>
    </row>
    <row r="1300" spans="1:18">
      <c r="A1300" t="s">
        <v>1332</v>
      </c>
      <c r="B1300">
        <v>18</v>
      </c>
      <c r="C1300" t="s">
        <v>15</v>
      </c>
      <c r="D1300" t="s">
        <v>23</v>
      </c>
      <c r="E1300" t="s">
        <v>17</v>
      </c>
      <c r="F1300" t="s">
        <v>45</v>
      </c>
      <c r="G1300">
        <v>121725.62</v>
      </c>
      <c r="H1300">
        <v>162337.19</v>
      </c>
      <c r="I1300">
        <v>491</v>
      </c>
      <c r="J1300">
        <v>31295.81</v>
      </c>
      <c r="K1300" t="s">
        <v>19</v>
      </c>
      <c r="L1300">
        <v>6</v>
      </c>
      <c r="M1300" s="1">
        <v>43343</v>
      </c>
      <c r="N1300" t="s">
        <v>35</v>
      </c>
      <c r="O1300" t="str" cm="1">
        <f t="array" ref="O1300">_xlfn.IFS(L1300&lt;=15, "Low Engagement", L1300&lt;=35, "Active", L1300&lt;=60, "Highly Active", L1300&gt;60, "Power User")</f>
        <v>Low Engagement</v>
      </c>
      <c r="P1300" t="str" cm="1">
        <f t="array" ref="P1300">_xlfn.IFS(B1300&lt;=25,"Youth",B1300&lt;=35,"Young Adult",B1300&lt;=50,"Adult",B1300&lt;=70,"Senior")</f>
        <v>Youth</v>
      </c>
      <c r="Q1300" t="str" cm="1">
        <f t="array" ref="Q1300">_xlfn.IFS(G1300&lt;10000,"Low Value",G1300&lt;=50000,"Mid Value",G1300&lt;=150000,"High Value",G1300&gt;150000,"Premium")</f>
        <v>High Value</v>
      </c>
      <c r="R1300" t="str" cm="1">
        <f t="array" ref="R1300">_xlfn.IFS(I1300&lt;500,"High Risk",I1300&lt;650,"Medium Risk",I1300&lt;750,"Low Risk",I1300&gt;=750,"Very Low Risk")</f>
        <v>High Risk</v>
      </c>
    </row>
    <row r="1301" spans="1:18">
      <c r="A1301" t="s">
        <v>1333</v>
      </c>
      <c r="B1301">
        <v>68</v>
      </c>
      <c r="C1301" t="s">
        <v>22</v>
      </c>
      <c r="D1301" t="s">
        <v>41</v>
      </c>
      <c r="E1301" t="s">
        <v>17</v>
      </c>
      <c r="F1301" t="s">
        <v>33</v>
      </c>
      <c r="G1301">
        <v>16172.91</v>
      </c>
      <c r="H1301">
        <v>201150.39</v>
      </c>
      <c r="I1301">
        <v>839</v>
      </c>
      <c r="J1301">
        <v>208633.31</v>
      </c>
      <c r="K1301" t="s">
        <v>25</v>
      </c>
      <c r="L1301">
        <v>29</v>
      </c>
      <c r="M1301" s="1">
        <v>44243</v>
      </c>
      <c r="N1301" t="s">
        <v>20</v>
      </c>
      <c r="O1301" t="str" cm="1">
        <f t="array" ref="O1301">_xlfn.IFS(L1301&lt;=15, "Low Engagement", L1301&lt;=35, "Active", L1301&lt;=60, "Highly Active", L1301&gt;60, "Power User")</f>
        <v>Active</v>
      </c>
      <c r="P1301" t="str" cm="1">
        <f t="array" ref="P1301">_xlfn.IFS(B1301&lt;=25,"Youth",B1301&lt;=35,"Young Adult",B1301&lt;=50,"Adult",B1301&lt;=70,"Senior")</f>
        <v>Senior</v>
      </c>
      <c r="Q1301" t="str" cm="1">
        <f t="array" ref="Q1301">_xlfn.IFS(G1301&lt;10000,"Low Value",G1301&lt;=50000,"Mid Value",G1301&lt;=150000,"High Value",G1301&gt;150000,"Premium")</f>
        <v>Mid Value</v>
      </c>
      <c r="R1301" t="str" cm="1">
        <f t="array" ref="R1301">_xlfn.IFS(I1301&lt;500,"High Risk",I1301&lt;650,"Medium Risk",I1301&lt;750,"Low Risk",I1301&gt;=750,"Very Low Risk")</f>
        <v>Very Low Risk</v>
      </c>
    </row>
    <row r="1302" spans="1:18">
      <c r="A1302" t="s">
        <v>1334</v>
      </c>
      <c r="B1302">
        <v>57</v>
      </c>
      <c r="C1302" t="s">
        <v>22</v>
      </c>
      <c r="D1302" t="s">
        <v>23</v>
      </c>
      <c r="E1302" t="s">
        <v>27</v>
      </c>
      <c r="F1302" t="s">
        <v>31</v>
      </c>
      <c r="G1302">
        <v>81827.56</v>
      </c>
      <c r="H1302">
        <v>117864.24</v>
      </c>
      <c r="I1302">
        <v>569</v>
      </c>
      <c r="J1302">
        <v>83776.58</v>
      </c>
      <c r="K1302" t="s">
        <v>38</v>
      </c>
      <c r="L1302">
        <v>37</v>
      </c>
      <c r="M1302" s="1">
        <v>44666</v>
      </c>
      <c r="N1302" t="s">
        <v>20</v>
      </c>
      <c r="O1302" t="str" cm="1">
        <f t="array" ref="O1302">_xlfn.IFS(L1302&lt;=15, "Low Engagement", L1302&lt;=35, "Active", L1302&lt;=60, "Highly Active", L1302&gt;60, "Power User")</f>
        <v>Highly Active</v>
      </c>
      <c r="P1302" t="str" cm="1">
        <f t="array" ref="P1302">_xlfn.IFS(B1302&lt;=25,"Youth",B1302&lt;=35,"Young Adult",B1302&lt;=50,"Adult",B1302&lt;=70,"Senior")</f>
        <v>Senior</v>
      </c>
      <c r="Q1302" t="str" cm="1">
        <f t="array" ref="Q1302">_xlfn.IFS(G1302&lt;10000,"Low Value",G1302&lt;=50000,"Mid Value",G1302&lt;=150000,"High Value",G1302&gt;150000,"Premium")</f>
        <v>High Value</v>
      </c>
      <c r="R1302" t="str" cm="1">
        <f t="array" ref="R1302">_xlfn.IFS(I1302&lt;500,"High Risk",I1302&lt;650,"Medium Risk",I1302&lt;750,"Low Risk",I1302&gt;=750,"Very Low Risk")</f>
        <v>Medium Risk</v>
      </c>
    </row>
    <row r="1303" spans="1:18">
      <c r="A1303" t="s">
        <v>1335</v>
      </c>
      <c r="B1303">
        <v>32</v>
      </c>
      <c r="C1303" t="s">
        <v>15</v>
      </c>
      <c r="D1303" t="s">
        <v>23</v>
      </c>
      <c r="E1303" t="s">
        <v>17</v>
      </c>
      <c r="F1303" t="s">
        <v>18</v>
      </c>
      <c r="G1303">
        <v>42222.82</v>
      </c>
      <c r="H1303">
        <v>268983.53000000003</v>
      </c>
      <c r="I1303">
        <v>376</v>
      </c>
      <c r="J1303">
        <v>22960.93</v>
      </c>
      <c r="K1303" t="s">
        <v>19</v>
      </c>
      <c r="L1303">
        <v>12</v>
      </c>
      <c r="M1303" s="1">
        <v>43953</v>
      </c>
      <c r="N1303" t="s">
        <v>20</v>
      </c>
      <c r="O1303" t="str" cm="1">
        <f t="array" ref="O1303">_xlfn.IFS(L1303&lt;=15, "Low Engagement", L1303&lt;=35, "Active", L1303&lt;=60, "Highly Active", L1303&gt;60, "Power User")</f>
        <v>Low Engagement</v>
      </c>
      <c r="P1303" t="str" cm="1">
        <f t="array" ref="P1303">_xlfn.IFS(B1303&lt;=25,"Youth",B1303&lt;=35,"Young Adult",B1303&lt;=50,"Adult",B1303&lt;=70,"Senior")</f>
        <v>Young Adult</v>
      </c>
      <c r="Q1303" t="str" cm="1">
        <f t="array" ref="Q1303">_xlfn.IFS(G1303&lt;10000,"Low Value",G1303&lt;=50000,"Mid Value",G1303&lt;=150000,"High Value",G1303&gt;150000,"Premium")</f>
        <v>Mid Value</v>
      </c>
      <c r="R1303" t="str" cm="1">
        <f t="array" ref="R1303">_xlfn.IFS(I1303&lt;500,"High Risk",I1303&lt;650,"Medium Risk",I1303&lt;750,"Low Risk",I1303&gt;=750,"Very Low Risk")</f>
        <v>High Risk</v>
      </c>
    </row>
    <row r="1304" spans="1:18">
      <c r="A1304" t="s">
        <v>1336</v>
      </c>
      <c r="B1304">
        <v>38</v>
      </c>
      <c r="C1304" t="s">
        <v>15</v>
      </c>
      <c r="D1304" t="s">
        <v>37</v>
      </c>
      <c r="E1304" t="s">
        <v>27</v>
      </c>
      <c r="F1304" t="s">
        <v>33</v>
      </c>
      <c r="G1304">
        <v>73127.03</v>
      </c>
      <c r="H1304">
        <v>198225.76</v>
      </c>
      <c r="I1304">
        <v>466</v>
      </c>
      <c r="J1304">
        <v>48491.53</v>
      </c>
      <c r="K1304" t="s">
        <v>19</v>
      </c>
      <c r="L1304">
        <v>9</v>
      </c>
      <c r="M1304" s="1">
        <v>44342</v>
      </c>
      <c r="N1304" t="s">
        <v>20</v>
      </c>
      <c r="O1304" t="str" cm="1">
        <f t="array" ref="O1304">_xlfn.IFS(L1304&lt;=15, "Low Engagement", L1304&lt;=35, "Active", L1304&lt;=60, "Highly Active", L1304&gt;60, "Power User")</f>
        <v>Low Engagement</v>
      </c>
      <c r="P1304" t="str" cm="1">
        <f t="array" ref="P1304">_xlfn.IFS(B1304&lt;=25,"Youth",B1304&lt;=35,"Young Adult",B1304&lt;=50,"Adult",B1304&lt;=70,"Senior")</f>
        <v>Adult</v>
      </c>
      <c r="Q1304" t="str" cm="1">
        <f t="array" ref="Q1304">_xlfn.IFS(G1304&lt;10000,"Low Value",G1304&lt;=50000,"Mid Value",G1304&lt;=150000,"High Value",G1304&gt;150000,"Premium")</f>
        <v>High Value</v>
      </c>
      <c r="R1304" t="str" cm="1">
        <f t="array" ref="R1304">_xlfn.IFS(I1304&lt;500,"High Risk",I1304&lt;650,"Medium Risk",I1304&lt;750,"Low Risk",I1304&gt;=750,"Very Low Risk")</f>
        <v>High Risk</v>
      </c>
    </row>
    <row r="1305" spans="1:18">
      <c r="A1305" t="s">
        <v>1337</v>
      </c>
      <c r="B1305">
        <v>64</v>
      </c>
      <c r="C1305" t="s">
        <v>15</v>
      </c>
      <c r="D1305" t="s">
        <v>16</v>
      </c>
      <c r="E1305" t="s">
        <v>27</v>
      </c>
      <c r="F1305" t="s">
        <v>31</v>
      </c>
      <c r="G1305">
        <v>166246.19</v>
      </c>
      <c r="H1305">
        <v>49691.89</v>
      </c>
      <c r="I1305">
        <v>583</v>
      </c>
      <c r="J1305">
        <v>158599.23000000001</v>
      </c>
      <c r="K1305" t="s">
        <v>25</v>
      </c>
      <c r="L1305">
        <v>41</v>
      </c>
      <c r="M1305" s="1">
        <v>44321</v>
      </c>
      <c r="N1305" t="s">
        <v>35</v>
      </c>
      <c r="O1305" t="str" cm="1">
        <f t="array" ref="O1305">_xlfn.IFS(L1305&lt;=15, "Low Engagement", L1305&lt;=35, "Active", L1305&lt;=60, "Highly Active", L1305&gt;60, "Power User")</f>
        <v>Highly Active</v>
      </c>
      <c r="P1305" t="str" cm="1">
        <f t="array" ref="P1305">_xlfn.IFS(B1305&lt;=25,"Youth",B1305&lt;=35,"Young Adult",B1305&lt;=50,"Adult",B1305&lt;=70,"Senior")</f>
        <v>Senior</v>
      </c>
      <c r="Q1305" t="str" cm="1">
        <f t="array" ref="Q1305">_xlfn.IFS(G1305&lt;10000,"Low Value",G1305&lt;=50000,"Mid Value",G1305&lt;=150000,"High Value",G1305&gt;150000,"Premium")</f>
        <v>Premium</v>
      </c>
      <c r="R1305" t="str" cm="1">
        <f t="array" ref="R1305">_xlfn.IFS(I1305&lt;500,"High Risk",I1305&lt;650,"Medium Risk",I1305&lt;750,"Low Risk",I1305&gt;=750,"Very Low Risk")</f>
        <v>Medium Risk</v>
      </c>
    </row>
    <row r="1306" spans="1:18">
      <c r="A1306" t="s">
        <v>1338</v>
      </c>
      <c r="B1306">
        <v>26</v>
      </c>
      <c r="C1306" t="s">
        <v>22</v>
      </c>
      <c r="D1306" t="s">
        <v>16</v>
      </c>
      <c r="E1306" t="s">
        <v>24</v>
      </c>
      <c r="F1306" t="s">
        <v>18</v>
      </c>
      <c r="G1306">
        <v>10702.54</v>
      </c>
      <c r="H1306">
        <v>2599.1</v>
      </c>
      <c r="I1306">
        <v>388</v>
      </c>
      <c r="J1306">
        <v>33117.040000000001</v>
      </c>
      <c r="K1306" t="s">
        <v>19</v>
      </c>
      <c r="L1306">
        <v>49</v>
      </c>
      <c r="M1306" s="1">
        <v>44720</v>
      </c>
      <c r="N1306" t="s">
        <v>20</v>
      </c>
      <c r="O1306" t="str" cm="1">
        <f t="array" ref="O1306">_xlfn.IFS(L1306&lt;=15, "Low Engagement", L1306&lt;=35, "Active", L1306&lt;=60, "Highly Active", L1306&gt;60, "Power User")</f>
        <v>Highly Active</v>
      </c>
      <c r="P1306" t="str" cm="1">
        <f t="array" ref="P1306">_xlfn.IFS(B1306&lt;=25,"Youth",B1306&lt;=35,"Young Adult",B1306&lt;=50,"Adult",B1306&lt;=70,"Senior")</f>
        <v>Young Adult</v>
      </c>
      <c r="Q1306" t="str" cm="1">
        <f t="array" ref="Q1306">_xlfn.IFS(G1306&lt;10000,"Low Value",G1306&lt;=50000,"Mid Value",G1306&lt;=150000,"High Value",G1306&gt;150000,"Premium")</f>
        <v>Mid Value</v>
      </c>
      <c r="R1306" t="str" cm="1">
        <f t="array" ref="R1306">_xlfn.IFS(I1306&lt;500,"High Risk",I1306&lt;650,"Medium Risk",I1306&lt;750,"Low Risk",I1306&gt;=750,"Very Low Risk")</f>
        <v>High Risk</v>
      </c>
    </row>
    <row r="1307" spans="1:18">
      <c r="A1307" t="s">
        <v>1339</v>
      </c>
      <c r="B1307">
        <v>26</v>
      </c>
      <c r="C1307" t="s">
        <v>15</v>
      </c>
      <c r="D1307" t="s">
        <v>23</v>
      </c>
      <c r="E1307" t="s">
        <v>27</v>
      </c>
      <c r="F1307" t="s">
        <v>31</v>
      </c>
      <c r="G1307">
        <v>142268.71</v>
      </c>
      <c r="H1307">
        <v>52155.1</v>
      </c>
      <c r="I1307">
        <v>843</v>
      </c>
      <c r="J1307">
        <v>247288.49</v>
      </c>
      <c r="K1307" t="s">
        <v>38</v>
      </c>
      <c r="L1307">
        <v>19</v>
      </c>
      <c r="M1307" s="1">
        <v>44367</v>
      </c>
      <c r="N1307" t="s">
        <v>20</v>
      </c>
      <c r="O1307" t="str" cm="1">
        <f t="array" ref="O1307">_xlfn.IFS(L1307&lt;=15, "Low Engagement", L1307&lt;=35, "Active", L1307&lt;=60, "Highly Active", L1307&gt;60, "Power User")</f>
        <v>Active</v>
      </c>
      <c r="P1307" t="str" cm="1">
        <f t="array" ref="P1307">_xlfn.IFS(B1307&lt;=25,"Youth",B1307&lt;=35,"Young Adult",B1307&lt;=50,"Adult",B1307&lt;=70,"Senior")</f>
        <v>Young Adult</v>
      </c>
      <c r="Q1307" t="str" cm="1">
        <f t="array" ref="Q1307">_xlfn.IFS(G1307&lt;10000,"Low Value",G1307&lt;=50000,"Mid Value",G1307&lt;=150000,"High Value",G1307&gt;150000,"Premium")</f>
        <v>High Value</v>
      </c>
      <c r="R1307" t="str" cm="1">
        <f t="array" ref="R1307">_xlfn.IFS(I1307&lt;500,"High Risk",I1307&lt;650,"Medium Risk",I1307&lt;750,"Low Risk",I1307&gt;=750,"Very Low Risk")</f>
        <v>Very Low Risk</v>
      </c>
    </row>
    <row r="1308" spans="1:18">
      <c r="A1308" t="s">
        <v>1340</v>
      </c>
      <c r="B1308">
        <v>27</v>
      </c>
      <c r="C1308" t="s">
        <v>22</v>
      </c>
      <c r="D1308" t="s">
        <v>29</v>
      </c>
      <c r="E1308" t="s">
        <v>27</v>
      </c>
      <c r="F1308" t="s">
        <v>31</v>
      </c>
      <c r="G1308">
        <v>70899.39</v>
      </c>
      <c r="H1308">
        <v>145800.10999999999</v>
      </c>
      <c r="I1308">
        <v>455</v>
      </c>
      <c r="J1308">
        <v>48065.31</v>
      </c>
      <c r="K1308" t="s">
        <v>19</v>
      </c>
      <c r="L1308">
        <v>17</v>
      </c>
      <c r="M1308" s="1">
        <v>43563</v>
      </c>
      <c r="N1308" t="s">
        <v>20</v>
      </c>
      <c r="O1308" t="str" cm="1">
        <f t="array" ref="O1308">_xlfn.IFS(L1308&lt;=15, "Low Engagement", L1308&lt;=35, "Active", L1308&lt;=60, "Highly Active", L1308&gt;60, "Power User")</f>
        <v>Active</v>
      </c>
      <c r="P1308" t="str" cm="1">
        <f t="array" ref="P1308">_xlfn.IFS(B1308&lt;=25,"Youth",B1308&lt;=35,"Young Adult",B1308&lt;=50,"Adult",B1308&lt;=70,"Senior")</f>
        <v>Young Adult</v>
      </c>
      <c r="Q1308" t="str" cm="1">
        <f t="array" ref="Q1308">_xlfn.IFS(G1308&lt;10000,"Low Value",G1308&lt;=50000,"Mid Value",G1308&lt;=150000,"High Value",G1308&gt;150000,"Premium")</f>
        <v>High Value</v>
      </c>
      <c r="R1308" t="str" cm="1">
        <f t="array" ref="R1308">_xlfn.IFS(I1308&lt;500,"High Risk",I1308&lt;650,"Medium Risk",I1308&lt;750,"Low Risk",I1308&gt;=750,"Very Low Risk")</f>
        <v>High Risk</v>
      </c>
    </row>
    <row r="1309" spans="1:18">
      <c r="A1309" t="s">
        <v>1341</v>
      </c>
      <c r="B1309">
        <v>69</v>
      </c>
      <c r="C1309" t="s">
        <v>15</v>
      </c>
      <c r="D1309" t="s">
        <v>37</v>
      </c>
      <c r="E1309" t="s">
        <v>24</v>
      </c>
      <c r="F1309" t="s">
        <v>33</v>
      </c>
      <c r="G1309">
        <v>53397.22</v>
      </c>
      <c r="H1309">
        <v>7453.52</v>
      </c>
      <c r="I1309">
        <v>549</v>
      </c>
      <c r="J1309">
        <v>85678.97</v>
      </c>
      <c r="K1309" t="s">
        <v>19</v>
      </c>
      <c r="L1309">
        <v>54</v>
      </c>
      <c r="M1309" s="1">
        <v>44689</v>
      </c>
      <c r="N1309" t="s">
        <v>20</v>
      </c>
      <c r="O1309" t="str" cm="1">
        <f t="array" ref="O1309">_xlfn.IFS(L1309&lt;=15, "Low Engagement", L1309&lt;=35, "Active", L1309&lt;=60, "Highly Active", L1309&gt;60, "Power User")</f>
        <v>Highly Active</v>
      </c>
      <c r="P1309" t="str" cm="1">
        <f t="array" ref="P1309">_xlfn.IFS(B1309&lt;=25,"Youth",B1309&lt;=35,"Young Adult",B1309&lt;=50,"Adult",B1309&lt;=70,"Senior")</f>
        <v>Senior</v>
      </c>
      <c r="Q1309" t="str" cm="1">
        <f t="array" ref="Q1309">_xlfn.IFS(G1309&lt;10000,"Low Value",G1309&lt;=50000,"Mid Value",G1309&lt;=150000,"High Value",G1309&gt;150000,"Premium")</f>
        <v>High Value</v>
      </c>
      <c r="R1309" t="str" cm="1">
        <f t="array" ref="R1309">_xlfn.IFS(I1309&lt;500,"High Risk",I1309&lt;650,"Medium Risk",I1309&lt;750,"Low Risk",I1309&gt;=750,"Very Low Risk")</f>
        <v>Medium Risk</v>
      </c>
    </row>
    <row r="1310" spans="1:18">
      <c r="A1310" t="s">
        <v>1342</v>
      </c>
      <c r="B1310">
        <v>43</v>
      </c>
      <c r="C1310" t="s">
        <v>15</v>
      </c>
      <c r="D1310" t="s">
        <v>23</v>
      </c>
      <c r="E1310" t="s">
        <v>47</v>
      </c>
      <c r="F1310" t="s">
        <v>31</v>
      </c>
      <c r="G1310">
        <v>186845.91</v>
      </c>
      <c r="H1310">
        <v>23332.87</v>
      </c>
      <c r="I1310">
        <v>394</v>
      </c>
      <c r="J1310">
        <v>20549.11</v>
      </c>
      <c r="K1310" t="s">
        <v>19</v>
      </c>
      <c r="L1310">
        <v>48</v>
      </c>
      <c r="M1310" s="1">
        <v>44171</v>
      </c>
      <c r="N1310" t="s">
        <v>35</v>
      </c>
      <c r="O1310" t="str" cm="1">
        <f t="array" ref="O1310">_xlfn.IFS(L1310&lt;=15, "Low Engagement", L1310&lt;=35, "Active", L1310&lt;=60, "Highly Active", L1310&gt;60, "Power User")</f>
        <v>Highly Active</v>
      </c>
      <c r="P1310" t="str" cm="1">
        <f t="array" ref="P1310">_xlfn.IFS(B1310&lt;=25,"Youth",B1310&lt;=35,"Young Adult",B1310&lt;=50,"Adult",B1310&lt;=70,"Senior")</f>
        <v>Adult</v>
      </c>
      <c r="Q1310" t="str" cm="1">
        <f t="array" ref="Q1310">_xlfn.IFS(G1310&lt;10000,"Low Value",G1310&lt;=50000,"Mid Value",G1310&lt;=150000,"High Value",G1310&gt;150000,"Premium")</f>
        <v>Premium</v>
      </c>
      <c r="R1310" t="str" cm="1">
        <f t="array" ref="R1310">_xlfn.IFS(I1310&lt;500,"High Risk",I1310&lt;650,"Medium Risk",I1310&lt;750,"Low Risk",I1310&gt;=750,"Very Low Risk")</f>
        <v>High Risk</v>
      </c>
    </row>
    <row r="1311" spans="1:18">
      <c r="A1311" t="s">
        <v>1343</v>
      </c>
      <c r="B1311">
        <v>58</v>
      </c>
      <c r="C1311" t="s">
        <v>22</v>
      </c>
      <c r="D1311" t="s">
        <v>23</v>
      </c>
      <c r="E1311" t="s">
        <v>17</v>
      </c>
      <c r="F1311" t="s">
        <v>18</v>
      </c>
      <c r="G1311">
        <v>25598.38</v>
      </c>
      <c r="H1311">
        <v>133532.01</v>
      </c>
      <c r="I1311">
        <v>316</v>
      </c>
      <c r="J1311">
        <v>32437.91</v>
      </c>
      <c r="K1311" t="s">
        <v>25</v>
      </c>
      <c r="L1311">
        <v>44</v>
      </c>
      <c r="M1311" s="1">
        <v>43880</v>
      </c>
      <c r="N1311" t="s">
        <v>20</v>
      </c>
      <c r="O1311" t="str" cm="1">
        <f t="array" ref="O1311">_xlfn.IFS(L1311&lt;=15, "Low Engagement", L1311&lt;=35, "Active", L1311&lt;=60, "Highly Active", L1311&gt;60, "Power User")</f>
        <v>Highly Active</v>
      </c>
      <c r="P1311" t="str" cm="1">
        <f t="array" ref="P1311">_xlfn.IFS(B1311&lt;=25,"Youth",B1311&lt;=35,"Young Adult",B1311&lt;=50,"Adult",B1311&lt;=70,"Senior")</f>
        <v>Senior</v>
      </c>
      <c r="Q1311" t="str" cm="1">
        <f t="array" ref="Q1311">_xlfn.IFS(G1311&lt;10000,"Low Value",G1311&lt;=50000,"Mid Value",G1311&lt;=150000,"High Value",G1311&gt;150000,"Premium")</f>
        <v>Mid Value</v>
      </c>
      <c r="R1311" t="str" cm="1">
        <f t="array" ref="R1311">_xlfn.IFS(I1311&lt;500,"High Risk",I1311&lt;650,"Medium Risk",I1311&lt;750,"Low Risk",I1311&gt;=750,"Very Low Risk")</f>
        <v>High Risk</v>
      </c>
    </row>
    <row r="1312" spans="1:18">
      <c r="A1312" t="s">
        <v>1344</v>
      </c>
      <c r="B1312">
        <v>52</v>
      </c>
      <c r="C1312" t="s">
        <v>22</v>
      </c>
      <c r="D1312" t="s">
        <v>23</v>
      </c>
      <c r="E1312" t="s">
        <v>17</v>
      </c>
      <c r="F1312" t="s">
        <v>45</v>
      </c>
      <c r="G1312">
        <v>339139.33</v>
      </c>
      <c r="H1312">
        <v>195729.88</v>
      </c>
      <c r="I1312">
        <v>416</v>
      </c>
      <c r="J1312">
        <v>36435.72</v>
      </c>
      <c r="K1312" t="s">
        <v>25</v>
      </c>
      <c r="L1312">
        <v>32</v>
      </c>
      <c r="M1312" s="1">
        <v>44023</v>
      </c>
      <c r="N1312" t="s">
        <v>20</v>
      </c>
      <c r="O1312" t="str" cm="1">
        <f t="array" ref="O1312">_xlfn.IFS(L1312&lt;=15, "Low Engagement", L1312&lt;=35, "Active", L1312&lt;=60, "Highly Active", L1312&gt;60, "Power User")</f>
        <v>Active</v>
      </c>
      <c r="P1312" t="str" cm="1">
        <f t="array" ref="P1312">_xlfn.IFS(B1312&lt;=25,"Youth",B1312&lt;=35,"Young Adult",B1312&lt;=50,"Adult",B1312&lt;=70,"Senior")</f>
        <v>Senior</v>
      </c>
      <c r="Q1312" t="str" cm="1">
        <f t="array" ref="Q1312">_xlfn.IFS(G1312&lt;10000,"Low Value",G1312&lt;=50000,"Mid Value",G1312&lt;=150000,"High Value",G1312&gt;150000,"Premium")</f>
        <v>Premium</v>
      </c>
      <c r="R1312" t="str" cm="1">
        <f t="array" ref="R1312">_xlfn.IFS(I1312&lt;500,"High Risk",I1312&lt;650,"Medium Risk",I1312&lt;750,"Low Risk",I1312&gt;=750,"Very Low Risk")</f>
        <v>High Risk</v>
      </c>
    </row>
    <row r="1313" spans="1:18">
      <c r="A1313" t="s">
        <v>1345</v>
      </c>
      <c r="B1313">
        <v>69</v>
      </c>
      <c r="C1313" t="s">
        <v>22</v>
      </c>
      <c r="D1313" t="s">
        <v>23</v>
      </c>
      <c r="E1313" t="s">
        <v>17</v>
      </c>
      <c r="F1313" t="s">
        <v>31</v>
      </c>
      <c r="G1313">
        <v>58649.91</v>
      </c>
      <c r="H1313">
        <v>235560.24</v>
      </c>
      <c r="I1313">
        <v>632</v>
      </c>
      <c r="J1313">
        <v>30524.81</v>
      </c>
      <c r="K1313" t="s">
        <v>25</v>
      </c>
      <c r="L1313">
        <v>35</v>
      </c>
      <c r="M1313" s="1">
        <v>44961</v>
      </c>
      <c r="N1313" t="s">
        <v>20</v>
      </c>
      <c r="O1313" t="str" cm="1">
        <f t="array" ref="O1313">_xlfn.IFS(L1313&lt;=15, "Low Engagement", L1313&lt;=35, "Active", L1313&lt;=60, "Highly Active", L1313&gt;60, "Power User")</f>
        <v>Active</v>
      </c>
      <c r="P1313" t="str" cm="1">
        <f t="array" ref="P1313">_xlfn.IFS(B1313&lt;=25,"Youth",B1313&lt;=35,"Young Adult",B1313&lt;=50,"Adult",B1313&lt;=70,"Senior")</f>
        <v>Senior</v>
      </c>
      <c r="Q1313" t="str" cm="1">
        <f t="array" ref="Q1313">_xlfn.IFS(G1313&lt;10000,"Low Value",G1313&lt;=50000,"Mid Value",G1313&lt;=150000,"High Value",G1313&gt;150000,"Premium")</f>
        <v>High Value</v>
      </c>
      <c r="R1313" t="str" cm="1">
        <f t="array" ref="R1313">_xlfn.IFS(I1313&lt;500,"High Risk",I1313&lt;650,"Medium Risk",I1313&lt;750,"Low Risk",I1313&gt;=750,"Very Low Risk")</f>
        <v>Medium Risk</v>
      </c>
    </row>
    <row r="1314" spans="1:18">
      <c r="A1314" t="s">
        <v>1346</v>
      </c>
      <c r="B1314">
        <v>42</v>
      </c>
      <c r="C1314" t="s">
        <v>22</v>
      </c>
      <c r="D1314" t="s">
        <v>37</v>
      </c>
      <c r="E1314" t="s">
        <v>47</v>
      </c>
      <c r="F1314" t="s">
        <v>18</v>
      </c>
      <c r="G1314">
        <v>51207.24</v>
      </c>
      <c r="H1314">
        <v>18705.400000000001</v>
      </c>
      <c r="I1314">
        <v>821</v>
      </c>
      <c r="J1314">
        <v>299972.15999999997</v>
      </c>
      <c r="K1314" t="s">
        <v>38</v>
      </c>
      <c r="L1314">
        <v>14</v>
      </c>
      <c r="M1314" s="1">
        <v>44007</v>
      </c>
      <c r="N1314" t="s">
        <v>20</v>
      </c>
      <c r="O1314" t="str" cm="1">
        <f t="array" ref="O1314">_xlfn.IFS(L1314&lt;=15, "Low Engagement", L1314&lt;=35, "Active", L1314&lt;=60, "Highly Active", L1314&gt;60, "Power User")</f>
        <v>Low Engagement</v>
      </c>
      <c r="P1314" t="str" cm="1">
        <f t="array" ref="P1314">_xlfn.IFS(B1314&lt;=25,"Youth",B1314&lt;=35,"Young Adult",B1314&lt;=50,"Adult",B1314&lt;=70,"Senior")</f>
        <v>Adult</v>
      </c>
      <c r="Q1314" t="str" cm="1">
        <f t="array" ref="Q1314">_xlfn.IFS(G1314&lt;10000,"Low Value",G1314&lt;=50000,"Mid Value",G1314&lt;=150000,"High Value",G1314&gt;150000,"Premium")</f>
        <v>High Value</v>
      </c>
      <c r="R1314" t="str" cm="1">
        <f t="array" ref="R1314">_xlfn.IFS(I1314&lt;500,"High Risk",I1314&lt;650,"Medium Risk",I1314&lt;750,"Low Risk",I1314&gt;=750,"Very Low Risk")</f>
        <v>Very Low Risk</v>
      </c>
    </row>
    <row r="1315" spans="1:18">
      <c r="A1315" t="s">
        <v>1347</v>
      </c>
      <c r="B1315">
        <v>43</v>
      </c>
      <c r="C1315" t="s">
        <v>22</v>
      </c>
      <c r="D1315" t="s">
        <v>29</v>
      </c>
      <c r="E1315" t="s">
        <v>24</v>
      </c>
      <c r="F1315" t="s">
        <v>31</v>
      </c>
      <c r="G1315">
        <v>158327.10999999999</v>
      </c>
      <c r="H1315">
        <v>10790.07</v>
      </c>
      <c r="I1315">
        <v>379</v>
      </c>
      <c r="J1315">
        <v>48387.93</v>
      </c>
      <c r="K1315" t="s">
        <v>19</v>
      </c>
      <c r="L1315">
        <v>49</v>
      </c>
      <c r="M1315" s="1">
        <v>43709</v>
      </c>
      <c r="N1315" t="s">
        <v>35</v>
      </c>
      <c r="O1315" t="str" cm="1">
        <f t="array" ref="O1315">_xlfn.IFS(L1315&lt;=15, "Low Engagement", L1315&lt;=35, "Active", L1315&lt;=60, "Highly Active", L1315&gt;60, "Power User")</f>
        <v>Highly Active</v>
      </c>
      <c r="P1315" t="str" cm="1">
        <f t="array" ref="P1315">_xlfn.IFS(B1315&lt;=25,"Youth",B1315&lt;=35,"Young Adult",B1315&lt;=50,"Adult",B1315&lt;=70,"Senior")</f>
        <v>Adult</v>
      </c>
      <c r="Q1315" t="str" cm="1">
        <f t="array" ref="Q1315">_xlfn.IFS(G1315&lt;10000,"Low Value",G1315&lt;=50000,"Mid Value",G1315&lt;=150000,"High Value",G1315&gt;150000,"Premium")</f>
        <v>Premium</v>
      </c>
      <c r="R1315" t="str" cm="1">
        <f t="array" ref="R1315">_xlfn.IFS(I1315&lt;500,"High Risk",I1315&lt;650,"Medium Risk",I1315&lt;750,"Low Risk",I1315&gt;=750,"Very Low Risk")</f>
        <v>High Risk</v>
      </c>
    </row>
    <row r="1316" spans="1:18">
      <c r="A1316" t="s">
        <v>1348</v>
      </c>
      <c r="B1316">
        <v>28</v>
      </c>
      <c r="C1316" t="s">
        <v>22</v>
      </c>
      <c r="D1316" t="s">
        <v>41</v>
      </c>
      <c r="E1316" t="s">
        <v>27</v>
      </c>
      <c r="F1316" t="s">
        <v>33</v>
      </c>
      <c r="G1316">
        <v>133441.15</v>
      </c>
      <c r="H1316">
        <v>44999.839999999997</v>
      </c>
      <c r="I1316">
        <v>731</v>
      </c>
      <c r="J1316">
        <v>117965.75</v>
      </c>
      <c r="K1316" t="s">
        <v>38</v>
      </c>
      <c r="L1316">
        <v>54</v>
      </c>
      <c r="M1316" s="1">
        <v>44862</v>
      </c>
      <c r="N1316" t="s">
        <v>20</v>
      </c>
      <c r="O1316" t="str" cm="1">
        <f t="array" ref="O1316">_xlfn.IFS(L1316&lt;=15, "Low Engagement", L1316&lt;=35, "Active", L1316&lt;=60, "Highly Active", L1316&gt;60, "Power User")</f>
        <v>Highly Active</v>
      </c>
      <c r="P1316" t="str" cm="1">
        <f t="array" ref="P1316">_xlfn.IFS(B1316&lt;=25,"Youth",B1316&lt;=35,"Young Adult",B1316&lt;=50,"Adult",B1316&lt;=70,"Senior")</f>
        <v>Young Adult</v>
      </c>
      <c r="Q1316" t="str" cm="1">
        <f t="array" ref="Q1316">_xlfn.IFS(G1316&lt;10000,"Low Value",G1316&lt;=50000,"Mid Value",G1316&lt;=150000,"High Value",G1316&gt;150000,"Premium")</f>
        <v>High Value</v>
      </c>
      <c r="R1316" t="str" cm="1">
        <f t="array" ref="R1316">_xlfn.IFS(I1316&lt;500,"High Risk",I1316&lt;650,"Medium Risk",I1316&lt;750,"Low Risk",I1316&gt;=750,"Very Low Risk")</f>
        <v>Low Risk</v>
      </c>
    </row>
    <row r="1317" spans="1:18">
      <c r="A1317" t="s">
        <v>1349</v>
      </c>
      <c r="B1317">
        <v>55</v>
      </c>
      <c r="C1317" t="s">
        <v>22</v>
      </c>
      <c r="D1317" t="s">
        <v>23</v>
      </c>
      <c r="E1317" t="s">
        <v>27</v>
      </c>
      <c r="F1317" t="s">
        <v>18</v>
      </c>
      <c r="G1317">
        <v>84031.03</v>
      </c>
      <c r="H1317">
        <v>99832.9</v>
      </c>
      <c r="I1317">
        <v>502</v>
      </c>
      <c r="J1317">
        <v>162044.5</v>
      </c>
      <c r="K1317" t="s">
        <v>25</v>
      </c>
      <c r="L1317">
        <v>16</v>
      </c>
      <c r="M1317" s="1">
        <v>44306</v>
      </c>
      <c r="N1317" t="s">
        <v>20</v>
      </c>
      <c r="O1317" t="str" cm="1">
        <f t="array" ref="O1317">_xlfn.IFS(L1317&lt;=15, "Low Engagement", L1317&lt;=35, "Active", L1317&lt;=60, "Highly Active", L1317&gt;60, "Power User")</f>
        <v>Active</v>
      </c>
      <c r="P1317" t="str" cm="1">
        <f t="array" ref="P1317">_xlfn.IFS(B1317&lt;=25,"Youth",B1317&lt;=35,"Young Adult",B1317&lt;=50,"Adult",B1317&lt;=70,"Senior")</f>
        <v>Senior</v>
      </c>
      <c r="Q1317" t="str" cm="1">
        <f t="array" ref="Q1317">_xlfn.IFS(G1317&lt;10000,"Low Value",G1317&lt;=50000,"Mid Value",G1317&lt;=150000,"High Value",G1317&gt;150000,"Premium")</f>
        <v>High Value</v>
      </c>
      <c r="R1317" t="str" cm="1">
        <f t="array" ref="R1317">_xlfn.IFS(I1317&lt;500,"High Risk",I1317&lt;650,"Medium Risk",I1317&lt;750,"Low Risk",I1317&gt;=750,"Very Low Risk")</f>
        <v>Medium Risk</v>
      </c>
    </row>
    <row r="1318" spans="1:18">
      <c r="A1318" t="s">
        <v>1350</v>
      </c>
      <c r="B1318">
        <v>19</v>
      </c>
      <c r="C1318" t="s">
        <v>22</v>
      </c>
      <c r="D1318" t="s">
        <v>16</v>
      </c>
      <c r="E1318" t="s">
        <v>17</v>
      </c>
      <c r="F1318" t="s">
        <v>31</v>
      </c>
      <c r="G1318">
        <v>118525.24</v>
      </c>
      <c r="H1318">
        <v>172817.6</v>
      </c>
      <c r="I1318">
        <v>415</v>
      </c>
      <c r="J1318">
        <v>13466.68</v>
      </c>
      <c r="K1318" t="s">
        <v>25</v>
      </c>
      <c r="L1318">
        <v>21</v>
      </c>
      <c r="M1318" s="1">
        <v>43979</v>
      </c>
      <c r="N1318" t="s">
        <v>20</v>
      </c>
      <c r="O1318" t="str" cm="1">
        <f t="array" ref="O1318">_xlfn.IFS(L1318&lt;=15, "Low Engagement", L1318&lt;=35, "Active", L1318&lt;=60, "Highly Active", L1318&gt;60, "Power User")</f>
        <v>Active</v>
      </c>
      <c r="P1318" t="str" cm="1">
        <f t="array" ref="P1318">_xlfn.IFS(B1318&lt;=25,"Youth",B1318&lt;=35,"Young Adult",B1318&lt;=50,"Adult",B1318&lt;=70,"Senior")</f>
        <v>Youth</v>
      </c>
      <c r="Q1318" t="str" cm="1">
        <f t="array" ref="Q1318">_xlfn.IFS(G1318&lt;10000,"Low Value",G1318&lt;=50000,"Mid Value",G1318&lt;=150000,"High Value",G1318&gt;150000,"Premium")</f>
        <v>High Value</v>
      </c>
      <c r="R1318" t="str" cm="1">
        <f t="array" ref="R1318">_xlfn.IFS(I1318&lt;500,"High Risk",I1318&lt;650,"Medium Risk",I1318&lt;750,"Low Risk",I1318&gt;=750,"Very Low Risk")</f>
        <v>High Risk</v>
      </c>
    </row>
    <row r="1319" spans="1:18">
      <c r="A1319" t="s">
        <v>1351</v>
      </c>
      <c r="B1319">
        <v>24</v>
      </c>
      <c r="C1319" t="s">
        <v>15</v>
      </c>
      <c r="D1319" t="s">
        <v>23</v>
      </c>
      <c r="E1319" t="s">
        <v>24</v>
      </c>
      <c r="F1319" t="s">
        <v>18</v>
      </c>
      <c r="G1319">
        <v>25632.82</v>
      </c>
      <c r="H1319">
        <v>9239.6200000000008</v>
      </c>
      <c r="I1319">
        <v>519</v>
      </c>
      <c r="J1319">
        <v>91847.14</v>
      </c>
      <c r="K1319" t="s">
        <v>38</v>
      </c>
      <c r="L1319">
        <v>12</v>
      </c>
      <c r="M1319" s="1">
        <v>43726</v>
      </c>
      <c r="N1319" t="s">
        <v>20</v>
      </c>
      <c r="O1319" t="str" cm="1">
        <f t="array" ref="O1319">_xlfn.IFS(L1319&lt;=15, "Low Engagement", L1319&lt;=35, "Active", L1319&lt;=60, "Highly Active", L1319&gt;60, "Power User")</f>
        <v>Low Engagement</v>
      </c>
      <c r="P1319" t="str" cm="1">
        <f t="array" ref="P1319">_xlfn.IFS(B1319&lt;=25,"Youth",B1319&lt;=35,"Young Adult",B1319&lt;=50,"Adult",B1319&lt;=70,"Senior")</f>
        <v>Youth</v>
      </c>
      <c r="Q1319" t="str" cm="1">
        <f t="array" ref="Q1319">_xlfn.IFS(G1319&lt;10000,"Low Value",G1319&lt;=50000,"Mid Value",G1319&lt;=150000,"High Value",G1319&gt;150000,"Premium")</f>
        <v>Mid Value</v>
      </c>
      <c r="R1319" t="str" cm="1">
        <f t="array" ref="R1319">_xlfn.IFS(I1319&lt;500,"High Risk",I1319&lt;650,"Medium Risk",I1319&lt;750,"Low Risk",I1319&gt;=750,"Very Low Risk")</f>
        <v>Medium Risk</v>
      </c>
    </row>
    <row r="1320" spans="1:18">
      <c r="A1320" t="s">
        <v>1352</v>
      </c>
      <c r="B1320">
        <v>35</v>
      </c>
      <c r="C1320" t="s">
        <v>22</v>
      </c>
      <c r="D1320" t="s">
        <v>23</v>
      </c>
      <c r="E1320" t="s">
        <v>17</v>
      </c>
      <c r="F1320" t="s">
        <v>18</v>
      </c>
      <c r="G1320">
        <v>66462.100000000006</v>
      </c>
      <c r="H1320">
        <v>272218.96000000002</v>
      </c>
      <c r="I1320">
        <v>552</v>
      </c>
      <c r="J1320">
        <v>134624.29999999999</v>
      </c>
      <c r="K1320" t="s">
        <v>19</v>
      </c>
      <c r="L1320">
        <v>24</v>
      </c>
      <c r="M1320" s="1">
        <v>44265</v>
      </c>
      <c r="N1320" t="s">
        <v>20</v>
      </c>
      <c r="O1320" t="str" cm="1">
        <f t="array" ref="O1320">_xlfn.IFS(L1320&lt;=15, "Low Engagement", L1320&lt;=35, "Active", L1320&lt;=60, "Highly Active", L1320&gt;60, "Power User")</f>
        <v>Active</v>
      </c>
      <c r="P1320" t="str" cm="1">
        <f t="array" ref="P1320">_xlfn.IFS(B1320&lt;=25,"Youth",B1320&lt;=35,"Young Adult",B1320&lt;=50,"Adult",B1320&lt;=70,"Senior")</f>
        <v>Young Adult</v>
      </c>
      <c r="Q1320" t="str" cm="1">
        <f t="array" ref="Q1320">_xlfn.IFS(G1320&lt;10000,"Low Value",G1320&lt;=50000,"Mid Value",G1320&lt;=150000,"High Value",G1320&gt;150000,"Premium")</f>
        <v>High Value</v>
      </c>
      <c r="R1320" t="str" cm="1">
        <f t="array" ref="R1320">_xlfn.IFS(I1320&lt;500,"High Risk",I1320&lt;650,"Medium Risk",I1320&lt;750,"Low Risk",I1320&gt;=750,"Very Low Risk")</f>
        <v>Medium Risk</v>
      </c>
    </row>
    <row r="1321" spans="1:18">
      <c r="A1321" t="s">
        <v>1353</v>
      </c>
      <c r="B1321">
        <v>44</v>
      </c>
      <c r="C1321" t="s">
        <v>22</v>
      </c>
      <c r="D1321" t="s">
        <v>23</v>
      </c>
      <c r="E1321" t="s">
        <v>17</v>
      </c>
      <c r="F1321" t="s">
        <v>31</v>
      </c>
      <c r="G1321">
        <v>143431.48000000001</v>
      </c>
      <c r="H1321">
        <v>273828.58</v>
      </c>
      <c r="I1321">
        <v>468</v>
      </c>
      <c r="J1321">
        <v>16147.86</v>
      </c>
      <c r="K1321" t="s">
        <v>19</v>
      </c>
      <c r="L1321">
        <v>34</v>
      </c>
      <c r="M1321" s="1">
        <v>44372</v>
      </c>
      <c r="N1321" t="s">
        <v>20</v>
      </c>
      <c r="O1321" t="str" cm="1">
        <f t="array" ref="O1321">_xlfn.IFS(L1321&lt;=15, "Low Engagement", L1321&lt;=35, "Active", L1321&lt;=60, "Highly Active", L1321&gt;60, "Power User")</f>
        <v>Active</v>
      </c>
      <c r="P1321" t="str" cm="1">
        <f t="array" ref="P1321">_xlfn.IFS(B1321&lt;=25,"Youth",B1321&lt;=35,"Young Adult",B1321&lt;=50,"Adult",B1321&lt;=70,"Senior")</f>
        <v>Adult</v>
      </c>
      <c r="Q1321" t="str" cm="1">
        <f t="array" ref="Q1321">_xlfn.IFS(G1321&lt;10000,"Low Value",G1321&lt;=50000,"Mid Value",G1321&lt;=150000,"High Value",G1321&gt;150000,"Premium")</f>
        <v>High Value</v>
      </c>
      <c r="R1321" t="str" cm="1">
        <f t="array" ref="R1321">_xlfn.IFS(I1321&lt;500,"High Risk",I1321&lt;650,"Medium Risk",I1321&lt;750,"Low Risk",I1321&gt;=750,"Very Low Risk")</f>
        <v>High Risk</v>
      </c>
    </row>
    <row r="1322" spans="1:18">
      <c r="A1322" t="s">
        <v>1354</v>
      </c>
      <c r="B1322">
        <v>51</v>
      </c>
      <c r="C1322" t="s">
        <v>15</v>
      </c>
      <c r="D1322" t="s">
        <v>23</v>
      </c>
      <c r="E1322" t="s">
        <v>47</v>
      </c>
      <c r="F1322" t="s">
        <v>18</v>
      </c>
      <c r="G1322">
        <v>2058.5100000000002</v>
      </c>
      <c r="H1322">
        <v>25547.93</v>
      </c>
      <c r="I1322">
        <v>615</v>
      </c>
      <c r="J1322">
        <v>184887.78</v>
      </c>
      <c r="K1322" t="s">
        <v>19</v>
      </c>
      <c r="L1322">
        <v>8</v>
      </c>
      <c r="M1322" s="1">
        <v>43224</v>
      </c>
      <c r="N1322" t="s">
        <v>20</v>
      </c>
      <c r="O1322" t="str" cm="1">
        <f t="array" ref="O1322">_xlfn.IFS(L1322&lt;=15, "Low Engagement", L1322&lt;=35, "Active", L1322&lt;=60, "Highly Active", L1322&gt;60, "Power User")</f>
        <v>Low Engagement</v>
      </c>
      <c r="P1322" t="str" cm="1">
        <f t="array" ref="P1322">_xlfn.IFS(B1322&lt;=25,"Youth",B1322&lt;=35,"Young Adult",B1322&lt;=50,"Adult",B1322&lt;=70,"Senior")</f>
        <v>Senior</v>
      </c>
      <c r="Q1322" t="str" cm="1">
        <f t="array" ref="Q1322">_xlfn.IFS(G1322&lt;10000,"Low Value",G1322&lt;=50000,"Mid Value",G1322&lt;=150000,"High Value",G1322&gt;150000,"Premium")</f>
        <v>Low Value</v>
      </c>
      <c r="R1322" t="str" cm="1">
        <f t="array" ref="R1322">_xlfn.IFS(I1322&lt;500,"High Risk",I1322&lt;650,"Medium Risk",I1322&lt;750,"Low Risk",I1322&gt;=750,"Very Low Risk")</f>
        <v>Medium Risk</v>
      </c>
    </row>
    <row r="1323" spans="1:18">
      <c r="A1323" t="s">
        <v>1355</v>
      </c>
      <c r="B1323">
        <v>44</v>
      </c>
      <c r="C1323" t="s">
        <v>22</v>
      </c>
      <c r="D1323" t="s">
        <v>29</v>
      </c>
      <c r="E1323" t="s">
        <v>27</v>
      </c>
      <c r="F1323" t="s">
        <v>33</v>
      </c>
      <c r="G1323">
        <v>71489.47</v>
      </c>
      <c r="H1323">
        <v>93800.67</v>
      </c>
      <c r="I1323">
        <v>671</v>
      </c>
      <c r="J1323">
        <v>190894.69</v>
      </c>
      <c r="K1323" t="s">
        <v>19</v>
      </c>
      <c r="L1323">
        <v>44</v>
      </c>
      <c r="M1323" s="1">
        <v>44349</v>
      </c>
      <c r="N1323" t="s">
        <v>20</v>
      </c>
      <c r="O1323" t="str" cm="1">
        <f t="array" ref="O1323">_xlfn.IFS(L1323&lt;=15, "Low Engagement", L1323&lt;=35, "Active", L1323&lt;=60, "Highly Active", L1323&gt;60, "Power User")</f>
        <v>Highly Active</v>
      </c>
      <c r="P1323" t="str" cm="1">
        <f t="array" ref="P1323">_xlfn.IFS(B1323&lt;=25,"Youth",B1323&lt;=35,"Young Adult",B1323&lt;=50,"Adult",B1323&lt;=70,"Senior")</f>
        <v>Adult</v>
      </c>
      <c r="Q1323" t="str" cm="1">
        <f t="array" ref="Q1323">_xlfn.IFS(G1323&lt;10000,"Low Value",G1323&lt;=50000,"Mid Value",G1323&lt;=150000,"High Value",G1323&gt;150000,"Premium")</f>
        <v>High Value</v>
      </c>
      <c r="R1323" t="str" cm="1">
        <f t="array" ref="R1323">_xlfn.IFS(I1323&lt;500,"High Risk",I1323&lt;650,"Medium Risk",I1323&lt;750,"Low Risk",I1323&gt;=750,"Very Low Risk")</f>
        <v>Low Risk</v>
      </c>
    </row>
    <row r="1324" spans="1:18">
      <c r="A1324" t="s">
        <v>1356</v>
      </c>
      <c r="B1324">
        <v>34</v>
      </c>
      <c r="C1324" t="s">
        <v>15</v>
      </c>
      <c r="D1324" t="s">
        <v>41</v>
      </c>
      <c r="E1324" t="s">
        <v>27</v>
      </c>
      <c r="F1324" t="s">
        <v>18</v>
      </c>
      <c r="G1324">
        <v>84482.94</v>
      </c>
      <c r="H1324">
        <v>151940.85999999999</v>
      </c>
      <c r="I1324">
        <v>455</v>
      </c>
      <c r="J1324">
        <v>31706.87</v>
      </c>
      <c r="K1324" t="s">
        <v>19</v>
      </c>
      <c r="L1324">
        <v>21</v>
      </c>
      <c r="M1324" s="1">
        <v>45067</v>
      </c>
      <c r="N1324" t="s">
        <v>20</v>
      </c>
      <c r="O1324" t="str" cm="1">
        <f t="array" ref="O1324">_xlfn.IFS(L1324&lt;=15, "Low Engagement", L1324&lt;=35, "Active", L1324&lt;=60, "Highly Active", L1324&gt;60, "Power User")</f>
        <v>Active</v>
      </c>
      <c r="P1324" t="str" cm="1">
        <f t="array" ref="P1324">_xlfn.IFS(B1324&lt;=25,"Youth",B1324&lt;=35,"Young Adult",B1324&lt;=50,"Adult",B1324&lt;=70,"Senior")</f>
        <v>Young Adult</v>
      </c>
      <c r="Q1324" t="str" cm="1">
        <f t="array" ref="Q1324">_xlfn.IFS(G1324&lt;10000,"Low Value",G1324&lt;=50000,"Mid Value",G1324&lt;=150000,"High Value",G1324&gt;150000,"Premium")</f>
        <v>High Value</v>
      </c>
      <c r="R1324" t="str" cm="1">
        <f t="array" ref="R1324">_xlfn.IFS(I1324&lt;500,"High Risk",I1324&lt;650,"Medium Risk",I1324&lt;750,"Low Risk",I1324&gt;=750,"Very Low Risk")</f>
        <v>High Risk</v>
      </c>
    </row>
    <row r="1325" spans="1:18">
      <c r="A1325" t="s">
        <v>1357</v>
      </c>
      <c r="B1325">
        <v>60</v>
      </c>
      <c r="C1325" t="s">
        <v>15</v>
      </c>
      <c r="D1325" t="s">
        <v>16</v>
      </c>
      <c r="E1325" t="s">
        <v>27</v>
      </c>
      <c r="F1325" t="s">
        <v>45</v>
      </c>
      <c r="G1325">
        <v>270314.42</v>
      </c>
      <c r="H1325">
        <v>97199.039999999994</v>
      </c>
      <c r="I1325">
        <v>312</v>
      </c>
      <c r="J1325">
        <v>27125.95</v>
      </c>
      <c r="K1325" t="s">
        <v>19</v>
      </c>
      <c r="L1325">
        <v>48</v>
      </c>
      <c r="M1325" s="1">
        <v>44616</v>
      </c>
      <c r="N1325" t="s">
        <v>20</v>
      </c>
      <c r="O1325" t="str" cm="1">
        <f t="array" ref="O1325">_xlfn.IFS(L1325&lt;=15, "Low Engagement", L1325&lt;=35, "Active", L1325&lt;=60, "Highly Active", L1325&gt;60, "Power User")</f>
        <v>Highly Active</v>
      </c>
      <c r="P1325" t="str" cm="1">
        <f t="array" ref="P1325">_xlfn.IFS(B1325&lt;=25,"Youth",B1325&lt;=35,"Young Adult",B1325&lt;=50,"Adult",B1325&lt;=70,"Senior")</f>
        <v>Senior</v>
      </c>
      <c r="Q1325" t="str" cm="1">
        <f t="array" ref="Q1325">_xlfn.IFS(G1325&lt;10000,"Low Value",G1325&lt;=50000,"Mid Value",G1325&lt;=150000,"High Value",G1325&gt;150000,"Premium")</f>
        <v>Premium</v>
      </c>
      <c r="R1325" t="str" cm="1">
        <f t="array" ref="R1325">_xlfn.IFS(I1325&lt;500,"High Risk",I1325&lt;650,"Medium Risk",I1325&lt;750,"Low Risk",I1325&gt;=750,"Very Low Risk")</f>
        <v>High Risk</v>
      </c>
    </row>
    <row r="1326" spans="1:18">
      <c r="A1326" t="s">
        <v>1358</v>
      </c>
      <c r="B1326">
        <v>61</v>
      </c>
      <c r="C1326" t="s">
        <v>22</v>
      </c>
      <c r="D1326" t="s">
        <v>23</v>
      </c>
      <c r="E1326" t="s">
        <v>27</v>
      </c>
      <c r="F1326" t="s">
        <v>18</v>
      </c>
      <c r="G1326">
        <v>31826.17</v>
      </c>
      <c r="H1326">
        <v>69540.91</v>
      </c>
      <c r="I1326">
        <v>807</v>
      </c>
      <c r="J1326">
        <v>185629.27</v>
      </c>
      <c r="K1326" t="s">
        <v>38</v>
      </c>
      <c r="L1326">
        <v>8</v>
      </c>
      <c r="M1326" s="1">
        <v>43304</v>
      </c>
      <c r="N1326" t="s">
        <v>20</v>
      </c>
      <c r="O1326" t="str" cm="1">
        <f t="array" ref="O1326">_xlfn.IFS(L1326&lt;=15, "Low Engagement", L1326&lt;=35, "Active", L1326&lt;=60, "Highly Active", L1326&gt;60, "Power User")</f>
        <v>Low Engagement</v>
      </c>
      <c r="P1326" t="str" cm="1">
        <f t="array" ref="P1326">_xlfn.IFS(B1326&lt;=25,"Youth",B1326&lt;=35,"Young Adult",B1326&lt;=50,"Adult",B1326&lt;=70,"Senior")</f>
        <v>Senior</v>
      </c>
      <c r="Q1326" t="str" cm="1">
        <f t="array" ref="Q1326">_xlfn.IFS(G1326&lt;10000,"Low Value",G1326&lt;=50000,"Mid Value",G1326&lt;=150000,"High Value",G1326&gt;150000,"Premium")</f>
        <v>Mid Value</v>
      </c>
      <c r="R1326" t="str" cm="1">
        <f t="array" ref="R1326">_xlfn.IFS(I1326&lt;500,"High Risk",I1326&lt;650,"Medium Risk",I1326&lt;750,"Low Risk",I1326&gt;=750,"Very Low Risk")</f>
        <v>Very Low Risk</v>
      </c>
    </row>
    <row r="1327" spans="1:18">
      <c r="A1327" t="s">
        <v>1359</v>
      </c>
      <c r="B1327">
        <v>68</v>
      </c>
      <c r="C1327" t="s">
        <v>15</v>
      </c>
      <c r="D1327" t="s">
        <v>23</v>
      </c>
      <c r="E1327" t="s">
        <v>27</v>
      </c>
      <c r="F1327" t="s">
        <v>33</v>
      </c>
      <c r="G1327">
        <v>132051.69</v>
      </c>
      <c r="H1327">
        <v>88293.45</v>
      </c>
      <c r="I1327">
        <v>764</v>
      </c>
      <c r="J1327">
        <v>113368.65</v>
      </c>
      <c r="K1327" t="s">
        <v>25</v>
      </c>
      <c r="L1327">
        <v>28</v>
      </c>
      <c r="M1327" s="1">
        <v>45041</v>
      </c>
      <c r="N1327" t="s">
        <v>20</v>
      </c>
      <c r="O1327" t="str" cm="1">
        <f t="array" ref="O1327">_xlfn.IFS(L1327&lt;=15, "Low Engagement", L1327&lt;=35, "Active", L1327&lt;=60, "Highly Active", L1327&gt;60, "Power User")</f>
        <v>Active</v>
      </c>
      <c r="P1327" t="str" cm="1">
        <f t="array" ref="P1327">_xlfn.IFS(B1327&lt;=25,"Youth",B1327&lt;=35,"Young Adult",B1327&lt;=50,"Adult",B1327&lt;=70,"Senior")</f>
        <v>Senior</v>
      </c>
      <c r="Q1327" t="str" cm="1">
        <f t="array" ref="Q1327">_xlfn.IFS(G1327&lt;10000,"Low Value",G1327&lt;=50000,"Mid Value",G1327&lt;=150000,"High Value",G1327&gt;150000,"Premium")</f>
        <v>High Value</v>
      </c>
      <c r="R1327" t="str" cm="1">
        <f t="array" ref="R1327">_xlfn.IFS(I1327&lt;500,"High Risk",I1327&lt;650,"Medium Risk",I1327&lt;750,"Low Risk",I1327&gt;=750,"Very Low Risk")</f>
        <v>Very Low Risk</v>
      </c>
    </row>
    <row r="1328" spans="1:18">
      <c r="A1328" t="s">
        <v>1360</v>
      </c>
      <c r="B1328">
        <v>41</v>
      </c>
      <c r="C1328" t="s">
        <v>22</v>
      </c>
      <c r="D1328" t="s">
        <v>23</v>
      </c>
      <c r="E1328" t="s">
        <v>27</v>
      </c>
      <c r="F1328" t="s">
        <v>31</v>
      </c>
      <c r="G1328">
        <v>35396.74</v>
      </c>
      <c r="H1328">
        <v>42063.99</v>
      </c>
      <c r="I1328">
        <v>519</v>
      </c>
      <c r="J1328">
        <v>154682.28</v>
      </c>
      <c r="K1328" t="s">
        <v>25</v>
      </c>
      <c r="L1328">
        <v>16</v>
      </c>
      <c r="M1328" s="1">
        <v>44663</v>
      </c>
      <c r="N1328" t="s">
        <v>20</v>
      </c>
      <c r="O1328" t="str" cm="1">
        <f t="array" ref="O1328">_xlfn.IFS(L1328&lt;=15, "Low Engagement", L1328&lt;=35, "Active", L1328&lt;=60, "Highly Active", L1328&gt;60, "Power User")</f>
        <v>Active</v>
      </c>
      <c r="P1328" t="str" cm="1">
        <f t="array" ref="P1328">_xlfn.IFS(B1328&lt;=25,"Youth",B1328&lt;=35,"Young Adult",B1328&lt;=50,"Adult",B1328&lt;=70,"Senior")</f>
        <v>Adult</v>
      </c>
      <c r="Q1328" t="str" cm="1">
        <f t="array" ref="Q1328">_xlfn.IFS(G1328&lt;10000,"Low Value",G1328&lt;=50000,"Mid Value",G1328&lt;=150000,"High Value",G1328&gt;150000,"Premium")</f>
        <v>Mid Value</v>
      </c>
      <c r="R1328" t="str" cm="1">
        <f t="array" ref="R1328">_xlfn.IFS(I1328&lt;500,"High Risk",I1328&lt;650,"Medium Risk",I1328&lt;750,"Low Risk",I1328&gt;=750,"Very Low Risk")</f>
        <v>Medium Risk</v>
      </c>
    </row>
    <row r="1329" spans="1:18">
      <c r="A1329" t="s">
        <v>1361</v>
      </c>
      <c r="B1329">
        <v>42</v>
      </c>
      <c r="C1329" t="s">
        <v>15</v>
      </c>
      <c r="D1329" t="s">
        <v>29</v>
      </c>
      <c r="E1329" t="s">
        <v>17</v>
      </c>
      <c r="F1329" t="s">
        <v>45</v>
      </c>
      <c r="G1329">
        <v>142900.35</v>
      </c>
      <c r="H1329">
        <v>112897.7</v>
      </c>
      <c r="I1329">
        <v>314</v>
      </c>
      <c r="J1329">
        <v>17369.21</v>
      </c>
      <c r="K1329" t="s">
        <v>19</v>
      </c>
      <c r="L1329">
        <v>10</v>
      </c>
      <c r="M1329" s="1">
        <v>43526</v>
      </c>
      <c r="N1329" t="s">
        <v>20</v>
      </c>
      <c r="O1329" t="str" cm="1">
        <f t="array" ref="O1329">_xlfn.IFS(L1329&lt;=15, "Low Engagement", L1329&lt;=35, "Active", L1329&lt;=60, "Highly Active", L1329&gt;60, "Power User")</f>
        <v>Low Engagement</v>
      </c>
      <c r="P1329" t="str" cm="1">
        <f t="array" ref="P1329">_xlfn.IFS(B1329&lt;=25,"Youth",B1329&lt;=35,"Young Adult",B1329&lt;=50,"Adult",B1329&lt;=70,"Senior")</f>
        <v>Adult</v>
      </c>
      <c r="Q1329" t="str" cm="1">
        <f t="array" ref="Q1329">_xlfn.IFS(G1329&lt;10000,"Low Value",G1329&lt;=50000,"Mid Value",G1329&lt;=150000,"High Value",G1329&gt;150000,"Premium")</f>
        <v>High Value</v>
      </c>
      <c r="R1329" t="str" cm="1">
        <f t="array" ref="R1329">_xlfn.IFS(I1329&lt;500,"High Risk",I1329&lt;650,"Medium Risk",I1329&lt;750,"Low Risk",I1329&gt;=750,"Very Low Risk")</f>
        <v>High Risk</v>
      </c>
    </row>
    <row r="1330" spans="1:18">
      <c r="A1330" t="s">
        <v>1362</v>
      </c>
      <c r="B1330">
        <v>24</v>
      </c>
      <c r="C1330" t="s">
        <v>15</v>
      </c>
      <c r="D1330" t="s">
        <v>37</v>
      </c>
      <c r="E1330" t="s">
        <v>24</v>
      </c>
      <c r="F1330" t="s">
        <v>18</v>
      </c>
      <c r="G1330">
        <v>69049.86</v>
      </c>
      <c r="H1330">
        <v>9214.84</v>
      </c>
      <c r="I1330">
        <v>416</v>
      </c>
      <c r="J1330">
        <v>6729.49</v>
      </c>
      <c r="K1330" t="s">
        <v>19</v>
      </c>
      <c r="L1330">
        <v>52</v>
      </c>
      <c r="M1330" s="1">
        <v>44382</v>
      </c>
      <c r="N1330" t="s">
        <v>20</v>
      </c>
      <c r="O1330" t="str" cm="1">
        <f t="array" ref="O1330">_xlfn.IFS(L1330&lt;=15, "Low Engagement", L1330&lt;=35, "Active", L1330&lt;=60, "Highly Active", L1330&gt;60, "Power User")</f>
        <v>Highly Active</v>
      </c>
      <c r="P1330" t="str" cm="1">
        <f t="array" ref="P1330">_xlfn.IFS(B1330&lt;=25,"Youth",B1330&lt;=35,"Young Adult",B1330&lt;=50,"Adult",B1330&lt;=70,"Senior")</f>
        <v>Youth</v>
      </c>
      <c r="Q1330" t="str" cm="1">
        <f t="array" ref="Q1330">_xlfn.IFS(G1330&lt;10000,"Low Value",G1330&lt;=50000,"Mid Value",G1330&lt;=150000,"High Value",G1330&gt;150000,"Premium")</f>
        <v>High Value</v>
      </c>
      <c r="R1330" t="str" cm="1">
        <f t="array" ref="R1330">_xlfn.IFS(I1330&lt;500,"High Risk",I1330&lt;650,"Medium Risk",I1330&lt;750,"Low Risk",I1330&gt;=750,"Very Low Risk")</f>
        <v>High Risk</v>
      </c>
    </row>
    <row r="1331" spans="1:18">
      <c r="A1331" t="s">
        <v>1363</v>
      </c>
      <c r="B1331">
        <v>69</v>
      </c>
      <c r="C1331" t="s">
        <v>15</v>
      </c>
      <c r="D1331" t="s">
        <v>41</v>
      </c>
      <c r="E1331" t="s">
        <v>17</v>
      </c>
      <c r="F1331" t="s">
        <v>31</v>
      </c>
      <c r="G1331">
        <v>73725.009999999995</v>
      </c>
      <c r="H1331">
        <v>287534.65000000002</v>
      </c>
      <c r="I1331">
        <v>630</v>
      </c>
      <c r="J1331">
        <v>85700.78</v>
      </c>
      <c r="K1331" t="s">
        <v>19</v>
      </c>
      <c r="L1331">
        <v>15</v>
      </c>
      <c r="M1331" s="1">
        <v>43533</v>
      </c>
      <c r="N1331" t="s">
        <v>20</v>
      </c>
      <c r="O1331" t="str" cm="1">
        <f t="array" ref="O1331">_xlfn.IFS(L1331&lt;=15, "Low Engagement", L1331&lt;=35, "Active", L1331&lt;=60, "Highly Active", L1331&gt;60, "Power User")</f>
        <v>Low Engagement</v>
      </c>
      <c r="P1331" t="str" cm="1">
        <f t="array" ref="P1331">_xlfn.IFS(B1331&lt;=25,"Youth",B1331&lt;=35,"Young Adult",B1331&lt;=50,"Adult",B1331&lt;=70,"Senior")</f>
        <v>Senior</v>
      </c>
      <c r="Q1331" t="str" cm="1">
        <f t="array" ref="Q1331">_xlfn.IFS(G1331&lt;10000,"Low Value",G1331&lt;=50000,"Mid Value",G1331&lt;=150000,"High Value",G1331&gt;150000,"Premium")</f>
        <v>High Value</v>
      </c>
      <c r="R1331" t="str" cm="1">
        <f t="array" ref="R1331">_xlfn.IFS(I1331&lt;500,"High Risk",I1331&lt;650,"Medium Risk",I1331&lt;750,"Low Risk",I1331&gt;=750,"Very Low Risk")</f>
        <v>Medium Risk</v>
      </c>
    </row>
    <row r="1332" spans="1:18">
      <c r="A1332" t="s">
        <v>1364</v>
      </c>
      <c r="B1332">
        <v>23</v>
      </c>
      <c r="C1332" t="s">
        <v>22</v>
      </c>
      <c r="D1332" t="s">
        <v>23</v>
      </c>
      <c r="E1332" t="s">
        <v>17</v>
      </c>
      <c r="F1332" t="s">
        <v>18</v>
      </c>
      <c r="G1332">
        <v>71588.67</v>
      </c>
      <c r="H1332">
        <v>107754.96</v>
      </c>
      <c r="I1332">
        <v>355</v>
      </c>
      <c r="J1332">
        <v>27840.21</v>
      </c>
      <c r="K1332" t="s">
        <v>19</v>
      </c>
      <c r="L1332">
        <v>4</v>
      </c>
      <c r="M1332" s="1">
        <v>43642</v>
      </c>
      <c r="N1332" t="s">
        <v>20</v>
      </c>
      <c r="O1332" t="str" cm="1">
        <f t="array" ref="O1332">_xlfn.IFS(L1332&lt;=15, "Low Engagement", L1332&lt;=35, "Active", L1332&lt;=60, "Highly Active", L1332&gt;60, "Power User")</f>
        <v>Low Engagement</v>
      </c>
      <c r="P1332" t="str" cm="1">
        <f t="array" ref="P1332">_xlfn.IFS(B1332&lt;=25,"Youth",B1332&lt;=35,"Young Adult",B1332&lt;=50,"Adult",B1332&lt;=70,"Senior")</f>
        <v>Youth</v>
      </c>
      <c r="Q1332" t="str" cm="1">
        <f t="array" ref="Q1332">_xlfn.IFS(G1332&lt;10000,"Low Value",G1332&lt;=50000,"Mid Value",G1332&lt;=150000,"High Value",G1332&gt;150000,"Premium")</f>
        <v>High Value</v>
      </c>
      <c r="R1332" t="str" cm="1">
        <f t="array" ref="R1332">_xlfn.IFS(I1332&lt;500,"High Risk",I1332&lt;650,"Medium Risk",I1332&lt;750,"Low Risk",I1332&gt;=750,"Very Low Risk")</f>
        <v>High Risk</v>
      </c>
    </row>
    <row r="1333" spans="1:18">
      <c r="A1333" t="s">
        <v>1365</v>
      </c>
      <c r="B1333">
        <v>41</v>
      </c>
      <c r="C1333" t="s">
        <v>22</v>
      </c>
      <c r="D1333" t="s">
        <v>29</v>
      </c>
      <c r="E1333" t="s">
        <v>27</v>
      </c>
      <c r="F1333" t="s">
        <v>33</v>
      </c>
      <c r="G1333">
        <v>32078.51</v>
      </c>
      <c r="H1333">
        <v>183417.1</v>
      </c>
      <c r="I1333">
        <v>650</v>
      </c>
      <c r="J1333">
        <v>145348.91</v>
      </c>
      <c r="K1333" t="s">
        <v>25</v>
      </c>
      <c r="L1333">
        <v>26</v>
      </c>
      <c r="M1333" s="1">
        <v>44453</v>
      </c>
      <c r="N1333" t="s">
        <v>20</v>
      </c>
      <c r="O1333" t="str" cm="1">
        <f t="array" ref="O1333">_xlfn.IFS(L1333&lt;=15, "Low Engagement", L1333&lt;=35, "Active", L1333&lt;=60, "Highly Active", L1333&gt;60, "Power User")</f>
        <v>Active</v>
      </c>
      <c r="P1333" t="str" cm="1">
        <f t="array" ref="P1333">_xlfn.IFS(B1333&lt;=25,"Youth",B1333&lt;=35,"Young Adult",B1333&lt;=50,"Adult",B1333&lt;=70,"Senior")</f>
        <v>Adult</v>
      </c>
      <c r="Q1333" t="str" cm="1">
        <f t="array" ref="Q1333">_xlfn.IFS(G1333&lt;10000,"Low Value",G1333&lt;=50000,"Mid Value",G1333&lt;=150000,"High Value",G1333&gt;150000,"Premium")</f>
        <v>Mid Value</v>
      </c>
      <c r="R1333" t="str" cm="1">
        <f t="array" ref="R1333">_xlfn.IFS(I1333&lt;500,"High Risk",I1333&lt;650,"Medium Risk",I1333&lt;750,"Low Risk",I1333&gt;=750,"Very Low Risk")</f>
        <v>Low Risk</v>
      </c>
    </row>
    <row r="1334" spans="1:18">
      <c r="A1334" t="s">
        <v>1366</v>
      </c>
      <c r="B1334">
        <v>50</v>
      </c>
      <c r="C1334" t="s">
        <v>15</v>
      </c>
      <c r="D1334" t="s">
        <v>29</v>
      </c>
      <c r="E1334" t="s">
        <v>24</v>
      </c>
      <c r="F1334" t="s">
        <v>31</v>
      </c>
      <c r="G1334">
        <v>54192.47</v>
      </c>
      <c r="H1334">
        <v>4577.17</v>
      </c>
      <c r="I1334">
        <v>431</v>
      </c>
      <c r="J1334">
        <v>15105.59</v>
      </c>
      <c r="K1334" t="s">
        <v>19</v>
      </c>
      <c r="L1334">
        <v>15</v>
      </c>
      <c r="M1334" s="1">
        <v>43267</v>
      </c>
      <c r="N1334" t="s">
        <v>20</v>
      </c>
      <c r="O1334" t="str" cm="1">
        <f t="array" ref="O1334">_xlfn.IFS(L1334&lt;=15, "Low Engagement", L1334&lt;=35, "Active", L1334&lt;=60, "Highly Active", L1334&gt;60, "Power User")</f>
        <v>Low Engagement</v>
      </c>
      <c r="P1334" t="str" cm="1">
        <f t="array" ref="P1334">_xlfn.IFS(B1334&lt;=25,"Youth",B1334&lt;=35,"Young Adult",B1334&lt;=50,"Adult",B1334&lt;=70,"Senior")</f>
        <v>Adult</v>
      </c>
      <c r="Q1334" t="str" cm="1">
        <f t="array" ref="Q1334">_xlfn.IFS(G1334&lt;10000,"Low Value",G1334&lt;=50000,"Mid Value",G1334&lt;=150000,"High Value",G1334&gt;150000,"Premium")</f>
        <v>High Value</v>
      </c>
      <c r="R1334" t="str" cm="1">
        <f t="array" ref="R1334">_xlfn.IFS(I1334&lt;500,"High Risk",I1334&lt;650,"Medium Risk",I1334&lt;750,"Low Risk",I1334&gt;=750,"Very Low Risk")</f>
        <v>High Risk</v>
      </c>
    </row>
    <row r="1335" spans="1:18">
      <c r="A1335" t="s">
        <v>1367</v>
      </c>
      <c r="B1335">
        <v>66</v>
      </c>
      <c r="C1335" t="s">
        <v>15</v>
      </c>
      <c r="D1335" t="s">
        <v>16</v>
      </c>
      <c r="E1335" t="s">
        <v>24</v>
      </c>
      <c r="F1335" t="s">
        <v>31</v>
      </c>
      <c r="G1335">
        <v>35546.239999999998</v>
      </c>
      <c r="H1335">
        <v>3819.38</v>
      </c>
      <c r="I1335">
        <v>525</v>
      </c>
      <c r="J1335">
        <v>189411.09</v>
      </c>
      <c r="K1335" t="s">
        <v>25</v>
      </c>
      <c r="L1335">
        <v>36</v>
      </c>
      <c r="M1335" s="1">
        <v>43422</v>
      </c>
      <c r="N1335" t="s">
        <v>20</v>
      </c>
      <c r="O1335" t="str" cm="1">
        <f t="array" ref="O1335">_xlfn.IFS(L1335&lt;=15, "Low Engagement", L1335&lt;=35, "Active", L1335&lt;=60, "Highly Active", L1335&gt;60, "Power User")</f>
        <v>Highly Active</v>
      </c>
      <c r="P1335" t="str" cm="1">
        <f t="array" ref="P1335">_xlfn.IFS(B1335&lt;=25,"Youth",B1335&lt;=35,"Young Adult",B1335&lt;=50,"Adult",B1335&lt;=70,"Senior")</f>
        <v>Senior</v>
      </c>
      <c r="Q1335" t="str" cm="1">
        <f t="array" ref="Q1335">_xlfn.IFS(G1335&lt;10000,"Low Value",G1335&lt;=50000,"Mid Value",G1335&lt;=150000,"High Value",G1335&gt;150000,"Premium")</f>
        <v>Mid Value</v>
      </c>
      <c r="R1335" t="str" cm="1">
        <f t="array" ref="R1335">_xlfn.IFS(I1335&lt;500,"High Risk",I1335&lt;650,"Medium Risk",I1335&lt;750,"Low Risk",I1335&gt;=750,"Very Low Risk")</f>
        <v>Medium Risk</v>
      </c>
    </row>
    <row r="1336" spans="1:18">
      <c r="A1336" t="s">
        <v>1368</v>
      </c>
      <c r="B1336">
        <v>46</v>
      </c>
      <c r="C1336" t="s">
        <v>22</v>
      </c>
      <c r="D1336" t="s">
        <v>29</v>
      </c>
      <c r="E1336" t="s">
        <v>17</v>
      </c>
      <c r="F1336" t="s">
        <v>45</v>
      </c>
      <c r="G1336">
        <v>478809.64</v>
      </c>
      <c r="H1336">
        <v>165318.73000000001</v>
      </c>
      <c r="I1336">
        <v>607</v>
      </c>
      <c r="J1336">
        <v>139131.78</v>
      </c>
      <c r="K1336" t="s">
        <v>19</v>
      </c>
      <c r="L1336">
        <v>32</v>
      </c>
      <c r="M1336" s="1">
        <v>43592</v>
      </c>
      <c r="N1336" t="s">
        <v>20</v>
      </c>
      <c r="O1336" t="str" cm="1">
        <f t="array" ref="O1336">_xlfn.IFS(L1336&lt;=15, "Low Engagement", L1336&lt;=35, "Active", L1336&lt;=60, "Highly Active", L1336&gt;60, "Power User")</f>
        <v>Active</v>
      </c>
      <c r="P1336" t="str" cm="1">
        <f t="array" ref="P1336">_xlfn.IFS(B1336&lt;=25,"Youth",B1336&lt;=35,"Young Adult",B1336&lt;=50,"Adult",B1336&lt;=70,"Senior")</f>
        <v>Adult</v>
      </c>
      <c r="Q1336" t="str" cm="1">
        <f t="array" ref="Q1336">_xlfn.IFS(G1336&lt;10000,"Low Value",G1336&lt;=50000,"Mid Value",G1336&lt;=150000,"High Value",G1336&gt;150000,"Premium")</f>
        <v>Premium</v>
      </c>
      <c r="R1336" t="str" cm="1">
        <f t="array" ref="R1336">_xlfn.IFS(I1336&lt;500,"High Risk",I1336&lt;650,"Medium Risk",I1336&lt;750,"Low Risk",I1336&gt;=750,"Very Low Risk")</f>
        <v>Medium Risk</v>
      </c>
    </row>
    <row r="1337" spans="1:18">
      <c r="A1337" t="s">
        <v>1369</v>
      </c>
      <c r="B1337">
        <v>60</v>
      </c>
      <c r="C1337" t="s">
        <v>22</v>
      </c>
      <c r="D1337" t="s">
        <v>16</v>
      </c>
      <c r="E1337" t="s">
        <v>27</v>
      </c>
      <c r="F1337" t="s">
        <v>31</v>
      </c>
      <c r="G1337">
        <v>84053.77</v>
      </c>
      <c r="H1337">
        <v>144326.93</v>
      </c>
      <c r="I1337">
        <v>774</v>
      </c>
      <c r="J1337">
        <v>423465.04</v>
      </c>
      <c r="K1337" t="s">
        <v>25</v>
      </c>
      <c r="L1337">
        <v>43</v>
      </c>
      <c r="M1337" s="1">
        <v>43456</v>
      </c>
      <c r="N1337" t="s">
        <v>20</v>
      </c>
      <c r="O1337" t="str" cm="1">
        <f t="array" ref="O1337">_xlfn.IFS(L1337&lt;=15, "Low Engagement", L1337&lt;=35, "Active", L1337&lt;=60, "Highly Active", L1337&gt;60, "Power User")</f>
        <v>Highly Active</v>
      </c>
      <c r="P1337" t="str" cm="1">
        <f t="array" ref="P1337">_xlfn.IFS(B1337&lt;=25,"Youth",B1337&lt;=35,"Young Adult",B1337&lt;=50,"Adult",B1337&lt;=70,"Senior")</f>
        <v>Senior</v>
      </c>
      <c r="Q1337" t="str" cm="1">
        <f t="array" ref="Q1337">_xlfn.IFS(G1337&lt;10000,"Low Value",G1337&lt;=50000,"Mid Value",G1337&lt;=150000,"High Value",G1337&gt;150000,"Premium")</f>
        <v>High Value</v>
      </c>
      <c r="R1337" t="str" cm="1">
        <f t="array" ref="R1337">_xlfn.IFS(I1337&lt;500,"High Risk",I1337&lt;650,"Medium Risk",I1337&lt;750,"Low Risk",I1337&gt;=750,"Very Low Risk")</f>
        <v>Very Low Risk</v>
      </c>
    </row>
    <row r="1338" spans="1:18">
      <c r="A1338" t="s">
        <v>1370</v>
      </c>
      <c r="B1338">
        <v>39</v>
      </c>
      <c r="C1338" t="s">
        <v>15</v>
      </c>
      <c r="D1338" t="s">
        <v>16</v>
      </c>
      <c r="E1338" t="s">
        <v>27</v>
      </c>
      <c r="F1338" t="s">
        <v>45</v>
      </c>
      <c r="G1338">
        <v>201748.96</v>
      </c>
      <c r="H1338">
        <v>37536.480000000003</v>
      </c>
      <c r="I1338">
        <v>521</v>
      </c>
      <c r="J1338">
        <v>149839.32999999999</v>
      </c>
      <c r="K1338" t="s">
        <v>19</v>
      </c>
      <c r="L1338">
        <v>38</v>
      </c>
      <c r="M1338" s="1">
        <v>44231</v>
      </c>
      <c r="N1338" t="s">
        <v>20</v>
      </c>
      <c r="O1338" t="str" cm="1">
        <f t="array" ref="O1338">_xlfn.IFS(L1338&lt;=15, "Low Engagement", L1338&lt;=35, "Active", L1338&lt;=60, "Highly Active", L1338&gt;60, "Power User")</f>
        <v>Highly Active</v>
      </c>
      <c r="P1338" t="str" cm="1">
        <f t="array" ref="P1338">_xlfn.IFS(B1338&lt;=25,"Youth",B1338&lt;=35,"Young Adult",B1338&lt;=50,"Adult",B1338&lt;=70,"Senior")</f>
        <v>Adult</v>
      </c>
      <c r="Q1338" t="str" cm="1">
        <f t="array" ref="Q1338">_xlfn.IFS(G1338&lt;10000,"Low Value",G1338&lt;=50000,"Mid Value",G1338&lt;=150000,"High Value",G1338&gt;150000,"Premium")</f>
        <v>Premium</v>
      </c>
      <c r="R1338" t="str" cm="1">
        <f t="array" ref="R1338">_xlfn.IFS(I1338&lt;500,"High Risk",I1338&lt;650,"Medium Risk",I1338&lt;750,"Low Risk",I1338&gt;=750,"Very Low Risk")</f>
        <v>Medium Risk</v>
      </c>
    </row>
    <row r="1339" spans="1:18">
      <c r="A1339" t="s">
        <v>1371</v>
      </c>
      <c r="B1339">
        <v>43</v>
      </c>
      <c r="C1339" t="s">
        <v>15</v>
      </c>
      <c r="D1339" t="s">
        <v>23</v>
      </c>
      <c r="E1339" t="s">
        <v>27</v>
      </c>
      <c r="F1339" t="s">
        <v>45</v>
      </c>
      <c r="G1339">
        <v>56390.97</v>
      </c>
      <c r="H1339">
        <v>67581.2</v>
      </c>
      <c r="I1339">
        <v>472</v>
      </c>
      <c r="J1339">
        <v>48188.84</v>
      </c>
      <c r="K1339" t="s">
        <v>19</v>
      </c>
      <c r="L1339">
        <v>4</v>
      </c>
      <c r="M1339" s="1">
        <v>43254</v>
      </c>
      <c r="N1339" t="s">
        <v>20</v>
      </c>
      <c r="O1339" t="str" cm="1">
        <f t="array" ref="O1339">_xlfn.IFS(L1339&lt;=15, "Low Engagement", L1339&lt;=35, "Active", L1339&lt;=60, "Highly Active", L1339&gt;60, "Power User")</f>
        <v>Low Engagement</v>
      </c>
      <c r="P1339" t="str" cm="1">
        <f t="array" ref="P1339">_xlfn.IFS(B1339&lt;=25,"Youth",B1339&lt;=35,"Young Adult",B1339&lt;=50,"Adult",B1339&lt;=70,"Senior")</f>
        <v>Adult</v>
      </c>
      <c r="Q1339" t="str" cm="1">
        <f t="array" ref="Q1339">_xlfn.IFS(G1339&lt;10000,"Low Value",G1339&lt;=50000,"Mid Value",G1339&lt;=150000,"High Value",G1339&gt;150000,"Premium")</f>
        <v>High Value</v>
      </c>
      <c r="R1339" t="str" cm="1">
        <f t="array" ref="R1339">_xlfn.IFS(I1339&lt;500,"High Risk",I1339&lt;650,"Medium Risk",I1339&lt;750,"Low Risk",I1339&gt;=750,"Very Low Risk")</f>
        <v>High Risk</v>
      </c>
    </row>
    <row r="1340" spans="1:18">
      <c r="A1340" t="s">
        <v>1372</v>
      </c>
      <c r="B1340">
        <v>45</v>
      </c>
      <c r="C1340" t="s">
        <v>22</v>
      </c>
      <c r="D1340" t="s">
        <v>37</v>
      </c>
      <c r="E1340" t="s">
        <v>17</v>
      </c>
      <c r="F1340" t="s">
        <v>45</v>
      </c>
      <c r="G1340">
        <v>119037.91</v>
      </c>
      <c r="H1340">
        <v>147591.43</v>
      </c>
      <c r="I1340">
        <v>639</v>
      </c>
      <c r="J1340">
        <v>128871.91</v>
      </c>
      <c r="K1340" t="s">
        <v>38</v>
      </c>
      <c r="L1340">
        <v>41</v>
      </c>
      <c r="M1340" s="1">
        <v>43421</v>
      </c>
      <c r="N1340" t="s">
        <v>20</v>
      </c>
      <c r="O1340" t="str" cm="1">
        <f t="array" ref="O1340">_xlfn.IFS(L1340&lt;=15, "Low Engagement", L1340&lt;=35, "Active", L1340&lt;=60, "Highly Active", L1340&gt;60, "Power User")</f>
        <v>Highly Active</v>
      </c>
      <c r="P1340" t="str" cm="1">
        <f t="array" ref="P1340">_xlfn.IFS(B1340&lt;=25,"Youth",B1340&lt;=35,"Young Adult",B1340&lt;=50,"Adult",B1340&lt;=70,"Senior")</f>
        <v>Adult</v>
      </c>
      <c r="Q1340" t="str" cm="1">
        <f t="array" ref="Q1340">_xlfn.IFS(G1340&lt;10000,"Low Value",G1340&lt;=50000,"Mid Value",G1340&lt;=150000,"High Value",G1340&gt;150000,"Premium")</f>
        <v>High Value</v>
      </c>
      <c r="R1340" t="str" cm="1">
        <f t="array" ref="R1340">_xlfn.IFS(I1340&lt;500,"High Risk",I1340&lt;650,"Medium Risk",I1340&lt;750,"Low Risk",I1340&gt;=750,"Very Low Risk")</f>
        <v>Medium Risk</v>
      </c>
    </row>
    <row r="1341" spans="1:18">
      <c r="A1341" t="s">
        <v>1373</v>
      </c>
      <c r="B1341">
        <v>67</v>
      </c>
      <c r="C1341" t="s">
        <v>22</v>
      </c>
      <c r="D1341" t="s">
        <v>23</v>
      </c>
      <c r="E1341" t="s">
        <v>24</v>
      </c>
      <c r="F1341" t="s">
        <v>31</v>
      </c>
      <c r="G1341">
        <v>87121.49</v>
      </c>
      <c r="H1341">
        <v>6620.09</v>
      </c>
      <c r="I1341">
        <v>805</v>
      </c>
      <c r="J1341">
        <v>109918.91</v>
      </c>
      <c r="K1341" t="s">
        <v>38</v>
      </c>
      <c r="L1341">
        <v>9</v>
      </c>
      <c r="M1341" s="1">
        <v>43106</v>
      </c>
      <c r="N1341" t="s">
        <v>20</v>
      </c>
      <c r="O1341" t="str" cm="1">
        <f t="array" ref="O1341">_xlfn.IFS(L1341&lt;=15, "Low Engagement", L1341&lt;=35, "Active", L1341&lt;=60, "Highly Active", L1341&gt;60, "Power User")</f>
        <v>Low Engagement</v>
      </c>
      <c r="P1341" t="str" cm="1">
        <f t="array" ref="P1341">_xlfn.IFS(B1341&lt;=25,"Youth",B1341&lt;=35,"Young Adult",B1341&lt;=50,"Adult",B1341&lt;=70,"Senior")</f>
        <v>Senior</v>
      </c>
      <c r="Q1341" t="str" cm="1">
        <f t="array" ref="Q1341">_xlfn.IFS(G1341&lt;10000,"Low Value",G1341&lt;=50000,"Mid Value",G1341&lt;=150000,"High Value",G1341&gt;150000,"Premium")</f>
        <v>High Value</v>
      </c>
      <c r="R1341" t="str" cm="1">
        <f t="array" ref="R1341">_xlfn.IFS(I1341&lt;500,"High Risk",I1341&lt;650,"Medium Risk",I1341&lt;750,"Low Risk",I1341&gt;=750,"Very Low Risk")</f>
        <v>Very Low Risk</v>
      </c>
    </row>
    <row r="1342" spans="1:18">
      <c r="A1342" t="s">
        <v>1374</v>
      </c>
      <c r="B1342">
        <v>38</v>
      </c>
      <c r="C1342" t="s">
        <v>22</v>
      </c>
      <c r="D1342" t="s">
        <v>16</v>
      </c>
      <c r="E1342" t="s">
        <v>24</v>
      </c>
      <c r="F1342" t="s">
        <v>31</v>
      </c>
      <c r="G1342">
        <v>18358.04</v>
      </c>
      <c r="H1342">
        <v>14252.42</v>
      </c>
      <c r="I1342">
        <v>456</v>
      </c>
      <c r="J1342">
        <v>47433</v>
      </c>
      <c r="K1342" t="s">
        <v>19</v>
      </c>
      <c r="L1342">
        <v>35</v>
      </c>
      <c r="M1342" s="1">
        <v>43937</v>
      </c>
      <c r="N1342" t="s">
        <v>20</v>
      </c>
      <c r="O1342" t="str" cm="1">
        <f t="array" ref="O1342">_xlfn.IFS(L1342&lt;=15, "Low Engagement", L1342&lt;=35, "Active", L1342&lt;=60, "Highly Active", L1342&gt;60, "Power User")</f>
        <v>Active</v>
      </c>
      <c r="P1342" t="str" cm="1">
        <f t="array" ref="P1342">_xlfn.IFS(B1342&lt;=25,"Youth",B1342&lt;=35,"Young Adult",B1342&lt;=50,"Adult",B1342&lt;=70,"Senior")</f>
        <v>Adult</v>
      </c>
      <c r="Q1342" t="str" cm="1">
        <f t="array" ref="Q1342">_xlfn.IFS(G1342&lt;10000,"Low Value",G1342&lt;=50000,"Mid Value",G1342&lt;=150000,"High Value",G1342&gt;150000,"Premium")</f>
        <v>Mid Value</v>
      </c>
      <c r="R1342" t="str" cm="1">
        <f t="array" ref="R1342">_xlfn.IFS(I1342&lt;500,"High Risk",I1342&lt;650,"Medium Risk",I1342&lt;750,"Low Risk",I1342&gt;=750,"Very Low Risk")</f>
        <v>High Risk</v>
      </c>
    </row>
    <row r="1343" spans="1:18">
      <c r="A1343" t="s">
        <v>1375</v>
      </c>
      <c r="B1343">
        <v>66</v>
      </c>
      <c r="C1343" t="s">
        <v>22</v>
      </c>
      <c r="D1343" t="s">
        <v>29</v>
      </c>
      <c r="E1343" t="s">
        <v>17</v>
      </c>
      <c r="F1343" t="s">
        <v>18</v>
      </c>
      <c r="G1343">
        <v>51563.19</v>
      </c>
      <c r="H1343">
        <v>163124.97</v>
      </c>
      <c r="I1343">
        <v>450</v>
      </c>
      <c r="J1343">
        <v>28564.68</v>
      </c>
      <c r="K1343" t="s">
        <v>19</v>
      </c>
      <c r="L1343">
        <v>55</v>
      </c>
      <c r="M1343" s="1">
        <v>44023</v>
      </c>
      <c r="N1343" t="s">
        <v>20</v>
      </c>
      <c r="O1343" t="str" cm="1">
        <f t="array" ref="O1343">_xlfn.IFS(L1343&lt;=15, "Low Engagement", L1343&lt;=35, "Active", L1343&lt;=60, "Highly Active", L1343&gt;60, "Power User")</f>
        <v>Highly Active</v>
      </c>
      <c r="P1343" t="str" cm="1">
        <f t="array" ref="P1343">_xlfn.IFS(B1343&lt;=25,"Youth",B1343&lt;=35,"Young Adult",B1343&lt;=50,"Adult",B1343&lt;=70,"Senior")</f>
        <v>Senior</v>
      </c>
      <c r="Q1343" t="str" cm="1">
        <f t="array" ref="Q1343">_xlfn.IFS(G1343&lt;10000,"Low Value",G1343&lt;=50000,"Mid Value",G1343&lt;=150000,"High Value",G1343&gt;150000,"Premium")</f>
        <v>High Value</v>
      </c>
      <c r="R1343" t="str" cm="1">
        <f t="array" ref="R1343">_xlfn.IFS(I1343&lt;500,"High Risk",I1343&lt;650,"Medium Risk",I1343&lt;750,"Low Risk",I1343&gt;=750,"Very Low Risk")</f>
        <v>High Risk</v>
      </c>
    </row>
    <row r="1344" spans="1:18">
      <c r="A1344" t="s">
        <v>1376</v>
      </c>
      <c r="B1344">
        <v>24</v>
      </c>
      <c r="C1344" t="s">
        <v>22</v>
      </c>
      <c r="D1344" t="s">
        <v>29</v>
      </c>
      <c r="E1344" t="s">
        <v>24</v>
      </c>
      <c r="F1344" t="s">
        <v>33</v>
      </c>
      <c r="G1344">
        <v>73702.16</v>
      </c>
      <c r="H1344">
        <v>3207.18</v>
      </c>
      <c r="I1344">
        <v>477</v>
      </c>
      <c r="J1344">
        <v>18901.419999999998</v>
      </c>
      <c r="K1344" t="s">
        <v>19</v>
      </c>
      <c r="L1344">
        <v>28</v>
      </c>
      <c r="M1344" s="1">
        <v>44512</v>
      </c>
      <c r="N1344" t="s">
        <v>35</v>
      </c>
      <c r="O1344" t="str" cm="1">
        <f t="array" ref="O1344">_xlfn.IFS(L1344&lt;=15, "Low Engagement", L1344&lt;=35, "Active", L1344&lt;=60, "Highly Active", L1344&gt;60, "Power User")</f>
        <v>Active</v>
      </c>
      <c r="P1344" t="str" cm="1">
        <f t="array" ref="P1344">_xlfn.IFS(B1344&lt;=25,"Youth",B1344&lt;=35,"Young Adult",B1344&lt;=50,"Adult",B1344&lt;=70,"Senior")</f>
        <v>Youth</v>
      </c>
      <c r="Q1344" t="str" cm="1">
        <f t="array" ref="Q1344">_xlfn.IFS(G1344&lt;10000,"Low Value",G1344&lt;=50000,"Mid Value",G1344&lt;=150000,"High Value",G1344&gt;150000,"Premium")</f>
        <v>High Value</v>
      </c>
      <c r="R1344" t="str" cm="1">
        <f t="array" ref="R1344">_xlfn.IFS(I1344&lt;500,"High Risk",I1344&lt;650,"Medium Risk",I1344&lt;750,"Low Risk",I1344&gt;=750,"Very Low Risk")</f>
        <v>High Risk</v>
      </c>
    </row>
    <row r="1345" spans="1:18">
      <c r="A1345" t="s">
        <v>1377</v>
      </c>
      <c r="B1345">
        <v>34</v>
      </c>
      <c r="C1345" t="s">
        <v>15</v>
      </c>
      <c r="D1345" t="s">
        <v>41</v>
      </c>
      <c r="E1345" t="s">
        <v>47</v>
      </c>
      <c r="F1345" t="s">
        <v>31</v>
      </c>
      <c r="G1345">
        <v>154597.79</v>
      </c>
      <c r="H1345">
        <v>27361.63</v>
      </c>
      <c r="I1345">
        <v>832</v>
      </c>
      <c r="J1345">
        <v>371501.82</v>
      </c>
      <c r="K1345" t="s">
        <v>38</v>
      </c>
      <c r="L1345">
        <v>37</v>
      </c>
      <c r="M1345" s="1">
        <v>44317</v>
      </c>
      <c r="N1345" t="s">
        <v>20</v>
      </c>
      <c r="O1345" t="str" cm="1">
        <f t="array" ref="O1345">_xlfn.IFS(L1345&lt;=15, "Low Engagement", L1345&lt;=35, "Active", L1345&lt;=60, "Highly Active", L1345&gt;60, "Power User")</f>
        <v>Highly Active</v>
      </c>
      <c r="P1345" t="str" cm="1">
        <f t="array" ref="P1345">_xlfn.IFS(B1345&lt;=25,"Youth",B1345&lt;=35,"Young Adult",B1345&lt;=50,"Adult",B1345&lt;=70,"Senior")</f>
        <v>Young Adult</v>
      </c>
      <c r="Q1345" t="str" cm="1">
        <f t="array" ref="Q1345">_xlfn.IFS(G1345&lt;10000,"Low Value",G1345&lt;=50000,"Mid Value",G1345&lt;=150000,"High Value",G1345&gt;150000,"Premium")</f>
        <v>Premium</v>
      </c>
      <c r="R1345" t="str" cm="1">
        <f t="array" ref="R1345">_xlfn.IFS(I1345&lt;500,"High Risk",I1345&lt;650,"Medium Risk",I1345&lt;750,"Low Risk",I1345&gt;=750,"Very Low Risk")</f>
        <v>Very Low Risk</v>
      </c>
    </row>
    <row r="1346" spans="1:18">
      <c r="A1346" t="s">
        <v>1378</v>
      </c>
      <c r="B1346">
        <v>37</v>
      </c>
      <c r="C1346" t="s">
        <v>22</v>
      </c>
      <c r="D1346" t="s">
        <v>37</v>
      </c>
      <c r="E1346" t="s">
        <v>27</v>
      </c>
      <c r="F1346" t="s">
        <v>31</v>
      </c>
      <c r="G1346">
        <v>133661.53</v>
      </c>
      <c r="H1346">
        <v>79793.960000000006</v>
      </c>
      <c r="I1346">
        <v>411</v>
      </c>
      <c r="J1346">
        <v>13459.27</v>
      </c>
      <c r="K1346" t="s">
        <v>19</v>
      </c>
      <c r="L1346">
        <v>47</v>
      </c>
      <c r="M1346" s="1">
        <v>44063</v>
      </c>
      <c r="N1346" t="s">
        <v>35</v>
      </c>
      <c r="O1346" t="str" cm="1">
        <f t="array" ref="O1346">_xlfn.IFS(L1346&lt;=15, "Low Engagement", L1346&lt;=35, "Active", L1346&lt;=60, "Highly Active", L1346&gt;60, "Power User")</f>
        <v>Highly Active</v>
      </c>
      <c r="P1346" t="str" cm="1">
        <f t="array" ref="P1346">_xlfn.IFS(B1346&lt;=25,"Youth",B1346&lt;=35,"Young Adult",B1346&lt;=50,"Adult",B1346&lt;=70,"Senior")</f>
        <v>Adult</v>
      </c>
      <c r="Q1346" t="str" cm="1">
        <f t="array" ref="Q1346">_xlfn.IFS(G1346&lt;10000,"Low Value",G1346&lt;=50000,"Mid Value",G1346&lt;=150000,"High Value",G1346&gt;150000,"Premium")</f>
        <v>High Value</v>
      </c>
      <c r="R1346" t="str" cm="1">
        <f t="array" ref="R1346">_xlfn.IFS(I1346&lt;500,"High Risk",I1346&lt;650,"Medium Risk",I1346&lt;750,"Low Risk",I1346&gt;=750,"Very Low Risk")</f>
        <v>High Risk</v>
      </c>
    </row>
    <row r="1347" spans="1:18">
      <c r="A1347" t="s">
        <v>1379</v>
      </c>
      <c r="B1347">
        <v>58</v>
      </c>
      <c r="C1347" t="s">
        <v>15</v>
      </c>
      <c r="D1347" t="s">
        <v>37</v>
      </c>
      <c r="E1347" t="s">
        <v>27</v>
      </c>
      <c r="F1347" t="s">
        <v>33</v>
      </c>
      <c r="G1347">
        <v>72432.62</v>
      </c>
      <c r="H1347">
        <v>154292.29</v>
      </c>
      <c r="I1347">
        <v>437</v>
      </c>
      <c r="J1347">
        <v>15140.16</v>
      </c>
      <c r="K1347" t="s">
        <v>19</v>
      </c>
      <c r="L1347">
        <v>9</v>
      </c>
      <c r="M1347" s="1">
        <v>43697</v>
      </c>
      <c r="N1347" t="s">
        <v>20</v>
      </c>
      <c r="O1347" t="str" cm="1">
        <f t="array" ref="O1347">_xlfn.IFS(L1347&lt;=15, "Low Engagement", L1347&lt;=35, "Active", L1347&lt;=60, "Highly Active", L1347&gt;60, "Power User")</f>
        <v>Low Engagement</v>
      </c>
      <c r="P1347" t="str" cm="1">
        <f t="array" ref="P1347">_xlfn.IFS(B1347&lt;=25,"Youth",B1347&lt;=35,"Young Adult",B1347&lt;=50,"Adult",B1347&lt;=70,"Senior")</f>
        <v>Senior</v>
      </c>
      <c r="Q1347" t="str" cm="1">
        <f t="array" ref="Q1347">_xlfn.IFS(G1347&lt;10000,"Low Value",G1347&lt;=50000,"Mid Value",G1347&lt;=150000,"High Value",G1347&gt;150000,"Premium")</f>
        <v>High Value</v>
      </c>
      <c r="R1347" t="str" cm="1">
        <f t="array" ref="R1347">_xlfn.IFS(I1347&lt;500,"High Risk",I1347&lt;650,"Medium Risk",I1347&lt;750,"Low Risk",I1347&gt;=750,"Very Low Risk")</f>
        <v>High Risk</v>
      </c>
    </row>
    <row r="1348" spans="1:18">
      <c r="A1348" t="s">
        <v>1380</v>
      </c>
      <c r="B1348">
        <v>66</v>
      </c>
      <c r="C1348" t="s">
        <v>22</v>
      </c>
      <c r="D1348" t="s">
        <v>29</v>
      </c>
      <c r="E1348" t="s">
        <v>47</v>
      </c>
      <c r="F1348" t="s">
        <v>18</v>
      </c>
      <c r="G1348">
        <v>23241.41</v>
      </c>
      <c r="H1348">
        <v>24497.89</v>
      </c>
      <c r="I1348">
        <v>532</v>
      </c>
      <c r="J1348">
        <v>84164.58</v>
      </c>
      <c r="K1348" t="s">
        <v>19</v>
      </c>
      <c r="L1348">
        <v>2</v>
      </c>
      <c r="M1348" s="1">
        <v>43167</v>
      </c>
      <c r="N1348" t="s">
        <v>20</v>
      </c>
      <c r="O1348" t="str" cm="1">
        <f t="array" ref="O1348">_xlfn.IFS(L1348&lt;=15, "Low Engagement", L1348&lt;=35, "Active", L1348&lt;=60, "Highly Active", L1348&gt;60, "Power User")</f>
        <v>Low Engagement</v>
      </c>
      <c r="P1348" t="str" cm="1">
        <f t="array" ref="P1348">_xlfn.IFS(B1348&lt;=25,"Youth",B1348&lt;=35,"Young Adult",B1348&lt;=50,"Adult",B1348&lt;=70,"Senior")</f>
        <v>Senior</v>
      </c>
      <c r="Q1348" t="str" cm="1">
        <f t="array" ref="Q1348">_xlfn.IFS(G1348&lt;10000,"Low Value",G1348&lt;=50000,"Mid Value",G1348&lt;=150000,"High Value",G1348&gt;150000,"Premium")</f>
        <v>Mid Value</v>
      </c>
      <c r="R1348" t="str" cm="1">
        <f t="array" ref="R1348">_xlfn.IFS(I1348&lt;500,"High Risk",I1348&lt;650,"Medium Risk",I1348&lt;750,"Low Risk",I1348&gt;=750,"Very Low Risk")</f>
        <v>Medium Risk</v>
      </c>
    </row>
    <row r="1349" spans="1:18">
      <c r="A1349" t="s">
        <v>1381</v>
      </c>
      <c r="B1349">
        <v>37</v>
      </c>
      <c r="C1349" t="s">
        <v>15</v>
      </c>
      <c r="D1349" t="s">
        <v>16</v>
      </c>
      <c r="E1349" t="s">
        <v>27</v>
      </c>
      <c r="F1349" t="s">
        <v>33</v>
      </c>
      <c r="G1349">
        <v>111760.9</v>
      </c>
      <c r="H1349">
        <v>193736.81</v>
      </c>
      <c r="I1349">
        <v>631</v>
      </c>
      <c r="J1349">
        <v>52855.26</v>
      </c>
      <c r="K1349" t="s">
        <v>38</v>
      </c>
      <c r="L1349">
        <v>3</v>
      </c>
      <c r="M1349" s="1">
        <v>43575</v>
      </c>
      <c r="N1349" t="s">
        <v>35</v>
      </c>
      <c r="O1349" t="str" cm="1">
        <f t="array" ref="O1349">_xlfn.IFS(L1349&lt;=15, "Low Engagement", L1349&lt;=35, "Active", L1349&lt;=60, "Highly Active", L1349&gt;60, "Power User")</f>
        <v>Low Engagement</v>
      </c>
      <c r="P1349" t="str" cm="1">
        <f t="array" ref="P1349">_xlfn.IFS(B1349&lt;=25,"Youth",B1349&lt;=35,"Young Adult",B1349&lt;=50,"Adult",B1349&lt;=70,"Senior")</f>
        <v>Adult</v>
      </c>
      <c r="Q1349" t="str" cm="1">
        <f t="array" ref="Q1349">_xlfn.IFS(G1349&lt;10000,"Low Value",G1349&lt;=50000,"Mid Value",G1349&lt;=150000,"High Value",G1349&gt;150000,"Premium")</f>
        <v>High Value</v>
      </c>
      <c r="R1349" t="str" cm="1">
        <f t="array" ref="R1349">_xlfn.IFS(I1349&lt;500,"High Risk",I1349&lt;650,"Medium Risk",I1349&lt;750,"Low Risk",I1349&gt;=750,"Very Low Risk")</f>
        <v>Medium Risk</v>
      </c>
    </row>
    <row r="1350" spans="1:18">
      <c r="A1350" t="s">
        <v>1382</v>
      </c>
      <c r="B1350">
        <v>39</v>
      </c>
      <c r="C1350" t="s">
        <v>22</v>
      </c>
      <c r="D1350" t="s">
        <v>29</v>
      </c>
      <c r="E1350" t="s">
        <v>47</v>
      </c>
      <c r="F1350" t="s">
        <v>33</v>
      </c>
      <c r="G1350">
        <v>109100.69</v>
      </c>
      <c r="H1350">
        <v>17462.689999999999</v>
      </c>
      <c r="I1350">
        <v>841</v>
      </c>
      <c r="J1350">
        <v>327605.51</v>
      </c>
      <c r="K1350" t="s">
        <v>25</v>
      </c>
      <c r="L1350">
        <v>58</v>
      </c>
      <c r="M1350" s="1">
        <v>43691</v>
      </c>
      <c r="N1350" t="s">
        <v>20</v>
      </c>
      <c r="O1350" t="str" cm="1">
        <f t="array" ref="O1350">_xlfn.IFS(L1350&lt;=15, "Low Engagement", L1350&lt;=35, "Active", L1350&lt;=60, "Highly Active", L1350&gt;60, "Power User")</f>
        <v>Highly Active</v>
      </c>
      <c r="P1350" t="str" cm="1">
        <f t="array" ref="P1350">_xlfn.IFS(B1350&lt;=25,"Youth",B1350&lt;=35,"Young Adult",B1350&lt;=50,"Adult",B1350&lt;=70,"Senior")</f>
        <v>Adult</v>
      </c>
      <c r="Q1350" t="str" cm="1">
        <f t="array" ref="Q1350">_xlfn.IFS(G1350&lt;10000,"Low Value",G1350&lt;=50000,"Mid Value",G1350&lt;=150000,"High Value",G1350&gt;150000,"Premium")</f>
        <v>High Value</v>
      </c>
      <c r="R1350" t="str" cm="1">
        <f t="array" ref="R1350">_xlfn.IFS(I1350&lt;500,"High Risk",I1350&lt;650,"Medium Risk",I1350&lt;750,"Low Risk",I1350&gt;=750,"Very Low Risk")</f>
        <v>Very Low Risk</v>
      </c>
    </row>
    <row r="1351" spans="1:18">
      <c r="A1351" t="s">
        <v>1383</v>
      </c>
      <c r="B1351">
        <v>45</v>
      </c>
      <c r="C1351" t="s">
        <v>22</v>
      </c>
      <c r="D1351" t="s">
        <v>37</v>
      </c>
      <c r="E1351" t="s">
        <v>47</v>
      </c>
      <c r="F1351" t="s">
        <v>33</v>
      </c>
      <c r="G1351">
        <v>31461.46</v>
      </c>
      <c r="H1351">
        <v>20395.89</v>
      </c>
      <c r="I1351">
        <v>606</v>
      </c>
      <c r="J1351">
        <v>117685.27</v>
      </c>
      <c r="K1351" t="s">
        <v>38</v>
      </c>
      <c r="L1351">
        <v>53</v>
      </c>
      <c r="M1351" s="1">
        <v>44548</v>
      </c>
      <c r="N1351" t="s">
        <v>35</v>
      </c>
      <c r="O1351" t="str" cm="1">
        <f t="array" ref="O1351">_xlfn.IFS(L1351&lt;=15, "Low Engagement", L1351&lt;=35, "Active", L1351&lt;=60, "Highly Active", L1351&gt;60, "Power User")</f>
        <v>Highly Active</v>
      </c>
      <c r="P1351" t="str" cm="1">
        <f t="array" ref="P1351">_xlfn.IFS(B1351&lt;=25,"Youth",B1351&lt;=35,"Young Adult",B1351&lt;=50,"Adult",B1351&lt;=70,"Senior")</f>
        <v>Adult</v>
      </c>
      <c r="Q1351" t="str" cm="1">
        <f t="array" ref="Q1351">_xlfn.IFS(G1351&lt;10000,"Low Value",G1351&lt;=50000,"Mid Value",G1351&lt;=150000,"High Value",G1351&gt;150000,"Premium")</f>
        <v>Mid Value</v>
      </c>
      <c r="R1351" t="str" cm="1">
        <f t="array" ref="R1351">_xlfn.IFS(I1351&lt;500,"High Risk",I1351&lt;650,"Medium Risk",I1351&lt;750,"Low Risk",I1351&gt;=750,"Very Low Risk")</f>
        <v>Medium Risk</v>
      </c>
    </row>
    <row r="1352" spans="1:18">
      <c r="A1352" t="s">
        <v>1384</v>
      </c>
      <c r="B1352">
        <v>57</v>
      </c>
      <c r="C1352" t="s">
        <v>15</v>
      </c>
      <c r="D1352" t="s">
        <v>29</v>
      </c>
      <c r="E1352" t="s">
        <v>17</v>
      </c>
      <c r="F1352" t="s">
        <v>33</v>
      </c>
      <c r="G1352">
        <v>138065.26</v>
      </c>
      <c r="H1352">
        <v>113765.36</v>
      </c>
      <c r="I1352">
        <v>460</v>
      </c>
      <c r="J1352">
        <v>6705.25</v>
      </c>
      <c r="K1352" t="s">
        <v>19</v>
      </c>
      <c r="L1352">
        <v>44</v>
      </c>
      <c r="M1352" s="1">
        <v>43680</v>
      </c>
      <c r="N1352" t="s">
        <v>20</v>
      </c>
      <c r="O1352" t="str" cm="1">
        <f t="array" ref="O1352">_xlfn.IFS(L1352&lt;=15, "Low Engagement", L1352&lt;=35, "Active", L1352&lt;=60, "Highly Active", L1352&gt;60, "Power User")</f>
        <v>Highly Active</v>
      </c>
      <c r="P1352" t="str" cm="1">
        <f t="array" ref="P1352">_xlfn.IFS(B1352&lt;=25,"Youth",B1352&lt;=35,"Young Adult",B1352&lt;=50,"Adult",B1352&lt;=70,"Senior")</f>
        <v>Senior</v>
      </c>
      <c r="Q1352" t="str" cm="1">
        <f t="array" ref="Q1352">_xlfn.IFS(G1352&lt;10000,"Low Value",G1352&lt;=50000,"Mid Value",G1352&lt;=150000,"High Value",G1352&gt;150000,"Premium")</f>
        <v>High Value</v>
      </c>
      <c r="R1352" t="str" cm="1">
        <f t="array" ref="R1352">_xlfn.IFS(I1352&lt;500,"High Risk",I1352&lt;650,"Medium Risk",I1352&lt;750,"Low Risk",I1352&gt;=750,"Very Low Risk")</f>
        <v>High Risk</v>
      </c>
    </row>
    <row r="1353" spans="1:18">
      <c r="A1353" t="s">
        <v>1385</v>
      </c>
      <c r="B1353">
        <v>66</v>
      </c>
      <c r="C1353" t="s">
        <v>15</v>
      </c>
      <c r="D1353" t="s">
        <v>41</v>
      </c>
      <c r="E1353" t="s">
        <v>24</v>
      </c>
      <c r="F1353" t="s">
        <v>31</v>
      </c>
      <c r="G1353">
        <v>17559</v>
      </c>
      <c r="H1353">
        <v>13563.59</v>
      </c>
      <c r="I1353">
        <v>701</v>
      </c>
      <c r="J1353">
        <v>108966.75</v>
      </c>
      <c r="K1353" t="s">
        <v>38</v>
      </c>
      <c r="L1353">
        <v>48</v>
      </c>
      <c r="M1353" s="1">
        <v>44540</v>
      </c>
      <c r="N1353" t="s">
        <v>20</v>
      </c>
      <c r="O1353" t="str" cm="1">
        <f t="array" ref="O1353">_xlfn.IFS(L1353&lt;=15, "Low Engagement", L1353&lt;=35, "Active", L1353&lt;=60, "Highly Active", L1353&gt;60, "Power User")</f>
        <v>Highly Active</v>
      </c>
      <c r="P1353" t="str" cm="1">
        <f t="array" ref="P1353">_xlfn.IFS(B1353&lt;=25,"Youth",B1353&lt;=35,"Young Adult",B1353&lt;=50,"Adult",B1353&lt;=70,"Senior")</f>
        <v>Senior</v>
      </c>
      <c r="Q1353" t="str" cm="1">
        <f t="array" ref="Q1353">_xlfn.IFS(G1353&lt;10000,"Low Value",G1353&lt;=50000,"Mid Value",G1353&lt;=150000,"High Value",G1353&gt;150000,"Premium")</f>
        <v>Mid Value</v>
      </c>
      <c r="R1353" t="str" cm="1">
        <f t="array" ref="R1353">_xlfn.IFS(I1353&lt;500,"High Risk",I1353&lt;650,"Medium Risk",I1353&lt;750,"Low Risk",I1353&gt;=750,"Very Low Risk")</f>
        <v>Low Risk</v>
      </c>
    </row>
    <row r="1354" spans="1:18">
      <c r="A1354" t="s">
        <v>1386</v>
      </c>
      <c r="B1354">
        <v>24</v>
      </c>
      <c r="C1354" t="s">
        <v>22</v>
      </c>
      <c r="D1354" t="s">
        <v>41</v>
      </c>
      <c r="E1354" t="s">
        <v>17</v>
      </c>
      <c r="F1354" t="s">
        <v>18</v>
      </c>
      <c r="G1354">
        <v>6448.73</v>
      </c>
      <c r="H1354">
        <v>149747.38</v>
      </c>
      <c r="I1354">
        <v>577</v>
      </c>
      <c r="J1354">
        <v>138399.1</v>
      </c>
      <c r="K1354" t="s">
        <v>38</v>
      </c>
      <c r="L1354">
        <v>5</v>
      </c>
      <c r="M1354" s="1">
        <v>44861</v>
      </c>
      <c r="N1354" t="s">
        <v>20</v>
      </c>
      <c r="O1354" t="str" cm="1">
        <f t="array" ref="O1354">_xlfn.IFS(L1354&lt;=15, "Low Engagement", L1354&lt;=35, "Active", L1354&lt;=60, "Highly Active", L1354&gt;60, "Power User")</f>
        <v>Low Engagement</v>
      </c>
      <c r="P1354" t="str" cm="1">
        <f t="array" ref="P1354">_xlfn.IFS(B1354&lt;=25,"Youth",B1354&lt;=35,"Young Adult",B1354&lt;=50,"Adult",B1354&lt;=70,"Senior")</f>
        <v>Youth</v>
      </c>
      <c r="Q1354" t="str" cm="1">
        <f t="array" ref="Q1354">_xlfn.IFS(G1354&lt;10000,"Low Value",G1354&lt;=50000,"Mid Value",G1354&lt;=150000,"High Value",G1354&gt;150000,"Premium")</f>
        <v>Low Value</v>
      </c>
      <c r="R1354" t="str" cm="1">
        <f t="array" ref="R1354">_xlfn.IFS(I1354&lt;500,"High Risk",I1354&lt;650,"Medium Risk",I1354&lt;750,"Low Risk",I1354&gt;=750,"Very Low Risk")</f>
        <v>Medium Risk</v>
      </c>
    </row>
    <row r="1355" spans="1:18">
      <c r="A1355" t="s">
        <v>1387</v>
      </c>
      <c r="B1355">
        <v>18</v>
      </c>
      <c r="C1355" t="s">
        <v>22</v>
      </c>
      <c r="D1355" t="s">
        <v>16</v>
      </c>
      <c r="E1355" t="s">
        <v>17</v>
      </c>
      <c r="F1355" t="s">
        <v>45</v>
      </c>
      <c r="G1355">
        <v>134307.69</v>
      </c>
      <c r="H1355">
        <v>142542.66</v>
      </c>
      <c r="I1355">
        <v>619</v>
      </c>
      <c r="J1355">
        <v>34177.78</v>
      </c>
      <c r="K1355" t="s">
        <v>38</v>
      </c>
      <c r="L1355">
        <v>10</v>
      </c>
      <c r="M1355" s="1">
        <v>44030</v>
      </c>
      <c r="N1355" t="s">
        <v>35</v>
      </c>
      <c r="O1355" t="str" cm="1">
        <f t="array" ref="O1355">_xlfn.IFS(L1355&lt;=15, "Low Engagement", L1355&lt;=35, "Active", L1355&lt;=60, "Highly Active", L1355&gt;60, "Power User")</f>
        <v>Low Engagement</v>
      </c>
      <c r="P1355" t="str" cm="1">
        <f t="array" ref="P1355">_xlfn.IFS(B1355&lt;=25,"Youth",B1355&lt;=35,"Young Adult",B1355&lt;=50,"Adult",B1355&lt;=70,"Senior")</f>
        <v>Youth</v>
      </c>
      <c r="Q1355" t="str" cm="1">
        <f t="array" ref="Q1355">_xlfn.IFS(G1355&lt;10000,"Low Value",G1355&lt;=50000,"Mid Value",G1355&lt;=150000,"High Value",G1355&gt;150000,"Premium")</f>
        <v>High Value</v>
      </c>
      <c r="R1355" t="str" cm="1">
        <f t="array" ref="R1355">_xlfn.IFS(I1355&lt;500,"High Risk",I1355&lt;650,"Medium Risk",I1355&lt;750,"Low Risk",I1355&gt;=750,"Very Low Risk")</f>
        <v>Medium Risk</v>
      </c>
    </row>
    <row r="1356" spans="1:18">
      <c r="A1356" t="s">
        <v>1388</v>
      </c>
      <c r="B1356">
        <v>49</v>
      </c>
      <c r="C1356" t="s">
        <v>22</v>
      </c>
      <c r="D1356" t="s">
        <v>23</v>
      </c>
      <c r="E1356" t="s">
        <v>27</v>
      </c>
      <c r="F1356" t="s">
        <v>18</v>
      </c>
      <c r="G1356">
        <v>91036.62</v>
      </c>
      <c r="H1356">
        <v>175429.48</v>
      </c>
      <c r="I1356">
        <v>832</v>
      </c>
      <c r="J1356">
        <v>498235.61</v>
      </c>
      <c r="K1356" t="s">
        <v>38</v>
      </c>
      <c r="L1356">
        <v>28</v>
      </c>
      <c r="M1356" s="1">
        <v>43246</v>
      </c>
      <c r="N1356" t="s">
        <v>20</v>
      </c>
      <c r="O1356" t="str" cm="1">
        <f t="array" ref="O1356">_xlfn.IFS(L1356&lt;=15, "Low Engagement", L1356&lt;=35, "Active", L1356&lt;=60, "Highly Active", L1356&gt;60, "Power User")</f>
        <v>Active</v>
      </c>
      <c r="P1356" t="str" cm="1">
        <f t="array" ref="P1356">_xlfn.IFS(B1356&lt;=25,"Youth",B1356&lt;=35,"Young Adult",B1356&lt;=50,"Adult",B1356&lt;=70,"Senior")</f>
        <v>Adult</v>
      </c>
      <c r="Q1356" t="str" cm="1">
        <f t="array" ref="Q1356">_xlfn.IFS(G1356&lt;10000,"Low Value",G1356&lt;=50000,"Mid Value",G1356&lt;=150000,"High Value",G1356&gt;150000,"Premium")</f>
        <v>High Value</v>
      </c>
      <c r="R1356" t="str" cm="1">
        <f t="array" ref="R1356">_xlfn.IFS(I1356&lt;500,"High Risk",I1356&lt;650,"Medium Risk",I1356&lt;750,"Low Risk",I1356&gt;=750,"Very Low Risk")</f>
        <v>Very Low Risk</v>
      </c>
    </row>
    <row r="1357" spans="1:18">
      <c r="A1357" t="s">
        <v>1389</v>
      </c>
      <c r="B1357">
        <v>30</v>
      </c>
      <c r="C1357" t="s">
        <v>22</v>
      </c>
      <c r="D1357" t="s">
        <v>23</v>
      </c>
      <c r="E1357" t="s">
        <v>27</v>
      </c>
      <c r="F1357" t="s">
        <v>18</v>
      </c>
      <c r="G1357">
        <v>52479.81</v>
      </c>
      <c r="H1357">
        <v>38528.699999999997</v>
      </c>
      <c r="I1357">
        <v>796</v>
      </c>
      <c r="J1357">
        <v>457607.83</v>
      </c>
      <c r="K1357" t="s">
        <v>38</v>
      </c>
      <c r="L1357">
        <v>15</v>
      </c>
      <c r="M1357" s="1">
        <v>44508</v>
      </c>
      <c r="N1357" t="s">
        <v>20</v>
      </c>
      <c r="O1357" t="str" cm="1">
        <f t="array" ref="O1357">_xlfn.IFS(L1357&lt;=15, "Low Engagement", L1357&lt;=35, "Active", L1357&lt;=60, "Highly Active", L1357&gt;60, "Power User")</f>
        <v>Low Engagement</v>
      </c>
      <c r="P1357" t="str" cm="1">
        <f t="array" ref="P1357">_xlfn.IFS(B1357&lt;=25,"Youth",B1357&lt;=35,"Young Adult",B1357&lt;=50,"Adult",B1357&lt;=70,"Senior")</f>
        <v>Young Adult</v>
      </c>
      <c r="Q1357" t="str" cm="1">
        <f t="array" ref="Q1357">_xlfn.IFS(G1357&lt;10000,"Low Value",G1357&lt;=50000,"Mid Value",G1357&lt;=150000,"High Value",G1357&gt;150000,"Premium")</f>
        <v>High Value</v>
      </c>
      <c r="R1357" t="str" cm="1">
        <f t="array" ref="R1357">_xlfn.IFS(I1357&lt;500,"High Risk",I1357&lt;650,"Medium Risk",I1357&lt;750,"Low Risk",I1357&gt;=750,"Very Low Risk")</f>
        <v>Very Low Risk</v>
      </c>
    </row>
    <row r="1358" spans="1:18">
      <c r="A1358" t="s">
        <v>1390</v>
      </c>
      <c r="B1358">
        <v>47</v>
      </c>
      <c r="C1358" t="s">
        <v>22</v>
      </c>
      <c r="D1358" t="s">
        <v>37</v>
      </c>
      <c r="E1358" t="s">
        <v>27</v>
      </c>
      <c r="F1358" t="s">
        <v>45</v>
      </c>
      <c r="G1358">
        <v>404573.41</v>
      </c>
      <c r="H1358">
        <v>179933.61</v>
      </c>
      <c r="I1358">
        <v>662</v>
      </c>
      <c r="J1358">
        <v>153108.49</v>
      </c>
      <c r="K1358" t="s">
        <v>38</v>
      </c>
      <c r="L1358">
        <v>14</v>
      </c>
      <c r="M1358" s="1">
        <v>43579</v>
      </c>
      <c r="N1358" t="s">
        <v>20</v>
      </c>
      <c r="O1358" t="str" cm="1">
        <f t="array" ref="O1358">_xlfn.IFS(L1358&lt;=15, "Low Engagement", L1358&lt;=35, "Active", L1358&lt;=60, "Highly Active", L1358&gt;60, "Power User")</f>
        <v>Low Engagement</v>
      </c>
      <c r="P1358" t="str" cm="1">
        <f t="array" ref="P1358">_xlfn.IFS(B1358&lt;=25,"Youth",B1358&lt;=35,"Young Adult",B1358&lt;=50,"Adult",B1358&lt;=70,"Senior")</f>
        <v>Adult</v>
      </c>
      <c r="Q1358" t="str" cm="1">
        <f t="array" ref="Q1358">_xlfn.IFS(G1358&lt;10000,"Low Value",G1358&lt;=50000,"Mid Value",G1358&lt;=150000,"High Value",G1358&gt;150000,"Premium")</f>
        <v>Premium</v>
      </c>
      <c r="R1358" t="str" cm="1">
        <f t="array" ref="R1358">_xlfn.IFS(I1358&lt;500,"High Risk",I1358&lt;650,"Medium Risk",I1358&lt;750,"Low Risk",I1358&gt;=750,"Very Low Risk")</f>
        <v>Low Risk</v>
      </c>
    </row>
    <row r="1359" spans="1:18">
      <c r="A1359" t="s">
        <v>1391</v>
      </c>
      <c r="B1359">
        <v>40</v>
      </c>
      <c r="C1359" t="s">
        <v>15</v>
      </c>
      <c r="D1359" t="s">
        <v>23</v>
      </c>
      <c r="E1359" t="s">
        <v>17</v>
      </c>
      <c r="F1359" t="s">
        <v>18</v>
      </c>
      <c r="G1359">
        <v>23556.48</v>
      </c>
      <c r="H1359">
        <v>258579.55</v>
      </c>
      <c r="I1359">
        <v>671</v>
      </c>
      <c r="J1359">
        <v>104681.69</v>
      </c>
      <c r="K1359" t="s">
        <v>19</v>
      </c>
      <c r="L1359">
        <v>46</v>
      </c>
      <c r="M1359" s="1">
        <v>44993</v>
      </c>
      <c r="N1359" t="s">
        <v>20</v>
      </c>
      <c r="O1359" t="str" cm="1">
        <f t="array" ref="O1359">_xlfn.IFS(L1359&lt;=15, "Low Engagement", L1359&lt;=35, "Active", L1359&lt;=60, "Highly Active", L1359&gt;60, "Power User")</f>
        <v>Highly Active</v>
      </c>
      <c r="P1359" t="str" cm="1">
        <f t="array" ref="P1359">_xlfn.IFS(B1359&lt;=25,"Youth",B1359&lt;=35,"Young Adult",B1359&lt;=50,"Adult",B1359&lt;=70,"Senior")</f>
        <v>Adult</v>
      </c>
      <c r="Q1359" t="str" cm="1">
        <f t="array" ref="Q1359">_xlfn.IFS(G1359&lt;10000,"Low Value",G1359&lt;=50000,"Mid Value",G1359&lt;=150000,"High Value",G1359&gt;150000,"Premium")</f>
        <v>Mid Value</v>
      </c>
      <c r="R1359" t="str" cm="1">
        <f t="array" ref="R1359">_xlfn.IFS(I1359&lt;500,"High Risk",I1359&lt;650,"Medium Risk",I1359&lt;750,"Low Risk",I1359&gt;=750,"Very Low Risk")</f>
        <v>Low Risk</v>
      </c>
    </row>
    <row r="1360" spans="1:18">
      <c r="A1360" t="s">
        <v>1392</v>
      </c>
      <c r="B1360">
        <v>68</v>
      </c>
      <c r="C1360" t="s">
        <v>15</v>
      </c>
      <c r="D1360" t="s">
        <v>37</v>
      </c>
      <c r="E1360" t="s">
        <v>27</v>
      </c>
      <c r="F1360" t="s">
        <v>33</v>
      </c>
      <c r="G1360">
        <v>78631.08</v>
      </c>
      <c r="H1360">
        <v>116082.26</v>
      </c>
      <c r="I1360">
        <v>335</v>
      </c>
      <c r="J1360">
        <v>41735.050000000003</v>
      </c>
      <c r="K1360" t="s">
        <v>19</v>
      </c>
      <c r="L1360">
        <v>23</v>
      </c>
      <c r="M1360" s="1">
        <v>43642</v>
      </c>
      <c r="N1360" t="s">
        <v>35</v>
      </c>
      <c r="O1360" t="str" cm="1">
        <f t="array" ref="O1360">_xlfn.IFS(L1360&lt;=15, "Low Engagement", L1360&lt;=35, "Active", L1360&lt;=60, "Highly Active", L1360&gt;60, "Power User")</f>
        <v>Active</v>
      </c>
      <c r="P1360" t="str" cm="1">
        <f t="array" ref="P1360">_xlfn.IFS(B1360&lt;=25,"Youth",B1360&lt;=35,"Young Adult",B1360&lt;=50,"Adult",B1360&lt;=70,"Senior")</f>
        <v>Senior</v>
      </c>
      <c r="Q1360" t="str" cm="1">
        <f t="array" ref="Q1360">_xlfn.IFS(G1360&lt;10000,"Low Value",G1360&lt;=50000,"Mid Value",G1360&lt;=150000,"High Value",G1360&gt;150000,"Premium")</f>
        <v>High Value</v>
      </c>
      <c r="R1360" t="str" cm="1">
        <f t="array" ref="R1360">_xlfn.IFS(I1360&lt;500,"High Risk",I1360&lt;650,"Medium Risk",I1360&lt;750,"Low Risk",I1360&gt;=750,"Very Low Risk")</f>
        <v>High Risk</v>
      </c>
    </row>
    <row r="1361" spans="1:18">
      <c r="A1361" t="s">
        <v>1393</v>
      </c>
      <c r="B1361">
        <v>36</v>
      </c>
      <c r="C1361" t="s">
        <v>22</v>
      </c>
      <c r="D1361" t="s">
        <v>29</v>
      </c>
      <c r="E1361" t="s">
        <v>27</v>
      </c>
      <c r="F1361" t="s">
        <v>33</v>
      </c>
      <c r="G1361">
        <v>60160.52</v>
      </c>
      <c r="H1361">
        <v>113334.49</v>
      </c>
      <c r="I1361">
        <v>602</v>
      </c>
      <c r="J1361">
        <v>166509.54</v>
      </c>
      <c r="K1361" t="s">
        <v>38</v>
      </c>
      <c r="L1361">
        <v>13</v>
      </c>
      <c r="M1361" s="1">
        <v>44714</v>
      </c>
      <c r="N1361" t="s">
        <v>20</v>
      </c>
      <c r="O1361" t="str" cm="1">
        <f t="array" ref="O1361">_xlfn.IFS(L1361&lt;=15, "Low Engagement", L1361&lt;=35, "Active", L1361&lt;=60, "Highly Active", L1361&gt;60, "Power User")</f>
        <v>Low Engagement</v>
      </c>
      <c r="P1361" t="str" cm="1">
        <f t="array" ref="P1361">_xlfn.IFS(B1361&lt;=25,"Youth",B1361&lt;=35,"Young Adult",B1361&lt;=50,"Adult",B1361&lt;=70,"Senior")</f>
        <v>Adult</v>
      </c>
      <c r="Q1361" t="str" cm="1">
        <f t="array" ref="Q1361">_xlfn.IFS(G1361&lt;10000,"Low Value",G1361&lt;=50000,"Mid Value",G1361&lt;=150000,"High Value",G1361&gt;150000,"Premium")</f>
        <v>High Value</v>
      </c>
      <c r="R1361" t="str" cm="1">
        <f t="array" ref="R1361">_xlfn.IFS(I1361&lt;500,"High Risk",I1361&lt;650,"Medium Risk",I1361&lt;750,"Low Risk",I1361&gt;=750,"Very Low Risk")</f>
        <v>Medium Risk</v>
      </c>
    </row>
    <row r="1362" spans="1:18">
      <c r="A1362" t="s">
        <v>1394</v>
      </c>
      <c r="B1362">
        <v>49</v>
      </c>
      <c r="C1362" t="s">
        <v>15</v>
      </c>
      <c r="D1362" t="s">
        <v>29</v>
      </c>
      <c r="E1362" t="s">
        <v>27</v>
      </c>
      <c r="F1362" t="s">
        <v>33</v>
      </c>
      <c r="G1362">
        <v>125896</v>
      </c>
      <c r="H1362">
        <v>91507.25</v>
      </c>
      <c r="I1362">
        <v>737</v>
      </c>
      <c r="J1362">
        <v>266997.32</v>
      </c>
      <c r="K1362" t="s">
        <v>38</v>
      </c>
      <c r="L1362">
        <v>16</v>
      </c>
      <c r="M1362" s="1">
        <v>44721</v>
      </c>
      <c r="N1362" t="s">
        <v>20</v>
      </c>
      <c r="O1362" t="str" cm="1">
        <f t="array" ref="O1362">_xlfn.IFS(L1362&lt;=15, "Low Engagement", L1362&lt;=35, "Active", L1362&lt;=60, "Highly Active", L1362&gt;60, "Power User")</f>
        <v>Active</v>
      </c>
      <c r="P1362" t="str" cm="1">
        <f t="array" ref="P1362">_xlfn.IFS(B1362&lt;=25,"Youth",B1362&lt;=35,"Young Adult",B1362&lt;=50,"Adult",B1362&lt;=70,"Senior")</f>
        <v>Adult</v>
      </c>
      <c r="Q1362" t="str" cm="1">
        <f t="array" ref="Q1362">_xlfn.IFS(G1362&lt;10000,"Low Value",G1362&lt;=50000,"Mid Value",G1362&lt;=150000,"High Value",G1362&gt;150000,"Premium")</f>
        <v>High Value</v>
      </c>
      <c r="R1362" t="str" cm="1">
        <f t="array" ref="R1362">_xlfn.IFS(I1362&lt;500,"High Risk",I1362&lt;650,"Medium Risk",I1362&lt;750,"Low Risk",I1362&gt;=750,"Very Low Risk")</f>
        <v>Low Risk</v>
      </c>
    </row>
    <row r="1363" spans="1:18">
      <c r="A1363" t="s">
        <v>1395</v>
      </c>
      <c r="B1363">
        <v>47</v>
      </c>
      <c r="C1363" t="s">
        <v>15</v>
      </c>
      <c r="D1363" t="s">
        <v>41</v>
      </c>
      <c r="E1363" t="s">
        <v>17</v>
      </c>
      <c r="F1363" t="s">
        <v>45</v>
      </c>
      <c r="G1363">
        <v>60172</v>
      </c>
      <c r="H1363">
        <v>298368.65999999997</v>
      </c>
      <c r="I1363">
        <v>331</v>
      </c>
      <c r="J1363">
        <v>45072.61</v>
      </c>
      <c r="K1363" t="s">
        <v>25</v>
      </c>
      <c r="L1363">
        <v>30</v>
      </c>
      <c r="M1363" s="1">
        <v>44381</v>
      </c>
      <c r="N1363" t="s">
        <v>20</v>
      </c>
      <c r="O1363" t="str" cm="1">
        <f t="array" ref="O1363">_xlfn.IFS(L1363&lt;=15, "Low Engagement", L1363&lt;=35, "Active", L1363&lt;=60, "Highly Active", L1363&gt;60, "Power User")</f>
        <v>Active</v>
      </c>
      <c r="P1363" t="str" cm="1">
        <f t="array" ref="P1363">_xlfn.IFS(B1363&lt;=25,"Youth",B1363&lt;=35,"Young Adult",B1363&lt;=50,"Adult",B1363&lt;=70,"Senior")</f>
        <v>Adult</v>
      </c>
      <c r="Q1363" t="str" cm="1">
        <f t="array" ref="Q1363">_xlfn.IFS(G1363&lt;10000,"Low Value",G1363&lt;=50000,"Mid Value",G1363&lt;=150000,"High Value",G1363&gt;150000,"Premium")</f>
        <v>High Value</v>
      </c>
      <c r="R1363" t="str" cm="1">
        <f t="array" ref="R1363">_xlfn.IFS(I1363&lt;500,"High Risk",I1363&lt;650,"Medium Risk",I1363&lt;750,"Low Risk",I1363&gt;=750,"Very Low Risk")</f>
        <v>High Risk</v>
      </c>
    </row>
    <row r="1364" spans="1:18">
      <c r="A1364" t="s">
        <v>1396</v>
      </c>
      <c r="B1364">
        <v>46</v>
      </c>
      <c r="C1364" t="s">
        <v>15</v>
      </c>
      <c r="D1364" t="s">
        <v>16</v>
      </c>
      <c r="E1364" t="s">
        <v>47</v>
      </c>
      <c r="F1364" t="s">
        <v>33</v>
      </c>
      <c r="G1364">
        <v>44137.98</v>
      </c>
      <c r="H1364">
        <v>7779.23</v>
      </c>
      <c r="I1364">
        <v>485</v>
      </c>
      <c r="J1364">
        <v>46917.32</v>
      </c>
      <c r="K1364" t="s">
        <v>19</v>
      </c>
      <c r="L1364">
        <v>40</v>
      </c>
      <c r="M1364" s="1">
        <v>44308</v>
      </c>
      <c r="N1364" t="s">
        <v>20</v>
      </c>
      <c r="O1364" t="str" cm="1">
        <f t="array" ref="O1364">_xlfn.IFS(L1364&lt;=15, "Low Engagement", L1364&lt;=35, "Active", L1364&lt;=60, "Highly Active", L1364&gt;60, "Power User")</f>
        <v>Highly Active</v>
      </c>
      <c r="P1364" t="str" cm="1">
        <f t="array" ref="P1364">_xlfn.IFS(B1364&lt;=25,"Youth",B1364&lt;=35,"Young Adult",B1364&lt;=50,"Adult",B1364&lt;=70,"Senior")</f>
        <v>Adult</v>
      </c>
      <c r="Q1364" t="str" cm="1">
        <f t="array" ref="Q1364">_xlfn.IFS(G1364&lt;10000,"Low Value",G1364&lt;=50000,"Mid Value",G1364&lt;=150000,"High Value",G1364&gt;150000,"Premium")</f>
        <v>Mid Value</v>
      </c>
      <c r="R1364" t="str" cm="1">
        <f t="array" ref="R1364">_xlfn.IFS(I1364&lt;500,"High Risk",I1364&lt;650,"Medium Risk",I1364&lt;750,"Low Risk",I1364&gt;=750,"Very Low Risk")</f>
        <v>High Risk</v>
      </c>
    </row>
    <row r="1365" spans="1:18">
      <c r="A1365" t="s">
        <v>1397</v>
      </c>
      <c r="B1365">
        <v>66</v>
      </c>
      <c r="C1365" t="s">
        <v>22</v>
      </c>
      <c r="D1365" t="s">
        <v>29</v>
      </c>
      <c r="E1365" t="s">
        <v>47</v>
      </c>
      <c r="F1365" t="s">
        <v>33</v>
      </c>
      <c r="G1365">
        <v>31360.39</v>
      </c>
      <c r="H1365">
        <v>19755.38</v>
      </c>
      <c r="I1365">
        <v>473</v>
      </c>
      <c r="J1365">
        <v>35140.42</v>
      </c>
      <c r="K1365" t="s">
        <v>25</v>
      </c>
      <c r="L1365">
        <v>8</v>
      </c>
      <c r="M1365" s="1">
        <v>44455</v>
      </c>
      <c r="N1365" t="s">
        <v>20</v>
      </c>
      <c r="O1365" t="str" cm="1">
        <f t="array" ref="O1365">_xlfn.IFS(L1365&lt;=15, "Low Engagement", L1365&lt;=35, "Active", L1365&lt;=60, "Highly Active", L1365&gt;60, "Power User")</f>
        <v>Low Engagement</v>
      </c>
      <c r="P1365" t="str" cm="1">
        <f t="array" ref="P1365">_xlfn.IFS(B1365&lt;=25,"Youth",B1365&lt;=35,"Young Adult",B1365&lt;=50,"Adult",B1365&lt;=70,"Senior")</f>
        <v>Senior</v>
      </c>
      <c r="Q1365" t="str" cm="1">
        <f t="array" ref="Q1365">_xlfn.IFS(G1365&lt;10000,"Low Value",G1365&lt;=50000,"Mid Value",G1365&lt;=150000,"High Value",G1365&gt;150000,"Premium")</f>
        <v>Mid Value</v>
      </c>
      <c r="R1365" t="str" cm="1">
        <f t="array" ref="R1365">_xlfn.IFS(I1365&lt;500,"High Risk",I1365&lt;650,"Medium Risk",I1365&lt;750,"Low Risk",I1365&gt;=750,"Very Low Risk")</f>
        <v>High Risk</v>
      </c>
    </row>
    <row r="1366" spans="1:18">
      <c r="A1366" t="s">
        <v>1398</v>
      </c>
      <c r="B1366">
        <v>62</v>
      </c>
      <c r="C1366" t="s">
        <v>15</v>
      </c>
      <c r="D1366" t="s">
        <v>29</v>
      </c>
      <c r="E1366" t="s">
        <v>17</v>
      </c>
      <c r="F1366" t="s">
        <v>31</v>
      </c>
      <c r="G1366">
        <v>172541.86</v>
      </c>
      <c r="H1366">
        <v>210870.85</v>
      </c>
      <c r="I1366">
        <v>549</v>
      </c>
      <c r="J1366">
        <v>87956.64</v>
      </c>
      <c r="K1366" t="s">
        <v>25</v>
      </c>
      <c r="L1366">
        <v>17</v>
      </c>
      <c r="M1366" s="1">
        <v>44747</v>
      </c>
      <c r="N1366" t="s">
        <v>20</v>
      </c>
      <c r="O1366" t="str" cm="1">
        <f t="array" ref="O1366">_xlfn.IFS(L1366&lt;=15, "Low Engagement", L1366&lt;=35, "Active", L1366&lt;=60, "Highly Active", L1366&gt;60, "Power User")</f>
        <v>Active</v>
      </c>
      <c r="P1366" t="str" cm="1">
        <f t="array" ref="P1366">_xlfn.IFS(B1366&lt;=25,"Youth",B1366&lt;=35,"Young Adult",B1366&lt;=50,"Adult",B1366&lt;=70,"Senior")</f>
        <v>Senior</v>
      </c>
      <c r="Q1366" t="str" cm="1">
        <f t="array" ref="Q1366">_xlfn.IFS(G1366&lt;10000,"Low Value",G1366&lt;=50000,"Mid Value",G1366&lt;=150000,"High Value",G1366&gt;150000,"Premium")</f>
        <v>Premium</v>
      </c>
      <c r="R1366" t="str" cm="1">
        <f t="array" ref="R1366">_xlfn.IFS(I1366&lt;500,"High Risk",I1366&lt;650,"Medium Risk",I1366&lt;750,"Low Risk",I1366&gt;=750,"Very Low Risk")</f>
        <v>Medium Risk</v>
      </c>
    </row>
    <row r="1367" spans="1:18">
      <c r="A1367" t="s">
        <v>1399</v>
      </c>
      <c r="B1367">
        <v>46</v>
      </c>
      <c r="C1367" t="s">
        <v>22</v>
      </c>
      <c r="D1367" t="s">
        <v>23</v>
      </c>
      <c r="E1367" t="s">
        <v>24</v>
      </c>
      <c r="F1367" t="s">
        <v>18</v>
      </c>
      <c r="G1367">
        <v>47286.84</v>
      </c>
      <c r="H1367">
        <v>18686.599999999999</v>
      </c>
      <c r="I1367">
        <v>578</v>
      </c>
      <c r="J1367">
        <v>107421.96</v>
      </c>
      <c r="K1367" t="s">
        <v>19</v>
      </c>
      <c r="L1367">
        <v>30</v>
      </c>
      <c r="M1367" s="1">
        <v>45013</v>
      </c>
      <c r="N1367" t="s">
        <v>20</v>
      </c>
      <c r="O1367" t="str" cm="1">
        <f t="array" ref="O1367">_xlfn.IFS(L1367&lt;=15, "Low Engagement", L1367&lt;=35, "Active", L1367&lt;=60, "Highly Active", L1367&gt;60, "Power User")</f>
        <v>Active</v>
      </c>
      <c r="P1367" t="str" cm="1">
        <f t="array" ref="P1367">_xlfn.IFS(B1367&lt;=25,"Youth",B1367&lt;=35,"Young Adult",B1367&lt;=50,"Adult",B1367&lt;=70,"Senior")</f>
        <v>Adult</v>
      </c>
      <c r="Q1367" t="str" cm="1">
        <f t="array" ref="Q1367">_xlfn.IFS(G1367&lt;10000,"Low Value",G1367&lt;=50000,"Mid Value",G1367&lt;=150000,"High Value",G1367&gt;150000,"Premium")</f>
        <v>Mid Value</v>
      </c>
      <c r="R1367" t="str" cm="1">
        <f t="array" ref="R1367">_xlfn.IFS(I1367&lt;500,"High Risk",I1367&lt;650,"Medium Risk",I1367&lt;750,"Low Risk",I1367&gt;=750,"Very Low Risk")</f>
        <v>Medium Risk</v>
      </c>
    </row>
    <row r="1368" spans="1:18">
      <c r="A1368" t="s">
        <v>1400</v>
      </c>
      <c r="B1368">
        <v>47</v>
      </c>
      <c r="C1368" t="s">
        <v>15</v>
      </c>
      <c r="D1368" t="s">
        <v>37</v>
      </c>
      <c r="E1368" t="s">
        <v>17</v>
      </c>
      <c r="F1368" t="s">
        <v>33</v>
      </c>
      <c r="G1368">
        <v>66590.81</v>
      </c>
      <c r="H1368">
        <v>238456.98</v>
      </c>
      <c r="I1368">
        <v>301</v>
      </c>
      <c r="J1368">
        <v>38170.620000000003</v>
      </c>
      <c r="K1368" t="s">
        <v>19</v>
      </c>
      <c r="L1368">
        <v>17</v>
      </c>
      <c r="M1368" s="1">
        <v>43506</v>
      </c>
      <c r="N1368" t="s">
        <v>35</v>
      </c>
      <c r="O1368" t="str" cm="1">
        <f t="array" ref="O1368">_xlfn.IFS(L1368&lt;=15, "Low Engagement", L1368&lt;=35, "Active", L1368&lt;=60, "Highly Active", L1368&gt;60, "Power User")</f>
        <v>Active</v>
      </c>
      <c r="P1368" t="str" cm="1">
        <f t="array" ref="P1368">_xlfn.IFS(B1368&lt;=25,"Youth",B1368&lt;=35,"Young Adult",B1368&lt;=50,"Adult",B1368&lt;=70,"Senior")</f>
        <v>Adult</v>
      </c>
      <c r="Q1368" t="str" cm="1">
        <f t="array" ref="Q1368">_xlfn.IFS(G1368&lt;10000,"Low Value",G1368&lt;=50000,"Mid Value",G1368&lt;=150000,"High Value",G1368&gt;150000,"Premium")</f>
        <v>High Value</v>
      </c>
      <c r="R1368" t="str" cm="1">
        <f t="array" ref="R1368">_xlfn.IFS(I1368&lt;500,"High Risk",I1368&lt;650,"Medium Risk",I1368&lt;750,"Low Risk",I1368&gt;=750,"Very Low Risk")</f>
        <v>High Risk</v>
      </c>
    </row>
    <row r="1369" spans="1:18">
      <c r="A1369" t="s">
        <v>1401</v>
      </c>
      <c r="B1369">
        <v>33</v>
      </c>
      <c r="C1369" t="s">
        <v>22</v>
      </c>
      <c r="D1369" t="s">
        <v>23</v>
      </c>
      <c r="E1369" t="s">
        <v>17</v>
      </c>
      <c r="F1369" t="s">
        <v>33</v>
      </c>
      <c r="G1369">
        <v>72927.59</v>
      </c>
      <c r="H1369">
        <v>200277.22</v>
      </c>
      <c r="I1369">
        <v>493</v>
      </c>
      <c r="J1369">
        <v>44900.14</v>
      </c>
      <c r="K1369" t="s">
        <v>19</v>
      </c>
      <c r="L1369">
        <v>35</v>
      </c>
      <c r="M1369" s="1">
        <v>43971</v>
      </c>
      <c r="N1369" t="s">
        <v>35</v>
      </c>
      <c r="O1369" t="str" cm="1">
        <f t="array" ref="O1369">_xlfn.IFS(L1369&lt;=15, "Low Engagement", L1369&lt;=35, "Active", L1369&lt;=60, "Highly Active", L1369&gt;60, "Power User")</f>
        <v>Active</v>
      </c>
      <c r="P1369" t="str" cm="1">
        <f t="array" ref="P1369">_xlfn.IFS(B1369&lt;=25,"Youth",B1369&lt;=35,"Young Adult",B1369&lt;=50,"Adult",B1369&lt;=70,"Senior")</f>
        <v>Young Adult</v>
      </c>
      <c r="Q1369" t="str" cm="1">
        <f t="array" ref="Q1369">_xlfn.IFS(G1369&lt;10000,"Low Value",G1369&lt;=50000,"Mid Value",G1369&lt;=150000,"High Value",G1369&gt;150000,"Premium")</f>
        <v>High Value</v>
      </c>
      <c r="R1369" t="str" cm="1">
        <f t="array" ref="R1369">_xlfn.IFS(I1369&lt;500,"High Risk",I1369&lt;650,"Medium Risk",I1369&lt;750,"Low Risk",I1369&gt;=750,"Very Low Risk")</f>
        <v>High Risk</v>
      </c>
    </row>
    <row r="1370" spans="1:18">
      <c r="A1370" t="s">
        <v>1402</v>
      </c>
      <c r="B1370">
        <v>57</v>
      </c>
      <c r="C1370" t="s">
        <v>15</v>
      </c>
      <c r="D1370" t="s">
        <v>41</v>
      </c>
      <c r="E1370" t="s">
        <v>17</v>
      </c>
      <c r="F1370" t="s">
        <v>31</v>
      </c>
      <c r="G1370">
        <v>194525.29</v>
      </c>
      <c r="H1370">
        <v>52707.45</v>
      </c>
      <c r="I1370">
        <v>465</v>
      </c>
      <c r="J1370">
        <v>34129.42</v>
      </c>
      <c r="K1370" t="s">
        <v>25</v>
      </c>
      <c r="L1370">
        <v>1</v>
      </c>
      <c r="M1370" s="1">
        <v>43336</v>
      </c>
      <c r="N1370" t="s">
        <v>20</v>
      </c>
      <c r="O1370" t="str" cm="1">
        <f t="array" ref="O1370">_xlfn.IFS(L1370&lt;=15, "Low Engagement", L1370&lt;=35, "Active", L1370&lt;=60, "Highly Active", L1370&gt;60, "Power User")</f>
        <v>Low Engagement</v>
      </c>
      <c r="P1370" t="str" cm="1">
        <f t="array" ref="P1370">_xlfn.IFS(B1370&lt;=25,"Youth",B1370&lt;=35,"Young Adult",B1370&lt;=50,"Adult",B1370&lt;=70,"Senior")</f>
        <v>Senior</v>
      </c>
      <c r="Q1370" t="str" cm="1">
        <f t="array" ref="Q1370">_xlfn.IFS(G1370&lt;10000,"Low Value",G1370&lt;=50000,"Mid Value",G1370&lt;=150000,"High Value",G1370&gt;150000,"Premium")</f>
        <v>Premium</v>
      </c>
      <c r="R1370" t="str" cm="1">
        <f t="array" ref="R1370">_xlfn.IFS(I1370&lt;500,"High Risk",I1370&lt;650,"Medium Risk",I1370&lt;750,"Low Risk",I1370&gt;=750,"Very Low Risk")</f>
        <v>High Risk</v>
      </c>
    </row>
    <row r="1371" spans="1:18">
      <c r="A1371" t="s">
        <v>1403</v>
      </c>
      <c r="B1371">
        <v>36</v>
      </c>
      <c r="C1371" t="s">
        <v>22</v>
      </c>
      <c r="D1371" t="s">
        <v>37</v>
      </c>
      <c r="E1371" t="s">
        <v>27</v>
      </c>
      <c r="F1371" t="s">
        <v>18</v>
      </c>
      <c r="G1371">
        <v>85176.47</v>
      </c>
      <c r="H1371">
        <v>93534.7</v>
      </c>
      <c r="I1371">
        <v>409</v>
      </c>
      <c r="J1371">
        <v>22768.560000000001</v>
      </c>
      <c r="K1371" t="s">
        <v>19</v>
      </c>
      <c r="L1371">
        <v>49</v>
      </c>
      <c r="M1371" s="1">
        <v>44216</v>
      </c>
      <c r="N1371" t="s">
        <v>20</v>
      </c>
      <c r="O1371" t="str" cm="1">
        <f t="array" ref="O1371">_xlfn.IFS(L1371&lt;=15, "Low Engagement", L1371&lt;=35, "Active", L1371&lt;=60, "Highly Active", L1371&gt;60, "Power User")</f>
        <v>Highly Active</v>
      </c>
      <c r="P1371" t="str" cm="1">
        <f t="array" ref="P1371">_xlfn.IFS(B1371&lt;=25,"Youth",B1371&lt;=35,"Young Adult",B1371&lt;=50,"Adult",B1371&lt;=70,"Senior")</f>
        <v>Adult</v>
      </c>
      <c r="Q1371" t="str" cm="1">
        <f t="array" ref="Q1371">_xlfn.IFS(G1371&lt;10000,"Low Value",G1371&lt;=50000,"Mid Value",G1371&lt;=150000,"High Value",G1371&gt;150000,"Premium")</f>
        <v>High Value</v>
      </c>
      <c r="R1371" t="str" cm="1">
        <f t="array" ref="R1371">_xlfn.IFS(I1371&lt;500,"High Risk",I1371&lt;650,"Medium Risk",I1371&lt;750,"Low Risk",I1371&gt;=750,"Very Low Risk")</f>
        <v>High Risk</v>
      </c>
    </row>
    <row r="1372" spans="1:18">
      <c r="A1372" t="s">
        <v>1404</v>
      </c>
      <c r="B1372">
        <v>35</v>
      </c>
      <c r="C1372" t="s">
        <v>22</v>
      </c>
      <c r="D1372" t="s">
        <v>23</v>
      </c>
      <c r="E1372" t="s">
        <v>47</v>
      </c>
      <c r="F1372" t="s">
        <v>31</v>
      </c>
      <c r="G1372">
        <v>142741.91</v>
      </c>
      <c r="H1372">
        <v>8471.0400000000009</v>
      </c>
      <c r="I1372">
        <v>679</v>
      </c>
      <c r="J1372">
        <v>179440.43</v>
      </c>
      <c r="K1372" t="s">
        <v>38</v>
      </c>
      <c r="L1372">
        <v>58</v>
      </c>
      <c r="M1372" s="1">
        <v>43561</v>
      </c>
      <c r="N1372" t="s">
        <v>20</v>
      </c>
      <c r="O1372" t="str" cm="1">
        <f t="array" ref="O1372">_xlfn.IFS(L1372&lt;=15, "Low Engagement", L1372&lt;=35, "Active", L1372&lt;=60, "Highly Active", L1372&gt;60, "Power User")</f>
        <v>Highly Active</v>
      </c>
      <c r="P1372" t="str" cm="1">
        <f t="array" ref="P1372">_xlfn.IFS(B1372&lt;=25,"Youth",B1372&lt;=35,"Young Adult",B1372&lt;=50,"Adult",B1372&lt;=70,"Senior")</f>
        <v>Young Adult</v>
      </c>
      <c r="Q1372" t="str" cm="1">
        <f t="array" ref="Q1372">_xlfn.IFS(G1372&lt;10000,"Low Value",G1372&lt;=50000,"Mid Value",G1372&lt;=150000,"High Value",G1372&gt;150000,"Premium")</f>
        <v>High Value</v>
      </c>
      <c r="R1372" t="str" cm="1">
        <f t="array" ref="R1372">_xlfn.IFS(I1372&lt;500,"High Risk",I1372&lt;650,"Medium Risk",I1372&lt;750,"Low Risk",I1372&gt;=750,"Very Low Risk")</f>
        <v>Low Risk</v>
      </c>
    </row>
    <row r="1373" spans="1:18">
      <c r="A1373" t="s">
        <v>1405</v>
      </c>
      <c r="B1373">
        <v>18</v>
      </c>
      <c r="C1373" t="s">
        <v>15</v>
      </c>
      <c r="D1373" t="s">
        <v>16</v>
      </c>
      <c r="E1373" t="s">
        <v>27</v>
      </c>
      <c r="F1373" t="s">
        <v>18</v>
      </c>
      <c r="G1373">
        <v>29757.42</v>
      </c>
      <c r="H1373">
        <v>179806.16</v>
      </c>
      <c r="I1373">
        <v>584</v>
      </c>
      <c r="J1373">
        <v>50942.27</v>
      </c>
      <c r="K1373" t="s">
        <v>25</v>
      </c>
      <c r="L1373">
        <v>24</v>
      </c>
      <c r="M1373" s="1">
        <v>44427</v>
      </c>
      <c r="N1373" t="s">
        <v>20</v>
      </c>
      <c r="O1373" t="str" cm="1">
        <f t="array" ref="O1373">_xlfn.IFS(L1373&lt;=15, "Low Engagement", L1373&lt;=35, "Active", L1373&lt;=60, "Highly Active", L1373&gt;60, "Power User")</f>
        <v>Active</v>
      </c>
      <c r="P1373" t="str" cm="1">
        <f t="array" ref="P1373">_xlfn.IFS(B1373&lt;=25,"Youth",B1373&lt;=35,"Young Adult",B1373&lt;=50,"Adult",B1373&lt;=70,"Senior")</f>
        <v>Youth</v>
      </c>
      <c r="Q1373" t="str" cm="1">
        <f t="array" ref="Q1373">_xlfn.IFS(G1373&lt;10000,"Low Value",G1373&lt;=50000,"Mid Value",G1373&lt;=150000,"High Value",G1373&gt;150000,"Premium")</f>
        <v>Mid Value</v>
      </c>
      <c r="R1373" t="str" cm="1">
        <f t="array" ref="R1373">_xlfn.IFS(I1373&lt;500,"High Risk",I1373&lt;650,"Medium Risk",I1373&lt;750,"Low Risk",I1373&gt;=750,"Very Low Risk")</f>
        <v>Medium Risk</v>
      </c>
    </row>
    <row r="1374" spans="1:18">
      <c r="A1374" t="s">
        <v>1406</v>
      </c>
      <c r="B1374">
        <v>31</v>
      </c>
      <c r="C1374" t="s">
        <v>22</v>
      </c>
      <c r="D1374" t="s">
        <v>29</v>
      </c>
      <c r="E1374" t="s">
        <v>27</v>
      </c>
      <c r="F1374" t="s">
        <v>33</v>
      </c>
      <c r="G1374">
        <v>33124.22</v>
      </c>
      <c r="H1374">
        <v>157435.6</v>
      </c>
      <c r="I1374">
        <v>720</v>
      </c>
      <c r="J1374">
        <v>80238.69</v>
      </c>
      <c r="K1374" t="s">
        <v>25</v>
      </c>
      <c r="L1374">
        <v>48</v>
      </c>
      <c r="M1374" s="1">
        <v>43406</v>
      </c>
      <c r="N1374" t="s">
        <v>20</v>
      </c>
      <c r="O1374" t="str" cm="1">
        <f t="array" ref="O1374">_xlfn.IFS(L1374&lt;=15, "Low Engagement", L1374&lt;=35, "Active", L1374&lt;=60, "Highly Active", L1374&gt;60, "Power User")</f>
        <v>Highly Active</v>
      </c>
      <c r="P1374" t="str" cm="1">
        <f t="array" ref="P1374">_xlfn.IFS(B1374&lt;=25,"Youth",B1374&lt;=35,"Young Adult",B1374&lt;=50,"Adult",B1374&lt;=70,"Senior")</f>
        <v>Young Adult</v>
      </c>
      <c r="Q1374" t="str" cm="1">
        <f t="array" ref="Q1374">_xlfn.IFS(G1374&lt;10000,"Low Value",G1374&lt;=50000,"Mid Value",G1374&lt;=150000,"High Value",G1374&gt;150000,"Premium")</f>
        <v>Mid Value</v>
      </c>
      <c r="R1374" t="str" cm="1">
        <f t="array" ref="R1374">_xlfn.IFS(I1374&lt;500,"High Risk",I1374&lt;650,"Medium Risk",I1374&lt;750,"Low Risk",I1374&gt;=750,"Very Low Risk")</f>
        <v>Low Risk</v>
      </c>
    </row>
    <row r="1375" spans="1:18">
      <c r="A1375" t="s">
        <v>1407</v>
      </c>
      <c r="B1375">
        <v>68</v>
      </c>
      <c r="C1375" t="s">
        <v>22</v>
      </c>
      <c r="D1375" t="s">
        <v>23</v>
      </c>
      <c r="E1375" t="s">
        <v>17</v>
      </c>
      <c r="F1375" t="s">
        <v>33</v>
      </c>
      <c r="G1375">
        <v>139000.71</v>
      </c>
      <c r="H1375">
        <v>232110.3</v>
      </c>
      <c r="I1375">
        <v>412</v>
      </c>
      <c r="J1375">
        <v>36641.230000000003</v>
      </c>
      <c r="K1375" t="s">
        <v>19</v>
      </c>
      <c r="L1375">
        <v>49</v>
      </c>
      <c r="M1375" s="1">
        <v>44961</v>
      </c>
      <c r="N1375" t="s">
        <v>20</v>
      </c>
      <c r="O1375" t="str" cm="1">
        <f t="array" ref="O1375">_xlfn.IFS(L1375&lt;=15, "Low Engagement", L1375&lt;=35, "Active", L1375&lt;=60, "Highly Active", L1375&gt;60, "Power User")</f>
        <v>Highly Active</v>
      </c>
      <c r="P1375" t="str" cm="1">
        <f t="array" ref="P1375">_xlfn.IFS(B1375&lt;=25,"Youth",B1375&lt;=35,"Young Adult",B1375&lt;=50,"Adult",B1375&lt;=70,"Senior")</f>
        <v>Senior</v>
      </c>
      <c r="Q1375" t="str" cm="1">
        <f t="array" ref="Q1375">_xlfn.IFS(G1375&lt;10000,"Low Value",G1375&lt;=50000,"Mid Value",G1375&lt;=150000,"High Value",G1375&gt;150000,"Premium")</f>
        <v>High Value</v>
      </c>
      <c r="R1375" t="str" cm="1">
        <f t="array" ref="R1375">_xlfn.IFS(I1375&lt;500,"High Risk",I1375&lt;650,"Medium Risk",I1375&lt;750,"Low Risk",I1375&gt;=750,"Very Low Risk")</f>
        <v>High Risk</v>
      </c>
    </row>
    <row r="1376" spans="1:18">
      <c r="A1376" t="s">
        <v>1408</v>
      </c>
      <c r="B1376">
        <v>64</v>
      </c>
      <c r="C1376" t="s">
        <v>22</v>
      </c>
      <c r="D1376" t="s">
        <v>41</v>
      </c>
      <c r="E1376" t="s">
        <v>27</v>
      </c>
      <c r="F1376" t="s">
        <v>18</v>
      </c>
      <c r="G1376">
        <v>42884.480000000003</v>
      </c>
      <c r="H1376">
        <v>140883.60999999999</v>
      </c>
      <c r="I1376">
        <v>527</v>
      </c>
      <c r="J1376">
        <v>179608.75</v>
      </c>
      <c r="K1376" t="s">
        <v>25</v>
      </c>
      <c r="L1376">
        <v>25</v>
      </c>
      <c r="M1376" s="1">
        <v>43645</v>
      </c>
      <c r="N1376" t="s">
        <v>20</v>
      </c>
      <c r="O1376" t="str" cm="1">
        <f t="array" ref="O1376">_xlfn.IFS(L1376&lt;=15, "Low Engagement", L1376&lt;=35, "Active", L1376&lt;=60, "Highly Active", L1376&gt;60, "Power User")</f>
        <v>Active</v>
      </c>
      <c r="P1376" t="str" cm="1">
        <f t="array" ref="P1376">_xlfn.IFS(B1376&lt;=25,"Youth",B1376&lt;=35,"Young Adult",B1376&lt;=50,"Adult",B1376&lt;=70,"Senior")</f>
        <v>Senior</v>
      </c>
      <c r="Q1376" t="str" cm="1">
        <f t="array" ref="Q1376">_xlfn.IFS(G1376&lt;10000,"Low Value",G1376&lt;=50000,"Mid Value",G1376&lt;=150000,"High Value",G1376&gt;150000,"Premium")</f>
        <v>Mid Value</v>
      </c>
      <c r="R1376" t="str" cm="1">
        <f t="array" ref="R1376">_xlfn.IFS(I1376&lt;500,"High Risk",I1376&lt;650,"Medium Risk",I1376&lt;750,"Low Risk",I1376&gt;=750,"Very Low Risk")</f>
        <v>Medium Risk</v>
      </c>
    </row>
    <row r="1377" spans="1:18">
      <c r="A1377" t="s">
        <v>1409</v>
      </c>
      <c r="B1377">
        <v>67</v>
      </c>
      <c r="C1377" t="s">
        <v>22</v>
      </c>
      <c r="D1377" t="s">
        <v>23</v>
      </c>
      <c r="E1377" t="s">
        <v>27</v>
      </c>
      <c r="F1377" t="s">
        <v>45</v>
      </c>
      <c r="G1377">
        <v>175440.11</v>
      </c>
      <c r="H1377">
        <v>116197.4</v>
      </c>
      <c r="I1377">
        <v>770</v>
      </c>
      <c r="J1377">
        <v>340594.23</v>
      </c>
      <c r="K1377" t="s">
        <v>38</v>
      </c>
      <c r="L1377">
        <v>2</v>
      </c>
      <c r="M1377" s="1">
        <v>44793</v>
      </c>
      <c r="N1377" t="s">
        <v>20</v>
      </c>
      <c r="O1377" t="str" cm="1">
        <f t="array" ref="O1377">_xlfn.IFS(L1377&lt;=15, "Low Engagement", L1377&lt;=35, "Active", L1377&lt;=60, "Highly Active", L1377&gt;60, "Power User")</f>
        <v>Low Engagement</v>
      </c>
      <c r="P1377" t="str" cm="1">
        <f t="array" ref="P1377">_xlfn.IFS(B1377&lt;=25,"Youth",B1377&lt;=35,"Young Adult",B1377&lt;=50,"Adult",B1377&lt;=70,"Senior")</f>
        <v>Senior</v>
      </c>
      <c r="Q1377" t="str" cm="1">
        <f t="array" ref="Q1377">_xlfn.IFS(G1377&lt;10000,"Low Value",G1377&lt;=50000,"Mid Value",G1377&lt;=150000,"High Value",G1377&gt;150000,"Premium")</f>
        <v>Premium</v>
      </c>
      <c r="R1377" t="str" cm="1">
        <f t="array" ref="R1377">_xlfn.IFS(I1377&lt;500,"High Risk",I1377&lt;650,"Medium Risk",I1377&lt;750,"Low Risk",I1377&gt;=750,"Very Low Risk")</f>
        <v>Very Low Risk</v>
      </c>
    </row>
    <row r="1378" spans="1:18">
      <c r="A1378" t="s">
        <v>1410</v>
      </c>
      <c r="B1378">
        <v>19</v>
      </c>
      <c r="C1378" t="s">
        <v>22</v>
      </c>
      <c r="D1378" t="s">
        <v>23</v>
      </c>
      <c r="E1378" t="s">
        <v>17</v>
      </c>
      <c r="F1378" t="s">
        <v>18</v>
      </c>
      <c r="G1378">
        <v>47621.16</v>
      </c>
      <c r="H1378">
        <v>61991.9</v>
      </c>
      <c r="I1378">
        <v>827</v>
      </c>
      <c r="J1378">
        <v>237803.15</v>
      </c>
      <c r="K1378" t="s">
        <v>25</v>
      </c>
      <c r="L1378">
        <v>25</v>
      </c>
      <c r="M1378" s="1">
        <v>43392</v>
      </c>
      <c r="N1378" t="s">
        <v>20</v>
      </c>
      <c r="O1378" t="str" cm="1">
        <f t="array" ref="O1378">_xlfn.IFS(L1378&lt;=15, "Low Engagement", L1378&lt;=35, "Active", L1378&lt;=60, "Highly Active", L1378&gt;60, "Power User")</f>
        <v>Active</v>
      </c>
      <c r="P1378" t="str" cm="1">
        <f t="array" ref="P1378">_xlfn.IFS(B1378&lt;=25,"Youth",B1378&lt;=35,"Young Adult",B1378&lt;=50,"Adult",B1378&lt;=70,"Senior")</f>
        <v>Youth</v>
      </c>
      <c r="Q1378" t="str" cm="1">
        <f t="array" ref="Q1378">_xlfn.IFS(G1378&lt;10000,"Low Value",G1378&lt;=50000,"Mid Value",G1378&lt;=150000,"High Value",G1378&gt;150000,"Premium")</f>
        <v>Mid Value</v>
      </c>
      <c r="R1378" t="str" cm="1">
        <f t="array" ref="R1378">_xlfn.IFS(I1378&lt;500,"High Risk",I1378&lt;650,"Medium Risk",I1378&lt;750,"Low Risk",I1378&gt;=750,"Very Low Risk")</f>
        <v>Very Low Risk</v>
      </c>
    </row>
    <row r="1379" spans="1:18">
      <c r="A1379" t="s">
        <v>1411</v>
      </c>
      <c r="B1379">
        <v>45</v>
      </c>
      <c r="C1379" t="s">
        <v>22</v>
      </c>
      <c r="D1379" t="s">
        <v>29</v>
      </c>
      <c r="E1379" t="s">
        <v>27</v>
      </c>
      <c r="F1379" t="s">
        <v>45</v>
      </c>
      <c r="G1379">
        <v>463031.34</v>
      </c>
      <c r="H1379">
        <v>86048.13</v>
      </c>
      <c r="I1379">
        <v>795</v>
      </c>
      <c r="J1379">
        <v>145822.79999999999</v>
      </c>
      <c r="K1379" t="s">
        <v>38</v>
      </c>
      <c r="L1379">
        <v>14</v>
      </c>
      <c r="M1379" s="1">
        <v>43247</v>
      </c>
      <c r="N1379" t="s">
        <v>20</v>
      </c>
      <c r="O1379" t="str" cm="1">
        <f t="array" ref="O1379">_xlfn.IFS(L1379&lt;=15, "Low Engagement", L1379&lt;=35, "Active", L1379&lt;=60, "Highly Active", L1379&gt;60, "Power User")</f>
        <v>Low Engagement</v>
      </c>
      <c r="P1379" t="str" cm="1">
        <f t="array" ref="P1379">_xlfn.IFS(B1379&lt;=25,"Youth",B1379&lt;=35,"Young Adult",B1379&lt;=50,"Adult",B1379&lt;=70,"Senior")</f>
        <v>Adult</v>
      </c>
      <c r="Q1379" t="str" cm="1">
        <f t="array" ref="Q1379">_xlfn.IFS(G1379&lt;10000,"Low Value",G1379&lt;=50000,"Mid Value",G1379&lt;=150000,"High Value",G1379&gt;150000,"Premium")</f>
        <v>Premium</v>
      </c>
      <c r="R1379" t="str" cm="1">
        <f t="array" ref="R1379">_xlfn.IFS(I1379&lt;500,"High Risk",I1379&lt;650,"Medium Risk",I1379&lt;750,"Low Risk",I1379&gt;=750,"Very Low Risk")</f>
        <v>Very Low Risk</v>
      </c>
    </row>
    <row r="1380" spans="1:18">
      <c r="A1380" t="s">
        <v>1412</v>
      </c>
      <c r="B1380">
        <v>66</v>
      </c>
      <c r="C1380" t="s">
        <v>22</v>
      </c>
      <c r="D1380" t="s">
        <v>29</v>
      </c>
      <c r="E1380" t="s">
        <v>17</v>
      </c>
      <c r="F1380" t="s">
        <v>18</v>
      </c>
      <c r="G1380">
        <v>39319.660000000003</v>
      </c>
      <c r="H1380">
        <v>58336.42</v>
      </c>
      <c r="I1380">
        <v>330</v>
      </c>
      <c r="J1380">
        <v>19313.439999999999</v>
      </c>
      <c r="K1380" t="s">
        <v>25</v>
      </c>
      <c r="L1380">
        <v>39</v>
      </c>
      <c r="M1380" s="1">
        <v>43223</v>
      </c>
      <c r="N1380" t="s">
        <v>35</v>
      </c>
      <c r="O1380" t="str" cm="1">
        <f t="array" ref="O1380">_xlfn.IFS(L1380&lt;=15, "Low Engagement", L1380&lt;=35, "Active", L1380&lt;=60, "Highly Active", L1380&gt;60, "Power User")</f>
        <v>Highly Active</v>
      </c>
      <c r="P1380" t="str" cm="1">
        <f t="array" ref="P1380">_xlfn.IFS(B1380&lt;=25,"Youth",B1380&lt;=35,"Young Adult",B1380&lt;=50,"Adult",B1380&lt;=70,"Senior")</f>
        <v>Senior</v>
      </c>
      <c r="Q1380" t="str" cm="1">
        <f t="array" ref="Q1380">_xlfn.IFS(G1380&lt;10000,"Low Value",G1380&lt;=50000,"Mid Value",G1380&lt;=150000,"High Value",G1380&gt;150000,"Premium")</f>
        <v>Mid Value</v>
      </c>
      <c r="R1380" t="str" cm="1">
        <f t="array" ref="R1380">_xlfn.IFS(I1380&lt;500,"High Risk",I1380&lt;650,"Medium Risk",I1380&lt;750,"Low Risk",I1380&gt;=750,"Very Low Risk")</f>
        <v>High Risk</v>
      </c>
    </row>
    <row r="1381" spans="1:18">
      <c r="A1381" t="s">
        <v>1413</v>
      </c>
      <c r="B1381">
        <v>67</v>
      </c>
      <c r="C1381" t="s">
        <v>22</v>
      </c>
      <c r="D1381" t="s">
        <v>29</v>
      </c>
      <c r="E1381" t="s">
        <v>17</v>
      </c>
      <c r="F1381" t="s">
        <v>45</v>
      </c>
      <c r="G1381">
        <v>303188.45</v>
      </c>
      <c r="H1381">
        <v>222975.68</v>
      </c>
      <c r="I1381">
        <v>461</v>
      </c>
      <c r="J1381">
        <v>18037.310000000001</v>
      </c>
      <c r="K1381" t="s">
        <v>25</v>
      </c>
      <c r="L1381">
        <v>57</v>
      </c>
      <c r="M1381" s="1">
        <v>43440</v>
      </c>
      <c r="N1381" t="s">
        <v>20</v>
      </c>
      <c r="O1381" t="str" cm="1">
        <f t="array" ref="O1381">_xlfn.IFS(L1381&lt;=15, "Low Engagement", L1381&lt;=35, "Active", L1381&lt;=60, "Highly Active", L1381&gt;60, "Power User")</f>
        <v>Highly Active</v>
      </c>
      <c r="P1381" t="str" cm="1">
        <f t="array" ref="P1381">_xlfn.IFS(B1381&lt;=25,"Youth",B1381&lt;=35,"Young Adult",B1381&lt;=50,"Adult",B1381&lt;=70,"Senior")</f>
        <v>Senior</v>
      </c>
      <c r="Q1381" t="str" cm="1">
        <f t="array" ref="Q1381">_xlfn.IFS(G1381&lt;10000,"Low Value",G1381&lt;=50000,"Mid Value",G1381&lt;=150000,"High Value",G1381&gt;150000,"Premium")</f>
        <v>Premium</v>
      </c>
      <c r="R1381" t="str" cm="1">
        <f t="array" ref="R1381">_xlfn.IFS(I1381&lt;500,"High Risk",I1381&lt;650,"Medium Risk",I1381&lt;750,"Low Risk",I1381&gt;=750,"Very Low Risk")</f>
        <v>High Risk</v>
      </c>
    </row>
    <row r="1382" spans="1:18">
      <c r="A1382" t="s">
        <v>1414</v>
      </c>
      <c r="B1382">
        <v>47</v>
      </c>
      <c r="C1382" t="s">
        <v>15</v>
      </c>
      <c r="D1382" t="s">
        <v>37</v>
      </c>
      <c r="E1382" t="s">
        <v>17</v>
      </c>
      <c r="F1382" t="s">
        <v>31</v>
      </c>
      <c r="G1382">
        <v>161578.43</v>
      </c>
      <c r="H1382">
        <v>64864.06</v>
      </c>
      <c r="I1382">
        <v>677</v>
      </c>
      <c r="J1382">
        <v>185482.79</v>
      </c>
      <c r="K1382" t="s">
        <v>25</v>
      </c>
      <c r="L1382">
        <v>51</v>
      </c>
      <c r="M1382" s="1">
        <v>44724</v>
      </c>
      <c r="N1382" t="s">
        <v>20</v>
      </c>
      <c r="O1382" t="str" cm="1">
        <f t="array" ref="O1382">_xlfn.IFS(L1382&lt;=15, "Low Engagement", L1382&lt;=35, "Active", L1382&lt;=60, "Highly Active", L1382&gt;60, "Power User")</f>
        <v>Highly Active</v>
      </c>
      <c r="P1382" t="str" cm="1">
        <f t="array" ref="P1382">_xlfn.IFS(B1382&lt;=25,"Youth",B1382&lt;=35,"Young Adult",B1382&lt;=50,"Adult",B1382&lt;=70,"Senior")</f>
        <v>Adult</v>
      </c>
      <c r="Q1382" t="str" cm="1">
        <f t="array" ref="Q1382">_xlfn.IFS(G1382&lt;10000,"Low Value",G1382&lt;=50000,"Mid Value",G1382&lt;=150000,"High Value",G1382&gt;150000,"Premium")</f>
        <v>Premium</v>
      </c>
      <c r="R1382" t="str" cm="1">
        <f t="array" ref="R1382">_xlfn.IFS(I1382&lt;500,"High Risk",I1382&lt;650,"Medium Risk",I1382&lt;750,"Low Risk",I1382&gt;=750,"Very Low Risk")</f>
        <v>Low Risk</v>
      </c>
    </row>
    <row r="1383" spans="1:18">
      <c r="A1383" t="s">
        <v>1415</v>
      </c>
      <c r="B1383">
        <v>55</v>
      </c>
      <c r="C1383" t="s">
        <v>15</v>
      </c>
      <c r="D1383" t="s">
        <v>16</v>
      </c>
      <c r="E1383" t="s">
        <v>17</v>
      </c>
      <c r="F1383" t="s">
        <v>18</v>
      </c>
      <c r="G1383">
        <v>43286.12</v>
      </c>
      <c r="H1383">
        <v>216591.79</v>
      </c>
      <c r="I1383">
        <v>745</v>
      </c>
      <c r="J1383">
        <v>192245.71</v>
      </c>
      <c r="K1383" t="s">
        <v>25</v>
      </c>
      <c r="L1383">
        <v>33</v>
      </c>
      <c r="M1383" s="1">
        <v>43730</v>
      </c>
      <c r="N1383" t="s">
        <v>20</v>
      </c>
      <c r="O1383" t="str" cm="1">
        <f t="array" ref="O1383">_xlfn.IFS(L1383&lt;=15, "Low Engagement", L1383&lt;=35, "Active", L1383&lt;=60, "Highly Active", L1383&gt;60, "Power User")</f>
        <v>Active</v>
      </c>
      <c r="P1383" t="str" cm="1">
        <f t="array" ref="P1383">_xlfn.IFS(B1383&lt;=25,"Youth",B1383&lt;=35,"Young Adult",B1383&lt;=50,"Adult",B1383&lt;=70,"Senior")</f>
        <v>Senior</v>
      </c>
      <c r="Q1383" t="str" cm="1">
        <f t="array" ref="Q1383">_xlfn.IFS(G1383&lt;10000,"Low Value",G1383&lt;=50000,"Mid Value",G1383&lt;=150000,"High Value",G1383&gt;150000,"Premium")</f>
        <v>Mid Value</v>
      </c>
      <c r="R1383" t="str" cm="1">
        <f t="array" ref="R1383">_xlfn.IFS(I1383&lt;500,"High Risk",I1383&lt;650,"Medium Risk",I1383&lt;750,"Low Risk",I1383&gt;=750,"Very Low Risk")</f>
        <v>Low Risk</v>
      </c>
    </row>
    <row r="1384" spans="1:18">
      <c r="A1384" t="s">
        <v>1416</v>
      </c>
      <c r="B1384">
        <v>68</v>
      </c>
      <c r="C1384" t="s">
        <v>22</v>
      </c>
      <c r="D1384" t="s">
        <v>16</v>
      </c>
      <c r="E1384" t="s">
        <v>17</v>
      </c>
      <c r="F1384" t="s">
        <v>31</v>
      </c>
      <c r="G1384">
        <v>50540.65</v>
      </c>
      <c r="H1384">
        <v>213831.51</v>
      </c>
      <c r="I1384">
        <v>726</v>
      </c>
      <c r="J1384">
        <v>59962.98</v>
      </c>
      <c r="K1384" t="s">
        <v>38</v>
      </c>
      <c r="L1384">
        <v>17</v>
      </c>
      <c r="M1384" s="1">
        <v>44319</v>
      </c>
      <c r="N1384" t="s">
        <v>20</v>
      </c>
      <c r="O1384" t="str" cm="1">
        <f t="array" ref="O1384">_xlfn.IFS(L1384&lt;=15, "Low Engagement", L1384&lt;=35, "Active", L1384&lt;=60, "Highly Active", L1384&gt;60, "Power User")</f>
        <v>Active</v>
      </c>
      <c r="P1384" t="str" cm="1">
        <f t="array" ref="P1384">_xlfn.IFS(B1384&lt;=25,"Youth",B1384&lt;=35,"Young Adult",B1384&lt;=50,"Adult",B1384&lt;=70,"Senior")</f>
        <v>Senior</v>
      </c>
      <c r="Q1384" t="str" cm="1">
        <f t="array" ref="Q1384">_xlfn.IFS(G1384&lt;10000,"Low Value",G1384&lt;=50000,"Mid Value",G1384&lt;=150000,"High Value",G1384&gt;150000,"Premium")</f>
        <v>High Value</v>
      </c>
      <c r="R1384" t="str" cm="1">
        <f t="array" ref="R1384">_xlfn.IFS(I1384&lt;500,"High Risk",I1384&lt;650,"Medium Risk",I1384&lt;750,"Low Risk",I1384&gt;=750,"Very Low Risk")</f>
        <v>Low Risk</v>
      </c>
    </row>
    <row r="1385" spans="1:18">
      <c r="A1385" t="s">
        <v>1417</v>
      </c>
      <c r="B1385">
        <v>21</v>
      </c>
      <c r="C1385" t="s">
        <v>22</v>
      </c>
      <c r="D1385" t="s">
        <v>23</v>
      </c>
      <c r="E1385" t="s">
        <v>17</v>
      </c>
      <c r="F1385" t="s">
        <v>18</v>
      </c>
      <c r="G1385">
        <v>99458.05</v>
      </c>
      <c r="H1385">
        <v>148605.25</v>
      </c>
      <c r="I1385">
        <v>803</v>
      </c>
      <c r="J1385">
        <v>162650.54999999999</v>
      </c>
      <c r="K1385" t="s">
        <v>38</v>
      </c>
      <c r="L1385">
        <v>59</v>
      </c>
      <c r="M1385" s="1">
        <v>44634</v>
      </c>
      <c r="N1385" t="s">
        <v>20</v>
      </c>
      <c r="O1385" t="str" cm="1">
        <f t="array" ref="O1385">_xlfn.IFS(L1385&lt;=15, "Low Engagement", L1385&lt;=35, "Active", L1385&lt;=60, "Highly Active", L1385&gt;60, "Power User")</f>
        <v>Highly Active</v>
      </c>
      <c r="P1385" t="str" cm="1">
        <f t="array" ref="P1385">_xlfn.IFS(B1385&lt;=25,"Youth",B1385&lt;=35,"Young Adult",B1385&lt;=50,"Adult",B1385&lt;=70,"Senior")</f>
        <v>Youth</v>
      </c>
      <c r="Q1385" t="str" cm="1">
        <f t="array" ref="Q1385">_xlfn.IFS(G1385&lt;10000,"Low Value",G1385&lt;=50000,"Mid Value",G1385&lt;=150000,"High Value",G1385&gt;150000,"Premium")</f>
        <v>High Value</v>
      </c>
      <c r="R1385" t="str" cm="1">
        <f t="array" ref="R1385">_xlfn.IFS(I1385&lt;500,"High Risk",I1385&lt;650,"Medium Risk",I1385&lt;750,"Low Risk",I1385&gt;=750,"Very Low Risk")</f>
        <v>Very Low Risk</v>
      </c>
    </row>
    <row r="1386" spans="1:18">
      <c r="A1386" t="s">
        <v>1418</v>
      </c>
      <c r="B1386">
        <v>18</v>
      </c>
      <c r="C1386" t="s">
        <v>15</v>
      </c>
      <c r="D1386" t="s">
        <v>23</v>
      </c>
      <c r="E1386" t="s">
        <v>17</v>
      </c>
      <c r="F1386" t="s">
        <v>31</v>
      </c>
      <c r="G1386">
        <v>191531.32</v>
      </c>
      <c r="H1386">
        <v>57864.02</v>
      </c>
      <c r="I1386">
        <v>826</v>
      </c>
      <c r="J1386">
        <v>447691.34</v>
      </c>
      <c r="K1386" t="s">
        <v>38</v>
      </c>
      <c r="L1386">
        <v>31</v>
      </c>
      <c r="M1386" s="1">
        <v>44789</v>
      </c>
      <c r="N1386" t="s">
        <v>20</v>
      </c>
      <c r="O1386" t="str" cm="1">
        <f t="array" ref="O1386">_xlfn.IFS(L1386&lt;=15, "Low Engagement", L1386&lt;=35, "Active", L1386&lt;=60, "Highly Active", L1386&gt;60, "Power User")</f>
        <v>Active</v>
      </c>
      <c r="P1386" t="str" cm="1">
        <f t="array" ref="P1386">_xlfn.IFS(B1386&lt;=25,"Youth",B1386&lt;=35,"Young Adult",B1386&lt;=50,"Adult",B1386&lt;=70,"Senior")</f>
        <v>Youth</v>
      </c>
      <c r="Q1386" t="str" cm="1">
        <f t="array" ref="Q1386">_xlfn.IFS(G1386&lt;10000,"Low Value",G1386&lt;=50000,"Mid Value",G1386&lt;=150000,"High Value",G1386&gt;150000,"Premium")</f>
        <v>Premium</v>
      </c>
      <c r="R1386" t="str" cm="1">
        <f t="array" ref="R1386">_xlfn.IFS(I1386&lt;500,"High Risk",I1386&lt;650,"Medium Risk",I1386&lt;750,"Low Risk",I1386&gt;=750,"Very Low Risk")</f>
        <v>Very Low Risk</v>
      </c>
    </row>
    <row r="1387" spans="1:18">
      <c r="A1387" t="s">
        <v>1419</v>
      </c>
      <c r="B1387">
        <v>25</v>
      </c>
      <c r="C1387" t="s">
        <v>15</v>
      </c>
      <c r="D1387" t="s">
        <v>23</v>
      </c>
      <c r="E1387" t="s">
        <v>24</v>
      </c>
      <c r="F1387" t="s">
        <v>18</v>
      </c>
      <c r="G1387">
        <v>84504.44</v>
      </c>
      <c r="H1387">
        <v>6296.02</v>
      </c>
      <c r="I1387">
        <v>831</v>
      </c>
      <c r="J1387">
        <v>420075.99</v>
      </c>
      <c r="K1387" t="s">
        <v>38</v>
      </c>
      <c r="L1387">
        <v>10</v>
      </c>
      <c r="M1387" s="1">
        <v>44266</v>
      </c>
      <c r="N1387" t="s">
        <v>20</v>
      </c>
      <c r="O1387" t="str" cm="1">
        <f t="array" ref="O1387">_xlfn.IFS(L1387&lt;=15, "Low Engagement", L1387&lt;=35, "Active", L1387&lt;=60, "Highly Active", L1387&gt;60, "Power User")</f>
        <v>Low Engagement</v>
      </c>
      <c r="P1387" t="str" cm="1">
        <f t="array" ref="P1387">_xlfn.IFS(B1387&lt;=25,"Youth",B1387&lt;=35,"Young Adult",B1387&lt;=50,"Adult",B1387&lt;=70,"Senior")</f>
        <v>Youth</v>
      </c>
      <c r="Q1387" t="str" cm="1">
        <f t="array" ref="Q1387">_xlfn.IFS(G1387&lt;10000,"Low Value",G1387&lt;=50000,"Mid Value",G1387&lt;=150000,"High Value",G1387&gt;150000,"Premium")</f>
        <v>High Value</v>
      </c>
      <c r="R1387" t="str" cm="1">
        <f t="array" ref="R1387">_xlfn.IFS(I1387&lt;500,"High Risk",I1387&lt;650,"Medium Risk",I1387&lt;750,"Low Risk",I1387&gt;=750,"Very Low Risk")</f>
        <v>Very Low Risk</v>
      </c>
    </row>
    <row r="1388" spans="1:18">
      <c r="A1388" t="s">
        <v>1420</v>
      </c>
      <c r="B1388">
        <v>46</v>
      </c>
      <c r="C1388" t="s">
        <v>15</v>
      </c>
      <c r="D1388" t="s">
        <v>23</v>
      </c>
      <c r="E1388" t="s">
        <v>17</v>
      </c>
      <c r="F1388" t="s">
        <v>31</v>
      </c>
      <c r="G1388">
        <v>139232.91</v>
      </c>
      <c r="H1388">
        <v>109626.07</v>
      </c>
      <c r="I1388">
        <v>819</v>
      </c>
      <c r="J1388">
        <v>56430.85</v>
      </c>
      <c r="K1388" t="s">
        <v>25</v>
      </c>
      <c r="L1388">
        <v>6</v>
      </c>
      <c r="M1388" s="1">
        <v>44987</v>
      </c>
      <c r="N1388" t="s">
        <v>20</v>
      </c>
      <c r="O1388" t="str" cm="1">
        <f t="array" ref="O1388">_xlfn.IFS(L1388&lt;=15, "Low Engagement", L1388&lt;=35, "Active", L1388&lt;=60, "Highly Active", L1388&gt;60, "Power User")</f>
        <v>Low Engagement</v>
      </c>
      <c r="P1388" t="str" cm="1">
        <f t="array" ref="P1388">_xlfn.IFS(B1388&lt;=25,"Youth",B1388&lt;=35,"Young Adult",B1388&lt;=50,"Adult",B1388&lt;=70,"Senior")</f>
        <v>Adult</v>
      </c>
      <c r="Q1388" t="str" cm="1">
        <f t="array" ref="Q1388">_xlfn.IFS(G1388&lt;10000,"Low Value",G1388&lt;=50000,"Mid Value",G1388&lt;=150000,"High Value",G1388&gt;150000,"Premium")</f>
        <v>High Value</v>
      </c>
      <c r="R1388" t="str" cm="1">
        <f t="array" ref="R1388">_xlfn.IFS(I1388&lt;500,"High Risk",I1388&lt;650,"Medium Risk",I1388&lt;750,"Low Risk",I1388&gt;=750,"Very Low Risk")</f>
        <v>Very Low Risk</v>
      </c>
    </row>
    <row r="1389" spans="1:18">
      <c r="A1389" t="s">
        <v>1421</v>
      </c>
      <c r="B1389">
        <v>56</v>
      </c>
      <c r="C1389" t="s">
        <v>22</v>
      </c>
      <c r="D1389" t="s">
        <v>29</v>
      </c>
      <c r="E1389" t="s">
        <v>24</v>
      </c>
      <c r="F1389" t="s">
        <v>33</v>
      </c>
      <c r="G1389">
        <v>51281.19</v>
      </c>
      <c r="H1389">
        <v>14007.7</v>
      </c>
      <c r="I1389">
        <v>333</v>
      </c>
      <c r="J1389">
        <v>31836.19</v>
      </c>
      <c r="K1389" t="s">
        <v>19</v>
      </c>
      <c r="L1389">
        <v>39</v>
      </c>
      <c r="M1389" s="1">
        <v>43692</v>
      </c>
      <c r="N1389" t="s">
        <v>35</v>
      </c>
      <c r="O1389" t="str" cm="1">
        <f t="array" ref="O1389">_xlfn.IFS(L1389&lt;=15, "Low Engagement", L1389&lt;=35, "Active", L1389&lt;=60, "Highly Active", L1389&gt;60, "Power User")</f>
        <v>Highly Active</v>
      </c>
      <c r="P1389" t="str" cm="1">
        <f t="array" ref="P1389">_xlfn.IFS(B1389&lt;=25,"Youth",B1389&lt;=35,"Young Adult",B1389&lt;=50,"Adult",B1389&lt;=70,"Senior")</f>
        <v>Senior</v>
      </c>
      <c r="Q1389" t="str" cm="1">
        <f t="array" ref="Q1389">_xlfn.IFS(G1389&lt;10000,"Low Value",G1389&lt;=50000,"Mid Value",G1389&lt;=150000,"High Value",G1389&gt;150000,"Premium")</f>
        <v>High Value</v>
      </c>
      <c r="R1389" t="str" cm="1">
        <f t="array" ref="R1389">_xlfn.IFS(I1389&lt;500,"High Risk",I1389&lt;650,"Medium Risk",I1389&lt;750,"Low Risk",I1389&gt;=750,"Very Low Risk")</f>
        <v>High Risk</v>
      </c>
    </row>
    <row r="1390" spans="1:18">
      <c r="A1390" t="s">
        <v>1422</v>
      </c>
      <c r="B1390">
        <v>20</v>
      </c>
      <c r="C1390" t="s">
        <v>15</v>
      </c>
      <c r="D1390" t="s">
        <v>23</v>
      </c>
      <c r="E1390" t="s">
        <v>27</v>
      </c>
      <c r="F1390" t="s">
        <v>33</v>
      </c>
      <c r="G1390">
        <v>137877.81</v>
      </c>
      <c r="H1390">
        <v>49336.31</v>
      </c>
      <c r="I1390">
        <v>789</v>
      </c>
      <c r="J1390">
        <v>176695.67</v>
      </c>
      <c r="K1390" t="s">
        <v>38</v>
      </c>
      <c r="L1390">
        <v>25</v>
      </c>
      <c r="M1390" s="1">
        <v>44000</v>
      </c>
      <c r="N1390" t="s">
        <v>20</v>
      </c>
      <c r="O1390" t="str" cm="1">
        <f t="array" ref="O1390">_xlfn.IFS(L1390&lt;=15, "Low Engagement", L1390&lt;=35, "Active", L1390&lt;=60, "Highly Active", L1390&gt;60, "Power User")</f>
        <v>Active</v>
      </c>
      <c r="P1390" t="str" cm="1">
        <f t="array" ref="P1390">_xlfn.IFS(B1390&lt;=25,"Youth",B1390&lt;=35,"Young Adult",B1390&lt;=50,"Adult",B1390&lt;=70,"Senior")</f>
        <v>Youth</v>
      </c>
      <c r="Q1390" t="str" cm="1">
        <f t="array" ref="Q1390">_xlfn.IFS(G1390&lt;10000,"Low Value",G1390&lt;=50000,"Mid Value",G1390&lt;=150000,"High Value",G1390&gt;150000,"Premium")</f>
        <v>High Value</v>
      </c>
      <c r="R1390" t="str" cm="1">
        <f t="array" ref="R1390">_xlfn.IFS(I1390&lt;500,"High Risk",I1390&lt;650,"Medium Risk",I1390&lt;750,"Low Risk",I1390&gt;=750,"Very Low Risk")</f>
        <v>Very Low Risk</v>
      </c>
    </row>
    <row r="1391" spans="1:18">
      <c r="A1391" t="s">
        <v>1423</v>
      </c>
      <c r="B1391">
        <v>49</v>
      </c>
      <c r="C1391" t="s">
        <v>22</v>
      </c>
      <c r="D1391" t="s">
        <v>23</v>
      </c>
      <c r="E1391" t="s">
        <v>27</v>
      </c>
      <c r="F1391" t="s">
        <v>33</v>
      </c>
      <c r="G1391">
        <v>48577.93</v>
      </c>
      <c r="H1391">
        <v>170941.67</v>
      </c>
      <c r="I1391">
        <v>722</v>
      </c>
      <c r="J1391">
        <v>473641.52</v>
      </c>
      <c r="K1391" t="s">
        <v>38</v>
      </c>
      <c r="L1391">
        <v>38</v>
      </c>
      <c r="M1391" s="1">
        <v>43355</v>
      </c>
      <c r="N1391" t="s">
        <v>20</v>
      </c>
      <c r="O1391" t="str" cm="1">
        <f t="array" ref="O1391">_xlfn.IFS(L1391&lt;=15, "Low Engagement", L1391&lt;=35, "Active", L1391&lt;=60, "Highly Active", L1391&gt;60, "Power User")</f>
        <v>Highly Active</v>
      </c>
      <c r="P1391" t="str" cm="1">
        <f t="array" ref="P1391">_xlfn.IFS(B1391&lt;=25,"Youth",B1391&lt;=35,"Young Adult",B1391&lt;=50,"Adult",B1391&lt;=70,"Senior")</f>
        <v>Adult</v>
      </c>
      <c r="Q1391" t="str" cm="1">
        <f t="array" ref="Q1391">_xlfn.IFS(G1391&lt;10000,"Low Value",G1391&lt;=50000,"Mid Value",G1391&lt;=150000,"High Value",G1391&gt;150000,"Premium")</f>
        <v>Mid Value</v>
      </c>
      <c r="R1391" t="str" cm="1">
        <f t="array" ref="R1391">_xlfn.IFS(I1391&lt;500,"High Risk",I1391&lt;650,"Medium Risk",I1391&lt;750,"Low Risk",I1391&gt;=750,"Very Low Risk")</f>
        <v>Low Risk</v>
      </c>
    </row>
    <row r="1392" spans="1:18">
      <c r="A1392" t="s">
        <v>1424</v>
      </c>
      <c r="B1392">
        <v>27</v>
      </c>
      <c r="C1392" t="s">
        <v>22</v>
      </c>
      <c r="D1392" t="s">
        <v>23</v>
      </c>
      <c r="E1392" t="s">
        <v>47</v>
      </c>
      <c r="F1392" t="s">
        <v>33</v>
      </c>
      <c r="G1392">
        <v>122113.33</v>
      </c>
      <c r="H1392">
        <v>24025.18</v>
      </c>
      <c r="I1392">
        <v>767</v>
      </c>
      <c r="J1392">
        <v>88486.03</v>
      </c>
      <c r="K1392" t="s">
        <v>25</v>
      </c>
      <c r="L1392">
        <v>37</v>
      </c>
      <c r="M1392" s="1">
        <v>44060</v>
      </c>
      <c r="N1392" t="s">
        <v>20</v>
      </c>
      <c r="O1392" t="str" cm="1">
        <f t="array" ref="O1392">_xlfn.IFS(L1392&lt;=15, "Low Engagement", L1392&lt;=35, "Active", L1392&lt;=60, "Highly Active", L1392&gt;60, "Power User")</f>
        <v>Highly Active</v>
      </c>
      <c r="P1392" t="str" cm="1">
        <f t="array" ref="P1392">_xlfn.IFS(B1392&lt;=25,"Youth",B1392&lt;=35,"Young Adult",B1392&lt;=50,"Adult",B1392&lt;=70,"Senior")</f>
        <v>Young Adult</v>
      </c>
      <c r="Q1392" t="str" cm="1">
        <f t="array" ref="Q1392">_xlfn.IFS(G1392&lt;10000,"Low Value",G1392&lt;=50000,"Mid Value",G1392&lt;=150000,"High Value",G1392&gt;150000,"Premium")</f>
        <v>High Value</v>
      </c>
      <c r="R1392" t="str" cm="1">
        <f t="array" ref="R1392">_xlfn.IFS(I1392&lt;500,"High Risk",I1392&lt;650,"Medium Risk",I1392&lt;750,"Low Risk",I1392&gt;=750,"Very Low Risk")</f>
        <v>Very Low Risk</v>
      </c>
    </row>
    <row r="1393" spans="1:18">
      <c r="A1393" t="s">
        <v>1425</v>
      </c>
      <c r="B1393">
        <v>27</v>
      </c>
      <c r="C1393" t="s">
        <v>15</v>
      </c>
      <c r="D1393" t="s">
        <v>41</v>
      </c>
      <c r="E1393" t="s">
        <v>27</v>
      </c>
      <c r="F1393" t="s">
        <v>18</v>
      </c>
      <c r="G1393">
        <v>91907.56</v>
      </c>
      <c r="H1393">
        <v>61672.18</v>
      </c>
      <c r="I1393">
        <v>323</v>
      </c>
      <c r="J1393">
        <v>17547.490000000002</v>
      </c>
      <c r="K1393" t="s">
        <v>25</v>
      </c>
      <c r="L1393">
        <v>30</v>
      </c>
      <c r="M1393" s="1">
        <v>44511</v>
      </c>
      <c r="N1393" t="s">
        <v>20</v>
      </c>
      <c r="O1393" t="str" cm="1">
        <f t="array" ref="O1393">_xlfn.IFS(L1393&lt;=15, "Low Engagement", L1393&lt;=35, "Active", L1393&lt;=60, "Highly Active", L1393&gt;60, "Power User")</f>
        <v>Active</v>
      </c>
      <c r="P1393" t="str" cm="1">
        <f t="array" ref="P1393">_xlfn.IFS(B1393&lt;=25,"Youth",B1393&lt;=35,"Young Adult",B1393&lt;=50,"Adult",B1393&lt;=70,"Senior")</f>
        <v>Young Adult</v>
      </c>
      <c r="Q1393" t="str" cm="1">
        <f t="array" ref="Q1393">_xlfn.IFS(G1393&lt;10000,"Low Value",G1393&lt;=50000,"Mid Value",G1393&lt;=150000,"High Value",G1393&gt;150000,"Premium")</f>
        <v>High Value</v>
      </c>
      <c r="R1393" t="str" cm="1">
        <f t="array" ref="R1393">_xlfn.IFS(I1393&lt;500,"High Risk",I1393&lt;650,"Medium Risk",I1393&lt;750,"Low Risk",I1393&gt;=750,"Very Low Risk")</f>
        <v>High Risk</v>
      </c>
    </row>
    <row r="1394" spans="1:18">
      <c r="A1394" t="s">
        <v>1426</v>
      </c>
      <c r="B1394">
        <v>36</v>
      </c>
      <c r="C1394" t="s">
        <v>22</v>
      </c>
      <c r="D1394" t="s">
        <v>41</v>
      </c>
      <c r="E1394" t="s">
        <v>27</v>
      </c>
      <c r="F1394" t="s">
        <v>18</v>
      </c>
      <c r="G1394">
        <v>60697.38</v>
      </c>
      <c r="H1394">
        <v>152257.94</v>
      </c>
      <c r="I1394">
        <v>515</v>
      </c>
      <c r="J1394">
        <v>63378.11</v>
      </c>
      <c r="K1394" t="s">
        <v>25</v>
      </c>
      <c r="L1394">
        <v>34</v>
      </c>
      <c r="M1394" s="1">
        <v>43723</v>
      </c>
      <c r="N1394" t="s">
        <v>20</v>
      </c>
      <c r="O1394" t="str" cm="1">
        <f t="array" ref="O1394">_xlfn.IFS(L1394&lt;=15, "Low Engagement", L1394&lt;=35, "Active", L1394&lt;=60, "Highly Active", L1394&gt;60, "Power User")</f>
        <v>Active</v>
      </c>
      <c r="P1394" t="str" cm="1">
        <f t="array" ref="P1394">_xlfn.IFS(B1394&lt;=25,"Youth",B1394&lt;=35,"Young Adult",B1394&lt;=50,"Adult",B1394&lt;=70,"Senior")</f>
        <v>Adult</v>
      </c>
      <c r="Q1394" t="str" cm="1">
        <f t="array" ref="Q1394">_xlfn.IFS(G1394&lt;10000,"Low Value",G1394&lt;=50000,"Mid Value",G1394&lt;=150000,"High Value",G1394&gt;150000,"Premium")</f>
        <v>High Value</v>
      </c>
      <c r="R1394" t="str" cm="1">
        <f t="array" ref="R1394">_xlfn.IFS(I1394&lt;500,"High Risk",I1394&lt;650,"Medium Risk",I1394&lt;750,"Low Risk",I1394&gt;=750,"Very Low Risk")</f>
        <v>Medium Risk</v>
      </c>
    </row>
    <row r="1395" spans="1:18">
      <c r="A1395" t="s">
        <v>1427</v>
      </c>
      <c r="B1395">
        <v>63</v>
      </c>
      <c r="C1395" t="s">
        <v>22</v>
      </c>
      <c r="D1395" t="s">
        <v>16</v>
      </c>
      <c r="E1395" t="s">
        <v>17</v>
      </c>
      <c r="F1395" t="s">
        <v>31</v>
      </c>
      <c r="G1395">
        <v>161595.96</v>
      </c>
      <c r="H1395">
        <v>207183.69</v>
      </c>
      <c r="I1395">
        <v>354</v>
      </c>
      <c r="J1395">
        <v>8332.5400000000009</v>
      </c>
      <c r="K1395" t="s">
        <v>19</v>
      </c>
      <c r="L1395">
        <v>18</v>
      </c>
      <c r="M1395" s="1">
        <v>44534</v>
      </c>
      <c r="N1395" t="s">
        <v>35</v>
      </c>
      <c r="O1395" t="str" cm="1">
        <f t="array" ref="O1395">_xlfn.IFS(L1395&lt;=15, "Low Engagement", L1395&lt;=35, "Active", L1395&lt;=60, "Highly Active", L1395&gt;60, "Power User")</f>
        <v>Active</v>
      </c>
      <c r="P1395" t="str" cm="1">
        <f t="array" ref="P1395">_xlfn.IFS(B1395&lt;=25,"Youth",B1395&lt;=35,"Young Adult",B1395&lt;=50,"Adult",B1395&lt;=70,"Senior")</f>
        <v>Senior</v>
      </c>
      <c r="Q1395" t="str" cm="1">
        <f t="array" ref="Q1395">_xlfn.IFS(G1395&lt;10000,"Low Value",G1395&lt;=50000,"Mid Value",G1395&lt;=150000,"High Value",G1395&gt;150000,"Premium")</f>
        <v>Premium</v>
      </c>
      <c r="R1395" t="str" cm="1">
        <f t="array" ref="R1395">_xlfn.IFS(I1395&lt;500,"High Risk",I1395&lt;650,"Medium Risk",I1395&lt;750,"Low Risk",I1395&gt;=750,"Very Low Risk")</f>
        <v>High Risk</v>
      </c>
    </row>
    <row r="1396" spans="1:18">
      <c r="A1396" t="s">
        <v>1428</v>
      </c>
      <c r="B1396">
        <v>51</v>
      </c>
      <c r="C1396" t="s">
        <v>22</v>
      </c>
      <c r="D1396" t="s">
        <v>41</v>
      </c>
      <c r="E1396" t="s">
        <v>27</v>
      </c>
      <c r="F1396" t="s">
        <v>33</v>
      </c>
      <c r="G1396">
        <v>120837.31</v>
      </c>
      <c r="H1396">
        <v>157180.54</v>
      </c>
      <c r="I1396">
        <v>325</v>
      </c>
      <c r="J1396">
        <v>45308.46</v>
      </c>
      <c r="K1396" t="s">
        <v>25</v>
      </c>
      <c r="L1396">
        <v>24</v>
      </c>
      <c r="M1396" s="1">
        <v>43925</v>
      </c>
      <c r="N1396" t="s">
        <v>20</v>
      </c>
      <c r="O1396" t="str" cm="1">
        <f t="array" ref="O1396">_xlfn.IFS(L1396&lt;=15, "Low Engagement", L1396&lt;=35, "Active", L1396&lt;=60, "Highly Active", L1396&gt;60, "Power User")</f>
        <v>Active</v>
      </c>
      <c r="P1396" t="str" cm="1">
        <f t="array" ref="P1396">_xlfn.IFS(B1396&lt;=25,"Youth",B1396&lt;=35,"Young Adult",B1396&lt;=50,"Adult",B1396&lt;=70,"Senior")</f>
        <v>Senior</v>
      </c>
      <c r="Q1396" t="str" cm="1">
        <f t="array" ref="Q1396">_xlfn.IFS(G1396&lt;10000,"Low Value",G1396&lt;=50000,"Mid Value",G1396&lt;=150000,"High Value",G1396&gt;150000,"Premium")</f>
        <v>High Value</v>
      </c>
      <c r="R1396" t="str" cm="1">
        <f t="array" ref="R1396">_xlfn.IFS(I1396&lt;500,"High Risk",I1396&lt;650,"Medium Risk",I1396&lt;750,"Low Risk",I1396&gt;=750,"Very Low Risk")</f>
        <v>High Risk</v>
      </c>
    </row>
    <row r="1397" spans="1:18">
      <c r="A1397" t="s">
        <v>1429</v>
      </c>
      <c r="B1397">
        <v>50</v>
      </c>
      <c r="C1397" t="s">
        <v>22</v>
      </c>
      <c r="D1397" t="s">
        <v>37</v>
      </c>
      <c r="E1397" t="s">
        <v>27</v>
      </c>
      <c r="F1397" t="s">
        <v>33</v>
      </c>
      <c r="G1397">
        <v>37042.089999999997</v>
      </c>
      <c r="H1397">
        <v>62117.85</v>
      </c>
      <c r="I1397">
        <v>580</v>
      </c>
      <c r="J1397">
        <v>72925.87</v>
      </c>
      <c r="K1397" t="s">
        <v>38</v>
      </c>
      <c r="L1397">
        <v>49</v>
      </c>
      <c r="M1397" s="1">
        <v>45031</v>
      </c>
      <c r="N1397" t="s">
        <v>20</v>
      </c>
      <c r="O1397" t="str" cm="1">
        <f t="array" ref="O1397">_xlfn.IFS(L1397&lt;=15, "Low Engagement", L1397&lt;=35, "Active", L1397&lt;=60, "Highly Active", L1397&gt;60, "Power User")</f>
        <v>Highly Active</v>
      </c>
      <c r="P1397" t="str" cm="1">
        <f t="array" ref="P1397">_xlfn.IFS(B1397&lt;=25,"Youth",B1397&lt;=35,"Young Adult",B1397&lt;=50,"Adult",B1397&lt;=70,"Senior")</f>
        <v>Adult</v>
      </c>
      <c r="Q1397" t="str" cm="1">
        <f t="array" ref="Q1397">_xlfn.IFS(G1397&lt;10000,"Low Value",G1397&lt;=50000,"Mid Value",G1397&lt;=150000,"High Value",G1397&gt;150000,"Premium")</f>
        <v>Mid Value</v>
      </c>
      <c r="R1397" t="str" cm="1">
        <f t="array" ref="R1397">_xlfn.IFS(I1397&lt;500,"High Risk",I1397&lt;650,"Medium Risk",I1397&lt;750,"Low Risk",I1397&gt;=750,"Very Low Risk")</f>
        <v>Medium Risk</v>
      </c>
    </row>
    <row r="1398" spans="1:18">
      <c r="A1398" t="s">
        <v>1430</v>
      </c>
      <c r="B1398">
        <v>40</v>
      </c>
      <c r="C1398" t="s">
        <v>15</v>
      </c>
      <c r="D1398" t="s">
        <v>29</v>
      </c>
      <c r="E1398" t="s">
        <v>47</v>
      </c>
      <c r="F1398" t="s">
        <v>18</v>
      </c>
      <c r="G1398">
        <v>67124.52</v>
      </c>
      <c r="H1398">
        <v>8939.76</v>
      </c>
      <c r="I1398">
        <v>626</v>
      </c>
      <c r="J1398">
        <v>121381.94</v>
      </c>
      <c r="K1398" t="s">
        <v>19</v>
      </c>
      <c r="L1398">
        <v>56</v>
      </c>
      <c r="M1398" s="1">
        <v>43658</v>
      </c>
      <c r="N1398" t="s">
        <v>20</v>
      </c>
      <c r="O1398" t="str" cm="1">
        <f t="array" ref="O1398">_xlfn.IFS(L1398&lt;=15, "Low Engagement", L1398&lt;=35, "Active", L1398&lt;=60, "Highly Active", L1398&gt;60, "Power User")</f>
        <v>Highly Active</v>
      </c>
      <c r="P1398" t="str" cm="1">
        <f t="array" ref="P1398">_xlfn.IFS(B1398&lt;=25,"Youth",B1398&lt;=35,"Young Adult",B1398&lt;=50,"Adult",B1398&lt;=70,"Senior")</f>
        <v>Adult</v>
      </c>
      <c r="Q1398" t="str" cm="1">
        <f t="array" ref="Q1398">_xlfn.IFS(G1398&lt;10000,"Low Value",G1398&lt;=50000,"Mid Value",G1398&lt;=150000,"High Value",G1398&gt;150000,"Premium")</f>
        <v>High Value</v>
      </c>
      <c r="R1398" t="str" cm="1">
        <f t="array" ref="R1398">_xlfn.IFS(I1398&lt;500,"High Risk",I1398&lt;650,"Medium Risk",I1398&lt;750,"Low Risk",I1398&gt;=750,"Very Low Risk")</f>
        <v>Medium Risk</v>
      </c>
    </row>
    <row r="1399" spans="1:18">
      <c r="A1399" t="s">
        <v>1431</v>
      </c>
      <c r="B1399">
        <v>45</v>
      </c>
      <c r="C1399" t="s">
        <v>15</v>
      </c>
      <c r="D1399" t="s">
        <v>23</v>
      </c>
      <c r="E1399" t="s">
        <v>17</v>
      </c>
      <c r="F1399" t="s">
        <v>31</v>
      </c>
      <c r="G1399">
        <v>23226.25</v>
      </c>
      <c r="H1399">
        <v>86215.52</v>
      </c>
      <c r="I1399">
        <v>485</v>
      </c>
      <c r="J1399">
        <v>22754.26</v>
      </c>
      <c r="K1399" t="s">
        <v>25</v>
      </c>
      <c r="L1399">
        <v>27</v>
      </c>
      <c r="M1399" s="1">
        <v>44125</v>
      </c>
      <c r="N1399" t="s">
        <v>20</v>
      </c>
      <c r="O1399" t="str" cm="1">
        <f t="array" ref="O1399">_xlfn.IFS(L1399&lt;=15, "Low Engagement", L1399&lt;=35, "Active", L1399&lt;=60, "Highly Active", L1399&gt;60, "Power User")</f>
        <v>Active</v>
      </c>
      <c r="P1399" t="str" cm="1">
        <f t="array" ref="P1399">_xlfn.IFS(B1399&lt;=25,"Youth",B1399&lt;=35,"Young Adult",B1399&lt;=50,"Adult",B1399&lt;=70,"Senior")</f>
        <v>Adult</v>
      </c>
      <c r="Q1399" t="str" cm="1">
        <f t="array" ref="Q1399">_xlfn.IFS(G1399&lt;10000,"Low Value",G1399&lt;=50000,"Mid Value",G1399&lt;=150000,"High Value",G1399&gt;150000,"Premium")</f>
        <v>Mid Value</v>
      </c>
      <c r="R1399" t="str" cm="1">
        <f t="array" ref="R1399">_xlfn.IFS(I1399&lt;500,"High Risk",I1399&lt;650,"Medium Risk",I1399&lt;750,"Low Risk",I1399&gt;=750,"Very Low Risk")</f>
        <v>High Risk</v>
      </c>
    </row>
    <row r="1400" spans="1:18">
      <c r="A1400" t="s">
        <v>1432</v>
      </c>
      <c r="B1400">
        <v>49</v>
      </c>
      <c r="C1400" t="s">
        <v>22</v>
      </c>
      <c r="D1400" t="s">
        <v>37</v>
      </c>
      <c r="E1400" t="s">
        <v>27</v>
      </c>
      <c r="F1400" t="s">
        <v>18</v>
      </c>
      <c r="G1400">
        <v>51277.16</v>
      </c>
      <c r="H1400">
        <v>92198.19</v>
      </c>
      <c r="I1400">
        <v>794</v>
      </c>
      <c r="J1400">
        <v>206577.89</v>
      </c>
      <c r="K1400" t="s">
        <v>38</v>
      </c>
      <c r="L1400">
        <v>58</v>
      </c>
      <c r="M1400" s="1">
        <v>44206</v>
      </c>
      <c r="N1400" t="s">
        <v>20</v>
      </c>
      <c r="O1400" t="str" cm="1">
        <f t="array" ref="O1400">_xlfn.IFS(L1400&lt;=15, "Low Engagement", L1400&lt;=35, "Active", L1400&lt;=60, "Highly Active", L1400&gt;60, "Power User")</f>
        <v>Highly Active</v>
      </c>
      <c r="P1400" t="str" cm="1">
        <f t="array" ref="P1400">_xlfn.IFS(B1400&lt;=25,"Youth",B1400&lt;=35,"Young Adult",B1400&lt;=50,"Adult",B1400&lt;=70,"Senior")</f>
        <v>Adult</v>
      </c>
      <c r="Q1400" t="str" cm="1">
        <f t="array" ref="Q1400">_xlfn.IFS(G1400&lt;10000,"Low Value",G1400&lt;=50000,"Mid Value",G1400&lt;=150000,"High Value",G1400&gt;150000,"Premium")</f>
        <v>High Value</v>
      </c>
      <c r="R1400" t="str" cm="1">
        <f t="array" ref="R1400">_xlfn.IFS(I1400&lt;500,"High Risk",I1400&lt;650,"Medium Risk",I1400&lt;750,"Low Risk",I1400&gt;=750,"Very Low Risk")</f>
        <v>Very Low Risk</v>
      </c>
    </row>
    <row r="1401" spans="1:18">
      <c r="A1401" t="s">
        <v>1433</v>
      </c>
      <c r="B1401">
        <v>67</v>
      </c>
      <c r="C1401" t="s">
        <v>22</v>
      </c>
      <c r="D1401" t="s">
        <v>16</v>
      </c>
      <c r="E1401" t="s">
        <v>47</v>
      </c>
      <c r="F1401" t="s">
        <v>45</v>
      </c>
      <c r="G1401">
        <v>123006</v>
      </c>
      <c r="H1401">
        <v>24841.62</v>
      </c>
      <c r="I1401">
        <v>311</v>
      </c>
      <c r="J1401">
        <v>34329.85</v>
      </c>
      <c r="K1401" t="s">
        <v>25</v>
      </c>
      <c r="L1401">
        <v>27</v>
      </c>
      <c r="M1401" s="1">
        <v>44112</v>
      </c>
      <c r="N1401" t="s">
        <v>20</v>
      </c>
      <c r="O1401" t="str" cm="1">
        <f t="array" ref="O1401">_xlfn.IFS(L1401&lt;=15, "Low Engagement", L1401&lt;=35, "Active", L1401&lt;=60, "Highly Active", L1401&gt;60, "Power User")</f>
        <v>Active</v>
      </c>
      <c r="P1401" t="str" cm="1">
        <f t="array" ref="P1401">_xlfn.IFS(B1401&lt;=25,"Youth",B1401&lt;=35,"Young Adult",B1401&lt;=50,"Adult",B1401&lt;=70,"Senior")</f>
        <v>Senior</v>
      </c>
      <c r="Q1401" t="str" cm="1">
        <f t="array" ref="Q1401">_xlfn.IFS(G1401&lt;10000,"Low Value",G1401&lt;=50000,"Mid Value",G1401&lt;=150000,"High Value",G1401&gt;150000,"Premium")</f>
        <v>High Value</v>
      </c>
      <c r="R1401" t="str" cm="1">
        <f t="array" ref="R1401">_xlfn.IFS(I1401&lt;500,"High Risk",I1401&lt;650,"Medium Risk",I1401&lt;750,"Low Risk",I1401&gt;=750,"Very Low Risk")</f>
        <v>High Risk</v>
      </c>
    </row>
    <row r="1402" spans="1:18">
      <c r="A1402" t="s">
        <v>1434</v>
      </c>
      <c r="B1402">
        <v>24</v>
      </c>
      <c r="C1402" t="s">
        <v>15</v>
      </c>
      <c r="D1402" t="s">
        <v>16</v>
      </c>
      <c r="E1402" t="s">
        <v>47</v>
      </c>
      <c r="F1402" t="s">
        <v>31</v>
      </c>
      <c r="G1402">
        <v>86188.15</v>
      </c>
      <c r="H1402">
        <v>23448.1</v>
      </c>
      <c r="I1402">
        <v>733</v>
      </c>
      <c r="J1402">
        <v>181368.49</v>
      </c>
      <c r="K1402" t="s">
        <v>38</v>
      </c>
      <c r="L1402">
        <v>55</v>
      </c>
      <c r="M1402" s="1">
        <v>43997</v>
      </c>
      <c r="N1402" t="s">
        <v>35</v>
      </c>
      <c r="O1402" t="str" cm="1">
        <f t="array" ref="O1402">_xlfn.IFS(L1402&lt;=15, "Low Engagement", L1402&lt;=35, "Active", L1402&lt;=60, "Highly Active", L1402&gt;60, "Power User")</f>
        <v>Highly Active</v>
      </c>
      <c r="P1402" t="str" cm="1">
        <f t="array" ref="P1402">_xlfn.IFS(B1402&lt;=25,"Youth",B1402&lt;=35,"Young Adult",B1402&lt;=50,"Adult",B1402&lt;=70,"Senior")</f>
        <v>Youth</v>
      </c>
      <c r="Q1402" t="str" cm="1">
        <f t="array" ref="Q1402">_xlfn.IFS(G1402&lt;10000,"Low Value",G1402&lt;=50000,"Mid Value",G1402&lt;=150000,"High Value",G1402&gt;150000,"Premium")</f>
        <v>High Value</v>
      </c>
      <c r="R1402" t="str" cm="1">
        <f t="array" ref="R1402">_xlfn.IFS(I1402&lt;500,"High Risk",I1402&lt;650,"Medium Risk",I1402&lt;750,"Low Risk",I1402&gt;=750,"Very Low Risk")</f>
        <v>Low Risk</v>
      </c>
    </row>
    <row r="1403" spans="1:18">
      <c r="A1403" t="s">
        <v>1435</v>
      </c>
      <c r="B1403">
        <v>46</v>
      </c>
      <c r="C1403" t="s">
        <v>22</v>
      </c>
      <c r="D1403" t="s">
        <v>37</v>
      </c>
      <c r="E1403" t="s">
        <v>27</v>
      </c>
      <c r="F1403" t="s">
        <v>18</v>
      </c>
      <c r="G1403">
        <v>83465.23</v>
      </c>
      <c r="H1403">
        <v>187326.77</v>
      </c>
      <c r="I1403">
        <v>507</v>
      </c>
      <c r="J1403">
        <v>62693.5</v>
      </c>
      <c r="K1403" t="s">
        <v>25</v>
      </c>
      <c r="L1403">
        <v>39</v>
      </c>
      <c r="M1403" s="1">
        <v>43265</v>
      </c>
      <c r="N1403" t="s">
        <v>20</v>
      </c>
      <c r="O1403" t="str" cm="1">
        <f t="array" ref="O1403">_xlfn.IFS(L1403&lt;=15, "Low Engagement", L1403&lt;=35, "Active", L1403&lt;=60, "Highly Active", L1403&gt;60, "Power User")</f>
        <v>Highly Active</v>
      </c>
      <c r="P1403" t="str" cm="1">
        <f t="array" ref="P1403">_xlfn.IFS(B1403&lt;=25,"Youth",B1403&lt;=35,"Young Adult",B1403&lt;=50,"Adult",B1403&lt;=70,"Senior")</f>
        <v>Adult</v>
      </c>
      <c r="Q1403" t="str" cm="1">
        <f t="array" ref="Q1403">_xlfn.IFS(G1403&lt;10000,"Low Value",G1403&lt;=50000,"Mid Value",G1403&lt;=150000,"High Value",G1403&gt;150000,"Premium")</f>
        <v>High Value</v>
      </c>
      <c r="R1403" t="str" cm="1">
        <f t="array" ref="R1403">_xlfn.IFS(I1403&lt;500,"High Risk",I1403&lt;650,"Medium Risk",I1403&lt;750,"Low Risk",I1403&gt;=750,"Very Low Risk")</f>
        <v>Medium Risk</v>
      </c>
    </row>
    <row r="1404" spans="1:18">
      <c r="A1404" t="s">
        <v>1436</v>
      </c>
      <c r="B1404">
        <v>25</v>
      </c>
      <c r="C1404" t="s">
        <v>15</v>
      </c>
      <c r="D1404" t="s">
        <v>29</v>
      </c>
      <c r="E1404" t="s">
        <v>27</v>
      </c>
      <c r="F1404" t="s">
        <v>31</v>
      </c>
      <c r="G1404">
        <v>197497.73</v>
      </c>
      <c r="H1404">
        <v>39967.03</v>
      </c>
      <c r="I1404">
        <v>432</v>
      </c>
      <c r="J1404">
        <v>10162.049999999999</v>
      </c>
      <c r="K1404" t="s">
        <v>19</v>
      </c>
      <c r="L1404">
        <v>21</v>
      </c>
      <c r="M1404" s="1">
        <v>44325</v>
      </c>
      <c r="N1404" t="s">
        <v>20</v>
      </c>
      <c r="O1404" t="str" cm="1">
        <f t="array" ref="O1404">_xlfn.IFS(L1404&lt;=15, "Low Engagement", L1404&lt;=35, "Active", L1404&lt;=60, "Highly Active", L1404&gt;60, "Power User")</f>
        <v>Active</v>
      </c>
      <c r="P1404" t="str" cm="1">
        <f t="array" ref="P1404">_xlfn.IFS(B1404&lt;=25,"Youth",B1404&lt;=35,"Young Adult",B1404&lt;=50,"Adult",B1404&lt;=70,"Senior")</f>
        <v>Youth</v>
      </c>
      <c r="Q1404" t="str" cm="1">
        <f t="array" ref="Q1404">_xlfn.IFS(G1404&lt;10000,"Low Value",G1404&lt;=50000,"Mid Value",G1404&lt;=150000,"High Value",G1404&gt;150000,"Premium")</f>
        <v>Premium</v>
      </c>
      <c r="R1404" t="str" cm="1">
        <f t="array" ref="R1404">_xlfn.IFS(I1404&lt;500,"High Risk",I1404&lt;650,"Medium Risk",I1404&lt;750,"Low Risk",I1404&gt;=750,"Very Low Risk")</f>
        <v>High Risk</v>
      </c>
    </row>
    <row r="1405" spans="1:18">
      <c r="A1405" t="s">
        <v>1437</v>
      </c>
      <c r="B1405">
        <v>18</v>
      </c>
      <c r="C1405" t="s">
        <v>22</v>
      </c>
      <c r="D1405" t="s">
        <v>16</v>
      </c>
      <c r="E1405" t="s">
        <v>24</v>
      </c>
      <c r="F1405" t="s">
        <v>45</v>
      </c>
      <c r="G1405">
        <v>193081.92</v>
      </c>
      <c r="H1405">
        <v>231.13</v>
      </c>
      <c r="I1405">
        <v>638</v>
      </c>
      <c r="J1405">
        <v>65272.29</v>
      </c>
      <c r="K1405" t="s">
        <v>19</v>
      </c>
      <c r="L1405">
        <v>19</v>
      </c>
      <c r="M1405" s="1">
        <v>43182</v>
      </c>
      <c r="N1405" t="s">
        <v>20</v>
      </c>
      <c r="O1405" t="str" cm="1">
        <f t="array" ref="O1405">_xlfn.IFS(L1405&lt;=15, "Low Engagement", L1405&lt;=35, "Active", L1405&lt;=60, "Highly Active", L1405&gt;60, "Power User")</f>
        <v>Active</v>
      </c>
      <c r="P1405" t="str" cm="1">
        <f t="array" ref="P1405">_xlfn.IFS(B1405&lt;=25,"Youth",B1405&lt;=35,"Young Adult",B1405&lt;=50,"Adult",B1405&lt;=70,"Senior")</f>
        <v>Youth</v>
      </c>
      <c r="Q1405" t="str" cm="1">
        <f t="array" ref="Q1405">_xlfn.IFS(G1405&lt;10000,"Low Value",G1405&lt;=50000,"Mid Value",G1405&lt;=150000,"High Value",G1405&gt;150000,"Premium")</f>
        <v>Premium</v>
      </c>
      <c r="R1405" t="str" cm="1">
        <f t="array" ref="R1405">_xlfn.IFS(I1405&lt;500,"High Risk",I1405&lt;650,"Medium Risk",I1405&lt;750,"Low Risk",I1405&gt;=750,"Very Low Risk")</f>
        <v>Medium Risk</v>
      </c>
    </row>
    <row r="1406" spans="1:18">
      <c r="A1406" t="s">
        <v>1438</v>
      </c>
      <c r="B1406">
        <v>20</v>
      </c>
      <c r="C1406" t="s">
        <v>22</v>
      </c>
      <c r="D1406" t="s">
        <v>41</v>
      </c>
      <c r="E1406" t="s">
        <v>17</v>
      </c>
      <c r="F1406" t="s">
        <v>45</v>
      </c>
      <c r="G1406">
        <v>289380.06</v>
      </c>
      <c r="H1406">
        <v>215758.87</v>
      </c>
      <c r="I1406">
        <v>495</v>
      </c>
      <c r="J1406">
        <v>19662.59</v>
      </c>
      <c r="K1406" t="s">
        <v>19</v>
      </c>
      <c r="L1406">
        <v>39</v>
      </c>
      <c r="M1406" s="1">
        <v>44922</v>
      </c>
      <c r="N1406" t="s">
        <v>20</v>
      </c>
      <c r="O1406" t="str" cm="1">
        <f t="array" ref="O1406">_xlfn.IFS(L1406&lt;=15, "Low Engagement", L1406&lt;=35, "Active", L1406&lt;=60, "Highly Active", L1406&gt;60, "Power User")</f>
        <v>Highly Active</v>
      </c>
      <c r="P1406" t="str" cm="1">
        <f t="array" ref="P1406">_xlfn.IFS(B1406&lt;=25,"Youth",B1406&lt;=35,"Young Adult",B1406&lt;=50,"Adult",B1406&lt;=70,"Senior")</f>
        <v>Youth</v>
      </c>
      <c r="Q1406" t="str" cm="1">
        <f t="array" ref="Q1406">_xlfn.IFS(G1406&lt;10000,"Low Value",G1406&lt;=50000,"Mid Value",G1406&lt;=150000,"High Value",G1406&gt;150000,"Premium")</f>
        <v>Premium</v>
      </c>
      <c r="R1406" t="str" cm="1">
        <f t="array" ref="R1406">_xlfn.IFS(I1406&lt;500,"High Risk",I1406&lt;650,"Medium Risk",I1406&lt;750,"Low Risk",I1406&gt;=750,"Very Low Risk")</f>
        <v>High Risk</v>
      </c>
    </row>
    <row r="1407" spans="1:18">
      <c r="A1407" t="s">
        <v>1439</v>
      </c>
      <c r="B1407">
        <v>41</v>
      </c>
      <c r="C1407" t="s">
        <v>15</v>
      </c>
      <c r="D1407" t="s">
        <v>23</v>
      </c>
      <c r="E1407" t="s">
        <v>17</v>
      </c>
      <c r="F1407" t="s">
        <v>18</v>
      </c>
      <c r="G1407">
        <v>51618.5</v>
      </c>
      <c r="H1407">
        <v>98200.5</v>
      </c>
      <c r="I1407">
        <v>561</v>
      </c>
      <c r="J1407">
        <v>56775.6</v>
      </c>
      <c r="K1407" t="s">
        <v>25</v>
      </c>
      <c r="L1407">
        <v>23</v>
      </c>
      <c r="M1407" s="1">
        <v>43985</v>
      </c>
      <c r="N1407" t="s">
        <v>20</v>
      </c>
      <c r="O1407" t="str" cm="1">
        <f t="array" ref="O1407">_xlfn.IFS(L1407&lt;=15, "Low Engagement", L1407&lt;=35, "Active", L1407&lt;=60, "Highly Active", L1407&gt;60, "Power User")</f>
        <v>Active</v>
      </c>
      <c r="P1407" t="str" cm="1">
        <f t="array" ref="P1407">_xlfn.IFS(B1407&lt;=25,"Youth",B1407&lt;=35,"Young Adult",B1407&lt;=50,"Adult",B1407&lt;=70,"Senior")</f>
        <v>Adult</v>
      </c>
      <c r="Q1407" t="str" cm="1">
        <f t="array" ref="Q1407">_xlfn.IFS(G1407&lt;10000,"Low Value",G1407&lt;=50000,"Mid Value",G1407&lt;=150000,"High Value",G1407&gt;150000,"Premium")</f>
        <v>High Value</v>
      </c>
      <c r="R1407" t="str" cm="1">
        <f t="array" ref="R1407">_xlfn.IFS(I1407&lt;500,"High Risk",I1407&lt;650,"Medium Risk",I1407&lt;750,"Low Risk",I1407&gt;=750,"Very Low Risk")</f>
        <v>Medium Risk</v>
      </c>
    </row>
    <row r="1408" spans="1:18">
      <c r="A1408" t="s">
        <v>1440</v>
      </c>
      <c r="B1408">
        <v>40</v>
      </c>
      <c r="C1408" t="s">
        <v>15</v>
      </c>
      <c r="D1408" t="s">
        <v>16</v>
      </c>
      <c r="E1408" t="s">
        <v>24</v>
      </c>
      <c r="F1408" t="s">
        <v>33</v>
      </c>
      <c r="G1408">
        <v>143616.21</v>
      </c>
      <c r="H1408">
        <v>6681.58</v>
      </c>
      <c r="I1408">
        <v>581</v>
      </c>
      <c r="J1408">
        <v>71506.080000000002</v>
      </c>
      <c r="K1408" t="s">
        <v>25</v>
      </c>
      <c r="L1408">
        <v>39</v>
      </c>
      <c r="M1408" s="1">
        <v>44605</v>
      </c>
      <c r="N1408" t="s">
        <v>20</v>
      </c>
      <c r="O1408" t="str" cm="1">
        <f t="array" ref="O1408">_xlfn.IFS(L1408&lt;=15, "Low Engagement", L1408&lt;=35, "Active", L1408&lt;=60, "Highly Active", L1408&gt;60, "Power User")</f>
        <v>Highly Active</v>
      </c>
      <c r="P1408" t="str" cm="1">
        <f t="array" ref="P1408">_xlfn.IFS(B1408&lt;=25,"Youth",B1408&lt;=35,"Young Adult",B1408&lt;=50,"Adult",B1408&lt;=70,"Senior")</f>
        <v>Adult</v>
      </c>
      <c r="Q1408" t="str" cm="1">
        <f t="array" ref="Q1408">_xlfn.IFS(G1408&lt;10000,"Low Value",G1408&lt;=50000,"Mid Value",G1408&lt;=150000,"High Value",G1408&gt;150000,"Premium")</f>
        <v>High Value</v>
      </c>
      <c r="R1408" t="str" cm="1">
        <f t="array" ref="R1408">_xlfn.IFS(I1408&lt;500,"High Risk",I1408&lt;650,"Medium Risk",I1408&lt;750,"Low Risk",I1408&gt;=750,"Very Low Risk")</f>
        <v>Medium Risk</v>
      </c>
    </row>
    <row r="1409" spans="1:18">
      <c r="A1409" t="s">
        <v>1441</v>
      </c>
      <c r="B1409">
        <v>25</v>
      </c>
      <c r="C1409" t="s">
        <v>15</v>
      </c>
      <c r="D1409" t="s">
        <v>29</v>
      </c>
      <c r="E1409" t="s">
        <v>17</v>
      </c>
      <c r="F1409" t="s">
        <v>31</v>
      </c>
      <c r="G1409">
        <v>98323.83</v>
      </c>
      <c r="H1409">
        <v>173104.57</v>
      </c>
      <c r="I1409">
        <v>668</v>
      </c>
      <c r="J1409">
        <v>138024.69</v>
      </c>
      <c r="K1409" t="s">
        <v>25</v>
      </c>
      <c r="L1409">
        <v>48</v>
      </c>
      <c r="M1409" s="1">
        <v>43761</v>
      </c>
      <c r="N1409" t="s">
        <v>20</v>
      </c>
      <c r="O1409" t="str" cm="1">
        <f t="array" ref="O1409">_xlfn.IFS(L1409&lt;=15, "Low Engagement", L1409&lt;=35, "Active", L1409&lt;=60, "Highly Active", L1409&gt;60, "Power User")</f>
        <v>Highly Active</v>
      </c>
      <c r="P1409" t="str" cm="1">
        <f t="array" ref="P1409">_xlfn.IFS(B1409&lt;=25,"Youth",B1409&lt;=35,"Young Adult",B1409&lt;=50,"Adult",B1409&lt;=70,"Senior")</f>
        <v>Youth</v>
      </c>
      <c r="Q1409" t="str" cm="1">
        <f t="array" ref="Q1409">_xlfn.IFS(G1409&lt;10000,"Low Value",G1409&lt;=50000,"Mid Value",G1409&lt;=150000,"High Value",G1409&gt;150000,"Premium")</f>
        <v>High Value</v>
      </c>
      <c r="R1409" t="str" cm="1">
        <f t="array" ref="R1409">_xlfn.IFS(I1409&lt;500,"High Risk",I1409&lt;650,"Medium Risk",I1409&lt;750,"Low Risk",I1409&gt;=750,"Very Low Risk")</f>
        <v>Low Risk</v>
      </c>
    </row>
    <row r="1410" spans="1:18">
      <c r="A1410" t="s">
        <v>1442</v>
      </c>
      <c r="B1410">
        <v>64</v>
      </c>
      <c r="C1410" t="s">
        <v>15</v>
      </c>
      <c r="D1410" t="s">
        <v>16</v>
      </c>
      <c r="E1410" t="s">
        <v>27</v>
      </c>
      <c r="F1410" t="s">
        <v>33</v>
      </c>
      <c r="G1410">
        <v>107874.87</v>
      </c>
      <c r="H1410">
        <v>47410.23</v>
      </c>
      <c r="I1410">
        <v>402</v>
      </c>
      <c r="J1410">
        <v>30932.63</v>
      </c>
      <c r="K1410" t="s">
        <v>25</v>
      </c>
      <c r="L1410">
        <v>44</v>
      </c>
      <c r="M1410" s="1">
        <v>44337</v>
      </c>
      <c r="N1410" t="s">
        <v>20</v>
      </c>
      <c r="O1410" t="str" cm="1">
        <f t="array" ref="O1410">_xlfn.IFS(L1410&lt;=15, "Low Engagement", L1410&lt;=35, "Active", L1410&lt;=60, "Highly Active", L1410&gt;60, "Power User")</f>
        <v>Highly Active</v>
      </c>
      <c r="P1410" t="str" cm="1">
        <f t="array" ref="P1410">_xlfn.IFS(B1410&lt;=25,"Youth",B1410&lt;=35,"Young Adult",B1410&lt;=50,"Adult",B1410&lt;=70,"Senior")</f>
        <v>Senior</v>
      </c>
      <c r="Q1410" t="str" cm="1">
        <f t="array" ref="Q1410">_xlfn.IFS(G1410&lt;10000,"Low Value",G1410&lt;=50000,"Mid Value",G1410&lt;=150000,"High Value",G1410&gt;150000,"Premium")</f>
        <v>High Value</v>
      </c>
      <c r="R1410" t="str" cm="1">
        <f t="array" ref="R1410">_xlfn.IFS(I1410&lt;500,"High Risk",I1410&lt;650,"Medium Risk",I1410&lt;750,"Low Risk",I1410&gt;=750,"Very Low Risk")</f>
        <v>High Risk</v>
      </c>
    </row>
    <row r="1411" spans="1:18">
      <c r="A1411" t="s">
        <v>1443</v>
      </c>
      <c r="B1411">
        <v>54</v>
      </c>
      <c r="C1411" t="s">
        <v>22</v>
      </c>
      <c r="D1411" t="s">
        <v>37</v>
      </c>
      <c r="E1411" t="s">
        <v>17</v>
      </c>
      <c r="F1411" t="s">
        <v>33</v>
      </c>
      <c r="G1411">
        <v>139050.49</v>
      </c>
      <c r="H1411">
        <v>199954.44</v>
      </c>
      <c r="I1411">
        <v>482</v>
      </c>
      <c r="J1411">
        <v>16208.46</v>
      </c>
      <c r="K1411" t="s">
        <v>19</v>
      </c>
      <c r="L1411">
        <v>47</v>
      </c>
      <c r="M1411" s="1">
        <v>43613</v>
      </c>
      <c r="N1411" t="s">
        <v>20</v>
      </c>
      <c r="O1411" t="str" cm="1">
        <f t="array" ref="O1411">_xlfn.IFS(L1411&lt;=15, "Low Engagement", L1411&lt;=35, "Active", L1411&lt;=60, "Highly Active", L1411&gt;60, "Power User")</f>
        <v>Highly Active</v>
      </c>
      <c r="P1411" t="str" cm="1">
        <f t="array" ref="P1411">_xlfn.IFS(B1411&lt;=25,"Youth",B1411&lt;=35,"Young Adult",B1411&lt;=50,"Adult",B1411&lt;=70,"Senior")</f>
        <v>Senior</v>
      </c>
      <c r="Q1411" t="str" cm="1">
        <f t="array" ref="Q1411">_xlfn.IFS(G1411&lt;10000,"Low Value",G1411&lt;=50000,"Mid Value",G1411&lt;=150000,"High Value",G1411&gt;150000,"Premium")</f>
        <v>High Value</v>
      </c>
      <c r="R1411" t="str" cm="1">
        <f t="array" ref="R1411">_xlfn.IFS(I1411&lt;500,"High Risk",I1411&lt;650,"Medium Risk",I1411&lt;750,"Low Risk",I1411&gt;=750,"Very Low Risk")</f>
        <v>High Risk</v>
      </c>
    </row>
    <row r="1412" spans="1:18">
      <c r="A1412" t="s">
        <v>1444</v>
      </c>
      <c r="B1412">
        <v>20</v>
      </c>
      <c r="C1412" t="s">
        <v>15</v>
      </c>
      <c r="D1412" t="s">
        <v>23</v>
      </c>
      <c r="E1412" t="s">
        <v>27</v>
      </c>
      <c r="F1412" t="s">
        <v>18</v>
      </c>
      <c r="G1412">
        <v>37964.480000000003</v>
      </c>
      <c r="H1412">
        <v>85275.07</v>
      </c>
      <c r="I1412">
        <v>722</v>
      </c>
      <c r="J1412">
        <v>58242.74</v>
      </c>
      <c r="K1412" t="s">
        <v>38</v>
      </c>
      <c r="L1412">
        <v>15</v>
      </c>
      <c r="M1412" s="1">
        <v>43153</v>
      </c>
      <c r="N1412" t="s">
        <v>20</v>
      </c>
      <c r="O1412" t="str" cm="1">
        <f t="array" ref="O1412">_xlfn.IFS(L1412&lt;=15, "Low Engagement", L1412&lt;=35, "Active", L1412&lt;=60, "Highly Active", L1412&gt;60, "Power User")</f>
        <v>Low Engagement</v>
      </c>
      <c r="P1412" t="str" cm="1">
        <f t="array" ref="P1412">_xlfn.IFS(B1412&lt;=25,"Youth",B1412&lt;=35,"Young Adult",B1412&lt;=50,"Adult",B1412&lt;=70,"Senior")</f>
        <v>Youth</v>
      </c>
      <c r="Q1412" t="str" cm="1">
        <f t="array" ref="Q1412">_xlfn.IFS(G1412&lt;10000,"Low Value",G1412&lt;=50000,"Mid Value",G1412&lt;=150000,"High Value",G1412&gt;150000,"Premium")</f>
        <v>Mid Value</v>
      </c>
      <c r="R1412" t="str" cm="1">
        <f t="array" ref="R1412">_xlfn.IFS(I1412&lt;500,"High Risk",I1412&lt;650,"Medium Risk",I1412&lt;750,"Low Risk",I1412&gt;=750,"Very Low Risk")</f>
        <v>Low Risk</v>
      </c>
    </row>
    <row r="1413" spans="1:18">
      <c r="A1413" t="s">
        <v>1445</v>
      </c>
      <c r="B1413">
        <v>68</v>
      </c>
      <c r="C1413" t="s">
        <v>22</v>
      </c>
      <c r="D1413" t="s">
        <v>16</v>
      </c>
      <c r="E1413" t="s">
        <v>24</v>
      </c>
      <c r="F1413" t="s">
        <v>18</v>
      </c>
      <c r="G1413">
        <v>90310.1</v>
      </c>
      <c r="H1413">
        <v>12654.3</v>
      </c>
      <c r="I1413">
        <v>308</v>
      </c>
      <c r="J1413">
        <v>15313.34</v>
      </c>
      <c r="K1413" t="s">
        <v>25</v>
      </c>
      <c r="L1413">
        <v>43</v>
      </c>
      <c r="M1413" s="1">
        <v>43288</v>
      </c>
      <c r="N1413" t="s">
        <v>20</v>
      </c>
      <c r="O1413" t="str" cm="1">
        <f t="array" ref="O1413">_xlfn.IFS(L1413&lt;=15, "Low Engagement", L1413&lt;=35, "Active", L1413&lt;=60, "Highly Active", L1413&gt;60, "Power User")</f>
        <v>Highly Active</v>
      </c>
      <c r="P1413" t="str" cm="1">
        <f t="array" ref="P1413">_xlfn.IFS(B1413&lt;=25,"Youth",B1413&lt;=35,"Young Adult",B1413&lt;=50,"Adult",B1413&lt;=70,"Senior")</f>
        <v>Senior</v>
      </c>
      <c r="Q1413" t="str" cm="1">
        <f t="array" ref="Q1413">_xlfn.IFS(G1413&lt;10000,"Low Value",G1413&lt;=50000,"Mid Value",G1413&lt;=150000,"High Value",G1413&gt;150000,"Premium")</f>
        <v>High Value</v>
      </c>
      <c r="R1413" t="str" cm="1">
        <f t="array" ref="R1413">_xlfn.IFS(I1413&lt;500,"High Risk",I1413&lt;650,"Medium Risk",I1413&lt;750,"Low Risk",I1413&gt;=750,"Very Low Risk")</f>
        <v>High Risk</v>
      </c>
    </row>
    <row r="1414" spans="1:18">
      <c r="A1414" t="s">
        <v>1446</v>
      </c>
      <c r="B1414">
        <v>50</v>
      </c>
      <c r="C1414" t="s">
        <v>15</v>
      </c>
      <c r="D1414" t="s">
        <v>23</v>
      </c>
      <c r="E1414" t="s">
        <v>17</v>
      </c>
      <c r="F1414" t="s">
        <v>45</v>
      </c>
      <c r="G1414">
        <v>462855.3</v>
      </c>
      <c r="H1414">
        <v>253521.94</v>
      </c>
      <c r="I1414">
        <v>543</v>
      </c>
      <c r="J1414">
        <v>111765.8</v>
      </c>
      <c r="K1414" t="s">
        <v>25</v>
      </c>
      <c r="L1414">
        <v>2</v>
      </c>
      <c r="M1414" s="1">
        <v>43569</v>
      </c>
      <c r="N1414" t="s">
        <v>35</v>
      </c>
      <c r="O1414" t="str" cm="1">
        <f t="array" ref="O1414">_xlfn.IFS(L1414&lt;=15, "Low Engagement", L1414&lt;=35, "Active", L1414&lt;=60, "Highly Active", L1414&gt;60, "Power User")</f>
        <v>Low Engagement</v>
      </c>
      <c r="P1414" t="str" cm="1">
        <f t="array" ref="P1414">_xlfn.IFS(B1414&lt;=25,"Youth",B1414&lt;=35,"Young Adult",B1414&lt;=50,"Adult",B1414&lt;=70,"Senior")</f>
        <v>Adult</v>
      </c>
      <c r="Q1414" t="str" cm="1">
        <f t="array" ref="Q1414">_xlfn.IFS(G1414&lt;10000,"Low Value",G1414&lt;=50000,"Mid Value",G1414&lt;=150000,"High Value",G1414&gt;150000,"Premium")</f>
        <v>Premium</v>
      </c>
      <c r="R1414" t="str" cm="1">
        <f t="array" ref="R1414">_xlfn.IFS(I1414&lt;500,"High Risk",I1414&lt;650,"Medium Risk",I1414&lt;750,"Low Risk",I1414&gt;=750,"Very Low Risk")</f>
        <v>Medium Risk</v>
      </c>
    </row>
    <row r="1415" spans="1:18">
      <c r="A1415" t="s">
        <v>1447</v>
      </c>
      <c r="B1415">
        <v>45</v>
      </c>
      <c r="C1415" t="s">
        <v>15</v>
      </c>
      <c r="D1415" t="s">
        <v>16</v>
      </c>
      <c r="E1415" t="s">
        <v>27</v>
      </c>
      <c r="F1415" t="s">
        <v>18</v>
      </c>
      <c r="G1415">
        <v>93135.59</v>
      </c>
      <c r="H1415">
        <v>59088.93</v>
      </c>
      <c r="I1415">
        <v>692</v>
      </c>
      <c r="J1415">
        <v>182709.62</v>
      </c>
      <c r="K1415" t="s">
        <v>38</v>
      </c>
      <c r="L1415">
        <v>35</v>
      </c>
      <c r="M1415" s="1">
        <v>45070</v>
      </c>
      <c r="N1415" t="s">
        <v>20</v>
      </c>
      <c r="O1415" t="str" cm="1">
        <f t="array" ref="O1415">_xlfn.IFS(L1415&lt;=15, "Low Engagement", L1415&lt;=35, "Active", L1415&lt;=60, "Highly Active", L1415&gt;60, "Power User")</f>
        <v>Active</v>
      </c>
      <c r="P1415" t="str" cm="1">
        <f t="array" ref="P1415">_xlfn.IFS(B1415&lt;=25,"Youth",B1415&lt;=35,"Young Adult",B1415&lt;=50,"Adult",B1415&lt;=70,"Senior")</f>
        <v>Adult</v>
      </c>
      <c r="Q1415" t="str" cm="1">
        <f t="array" ref="Q1415">_xlfn.IFS(G1415&lt;10000,"Low Value",G1415&lt;=50000,"Mid Value",G1415&lt;=150000,"High Value",G1415&gt;150000,"Premium")</f>
        <v>High Value</v>
      </c>
      <c r="R1415" t="str" cm="1">
        <f t="array" ref="R1415">_xlfn.IFS(I1415&lt;500,"High Risk",I1415&lt;650,"Medium Risk",I1415&lt;750,"Low Risk",I1415&gt;=750,"Very Low Risk")</f>
        <v>Low Risk</v>
      </c>
    </row>
    <row r="1416" spans="1:18">
      <c r="A1416" t="s">
        <v>1448</v>
      </c>
      <c r="B1416">
        <v>64</v>
      </c>
      <c r="C1416" t="s">
        <v>22</v>
      </c>
      <c r="D1416" t="s">
        <v>29</v>
      </c>
      <c r="E1416" t="s">
        <v>17</v>
      </c>
      <c r="F1416" t="s">
        <v>33</v>
      </c>
      <c r="G1416">
        <v>47862.47</v>
      </c>
      <c r="H1416">
        <v>280644.46999999997</v>
      </c>
      <c r="I1416">
        <v>826</v>
      </c>
      <c r="J1416">
        <v>466960.51</v>
      </c>
      <c r="K1416" t="s">
        <v>25</v>
      </c>
      <c r="L1416">
        <v>51</v>
      </c>
      <c r="M1416" s="1">
        <v>44481</v>
      </c>
      <c r="N1416" t="s">
        <v>20</v>
      </c>
      <c r="O1416" t="str" cm="1">
        <f t="array" ref="O1416">_xlfn.IFS(L1416&lt;=15, "Low Engagement", L1416&lt;=35, "Active", L1416&lt;=60, "Highly Active", L1416&gt;60, "Power User")</f>
        <v>Highly Active</v>
      </c>
      <c r="P1416" t="str" cm="1">
        <f t="array" ref="P1416">_xlfn.IFS(B1416&lt;=25,"Youth",B1416&lt;=35,"Young Adult",B1416&lt;=50,"Adult",B1416&lt;=70,"Senior")</f>
        <v>Senior</v>
      </c>
      <c r="Q1416" t="str" cm="1">
        <f t="array" ref="Q1416">_xlfn.IFS(G1416&lt;10000,"Low Value",G1416&lt;=50000,"Mid Value",G1416&lt;=150000,"High Value",G1416&gt;150000,"Premium")</f>
        <v>Mid Value</v>
      </c>
      <c r="R1416" t="str" cm="1">
        <f t="array" ref="R1416">_xlfn.IFS(I1416&lt;500,"High Risk",I1416&lt;650,"Medium Risk",I1416&lt;750,"Low Risk",I1416&gt;=750,"Very Low Risk")</f>
        <v>Very Low Risk</v>
      </c>
    </row>
    <row r="1417" spans="1:18">
      <c r="A1417" t="s">
        <v>1449</v>
      </c>
      <c r="B1417">
        <v>25</v>
      </c>
      <c r="C1417" t="s">
        <v>15</v>
      </c>
      <c r="D1417" t="s">
        <v>37</v>
      </c>
      <c r="E1417" t="s">
        <v>27</v>
      </c>
      <c r="F1417" t="s">
        <v>45</v>
      </c>
      <c r="G1417">
        <v>230160.02</v>
      </c>
      <c r="H1417">
        <v>120216.98</v>
      </c>
      <c r="I1417">
        <v>336</v>
      </c>
      <c r="J1417">
        <v>46069.72</v>
      </c>
      <c r="K1417" t="s">
        <v>19</v>
      </c>
      <c r="L1417">
        <v>20</v>
      </c>
      <c r="M1417" s="1">
        <v>44813</v>
      </c>
      <c r="N1417" t="s">
        <v>20</v>
      </c>
      <c r="O1417" t="str" cm="1">
        <f t="array" ref="O1417">_xlfn.IFS(L1417&lt;=15, "Low Engagement", L1417&lt;=35, "Active", L1417&lt;=60, "Highly Active", L1417&gt;60, "Power User")</f>
        <v>Active</v>
      </c>
      <c r="P1417" t="str" cm="1">
        <f t="array" ref="P1417">_xlfn.IFS(B1417&lt;=25,"Youth",B1417&lt;=35,"Young Adult",B1417&lt;=50,"Adult",B1417&lt;=70,"Senior")</f>
        <v>Youth</v>
      </c>
      <c r="Q1417" t="str" cm="1">
        <f t="array" ref="Q1417">_xlfn.IFS(G1417&lt;10000,"Low Value",G1417&lt;=50000,"Mid Value",G1417&lt;=150000,"High Value",G1417&gt;150000,"Premium")</f>
        <v>Premium</v>
      </c>
      <c r="R1417" t="str" cm="1">
        <f t="array" ref="R1417">_xlfn.IFS(I1417&lt;500,"High Risk",I1417&lt;650,"Medium Risk",I1417&lt;750,"Low Risk",I1417&gt;=750,"Very Low Risk")</f>
        <v>High Risk</v>
      </c>
    </row>
    <row r="1418" spans="1:18">
      <c r="A1418" t="s">
        <v>1450</v>
      </c>
      <c r="B1418">
        <v>51</v>
      </c>
      <c r="C1418" t="s">
        <v>15</v>
      </c>
      <c r="D1418" t="s">
        <v>23</v>
      </c>
      <c r="E1418" t="s">
        <v>27</v>
      </c>
      <c r="F1418" t="s">
        <v>33</v>
      </c>
      <c r="G1418">
        <v>131855.43</v>
      </c>
      <c r="H1418">
        <v>186897.72</v>
      </c>
      <c r="I1418">
        <v>477</v>
      </c>
      <c r="J1418">
        <v>35941.21</v>
      </c>
      <c r="K1418" t="s">
        <v>19</v>
      </c>
      <c r="L1418">
        <v>28</v>
      </c>
      <c r="M1418" s="1">
        <v>44863</v>
      </c>
      <c r="N1418" t="s">
        <v>20</v>
      </c>
      <c r="O1418" t="str" cm="1">
        <f t="array" ref="O1418">_xlfn.IFS(L1418&lt;=15, "Low Engagement", L1418&lt;=35, "Active", L1418&lt;=60, "Highly Active", L1418&gt;60, "Power User")</f>
        <v>Active</v>
      </c>
      <c r="P1418" t="str" cm="1">
        <f t="array" ref="P1418">_xlfn.IFS(B1418&lt;=25,"Youth",B1418&lt;=35,"Young Adult",B1418&lt;=50,"Adult",B1418&lt;=70,"Senior")</f>
        <v>Senior</v>
      </c>
      <c r="Q1418" t="str" cm="1">
        <f t="array" ref="Q1418">_xlfn.IFS(G1418&lt;10000,"Low Value",G1418&lt;=50000,"Mid Value",G1418&lt;=150000,"High Value",G1418&gt;150000,"Premium")</f>
        <v>High Value</v>
      </c>
      <c r="R1418" t="str" cm="1">
        <f t="array" ref="R1418">_xlfn.IFS(I1418&lt;500,"High Risk",I1418&lt;650,"Medium Risk",I1418&lt;750,"Low Risk",I1418&gt;=750,"Very Low Risk")</f>
        <v>High Risk</v>
      </c>
    </row>
    <row r="1419" spans="1:18">
      <c r="A1419" t="s">
        <v>1451</v>
      </c>
      <c r="B1419">
        <v>52</v>
      </c>
      <c r="C1419" t="s">
        <v>15</v>
      </c>
      <c r="D1419" t="s">
        <v>16</v>
      </c>
      <c r="E1419" t="s">
        <v>17</v>
      </c>
      <c r="F1419" t="s">
        <v>18</v>
      </c>
      <c r="G1419">
        <v>36557.019999999997</v>
      </c>
      <c r="H1419">
        <v>78164.42</v>
      </c>
      <c r="I1419">
        <v>371</v>
      </c>
      <c r="J1419">
        <v>15849.97</v>
      </c>
      <c r="K1419" t="s">
        <v>25</v>
      </c>
      <c r="L1419">
        <v>57</v>
      </c>
      <c r="M1419" s="1">
        <v>44279</v>
      </c>
      <c r="N1419" t="s">
        <v>20</v>
      </c>
      <c r="O1419" t="str" cm="1">
        <f t="array" ref="O1419">_xlfn.IFS(L1419&lt;=15, "Low Engagement", L1419&lt;=35, "Active", L1419&lt;=60, "Highly Active", L1419&gt;60, "Power User")</f>
        <v>Highly Active</v>
      </c>
      <c r="P1419" t="str" cm="1">
        <f t="array" ref="P1419">_xlfn.IFS(B1419&lt;=25,"Youth",B1419&lt;=35,"Young Adult",B1419&lt;=50,"Adult",B1419&lt;=70,"Senior")</f>
        <v>Senior</v>
      </c>
      <c r="Q1419" t="str" cm="1">
        <f t="array" ref="Q1419">_xlfn.IFS(G1419&lt;10000,"Low Value",G1419&lt;=50000,"Mid Value",G1419&lt;=150000,"High Value",G1419&gt;150000,"Premium")</f>
        <v>Mid Value</v>
      </c>
      <c r="R1419" t="str" cm="1">
        <f t="array" ref="R1419">_xlfn.IFS(I1419&lt;500,"High Risk",I1419&lt;650,"Medium Risk",I1419&lt;750,"Low Risk",I1419&gt;=750,"Very Low Risk")</f>
        <v>High Risk</v>
      </c>
    </row>
    <row r="1420" spans="1:18">
      <c r="A1420" t="s">
        <v>1452</v>
      </c>
      <c r="B1420">
        <v>49</v>
      </c>
      <c r="C1420" t="s">
        <v>15</v>
      </c>
      <c r="D1420" t="s">
        <v>23</v>
      </c>
      <c r="E1420" t="s">
        <v>27</v>
      </c>
      <c r="F1420" t="s">
        <v>18</v>
      </c>
      <c r="G1420">
        <v>60425.05</v>
      </c>
      <c r="H1420">
        <v>132775.65</v>
      </c>
      <c r="I1420">
        <v>651</v>
      </c>
      <c r="J1420">
        <v>190913.03</v>
      </c>
      <c r="K1420" t="s">
        <v>19</v>
      </c>
      <c r="L1420">
        <v>58</v>
      </c>
      <c r="M1420" s="1">
        <v>44303</v>
      </c>
      <c r="N1420" t="s">
        <v>20</v>
      </c>
      <c r="O1420" t="str" cm="1">
        <f t="array" ref="O1420">_xlfn.IFS(L1420&lt;=15, "Low Engagement", L1420&lt;=35, "Active", L1420&lt;=60, "Highly Active", L1420&gt;60, "Power User")</f>
        <v>Highly Active</v>
      </c>
      <c r="P1420" t="str" cm="1">
        <f t="array" ref="P1420">_xlfn.IFS(B1420&lt;=25,"Youth",B1420&lt;=35,"Young Adult",B1420&lt;=50,"Adult",B1420&lt;=70,"Senior")</f>
        <v>Adult</v>
      </c>
      <c r="Q1420" t="str" cm="1">
        <f t="array" ref="Q1420">_xlfn.IFS(G1420&lt;10000,"Low Value",G1420&lt;=50000,"Mid Value",G1420&lt;=150000,"High Value",G1420&gt;150000,"Premium")</f>
        <v>High Value</v>
      </c>
      <c r="R1420" t="str" cm="1">
        <f t="array" ref="R1420">_xlfn.IFS(I1420&lt;500,"High Risk",I1420&lt;650,"Medium Risk",I1420&lt;750,"Low Risk",I1420&gt;=750,"Very Low Risk")</f>
        <v>Low Risk</v>
      </c>
    </row>
    <row r="1421" spans="1:18">
      <c r="A1421" t="s">
        <v>1453</v>
      </c>
      <c r="B1421">
        <v>41</v>
      </c>
      <c r="C1421" t="s">
        <v>22</v>
      </c>
      <c r="D1421" t="s">
        <v>37</v>
      </c>
      <c r="E1421" t="s">
        <v>24</v>
      </c>
      <c r="F1421" t="s">
        <v>45</v>
      </c>
      <c r="G1421">
        <v>103124.53</v>
      </c>
      <c r="H1421">
        <v>8077.74</v>
      </c>
      <c r="I1421">
        <v>448</v>
      </c>
      <c r="J1421">
        <v>37617.410000000003</v>
      </c>
      <c r="K1421" t="s">
        <v>19</v>
      </c>
      <c r="L1421">
        <v>15</v>
      </c>
      <c r="M1421" s="1">
        <v>45048</v>
      </c>
      <c r="N1421" t="s">
        <v>20</v>
      </c>
      <c r="O1421" t="str" cm="1">
        <f t="array" ref="O1421">_xlfn.IFS(L1421&lt;=15, "Low Engagement", L1421&lt;=35, "Active", L1421&lt;=60, "Highly Active", L1421&gt;60, "Power User")</f>
        <v>Low Engagement</v>
      </c>
      <c r="P1421" t="str" cm="1">
        <f t="array" ref="P1421">_xlfn.IFS(B1421&lt;=25,"Youth",B1421&lt;=35,"Young Adult",B1421&lt;=50,"Adult",B1421&lt;=70,"Senior")</f>
        <v>Adult</v>
      </c>
      <c r="Q1421" t="str" cm="1">
        <f t="array" ref="Q1421">_xlfn.IFS(G1421&lt;10000,"Low Value",G1421&lt;=50000,"Mid Value",G1421&lt;=150000,"High Value",G1421&gt;150000,"Premium")</f>
        <v>High Value</v>
      </c>
      <c r="R1421" t="str" cm="1">
        <f t="array" ref="R1421">_xlfn.IFS(I1421&lt;500,"High Risk",I1421&lt;650,"Medium Risk",I1421&lt;750,"Low Risk",I1421&gt;=750,"Very Low Risk")</f>
        <v>High Risk</v>
      </c>
    </row>
    <row r="1422" spans="1:18">
      <c r="A1422" t="s">
        <v>1454</v>
      </c>
      <c r="B1422">
        <v>31</v>
      </c>
      <c r="C1422" t="s">
        <v>22</v>
      </c>
      <c r="D1422" t="s">
        <v>41</v>
      </c>
      <c r="E1422" t="s">
        <v>27</v>
      </c>
      <c r="F1422" t="s">
        <v>18</v>
      </c>
      <c r="G1422">
        <v>6571.22</v>
      </c>
      <c r="H1422">
        <v>161617.76999999999</v>
      </c>
      <c r="I1422">
        <v>404</v>
      </c>
      <c r="J1422">
        <v>46354.83</v>
      </c>
      <c r="K1422" t="s">
        <v>19</v>
      </c>
      <c r="L1422">
        <v>16</v>
      </c>
      <c r="M1422" s="1">
        <v>43143</v>
      </c>
      <c r="N1422" t="s">
        <v>20</v>
      </c>
      <c r="O1422" t="str" cm="1">
        <f t="array" ref="O1422">_xlfn.IFS(L1422&lt;=15, "Low Engagement", L1422&lt;=35, "Active", L1422&lt;=60, "Highly Active", L1422&gt;60, "Power User")</f>
        <v>Active</v>
      </c>
      <c r="P1422" t="str" cm="1">
        <f t="array" ref="P1422">_xlfn.IFS(B1422&lt;=25,"Youth",B1422&lt;=35,"Young Adult",B1422&lt;=50,"Adult",B1422&lt;=70,"Senior")</f>
        <v>Young Adult</v>
      </c>
      <c r="Q1422" t="str" cm="1">
        <f t="array" ref="Q1422">_xlfn.IFS(G1422&lt;10000,"Low Value",G1422&lt;=50000,"Mid Value",G1422&lt;=150000,"High Value",G1422&gt;150000,"Premium")</f>
        <v>Low Value</v>
      </c>
      <c r="R1422" t="str" cm="1">
        <f t="array" ref="R1422">_xlfn.IFS(I1422&lt;500,"High Risk",I1422&lt;650,"Medium Risk",I1422&lt;750,"Low Risk",I1422&gt;=750,"Very Low Risk")</f>
        <v>High Risk</v>
      </c>
    </row>
    <row r="1423" spans="1:18">
      <c r="A1423" t="s">
        <v>1455</v>
      </c>
      <c r="B1423">
        <v>49</v>
      </c>
      <c r="C1423" t="s">
        <v>15</v>
      </c>
      <c r="D1423" t="s">
        <v>41</v>
      </c>
      <c r="E1423" t="s">
        <v>17</v>
      </c>
      <c r="F1423" t="s">
        <v>45</v>
      </c>
      <c r="G1423">
        <v>235397.3</v>
      </c>
      <c r="H1423">
        <v>189654.5</v>
      </c>
      <c r="I1423">
        <v>520</v>
      </c>
      <c r="J1423">
        <v>129521.34</v>
      </c>
      <c r="K1423" t="s">
        <v>25</v>
      </c>
      <c r="L1423">
        <v>33</v>
      </c>
      <c r="M1423" s="1">
        <v>44667</v>
      </c>
      <c r="N1423" t="s">
        <v>20</v>
      </c>
      <c r="O1423" t="str" cm="1">
        <f t="array" ref="O1423">_xlfn.IFS(L1423&lt;=15, "Low Engagement", L1423&lt;=35, "Active", L1423&lt;=60, "Highly Active", L1423&gt;60, "Power User")</f>
        <v>Active</v>
      </c>
      <c r="P1423" t="str" cm="1">
        <f t="array" ref="P1423">_xlfn.IFS(B1423&lt;=25,"Youth",B1423&lt;=35,"Young Adult",B1423&lt;=50,"Adult",B1423&lt;=70,"Senior")</f>
        <v>Adult</v>
      </c>
      <c r="Q1423" t="str" cm="1">
        <f t="array" ref="Q1423">_xlfn.IFS(G1423&lt;10000,"Low Value",G1423&lt;=50000,"Mid Value",G1423&lt;=150000,"High Value",G1423&gt;150000,"Premium")</f>
        <v>Premium</v>
      </c>
      <c r="R1423" t="str" cm="1">
        <f t="array" ref="R1423">_xlfn.IFS(I1423&lt;500,"High Risk",I1423&lt;650,"Medium Risk",I1423&lt;750,"Low Risk",I1423&gt;=750,"Very Low Risk")</f>
        <v>Medium Risk</v>
      </c>
    </row>
    <row r="1424" spans="1:18">
      <c r="A1424" t="s">
        <v>1456</v>
      </c>
      <c r="B1424">
        <v>63</v>
      </c>
      <c r="C1424" t="s">
        <v>15</v>
      </c>
      <c r="D1424" t="s">
        <v>37</v>
      </c>
      <c r="E1424" t="s">
        <v>24</v>
      </c>
      <c r="F1424" t="s">
        <v>33</v>
      </c>
      <c r="G1424">
        <v>91048.31</v>
      </c>
      <c r="H1424">
        <v>9890.31</v>
      </c>
      <c r="I1424">
        <v>673</v>
      </c>
      <c r="J1424">
        <v>89513.25</v>
      </c>
      <c r="K1424" t="s">
        <v>38</v>
      </c>
      <c r="L1424">
        <v>47</v>
      </c>
      <c r="M1424" s="1">
        <v>44477</v>
      </c>
      <c r="N1424" t="s">
        <v>20</v>
      </c>
      <c r="O1424" t="str" cm="1">
        <f t="array" ref="O1424">_xlfn.IFS(L1424&lt;=15, "Low Engagement", L1424&lt;=35, "Active", L1424&lt;=60, "Highly Active", L1424&gt;60, "Power User")</f>
        <v>Highly Active</v>
      </c>
      <c r="P1424" t="str" cm="1">
        <f t="array" ref="P1424">_xlfn.IFS(B1424&lt;=25,"Youth",B1424&lt;=35,"Young Adult",B1424&lt;=50,"Adult",B1424&lt;=70,"Senior")</f>
        <v>Senior</v>
      </c>
      <c r="Q1424" t="str" cm="1">
        <f t="array" ref="Q1424">_xlfn.IFS(G1424&lt;10000,"Low Value",G1424&lt;=50000,"Mid Value",G1424&lt;=150000,"High Value",G1424&gt;150000,"Premium")</f>
        <v>High Value</v>
      </c>
      <c r="R1424" t="str" cm="1">
        <f t="array" ref="R1424">_xlfn.IFS(I1424&lt;500,"High Risk",I1424&lt;650,"Medium Risk",I1424&lt;750,"Low Risk",I1424&gt;=750,"Very Low Risk")</f>
        <v>Low Risk</v>
      </c>
    </row>
    <row r="1425" spans="1:18">
      <c r="A1425" t="s">
        <v>1457</v>
      </c>
      <c r="B1425">
        <v>60</v>
      </c>
      <c r="C1425" t="s">
        <v>15</v>
      </c>
      <c r="D1425" t="s">
        <v>37</v>
      </c>
      <c r="E1425" t="s">
        <v>17</v>
      </c>
      <c r="F1425" t="s">
        <v>31</v>
      </c>
      <c r="G1425">
        <v>81576.33</v>
      </c>
      <c r="H1425">
        <v>275635.90999999997</v>
      </c>
      <c r="I1425">
        <v>817</v>
      </c>
      <c r="J1425">
        <v>245219.66</v>
      </c>
      <c r="K1425" t="s">
        <v>25</v>
      </c>
      <c r="L1425">
        <v>12</v>
      </c>
      <c r="M1425" s="1">
        <v>44783</v>
      </c>
      <c r="N1425" t="s">
        <v>20</v>
      </c>
      <c r="O1425" t="str" cm="1">
        <f t="array" ref="O1425">_xlfn.IFS(L1425&lt;=15, "Low Engagement", L1425&lt;=35, "Active", L1425&lt;=60, "Highly Active", L1425&gt;60, "Power User")</f>
        <v>Low Engagement</v>
      </c>
      <c r="P1425" t="str" cm="1">
        <f t="array" ref="P1425">_xlfn.IFS(B1425&lt;=25,"Youth",B1425&lt;=35,"Young Adult",B1425&lt;=50,"Adult",B1425&lt;=70,"Senior")</f>
        <v>Senior</v>
      </c>
      <c r="Q1425" t="str" cm="1">
        <f t="array" ref="Q1425">_xlfn.IFS(G1425&lt;10000,"Low Value",G1425&lt;=50000,"Mid Value",G1425&lt;=150000,"High Value",G1425&gt;150000,"Premium")</f>
        <v>High Value</v>
      </c>
      <c r="R1425" t="str" cm="1">
        <f t="array" ref="R1425">_xlfn.IFS(I1425&lt;500,"High Risk",I1425&lt;650,"Medium Risk",I1425&lt;750,"Low Risk",I1425&gt;=750,"Very Low Risk")</f>
        <v>Very Low Risk</v>
      </c>
    </row>
    <row r="1426" spans="1:18">
      <c r="A1426" t="s">
        <v>1458</v>
      </c>
      <c r="B1426">
        <v>33</v>
      </c>
      <c r="C1426" t="s">
        <v>22</v>
      </c>
      <c r="D1426" t="s">
        <v>23</v>
      </c>
      <c r="E1426" t="s">
        <v>17</v>
      </c>
      <c r="F1426" t="s">
        <v>45</v>
      </c>
      <c r="G1426">
        <v>309981.09999999998</v>
      </c>
      <c r="H1426">
        <v>125592.78</v>
      </c>
      <c r="I1426">
        <v>559</v>
      </c>
      <c r="J1426">
        <v>90176.61</v>
      </c>
      <c r="K1426" t="s">
        <v>19</v>
      </c>
      <c r="L1426">
        <v>39</v>
      </c>
      <c r="M1426" s="1">
        <v>43652</v>
      </c>
      <c r="N1426" t="s">
        <v>20</v>
      </c>
      <c r="O1426" t="str" cm="1">
        <f t="array" ref="O1426">_xlfn.IFS(L1426&lt;=15, "Low Engagement", L1426&lt;=35, "Active", L1426&lt;=60, "Highly Active", L1426&gt;60, "Power User")</f>
        <v>Highly Active</v>
      </c>
      <c r="P1426" t="str" cm="1">
        <f t="array" ref="P1426">_xlfn.IFS(B1426&lt;=25,"Youth",B1426&lt;=35,"Young Adult",B1426&lt;=50,"Adult",B1426&lt;=70,"Senior")</f>
        <v>Young Adult</v>
      </c>
      <c r="Q1426" t="str" cm="1">
        <f t="array" ref="Q1426">_xlfn.IFS(G1426&lt;10000,"Low Value",G1426&lt;=50000,"Mid Value",G1426&lt;=150000,"High Value",G1426&gt;150000,"Premium")</f>
        <v>Premium</v>
      </c>
      <c r="R1426" t="str" cm="1">
        <f t="array" ref="R1426">_xlfn.IFS(I1426&lt;500,"High Risk",I1426&lt;650,"Medium Risk",I1426&lt;750,"Low Risk",I1426&gt;=750,"Very Low Risk")</f>
        <v>Medium Risk</v>
      </c>
    </row>
    <row r="1427" spans="1:18">
      <c r="A1427" t="s">
        <v>1459</v>
      </c>
      <c r="B1427">
        <v>21</v>
      </c>
      <c r="C1427" t="s">
        <v>22</v>
      </c>
      <c r="D1427" t="s">
        <v>23</v>
      </c>
      <c r="E1427" t="s">
        <v>47</v>
      </c>
      <c r="F1427" t="s">
        <v>18</v>
      </c>
      <c r="G1427">
        <v>51993.35</v>
      </c>
      <c r="H1427">
        <v>10499.51</v>
      </c>
      <c r="I1427">
        <v>598</v>
      </c>
      <c r="J1427">
        <v>73186.960000000006</v>
      </c>
      <c r="K1427" t="s">
        <v>38</v>
      </c>
      <c r="L1427">
        <v>39</v>
      </c>
      <c r="M1427" s="1">
        <v>44281</v>
      </c>
      <c r="N1427" t="s">
        <v>20</v>
      </c>
      <c r="O1427" t="str" cm="1">
        <f t="array" ref="O1427">_xlfn.IFS(L1427&lt;=15, "Low Engagement", L1427&lt;=35, "Active", L1427&lt;=60, "Highly Active", L1427&gt;60, "Power User")</f>
        <v>Highly Active</v>
      </c>
      <c r="P1427" t="str" cm="1">
        <f t="array" ref="P1427">_xlfn.IFS(B1427&lt;=25,"Youth",B1427&lt;=35,"Young Adult",B1427&lt;=50,"Adult",B1427&lt;=70,"Senior")</f>
        <v>Youth</v>
      </c>
      <c r="Q1427" t="str" cm="1">
        <f t="array" ref="Q1427">_xlfn.IFS(G1427&lt;10000,"Low Value",G1427&lt;=50000,"Mid Value",G1427&lt;=150000,"High Value",G1427&gt;150000,"Premium")</f>
        <v>High Value</v>
      </c>
      <c r="R1427" t="str" cm="1">
        <f t="array" ref="R1427">_xlfn.IFS(I1427&lt;500,"High Risk",I1427&lt;650,"Medium Risk",I1427&lt;750,"Low Risk",I1427&gt;=750,"Very Low Risk")</f>
        <v>Medium Risk</v>
      </c>
    </row>
    <row r="1428" spans="1:18">
      <c r="A1428" t="s">
        <v>1460</v>
      </c>
      <c r="B1428">
        <v>69</v>
      </c>
      <c r="C1428" t="s">
        <v>22</v>
      </c>
      <c r="D1428" t="s">
        <v>29</v>
      </c>
      <c r="E1428" t="s">
        <v>27</v>
      </c>
      <c r="F1428" t="s">
        <v>18</v>
      </c>
      <c r="G1428">
        <v>68885.02</v>
      </c>
      <c r="H1428">
        <v>133377.20000000001</v>
      </c>
      <c r="I1428">
        <v>341</v>
      </c>
      <c r="J1428">
        <v>41520.14</v>
      </c>
      <c r="K1428" t="s">
        <v>19</v>
      </c>
      <c r="L1428">
        <v>43</v>
      </c>
      <c r="M1428" s="1">
        <v>43183</v>
      </c>
      <c r="N1428" t="s">
        <v>20</v>
      </c>
      <c r="O1428" t="str" cm="1">
        <f t="array" ref="O1428">_xlfn.IFS(L1428&lt;=15, "Low Engagement", L1428&lt;=35, "Active", L1428&lt;=60, "Highly Active", L1428&gt;60, "Power User")</f>
        <v>Highly Active</v>
      </c>
      <c r="P1428" t="str" cm="1">
        <f t="array" ref="P1428">_xlfn.IFS(B1428&lt;=25,"Youth",B1428&lt;=35,"Young Adult",B1428&lt;=50,"Adult",B1428&lt;=70,"Senior")</f>
        <v>Senior</v>
      </c>
      <c r="Q1428" t="str" cm="1">
        <f t="array" ref="Q1428">_xlfn.IFS(G1428&lt;10000,"Low Value",G1428&lt;=50000,"Mid Value",G1428&lt;=150000,"High Value",G1428&gt;150000,"Premium")</f>
        <v>High Value</v>
      </c>
      <c r="R1428" t="str" cm="1">
        <f t="array" ref="R1428">_xlfn.IFS(I1428&lt;500,"High Risk",I1428&lt;650,"Medium Risk",I1428&lt;750,"Low Risk",I1428&gt;=750,"Very Low Risk")</f>
        <v>High Risk</v>
      </c>
    </row>
    <row r="1429" spans="1:18">
      <c r="A1429" t="s">
        <v>1461</v>
      </c>
      <c r="B1429">
        <v>54</v>
      </c>
      <c r="C1429" t="s">
        <v>22</v>
      </c>
      <c r="D1429" t="s">
        <v>37</v>
      </c>
      <c r="E1429" t="s">
        <v>27</v>
      </c>
      <c r="F1429" t="s">
        <v>33</v>
      </c>
      <c r="G1429">
        <v>100934.54</v>
      </c>
      <c r="H1429">
        <v>136084.82999999999</v>
      </c>
      <c r="I1429">
        <v>791</v>
      </c>
      <c r="J1429">
        <v>158818.76999999999</v>
      </c>
      <c r="K1429" t="s">
        <v>38</v>
      </c>
      <c r="L1429">
        <v>20</v>
      </c>
      <c r="M1429" s="1">
        <v>44663</v>
      </c>
      <c r="N1429" t="s">
        <v>20</v>
      </c>
      <c r="O1429" t="str" cm="1">
        <f t="array" ref="O1429">_xlfn.IFS(L1429&lt;=15, "Low Engagement", L1429&lt;=35, "Active", L1429&lt;=60, "Highly Active", L1429&gt;60, "Power User")</f>
        <v>Active</v>
      </c>
      <c r="P1429" t="str" cm="1">
        <f t="array" ref="P1429">_xlfn.IFS(B1429&lt;=25,"Youth",B1429&lt;=35,"Young Adult",B1429&lt;=50,"Adult",B1429&lt;=70,"Senior")</f>
        <v>Senior</v>
      </c>
      <c r="Q1429" t="str" cm="1">
        <f t="array" ref="Q1429">_xlfn.IFS(G1429&lt;10000,"Low Value",G1429&lt;=50000,"Mid Value",G1429&lt;=150000,"High Value",G1429&gt;150000,"Premium")</f>
        <v>High Value</v>
      </c>
      <c r="R1429" t="str" cm="1">
        <f t="array" ref="R1429">_xlfn.IFS(I1429&lt;500,"High Risk",I1429&lt;650,"Medium Risk",I1429&lt;750,"Low Risk",I1429&gt;=750,"Very Low Risk")</f>
        <v>Very Low Risk</v>
      </c>
    </row>
    <row r="1430" spans="1:18">
      <c r="A1430" t="s">
        <v>1462</v>
      </c>
      <c r="B1430">
        <v>38</v>
      </c>
      <c r="C1430" t="s">
        <v>15</v>
      </c>
      <c r="D1430" t="s">
        <v>41</v>
      </c>
      <c r="E1430" t="s">
        <v>27</v>
      </c>
      <c r="F1430" t="s">
        <v>33</v>
      </c>
      <c r="G1430">
        <v>69394.399999999994</v>
      </c>
      <c r="H1430">
        <v>104646.09</v>
      </c>
      <c r="I1430">
        <v>738</v>
      </c>
      <c r="J1430">
        <v>230833.55</v>
      </c>
      <c r="K1430" t="s">
        <v>25</v>
      </c>
      <c r="L1430">
        <v>29</v>
      </c>
      <c r="M1430" s="1">
        <v>44649</v>
      </c>
      <c r="N1430" t="s">
        <v>20</v>
      </c>
      <c r="O1430" t="str" cm="1">
        <f t="array" ref="O1430">_xlfn.IFS(L1430&lt;=15, "Low Engagement", L1430&lt;=35, "Active", L1430&lt;=60, "Highly Active", L1430&gt;60, "Power User")</f>
        <v>Active</v>
      </c>
      <c r="P1430" t="str" cm="1">
        <f t="array" ref="P1430">_xlfn.IFS(B1430&lt;=25,"Youth",B1430&lt;=35,"Young Adult",B1430&lt;=50,"Adult",B1430&lt;=70,"Senior")</f>
        <v>Adult</v>
      </c>
      <c r="Q1430" t="str" cm="1">
        <f t="array" ref="Q1430">_xlfn.IFS(G1430&lt;10000,"Low Value",G1430&lt;=50000,"Mid Value",G1430&lt;=150000,"High Value",G1430&gt;150000,"Premium")</f>
        <v>High Value</v>
      </c>
      <c r="R1430" t="str" cm="1">
        <f t="array" ref="R1430">_xlfn.IFS(I1430&lt;500,"High Risk",I1430&lt;650,"Medium Risk",I1430&lt;750,"Low Risk",I1430&gt;=750,"Very Low Risk")</f>
        <v>Low Risk</v>
      </c>
    </row>
    <row r="1431" spans="1:18">
      <c r="A1431" t="s">
        <v>1463</v>
      </c>
      <c r="B1431">
        <v>31</v>
      </c>
      <c r="C1431" t="s">
        <v>15</v>
      </c>
      <c r="D1431" t="s">
        <v>23</v>
      </c>
      <c r="E1431" t="s">
        <v>27</v>
      </c>
      <c r="F1431" t="s">
        <v>31</v>
      </c>
      <c r="G1431">
        <v>87874.07</v>
      </c>
      <c r="H1431">
        <v>112723.71</v>
      </c>
      <c r="I1431">
        <v>346</v>
      </c>
      <c r="J1431">
        <v>32329.94</v>
      </c>
      <c r="K1431" t="s">
        <v>25</v>
      </c>
      <c r="L1431">
        <v>43</v>
      </c>
      <c r="M1431" s="1">
        <v>43459</v>
      </c>
      <c r="N1431" t="s">
        <v>20</v>
      </c>
      <c r="O1431" t="str" cm="1">
        <f t="array" ref="O1431">_xlfn.IFS(L1431&lt;=15, "Low Engagement", L1431&lt;=35, "Active", L1431&lt;=60, "Highly Active", L1431&gt;60, "Power User")</f>
        <v>Highly Active</v>
      </c>
      <c r="P1431" t="str" cm="1">
        <f t="array" ref="P1431">_xlfn.IFS(B1431&lt;=25,"Youth",B1431&lt;=35,"Young Adult",B1431&lt;=50,"Adult",B1431&lt;=70,"Senior")</f>
        <v>Young Adult</v>
      </c>
      <c r="Q1431" t="str" cm="1">
        <f t="array" ref="Q1431">_xlfn.IFS(G1431&lt;10000,"Low Value",G1431&lt;=50000,"Mid Value",G1431&lt;=150000,"High Value",G1431&gt;150000,"Premium")</f>
        <v>High Value</v>
      </c>
      <c r="R1431" t="str" cm="1">
        <f t="array" ref="R1431">_xlfn.IFS(I1431&lt;500,"High Risk",I1431&lt;650,"Medium Risk",I1431&lt;750,"Low Risk",I1431&gt;=750,"Very Low Risk")</f>
        <v>High Risk</v>
      </c>
    </row>
    <row r="1432" spans="1:18">
      <c r="A1432" t="s">
        <v>1464</v>
      </c>
      <c r="B1432">
        <v>48</v>
      </c>
      <c r="C1432" t="s">
        <v>15</v>
      </c>
      <c r="D1432" t="s">
        <v>41</v>
      </c>
      <c r="E1432" t="s">
        <v>47</v>
      </c>
      <c r="F1432" t="s">
        <v>33</v>
      </c>
      <c r="G1432">
        <v>29708.97</v>
      </c>
      <c r="H1432">
        <v>28988.84</v>
      </c>
      <c r="I1432">
        <v>384</v>
      </c>
      <c r="J1432">
        <v>27596.68</v>
      </c>
      <c r="K1432" t="s">
        <v>19</v>
      </c>
      <c r="L1432">
        <v>49</v>
      </c>
      <c r="M1432" s="1">
        <v>44064</v>
      </c>
      <c r="N1432" t="s">
        <v>35</v>
      </c>
      <c r="O1432" t="str" cm="1">
        <f t="array" ref="O1432">_xlfn.IFS(L1432&lt;=15, "Low Engagement", L1432&lt;=35, "Active", L1432&lt;=60, "Highly Active", L1432&gt;60, "Power User")</f>
        <v>Highly Active</v>
      </c>
      <c r="P1432" t="str" cm="1">
        <f t="array" ref="P1432">_xlfn.IFS(B1432&lt;=25,"Youth",B1432&lt;=35,"Young Adult",B1432&lt;=50,"Adult",B1432&lt;=70,"Senior")</f>
        <v>Adult</v>
      </c>
      <c r="Q1432" t="str" cm="1">
        <f t="array" ref="Q1432">_xlfn.IFS(G1432&lt;10000,"Low Value",G1432&lt;=50000,"Mid Value",G1432&lt;=150000,"High Value",G1432&gt;150000,"Premium")</f>
        <v>Mid Value</v>
      </c>
      <c r="R1432" t="str" cm="1">
        <f t="array" ref="R1432">_xlfn.IFS(I1432&lt;500,"High Risk",I1432&lt;650,"Medium Risk",I1432&lt;750,"Low Risk",I1432&gt;=750,"Very Low Risk")</f>
        <v>High Risk</v>
      </c>
    </row>
    <row r="1433" spans="1:18">
      <c r="A1433" t="s">
        <v>1465</v>
      </c>
      <c r="B1433">
        <v>65</v>
      </c>
      <c r="C1433" t="s">
        <v>22</v>
      </c>
      <c r="D1433" t="s">
        <v>16</v>
      </c>
      <c r="E1433" t="s">
        <v>27</v>
      </c>
      <c r="F1433" t="s">
        <v>31</v>
      </c>
      <c r="G1433">
        <v>105081.52</v>
      </c>
      <c r="H1433">
        <v>154556.57</v>
      </c>
      <c r="I1433">
        <v>357</v>
      </c>
      <c r="J1433">
        <v>35217.35</v>
      </c>
      <c r="K1433" t="s">
        <v>19</v>
      </c>
      <c r="L1433">
        <v>3</v>
      </c>
      <c r="M1433" s="1">
        <v>44163</v>
      </c>
      <c r="N1433" t="s">
        <v>35</v>
      </c>
      <c r="O1433" t="str" cm="1">
        <f t="array" ref="O1433">_xlfn.IFS(L1433&lt;=15, "Low Engagement", L1433&lt;=35, "Active", L1433&lt;=60, "Highly Active", L1433&gt;60, "Power User")</f>
        <v>Low Engagement</v>
      </c>
      <c r="P1433" t="str" cm="1">
        <f t="array" ref="P1433">_xlfn.IFS(B1433&lt;=25,"Youth",B1433&lt;=35,"Young Adult",B1433&lt;=50,"Adult",B1433&lt;=70,"Senior")</f>
        <v>Senior</v>
      </c>
      <c r="Q1433" t="str" cm="1">
        <f t="array" ref="Q1433">_xlfn.IFS(G1433&lt;10000,"Low Value",G1433&lt;=50000,"Mid Value",G1433&lt;=150000,"High Value",G1433&gt;150000,"Premium")</f>
        <v>High Value</v>
      </c>
      <c r="R1433" t="str" cm="1">
        <f t="array" ref="R1433">_xlfn.IFS(I1433&lt;500,"High Risk",I1433&lt;650,"Medium Risk",I1433&lt;750,"Low Risk",I1433&gt;=750,"Very Low Risk")</f>
        <v>High Risk</v>
      </c>
    </row>
    <row r="1434" spans="1:18">
      <c r="A1434" t="s">
        <v>1466</v>
      </c>
      <c r="B1434">
        <v>35</v>
      </c>
      <c r="C1434" t="s">
        <v>15</v>
      </c>
      <c r="D1434" t="s">
        <v>16</v>
      </c>
      <c r="E1434" t="s">
        <v>24</v>
      </c>
      <c r="F1434" t="s">
        <v>18</v>
      </c>
      <c r="G1434">
        <v>59130.73</v>
      </c>
      <c r="H1434">
        <v>2212.04</v>
      </c>
      <c r="I1434">
        <v>508</v>
      </c>
      <c r="J1434">
        <v>57575.87</v>
      </c>
      <c r="K1434" t="s">
        <v>19</v>
      </c>
      <c r="L1434">
        <v>48</v>
      </c>
      <c r="M1434" s="1">
        <v>44435</v>
      </c>
      <c r="N1434" t="s">
        <v>20</v>
      </c>
      <c r="O1434" t="str" cm="1">
        <f t="array" ref="O1434">_xlfn.IFS(L1434&lt;=15, "Low Engagement", L1434&lt;=35, "Active", L1434&lt;=60, "Highly Active", L1434&gt;60, "Power User")</f>
        <v>Highly Active</v>
      </c>
      <c r="P1434" t="str" cm="1">
        <f t="array" ref="P1434">_xlfn.IFS(B1434&lt;=25,"Youth",B1434&lt;=35,"Young Adult",B1434&lt;=50,"Adult",B1434&lt;=70,"Senior")</f>
        <v>Young Adult</v>
      </c>
      <c r="Q1434" t="str" cm="1">
        <f t="array" ref="Q1434">_xlfn.IFS(G1434&lt;10000,"Low Value",G1434&lt;=50000,"Mid Value",G1434&lt;=150000,"High Value",G1434&gt;150000,"Premium")</f>
        <v>High Value</v>
      </c>
      <c r="R1434" t="str" cm="1">
        <f t="array" ref="R1434">_xlfn.IFS(I1434&lt;500,"High Risk",I1434&lt;650,"Medium Risk",I1434&lt;750,"Low Risk",I1434&gt;=750,"Very Low Risk")</f>
        <v>Medium Risk</v>
      </c>
    </row>
    <row r="1435" spans="1:18">
      <c r="A1435" t="s">
        <v>1467</v>
      </c>
      <c r="B1435">
        <v>24</v>
      </c>
      <c r="C1435" t="s">
        <v>22</v>
      </c>
      <c r="D1435" t="s">
        <v>23</v>
      </c>
      <c r="E1435" t="s">
        <v>24</v>
      </c>
      <c r="F1435" t="s">
        <v>18</v>
      </c>
      <c r="G1435">
        <v>48172.45</v>
      </c>
      <c r="H1435">
        <v>4242.6000000000004</v>
      </c>
      <c r="I1435">
        <v>547</v>
      </c>
      <c r="J1435">
        <v>153566.15</v>
      </c>
      <c r="K1435" t="s">
        <v>25</v>
      </c>
      <c r="L1435">
        <v>5</v>
      </c>
      <c r="M1435" s="1">
        <v>44006</v>
      </c>
      <c r="N1435" t="s">
        <v>20</v>
      </c>
      <c r="O1435" t="str" cm="1">
        <f t="array" ref="O1435">_xlfn.IFS(L1435&lt;=15, "Low Engagement", L1435&lt;=35, "Active", L1435&lt;=60, "Highly Active", L1435&gt;60, "Power User")</f>
        <v>Low Engagement</v>
      </c>
      <c r="P1435" t="str" cm="1">
        <f t="array" ref="P1435">_xlfn.IFS(B1435&lt;=25,"Youth",B1435&lt;=35,"Young Adult",B1435&lt;=50,"Adult",B1435&lt;=70,"Senior")</f>
        <v>Youth</v>
      </c>
      <c r="Q1435" t="str" cm="1">
        <f t="array" ref="Q1435">_xlfn.IFS(G1435&lt;10000,"Low Value",G1435&lt;=50000,"Mid Value",G1435&lt;=150000,"High Value",G1435&gt;150000,"Premium")</f>
        <v>Mid Value</v>
      </c>
      <c r="R1435" t="str" cm="1">
        <f t="array" ref="R1435">_xlfn.IFS(I1435&lt;500,"High Risk",I1435&lt;650,"Medium Risk",I1435&lt;750,"Low Risk",I1435&gt;=750,"Very Low Risk")</f>
        <v>Medium Risk</v>
      </c>
    </row>
    <row r="1436" spans="1:18">
      <c r="A1436" t="s">
        <v>1468</v>
      </c>
      <c r="B1436">
        <v>27</v>
      </c>
      <c r="C1436" t="s">
        <v>22</v>
      </c>
      <c r="D1436" t="s">
        <v>23</v>
      </c>
      <c r="E1436" t="s">
        <v>27</v>
      </c>
      <c r="F1436" t="s">
        <v>33</v>
      </c>
      <c r="G1436">
        <v>55599.03</v>
      </c>
      <c r="H1436">
        <v>195848.03</v>
      </c>
      <c r="I1436">
        <v>510</v>
      </c>
      <c r="J1436">
        <v>75842.8</v>
      </c>
      <c r="K1436" t="s">
        <v>19</v>
      </c>
      <c r="L1436">
        <v>2</v>
      </c>
      <c r="M1436" s="1">
        <v>44977</v>
      </c>
      <c r="N1436" t="s">
        <v>20</v>
      </c>
      <c r="O1436" t="str" cm="1">
        <f t="array" ref="O1436">_xlfn.IFS(L1436&lt;=15, "Low Engagement", L1436&lt;=35, "Active", L1436&lt;=60, "Highly Active", L1436&gt;60, "Power User")</f>
        <v>Low Engagement</v>
      </c>
      <c r="P1436" t="str" cm="1">
        <f t="array" ref="P1436">_xlfn.IFS(B1436&lt;=25,"Youth",B1436&lt;=35,"Young Adult",B1436&lt;=50,"Adult",B1436&lt;=70,"Senior")</f>
        <v>Young Adult</v>
      </c>
      <c r="Q1436" t="str" cm="1">
        <f t="array" ref="Q1436">_xlfn.IFS(G1436&lt;10000,"Low Value",G1436&lt;=50000,"Mid Value",G1436&lt;=150000,"High Value",G1436&gt;150000,"Premium")</f>
        <v>High Value</v>
      </c>
      <c r="R1436" t="str" cm="1">
        <f t="array" ref="R1436">_xlfn.IFS(I1436&lt;500,"High Risk",I1436&lt;650,"Medium Risk",I1436&lt;750,"Low Risk",I1436&gt;=750,"Very Low Risk")</f>
        <v>Medium Risk</v>
      </c>
    </row>
    <row r="1437" spans="1:18">
      <c r="A1437" t="s">
        <v>1469</v>
      </c>
      <c r="B1437">
        <v>24</v>
      </c>
      <c r="C1437" t="s">
        <v>15</v>
      </c>
      <c r="D1437" t="s">
        <v>29</v>
      </c>
      <c r="E1437" t="s">
        <v>17</v>
      </c>
      <c r="F1437" t="s">
        <v>18</v>
      </c>
      <c r="G1437">
        <v>72443.210000000006</v>
      </c>
      <c r="H1437">
        <v>223410.36</v>
      </c>
      <c r="I1437">
        <v>338</v>
      </c>
      <c r="J1437">
        <v>33709.07</v>
      </c>
      <c r="K1437" t="s">
        <v>19</v>
      </c>
      <c r="L1437">
        <v>23</v>
      </c>
      <c r="M1437" s="1">
        <v>43670</v>
      </c>
      <c r="N1437" t="s">
        <v>20</v>
      </c>
      <c r="O1437" t="str" cm="1">
        <f t="array" ref="O1437">_xlfn.IFS(L1437&lt;=15, "Low Engagement", L1437&lt;=35, "Active", L1437&lt;=60, "Highly Active", L1437&gt;60, "Power User")</f>
        <v>Active</v>
      </c>
      <c r="P1437" t="str" cm="1">
        <f t="array" ref="P1437">_xlfn.IFS(B1437&lt;=25,"Youth",B1437&lt;=35,"Young Adult",B1437&lt;=50,"Adult",B1437&lt;=70,"Senior")</f>
        <v>Youth</v>
      </c>
      <c r="Q1437" t="str" cm="1">
        <f t="array" ref="Q1437">_xlfn.IFS(G1437&lt;10000,"Low Value",G1437&lt;=50000,"Mid Value",G1437&lt;=150000,"High Value",G1437&gt;150000,"Premium")</f>
        <v>High Value</v>
      </c>
      <c r="R1437" t="str" cm="1">
        <f t="array" ref="R1437">_xlfn.IFS(I1437&lt;500,"High Risk",I1437&lt;650,"Medium Risk",I1437&lt;750,"Low Risk",I1437&gt;=750,"Very Low Risk")</f>
        <v>High Risk</v>
      </c>
    </row>
    <row r="1438" spans="1:18">
      <c r="A1438" t="s">
        <v>1470</v>
      </c>
      <c r="B1438">
        <v>50</v>
      </c>
      <c r="C1438" t="s">
        <v>15</v>
      </c>
      <c r="D1438" t="s">
        <v>16</v>
      </c>
      <c r="E1438" t="s">
        <v>27</v>
      </c>
      <c r="F1438" t="s">
        <v>31</v>
      </c>
      <c r="G1438">
        <v>19559.02</v>
      </c>
      <c r="H1438">
        <v>185557.67</v>
      </c>
      <c r="I1438">
        <v>551</v>
      </c>
      <c r="J1438">
        <v>78584.58</v>
      </c>
      <c r="K1438" t="s">
        <v>38</v>
      </c>
      <c r="L1438">
        <v>26</v>
      </c>
      <c r="M1438" s="1">
        <v>43472</v>
      </c>
      <c r="N1438" t="s">
        <v>20</v>
      </c>
      <c r="O1438" t="str" cm="1">
        <f t="array" ref="O1438">_xlfn.IFS(L1438&lt;=15, "Low Engagement", L1438&lt;=35, "Active", L1438&lt;=60, "Highly Active", L1438&gt;60, "Power User")</f>
        <v>Active</v>
      </c>
      <c r="P1438" t="str" cm="1">
        <f t="array" ref="P1438">_xlfn.IFS(B1438&lt;=25,"Youth",B1438&lt;=35,"Young Adult",B1438&lt;=50,"Adult",B1438&lt;=70,"Senior")</f>
        <v>Adult</v>
      </c>
      <c r="Q1438" t="str" cm="1">
        <f t="array" ref="Q1438">_xlfn.IFS(G1438&lt;10000,"Low Value",G1438&lt;=50000,"Mid Value",G1438&lt;=150000,"High Value",G1438&gt;150000,"Premium")</f>
        <v>Mid Value</v>
      </c>
      <c r="R1438" t="str" cm="1">
        <f t="array" ref="R1438">_xlfn.IFS(I1438&lt;500,"High Risk",I1438&lt;650,"Medium Risk",I1438&lt;750,"Low Risk",I1438&gt;=750,"Very Low Risk")</f>
        <v>Medium Risk</v>
      </c>
    </row>
    <row r="1439" spans="1:18">
      <c r="A1439" t="s">
        <v>1471</v>
      </c>
      <c r="B1439">
        <v>40</v>
      </c>
      <c r="C1439" t="s">
        <v>15</v>
      </c>
      <c r="D1439" t="s">
        <v>23</v>
      </c>
      <c r="E1439" t="s">
        <v>17</v>
      </c>
      <c r="F1439" t="s">
        <v>31</v>
      </c>
      <c r="G1439">
        <v>183315.87</v>
      </c>
      <c r="H1439">
        <v>105081.21</v>
      </c>
      <c r="I1439">
        <v>712</v>
      </c>
      <c r="J1439">
        <v>199551.73</v>
      </c>
      <c r="K1439" t="s">
        <v>38</v>
      </c>
      <c r="L1439">
        <v>26</v>
      </c>
      <c r="M1439" s="1">
        <v>44299</v>
      </c>
      <c r="N1439" t="s">
        <v>20</v>
      </c>
      <c r="O1439" t="str" cm="1">
        <f t="array" ref="O1439">_xlfn.IFS(L1439&lt;=15, "Low Engagement", L1439&lt;=35, "Active", L1439&lt;=60, "Highly Active", L1439&gt;60, "Power User")</f>
        <v>Active</v>
      </c>
      <c r="P1439" t="str" cm="1">
        <f t="array" ref="P1439">_xlfn.IFS(B1439&lt;=25,"Youth",B1439&lt;=35,"Young Adult",B1439&lt;=50,"Adult",B1439&lt;=70,"Senior")</f>
        <v>Adult</v>
      </c>
      <c r="Q1439" t="str" cm="1">
        <f t="array" ref="Q1439">_xlfn.IFS(G1439&lt;10000,"Low Value",G1439&lt;=50000,"Mid Value",G1439&lt;=150000,"High Value",G1439&gt;150000,"Premium")</f>
        <v>Premium</v>
      </c>
      <c r="R1439" t="str" cm="1">
        <f t="array" ref="R1439">_xlfn.IFS(I1439&lt;500,"High Risk",I1439&lt;650,"Medium Risk",I1439&lt;750,"Low Risk",I1439&gt;=750,"Very Low Risk")</f>
        <v>Low Risk</v>
      </c>
    </row>
    <row r="1440" spans="1:18">
      <c r="A1440" t="s">
        <v>1472</v>
      </c>
      <c r="B1440">
        <v>38</v>
      </c>
      <c r="C1440" t="s">
        <v>22</v>
      </c>
      <c r="D1440" t="s">
        <v>29</v>
      </c>
      <c r="E1440" t="s">
        <v>27</v>
      </c>
      <c r="F1440" t="s">
        <v>45</v>
      </c>
      <c r="G1440">
        <v>59289.55</v>
      </c>
      <c r="H1440">
        <v>156117.37</v>
      </c>
      <c r="I1440">
        <v>745</v>
      </c>
      <c r="J1440">
        <v>290033.32</v>
      </c>
      <c r="K1440" t="s">
        <v>38</v>
      </c>
      <c r="L1440">
        <v>7</v>
      </c>
      <c r="M1440" s="1">
        <v>43993</v>
      </c>
      <c r="N1440" t="s">
        <v>20</v>
      </c>
      <c r="O1440" t="str" cm="1">
        <f t="array" ref="O1440">_xlfn.IFS(L1440&lt;=15, "Low Engagement", L1440&lt;=35, "Active", L1440&lt;=60, "Highly Active", L1440&gt;60, "Power User")</f>
        <v>Low Engagement</v>
      </c>
      <c r="P1440" t="str" cm="1">
        <f t="array" ref="P1440">_xlfn.IFS(B1440&lt;=25,"Youth",B1440&lt;=35,"Young Adult",B1440&lt;=50,"Adult",B1440&lt;=70,"Senior")</f>
        <v>Adult</v>
      </c>
      <c r="Q1440" t="str" cm="1">
        <f t="array" ref="Q1440">_xlfn.IFS(G1440&lt;10000,"Low Value",G1440&lt;=50000,"Mid Value",G1440&lt;=150000,"High Value",G1440&gt;150000,"Premium")</f>
        <v>High Value</v>
      </c>
      <c r="R1440" t="str" cm="1">
        <f t="array" ref="R1440">_xlfn.IFS(I1440&lt;500,"High Risk",I1440&lt;650,"Medium Risk",I1440&lt;750,"Low Risk",I1440&gt;=750,"Very Low Risk")</f>
        <v>Low Risk</v>
      </c>
    </row>
    <row r="1441" spans="1:18">
      <c r="A1441" t="s">
        <v>1473</v>
      </c>
      <c r="B1441">
        <v>36</v>
      </c>
      <c r="C1441" t="s">
        <v>22</v>
      </c>
      <c r="D1441" t="s">
        <v>37</v>
      </c>
      <c r="E1441" t="s">
        <v>47</v>
      </c>
      <c r="F1441" t="s">
        <v>31</v>
      </c>
      <c r="G1441">
        <v>192658.28</v>
      </c>
      <c r="H1441">
        <v>22850.07</v>
      </c>
      <c r="I1441">
        <v>351</v>
      </c>
      <c r="J1441">
        <v>29572.46</v>
      </c>
      <c r="K1441" t="s">
        <v>19</v>
      </c>
      <c r="L1441">
        <v>10</v>
      </c>
      <c r="M1441" s="1">
        <v>44401</v>
      </c>
      <c r="N1441" t="s">
        <v>20</v>
      </c>
      <c r="O1441" t="str" cm="1">
        <f t="array" ref="O1441">_xlfn.IFS(L1441&lt;=15, "Low Engagement", L1441&lt;=35, "Active", L1441&lt;=60, "Highly Active", L1441&gt;60, "Power User")</f>
        <v>Low Engagement</v>
      </c>
      <c r="P1441" t="str" cm="1">
        <f t="array" ref="P1441">_xlfn.IFS(B1441&lt;=25,"Youth",B1441&lt;=35,"Young Adult",B1441&lt;=50,"Adult",B1441&lt;=70,"Senior")</f>
        <v>Adult</v>
      </c>
      <c r="Q1441" t="str" cm="1">
        <f t="array" ref="Q1441">_xlfn.IFS(G1441&lt;10000,"Low Value",G1441&lt;=50000,"Mid Value",G1441&lt;=150000,"High Value",G1441&gt;150000,"Premium")</f>
        <v>Premium</v>
      </c>
      <c r="R1441" t="str" cm="1">
        <f t="array" ref="R1441">_xlfn.IFS(I1441&lt;500,"High Risk",I1441&lt;650,"Medium Risk",I1441&lt;750,"Low Risk",I1441&gt;=750,"Very Low Risk")</f>
        <v>High Risk</v>
      </c>
    </row>
    <row r="1442" spans="1:18">
      <c r="A1442" t="s">
        <v>1474</v>
      </c>
      <c r="B1442">
        <v>65</v>
      </c>
      <c r="C1442" t="s">
        <v>15</v>
      </c>
      <c r="D1442" t="s">
        <v>37</v>
      </c>
      <c r="E1442" t="s">
        <v>47</v>
      </c>
      <c r="F1442" t="s">
        <v>18</v>
      </c>
      <c r="G1442">
        <v>46773.2</v>
      </c>
      <c r="H1442">
        <v>12367.25</v>
      </c>
      <c r="I1442">
        <v>673</v>
      </c>
      <c r="J1442">
        <v>42319.24</v>
      </c>
      <c r="K1442" t="s">
        <v>38</v>
      </c>
      <c r="L1442">
        <v>5</v>
      </c>
      <c r="M1442" s="1">
        <v>44768</v>
      </c>
      <c r="N1442" t="s">
        <v>20</v>
      </c>
      <c r="O1442" t="str" cm="1">
        <f t="array" ref="O1442">_xlfn.IFS(L1442&lt;=15, "Low Engagement", L1442&lt;=35, "Active", L1442&lt;=60, "Highly Active", L1442&gt;60, "Power User")</f>
        <v>Low Engagement</v>
      </c>
      <c r="P1442" t="str" cm="1">
        <f t="array" ref="P1442">_xlfn.IFS(B1442&lt;=25,"Youth",B1442&lt;=35,"Young Adult",B1442&lt;=50,"Adult",B1442&lt;=70,"Senior")</f>
        <v>Senior</v>
      </c>
      <c r="Q1442" t="str" cm="1">
        <f t="array" ref="Q1442">_xlfn.IFS(G1442&lt;10000,"Low Value",G1442&lt;=50000,"Mid Value",G1442&lt;=150000,"High Value",G1442&gt;150000,"Premium")</f>
        <v>Mid Value</v>
      </c>
      <c r="R1442" t="str" cm="1">
        <f t="array" ref="R1442">_xlfn.IFS(I1442&lt;500,"High Risk",I1442&lt;650,"Medium Risk",I1442&lt;750,"Low Risk",I1442&gt;=750,"Very Low Risk")</f>
        <v>Low Risk</v>
      </c>
    </row>
    <row r="1443" spans="1:18">
      <c r="A1443" t="s">
        <v>1475</v>
      </c>
      <c r="B1443">
        <v>36</v>
      </c>
      <c r="C1443" t="s">
        <v>15</v>
      </c>
      <c r="D1443" t="s">
        <v>41</v>
      </c>
      <c r="E1443" t="s">
        <v>27</v>
      </c>
      <c r="F1443" t="s">
        <v>18</v>
      </c>
      <c r="G1443">
        <v>41854.32</v>
      </c>
      <c r="H1443">
        <v>123638.78</v>
      </c>
      <c r="I1443">
        <v>825</v>
      </c>
      <c r="J1443">
        <v>449873.82</v>
      </c>
      <c r="K1443" t="s">
        <v>38</v>
      </c>
      <c r="L1443">
        <v>47</v>
      </c>
      <c r="M1443" s="1">
        <v>44108</v>
      </c>
      <c r="N1443" t="s">
        <v>20</v>
      </c>
      <c r="O1443" t="str" cm="1">
        <f t="array" ref="O1443">_xlfn.IFS(L1443&lt;=15, "Low Engagement", L1443&lt;=35, "Active", L1443&lt;=60, "Highly Active", L1443&gt;60, "Power User")</f>
        <v>Highly Active</v>
      </c>
      <c r="P1443" t="str" cm="1">
        <f t="array" ref="P1443">_xlfn.IFS(B1443&lt;=25,"Youth",B1443&lt;=35,"Young Adult",B1443&lt;=50,"Adult",B1443&lt;=70,"Senior")</f>
        <v>Adult</v>
      </c>
      <c r="Q1443" t="str" cm="1">
        <f t="array" ref="Q1443">_xlfn.IFS(G1443&lt;10000,"Low Value",G1443&lt;=50000,"Mid Value",G1443&lt;=150000,"High Value",G1443&gt;150000,"Premium")</f>
        <v>Mid Value</v>
      </c>
      <c r="R1443" t="str" cm="1">
        <f t="array" ref="R1443">_xlfn.IFS(I1443&lt;500,"High Risk",I1443&lt;650,"Medium Risk",I1443&lt;750,"Low Risk",I1443&gt;=750,"Very Low Risk")</f>
        <v>Very Low Risk</v>
      </c>
    </row>
    <row r="1444" spans="1:18">
      <c r="A1444" t="s">
        <v>1476</v>
      </c>
      <c r="B1444">
        <v>53</v>
      </c>
      <c r="C1444" t="s">
        <v>22</v>
      </c>
      <c r="D1444" t="s">
        <v>23</v>
      </c>
      <c r="E1444" t="s">
        <v>27</v>
      </c>
      <c r="F1444" t="s">
        <v>31</v>
      </c>
      <c r="G1444">
        <v>55006.58</v>
      </c>
      <c r="H1444">
        <v>136660.57</v>
      </c>
      <c r="I1444">
        <v>455</v>
      </c>
      <c r="J1444">
        <v>31252.54</v>
      </c>
      <c r="K1444" t="s">
        <v>19</v>
      </c>
      <c r="L1444">
        <v>12</v>
      </c>
      <c r="M1444" s="1">
        <v>45085</v>
      </c>
      <c r="N1444" t="s">
        <v>20</v>
      </c>
      <c r="O1444" t="str" cm="1">
        <f t="array" ref="O1444">_xlfn.IFS(L1444&lt;=15, "Low Engagement", L1444&lt;=35, "Active", L1444&lt;=60, "Highly Active", L1444&gt;60, "Power User")</f>
        <v>Low Engagement</v>
      </c>
      <c r="P1444" t="str" cm="1">
        <f t="array" ref="P1444">_xlfn.IFS(B1444&lt;=25,"Youth",B1444&lt;=35,"Young Adult",B1444&lt;=50,"Adult",B1444&lt;=70,"Senior")</f>
        <v>Senior</v>
      </c>
      <c r="Q1444" t="str" cm="1">
        <f t="array" ref="Q1444">_xlfn.IFS(G1444&lt;10000,"Low Value",G1444&lt;=50000,"Mid Value",G1444&lt;=150000,"High Value",G1444&gt;150000,"Premium")</f>
        <v>High Value</v>
      </c>
      <c r="R1444" t="str" cm="1">
        <f t="array" ref="R1444">_xlfn.IFS(I1444&lt;500,"High Risk",I1444&lt;650,"Medium Risk",I1444&lt;750,"Low Risk",I1444&gt;=750,"Very Low Risk")</f>
        <v>High Risk</v>
      </c>
    </row>
    <row r="1445" spans="1:18">
      <c r="A1445" t="s">
        <v>1477</v>
      </c>
      <c r="B1445">
        <v>46</v>
      </c>
      <c r="C1445" t="s">
        <v>15</v>
      </c>
      <c r="D1445" t="s">
        <v>23</v>
      </c>
      <c r="E1445" t="s">
        <v>24</v>
      </c>
      <c r="F1445" t="s">
        <v>45</v>
      </c>
      <c r="G1445">
        <v>54532.01</v>
      </c>
      <c r="H1445">
        <v>9622.64</v>
      </c>
      <c r="I1445">
        <v>841</v>
      </c>
      <c r="J1445">
        <v>297038.59000000003</v>
      </c>
      <c r="K1445" t="s">
        <v>38</v>
      </c>
      <c r="L1445">
        <v>32</v>
      </c>
      <c r="M1445" s="1">
        <v>43287</v>
      </c>
      <c r="N1445" t="s">
        <v>20</v>
      </c>
      <c r="O1445" t="str" cm="1">
        <f t="array" ref="O1445">_xlfn.IFS(L1445&lt;=15, "Low Engagement", L1445&lt;=35, "Active", L1445&lt;=60, "Highly Active", L1445&gt;60, "Power User")</f>
        <v>Active</v>
      </c>
      <c r="P1445" t="str" cm="1">
        <f t="array" ref="P1445">_xlfn.IFS(B1445&lt;=25,"Youth",B1445&lt;=35,"Young Adult",B1445&lt;=50,"Adult",B1445&lt;=70,"Senior")</f>
        <v>Adult</v>
      </c>
      <c r="Q1445" t="str" cm="1">
        <f t="array" ref="Q1445">_xlfn.IFS(G1445&lt;10000,"Low Value",G1445&lt;=50000,"Mid Value",G1445&lt;=150000,"High Value",G1445&gt;150000,"Premium")</f>
        <v>High Value</v>
      </c>
      <c r="R1445" t="str" cm="1">
        <f t="array" ref="R1445">_xlfn.IFS(I1445&lt;500,"High Risk",I1445&lt;650,"Medium Risk",I1445&lt;750,"Low Risk",I1445&gt;=750,"Very Low Risk")</f>
        <v>Very Low Risk</v>
      </c>
    </row>
    <row r="1446" spans="1:18">
      <c r="A1446" t="s">
        <v>1478</v>
      </c>
      <c r="B1446">
        <v>35</v>
      </c>
      <c r="C1446" t="s">
        <v>22</v>
      </c>
      <c r="D1446" t="s">
        <v>16</v>
      </c>
      <c r="E1446" t="s">
        <v>27</v>
      </c>
      <c r="F1446" t="s">
        <v>31</v>
      </c>
      <c r="G1446">
        <v>58584.1</v>
      </c>
      <c r="H1446">
        <v>170620.38</v>
      </c>
      <c r="I1446">
        <v>389</v>
      </c>
      <c r="J1446">
        <v>29609.01</v>
      </c>
      <c r="K1446" t="s">
        <v>19</v>
      </c>
      <c r="L1446">
        <v>42</v>
      </c>
      <c r="M1446" s="1">
        <v>44063</v>
      </c>
      <c r="N1446" t="s">
        <v>20</v>
      </c>
      <c r="O1446" t="str" cm="1">
        <f t="array" ref="O1446">_xlfn.IFS(L1446&lt;=15, "Low Engagement", L1446&lt;=35, "Active", L1446&lt;=60, "Highly Active", L1446&gt;60, "Power User")</f>
        <v>Highly Active</v>
      </c>
      <c r="P1446" t="str" cm="1">
        <f t="array" ref="P1446">_xlfn.IFS(B1446&lt;=25,"Youth",B1446&lt;=35,"Young Adult",B1446&lt;=50,"Adult",B1446&lt;=70,"Senior")</f>
        <v>Young Adult</v>
      </c>
      <c r="Q1446" t="str" cm="1">
        <f t="array" ref="Q1446">_xlfn.IFS(G1446&lt;10000,"Low Value",G1446&lt;=50000,"Mid Value",G1446&lt;=150000,"High Value",G1446&gt;150000,"Premium")</f>
        <v>High Value</v>
      </c>
      <c r="R1446" t="str" cm="1">
        <f t="array" ref="R1446">_xlfn.IFS(I1446&lt;500,"High Risk",I1446&lt;650,"Medium Risk",I1446&lt;750,"Low Risk",I1446&gt;=750,"Very Low Risk")</f>
        <v>High Risk</v>
      </c>
    </row>
    <row r="1447" spans="1:18">
      <c r="A1447" t="s">
        <v>1479</v>
      </c>
      <c r="B1447">
        <v>19</v>
      </c>
      <c r="C1447" t="s">
        <v>22</v>
      </c>
      <c r="D1447" t="s">
        <v>29</v>
      </c>
      <c r="E1447" t="s">
        <v>24</v>
      </c>
      <c r="F1447" t="s">
        <v>45</v>
      </c>
      <c r="G1447">
        <v>99229.97</v>
      </c>
      <c r="H1447">
        <v>16657.38</v>
      </c>
      <c r="I1447">
        <v>650</v>
      </c>
      <c r="J1447">
        <v>117549.04</v>
      </c>
      <c r="K1447" t="s">
        <v>38</v>
      </c>
      <c r="L1447">
        <v>31</v>
      </c>
      <c r="M1447" s="1">
        <v>43813</v>
      </c>
      <c r="N1447" t="s">
        <v>35</v>
      </c>
      <c r="O1447" t="str" cm="1">
        <f t="array" ref="O1447">_xlfn.IFS(L1447&lt;=15, "Low Engagement", L1447&lt;=35, "Active", L1447&lt;=60, "Highly Active", L1447&gt;60, "Power User")</f>
        <v>Active</v>
      </c>
      <c r="P1447" t="str" cm="1">
        <f t="array" ref="P1447">_xlfn.IFS(B1447&lt;=25,"Youth",B1447&lt;=35,"Young Adult",B1447&lt;=50,"Adult",B1447&lt;=70,"Senior")</f>
        <v>Youth</v>
      </c>
      <c r="Q1447" t="str" cm="1">
        <f t="array" ref="Q1447">_xlfn.IFS(G1447&lt;10000,"Low Value",G1447&lt;=50000,"Mid Value",G1447&lt;=150000,"High Value",G1447&gt;150000,"Premium")</f>
        <v>High Value</v>
      </c>
      <c r="R1447" t="str" cm="1">
        <f t="array" ref="R1447">_xlfn.IFS(I1447&lt;500,"High Risk",I1447&lt;650,"Medium Risk",I1447&lt;750,"Low Risk",I1447&gt;=750,"Very Low Risk")</f>
        <v>Low Risk</v>
      </c>
    </row>
    <row r="1448" spans="1:18">
      <c r="A1448" t="s">
        <v>1480</v>
      </c>
      <c r="B1448">
        <v>18</v>
      </c>
      <c r="C1448" t="s">
        <v>15</v>
      </c>
      <c r="D1448" t="s">
        <v>23</v>
      </c>
      <c r="E1448" t="s">
        <v>17</v>
      </c>
      <c r="F1448" t="s">
        <v>18</v>
      </c>
      <c r="G1448">
        <v>66322.259999999995</v>
      </c>
      <c r="H1448">
        <v>258168.15</v>
      </c>
      <c r="I1448">
        <v>368</v>
      </c>
      <c r="J1448">
        <v>40839.599999999999</v>
      </c>
      <c r="K1448" t="s">
        <v>19</v>
      </c>
      <c r="L1448">
        <v>22</v>
      </c>
      <c r="M1448" s="1">
        <v>43937</v>
      </c>
      <c r="N1448" t="s">
        <v>35</v>
      </c>
      <c r="O1448" t="str" cm="1">
        <f t="array" ref="O1448">_xlfn.IFS(L1448&lt;=15, "Low Engagement", L1448&lt;=35, "Active", L1448&lt;=60, "Highly Active", L1448&gt;60, "Power User")</f>
        <v>Active</v>
      </c>
      <c r="P1448" t="str" cm="1">
        <f t="array" ref="P1448">_xlfn.IFS(B1448&lt;=25,"Youth",B1448&lt;=35,"Young Adult",B1448&lt;=50,"Adult",B1448&lt;=70,"Senior")</f>
        <v>Youth</v>
      </c>
      <c r="Q1448" t="str" cm="1">
        <f t="array" ref="Q1448">_xlfn.IFS(G1448&lt;10000,"Low Value",G1448&lt;=50000,"Mid Value",G1448&lt;=150000,"High Value",G1448&gt;150000,"Premium")</f>
        <v>High Value</v>
      </c>
      <c r="R1448" t="str" cm="1">
        <f t="array" ref="R1448">_xlfn.IFS(I1448&lt;500,"High Risk",I1448&lt;650,"Medium Risk",I1448&lt;750,"Low Risk",I1448&gt;=750,"Very Low Risk")</f>
        <v>High Risk</v>
      </c>
    </row>
    <row r="1449" spans="1:18">
      <c r="A1449" t="s">
        <v>1481</v>
      </c>
      <c r="B1449">
        <v>64</v>
      </c>
      <c r="C1449" t="s">
        <v>15</v>
      </c>
      <c r="D1449" t="s">
        <v>23</v>
      </c>
      <c r="E1449" t="s">
        <v>27</v>
      </c>
      <c r="F1449" t="s">
        <v>33</v>
      </c>
      <c r="G1449">
        <v>54670.5</v>
      </c>
      <c r="H1449">
        <v>166582.01</v>
      </c>
      <c r="I1449">
        <v>462</v>
      </c>
      <c r="J1449">
        <v>11915.43</v>
      </c>
      <c r="K1449" t="s">
        <v>19</v>
      </c>
      <c r="L1449">
        <v>17</v>
      </c>
      <c r="M1449" s="1">
        <v>43783</v>
      </c>
      <c r="N1449" t="s">
        <v>20</v>
      </c>
      <c r="O1449" t="str" cm="1">
        <f t="array" ref="O1449">_xlfn.IFS(L1449&lt;=15, "Low Engagement", L1449&lt;=35, "Active", L1449&lt;=60, "Highly Active", L1449&gt;60, "Power User")</f>
        <v>Active</v>
      </c>
      <c r="P1449" t="str" cm="1">
        <f t="array" ref="P1449">_xlfn.IFS(B1449&lt;=25,"Youth",B1449&lt;=35,"Young Adult",B1449&lt;=50,"Adult",B1449&lt;=70,"Senior")</f>
        <v>Senior</v>
      </c>
      <c r="Q1449" t="str" cm="1">
        <f t="array" ref="Q1449">_xlfn.IFS(G1449&lt;10000,"Low Value",G1449&lt;=50000,"Mid Value",G1449&lt;=150000,"High Value",G1449&gt;150000,"Premium")</f>
        <v>High Value</v>
      </c>
      <c r="R1449" t="str" cm="1">
        <f t="array" ref="R1449">_xlfn.IFS(I1449&lt;500,"High Risk",I1449&lt;650,"Medium Risk",I1449&lt;750,"Low Risk",I1449&gt;=750,"Very Low Risk")</f>
        <v>High Risk</v>
      </c>
    </row>
    <row r="1450" spans="1:18">
      <c r="A1450" t="s">
        <v>1482</v>
      </c>
      <c r="B1450">
        <v>22</v>
      </c>
      <c r="C1450" t="s">
        <v>15</v>
      </c>
      <c r="D1450" t="s">
        <v>29</v>
      </c>
      <c r="E1450" t="s">
        <v>24</v>
      </c>
      <c r="F1450" t="s">
        <v>31</v>
      </c>
      <c r="G1450">
        <v>154599.97</v>
      </c>
      <c r="H1450">
        <v>9761.67</v>
      </c>
      <c r="I1450">
        <v>541</v>
      </c>
      <c r="J1450">
        <v>47614.92</v>
      </c>
      <c r="K1450" t="s">
        <v>19</v>
      </c>
      <c r="L1450">
        <v>20</v>
      </c>
      <c r="M1450" s="1">
        <v>43758</v>
      </c>
      <c r="N1450" t="s">
        <v>35</v>
      </c>
      <c r="O1450" t="str" cm="1">
        <f t="array" ref="O1450">_xlfn.IFS(L1450&lt;=15, "Low Engagement", L1450&lt;=35, "Active", L1450&lt;=60, "Highly Active", L1450&gt;60, "Power User")</f>
        <v>Active</v>
      </c>
      <c r="P1450" t="str" cm="1">
        <f t="array" ref="P1450">_xlfn.IFS(B1450&lt;=25,"Youth",B1450&lt;=35,"Young Adult",B1450&lt;=50,"Adult",B1450&lt;=70,"Senior")</f>
        <v>Youth</v>
      </c>
      <c r="Q1450" t="str" cm="1">
        <f t="array" ref="Q1450">_xlfn.IFS(G1450&lt;10000,"Low Value",G1450&lt;=50000,"Mid Value",G1450&lt;=150000,"High Value",G1450&gt;150000,"Premium")</f>
        <v>Premium</v>
      </c>
      <c r="R1450" t="str" cm="1">
        <f t="array" ref="R1450">_xlfn.IFS(I1450&lt;500,"High Risk",I1450&lt;650,"Medium Risk",I1450&lt;750,"Low Risk",I1450&gt;=750,"Very Low Risk")</f>
        <v>Medium Risk</v>
      </c>
    </row>
    <row r="1451" spans="1:18">
      <c r="A1451" t="s">
        <v>1483</v>
      </c>
      <c r="B1451">
        <v>37</v>
      </c>
      <c r="C1451" t="s">
        <v>15</v>
      </c>
      <c r="D1451" t="s">
        <v>23</v>
      </c>
      <c r="E1451" t="s">
        <v>17</v>
      </c>
      <c r="F1451" t="s">
        <v>18</v>
      </c>
      <c r="G1451">
        <v>21484.7</v>
      </c>
      <c r="H1451">
        <v>126802.72</v>
      </c>
      <c r="I1451">
        <v>794</v>
      </c>
      <c r="J1451">
        <v>248808.42</v>
      </c>
      <c r="K1451" t="s">
        <v>25</v>
      </c>
      <c r="L1451">
        <v>20</v>
      </c>
      <c r="M1451" s="1">
        <v>44473</v>
      </c>
      <c r="N1451" t="s">
        <v>20</v>
      </c>
      <c r="O1451" t="str" cm="1">
        <f t="array" ref="O1451">_xlfn.IFS(L1451&lt;=15, "Low Engagement", L1451&lt;=35, "Active", L1451&lt;=60, "Highly Active", L1451&gt;60, "Power User")</f>
        <v>Active</v>
      </c>
      <c r="P1451" t="str" cm="1">
        <f t="array" ref="P1451">_xlfn.IFS(B1451&lt;=25,"Youth",B1451&lt;=35,"Young Adult",B1451&lt;=50,"Adult",B1451&lt;=70,"Senior")</f>
        <v>Adult</v>
      </c>
      <c r="Q1451" t="str" cm="1">
        <f t="array" ref="Q1451">_xlfn.IFS(G1451&lt;10000,"Low Value",G1451&lt;=50000,"Mid Value",G1451&lt;=150000,"High Value",G1451&gt;150000,"Premium")</f>
        <v>Mid Value</v>
      </c>
      <c r="R1451" t="str" cm="1">
        <f t="array" ref="R1451">_xlfn.IFS(I1451&lt;500,"High Risk",I1451&lt;650,"Medium Risk",I1451&lt;750,"Low Risk",I1451&gt;=750,"Very Low Risk")</f>
        <v>Very Low Risk</v>
      </c>
    </row>
    <row r="1452" spans="1:18">
      <c r="A1452" t="s">
        <v>1484</v>
      </c>
      <c r="B1452">
        <v>28</v>
      </c>
      <c r="C1452" t="s">
        <v>22</v>
      </c>
      <c r="D1452" t="s">
        <v>23</v>
      </c>
      <c r="E1452" t="s">
        <v>47</v>
      </c>
      <c r="F1452" t="s">
        <v>31</v>
      </c>
      <c r="G1452">
        <v>180545.8</v>
      </c>
      <c r="H1452">
        <v>25784.41</v>
      </c>
      <c r="I1452">
        <v>682</v>
      </c>
      <c r="J1452">
        <v>113929.21</v>
      </c>
      <c r="K1452" t="s">
        <v>38</v>
      </c>
      <c r="L1452">
        <v>43</v>
      </c>
      <c r="M1452" s="1">
        <v>43315</v>
      </c>
      <c r="N1452" t="s">
        <v>20</v>
      </c>
      <c r="O1452" t="str" cm="1">
        <f t="array" ref="O1452">_xlfn.IFS(L1452&lt;=15, "Low Engagement", L1452&lt;=35, "Active", L1452&lt;=60, "Highly Active", L1452&gt;60, "Power User")</f>
        <v>Highly Active</v>
      </c>
      <c r="P1452" t="str" cm="1">
        <f t="array" ref="P1452">_xlfn.IFS(B1452&lt;=25,"Youth",B1452&lt;=35,"Young Adult",B1452&lt;=50,"Adult",B1452&lt;=70,"Senior")</f>
        <v>Young Adult</v>
      </c>
      <c r="Q1452" t="str" cm="1">
        <f t="array" ref="Q1452">_xlfn.IFS(G1452&lt;10000,"Low Value",G1452&lt;=50000,"Mid Value",G1452&lt;=150000,"High Value",G1452&gt;150000,"Premium")</f>
        <v>Premium</v>
      </c>
      <c r="R1452" t="str" cm="1">
        <f t="array" ref="R1452">_xlfn.IFS(I1452&lt;500,"High Risk",I1452&lt;650,"Medium Risk",I1452&lt;750,"Low Risk",I1452&gt;=750,"Very Low Risk")</f>
        <v>Low Risk</v>
      </c>
    </row>
    <row r="1453" spans="1:18">
      <c r="A1453" t="s">
        <v>1485</v>
      </c>
      <c r="B1453">
        <v>59</v>
      </c>
      <c r="C1453" t="s">
        <v>22</v>
      </c>
      <c r="D1453" t="s">
        <v>23</v>
      </c>
      <c r="E1453" t="s">
        <v>47</v>
      </c>
      <c r="F1453" t="s">
        <v>33</v>
      </c>
      <c r="G1453">
        <v>83217.41</v>
      </c>
      <c r="H1453">
        <v>17255.04</v>
      </c>
      <c r="I1453">
        <v>351</v>
      </c>
      <c r="J1453">
        <v>35199.06</v>
      </c>
      <c r="K1453" t="s">
        <v>19</v>
      </c>
      <c r="L1453">
        <v>8</v>
      </c>
      <c r="M1453" s="1">
        <v>44857</v>
      </c>
      <c r="N1453" t="s">
        <v>20</v>
      </c>
      <c r="O1453" t="str" cm="1">
        <f t="array" ref="O1453">_xlfn.IFS(L1453&lt;=15, "Low Engagement", L1453&lt;=35, "Active", L1453&lt;=60, "Highly Active", L1453&gt;60, "Power User")</f>
        <v>Low Engagement</v>
      </c>
      <c r="P1453" t="str" cm="1">
        <f t="array" ref="P1453">_xlfn.IFS(B1453&lt;=25,"Youth",B1453&lt;=35,"Young Adult",B1453&lt;=50,"Adult",B1453&lt;=70,"Senior")</f>
        <v>Senior</v>
      </c>
      <c r="Q1453" t="str" cm="1">
        <f t="array" ref="Q1453">_xlfn.IFS(G1453&lt;10000,"Low Value",G1453&lt;=50000,"Mid Value",G1453&lt;=150000,"High Value",G1453&gt;150000,"Premium")</f>
        <v>High Value</v>
      </c>
      <c r="R1453" t="str" cm="1">
        <f t="array" ref="R1453">_xlfn.IFS(I1453&lt;500,"High Risk",I1453&lt;650,"Medium Risk",I1453&lt;750,"Low Risk",I1453&gt;=750,"Very Low Risk")</f>
        <v>High Risk</v>
      </c>
    </row>
    <row r="1454" spans="1:18">
      <c r="A1454" t="s">
        <v>1486</v>
      </c>
      <c r="B1454">
        <v>19</v>
      </c>
      <c r="C1454" t="s">
        <v>22</v>
      </c>
      <c r="D1454" t="s">
        <v>23</v>
      </c>
      <c r="E1454" t="s">
        <v>27</v>
      </c>
      <c r="F1454" t="s">
        <v>33</v>
      </c>
      <c r="G1454">
        <v>26030.87</v>
      </c>
      <c r="H1454">
        <v>71883.14</v>
      </c>
      <c r="I1454">
        <v>362</v>
      </c>
      <c r="J1454">
        <v>39633.660000000003</v>
      </c>
      <c r="K1454" t="s">
        <v>19</v>
      </c>
      <c r="L1454">
        <v>47</v>
      </c>
      <c r="M1454" s="1">
        <v>43430</v>
      </c>
      <c r="N1454" t="s">
        <v>35</v>
      </c>
      <c r="O1454" t="str" cm="1">
        <f t="array" ref="O1454">_xlfn.IFS(L1454&lt;=15, "Low Engagement", L1454&lt;=35, "Active", L1454&lt;=60, "Highly Active", L1454&gt;60, "Power User")</f>
        <v>Highly Active</v>
      </c>
      <c r="P1454" t="str" cm="1">
        <f t="array" ref="P1454">_xlfn.IFS(B1454&lt;=25,"Youth",B1454&lt;=35,"Young Adult",B1454&lt;=50,"Adult",B1454&lt;=70,"Senior")</f>
        <v>Youth</v>
      </c>
      <c r="Q1454" t="str" cm="1">
        <f t="array" ref="Q1454">_xlfn.IFS(G1454&lt;10000,"Low Value",G1454&lt;=50000,"Mid Value",G1454&lt;=150000,"High Value",G1454&gt;150000,"Premium")</f>
        <v>Mid Value</v>
      </c>
      <c r="R1454" t="str" cm="1">
        <f t="array" ref="R1454">_xlfn.IFS(I1454&lt;500,"High Risk",I1454&lt;650,"Medium Risk",I1454&lt;750,"Low Risk",I1454&gt;=750,"Very Low Risk")</f>
        <v>High Risk</v>
      </c>
    </row>
    <row r="1455" spans="1:18">
      <c r="A1455" t="s">
        <v>1487</v>
      </c>
      <c r="B1455">
        <v>20</v>
      </c>
      <c r="C1455" t="s">
        <v>15</v>
      </c>
      <c r="D1455" t="s">
        <v>16</v>
      </c>
      <c r="E1455" t="s">
        <v>27</v>
      </c>
      <c r="F1455" t="s">
        <v>18</v>
      </c>
      <c r="G1455">
        <v>40683.68</v>
      </c>
      <c r="H1455">
        <v>116248.4</v>
      </c>
      <c r="I1455">
        <v>808</v>
      </c>
      <c r="J1455">
        <v>495782.65</v>
      </c>
      <c r="K1455" t="s">
        <v>38</v>
      </c>
      <c r="L1455">
        <v>34</v>
      </c>
      <c r="M1455" s="1">
        <v>43776</v>
      </c>
      <c r="N1455" t="s">
        <v>20</v>
      </c>
      <c r="O1455" t="str" cm="1">
        <f t="array" ref="O1455">_xlfn.IFS(L1455&lt;=15, "Low Engagement", L1455&lt;=35, "Active", L1455&lt;=60, "Highly Active", L1455&gt;60, "Power User")</f>
        <v>Active</v>
      </c>
      <c r="P1455" t="str" cm="1">
        <f t="array" ref="P1455">_xlfn.IFS(B1455&lt;=25,"Youth",B1455&lt;=35,"Young Adult",B1455&lt;=50,"Adult",B1455&lt;=70,"Senior")</f>
        <v>Youth</v>
      </c>
      <c r="Q1455" t="str" cm="1">
        <f t="array" ref="Q1455">_xlfn.IFS(G1455&lt;10000,"Low Value",G1455&lt;=50000,"Mid Value",G1455&lt;=150000,"High Value",G1455&gt;150000,"Premium")</f>
        <v>Mid Value</v>
      </c>
      <c r="R1455" t="str" cm="1">
        <f t="array" ref="R1455">_xlfn.IFS(I1455&lt;500,"High Risk",I1455&lt;650,"Medium Risk",I1455&lt;750,"Low Risk",I1455&gt;=750,"Very Low Risk")</f>
        <v>Very Low Risk</v>
      </c>
    </row>
    <row r="1456" spans="1:18">
      <c r="A1456" t="s">
        <v>1488</v>
      </c>
      <c r="B1456">
        <v>40</v>
      </c>
      <c r="C1456" t="s">
        <v>22</v>
      </c>
      <c r="D1456" t="s">
        <v>29</v>
      </c>
      <c r="E1456" t="s">
        <v>47</v>
      </c>
      <c r="F1456" t="s">
        <v>45</v>
      </c>
      <c r="G1456">
        <v>143042.23999999999</v>
      </c>
      <c r="H1456">
        <v>8546.25</v>
      </c>
      <c r="I1456">
        <v>591</v>
      </c>
      <c r="J1456">
        <v>21844.880000000001</v>
      </c>
      <c r="K1456" t="s">
        <v>38</v>
      </c>
      <c r="L1456">
        <v>49</v>
      </c>
      <c r="M1456" s="1">
        <v>43944</v>
      </c>
      <c r="N1456" t="s">
        <v>35</v>
      </c>
      <c r="O1456" t="str" cm="1">
        <f t="array" ref="O1456">_xlfn.IFS(L1456&lt;=15, "Low Engagement", L1456&lt;=35, "Active", L1456&lt;=60, "Highly Active", L1456&gt;60, "Power User")</f>
        <v>Highly Active</v>
      </c>
      <c r="P1456" t="str" cm="1">
        <f t="array" ref="P1456">_xlfn.IFS(B1456&lt;=25,"Youth",B1456&lt;=35,"Young Adult",B1456&lt;=50,"Adult",B1456&lt;=70,"Senior")</f>
        <v>Adult</v>
      </c>
      <c r="Q1456" t="str" cm="1">
        <f t="array" ref="Q1456">_xlfn.IFS(G1456&lt;10000,"Low Value",G1456&lt;=50000,"Mid Value",G1456&lt;=150000,"High Value",G1456&gt;150000,"Premium")</f>
        <v>High Value</v>
      </c>
      <c r="R1456" t="str" cm="1">
        <f t="array" ref="R1456">_xlfn.IFS(I1456&lt;500,"High Risk",I1456&lt;650,"Medium Risk",I1456&lt;750,"Low Risk",I1456&gt;=750,"Very Low Risk")</f>
        <v>Medium Risk</v>
      </c>
    </row>
    <row r="1457" spans="1:18">
      <c r="A1457" t="s">
        <v>1489</v>
      </c>
      <c r="B1457">
        <v>29</v>
      </c>
      <c r="C1457" t="s">
        <v>15</v>
      </c>
      <c r="D1457" t="s">
        <v>16</v>
      </c>
      <c r="E1457" t="s">
        <v>47</v>
      </c>
      <c r="F1457" t="s">
        <v>18</v>
      </c>
      <c r="G1457">
        <v>20768.86</v>
      </c>
      <c r="H1457">
        <v>22290.74</v>
      </c>
      <c r="I1457">
        <v>390</v>
      </c>
      <c r="J1457">
        <v>36980.949999999997</v>
      </c>
      <c r="K1457" t="s">
        <v>19</v>
      </c>
      <c r="L1457">
        <v>23</v>
      </c>
      <c r="M1457" s="1">
        <v>44521</v>
      </c>
      <c r="N1457" t="s">
        <v>20</v>
      </c>
      <c r="O1457" t="str" cm="1">
        <f t="array" ref="O1457">_xlfn.IFS(L1457&lt;=15, "Low Engagement", L1457&lt;=35, "Active", L1457&lt;=60, "Highly Active", L1457&gt;60, "Power User")</f>
        <v>Active</v>
      </c>
      <c r="P1457" t="str" cm="1">
        <f t="array" ref="P1457">_xlfn.IFS(B1457&lt;=25,"Youth",B1457&lt;=35,"Young Adult",B1457&lt;=50,"Adult",B1457&lt;=70,"Senior")</f>
        <v>Young Adult</v>
      </c>
      <c r="Q1457" t="str" cm="1">
        <f t="array" ref="Q1457">_xlfn.IFS(G1457&lt;10000,"Low Value",G1457&lt;=50000,"Mid Value",G1457&lt;=150000,"High Value",G1457&gt;150000,"Premium")</f>
        <v>Mid Value</v>
      </c>
      <c r="R1457" t="str" cm="1">
        <f t="array" ref="R1457">_xlfn.IFS(I1457&lt;500,"High Risk",I1457&lt;650,"Medium Risk",I1457&lt;750,"Low Risk",I1457&gt;=750,"Very Low Risk")</f>
        <v>High Risk</v>
      </c>
    </row>
    <row r="1458" spans="1:18">
      <c r="A1458" t="s">
        <v>1490</v>
      </c>
      <c r="B1458">
        <v>37</v>
      </c>
      <c r="C1458" t="s">
        <v>15</v>
      </c>
      <c r="D1458" t="s">
        <v>23</v>
      </c>
      <c r="E1458" t="s">
        <v>27</v>
      </c>
      <c r="F1458" t="s">
        <v>18</v>
      </c>
      <c r="G1458">
        <v>51130.6</v>
      </c>
      <c r="H1458">
        <v>87106.62</v>
      </c>
      <c r="I1458">
        <v>723</v>
      </c>
      <c r="J1458">
        <v>335795.24</v>
      </c>
      <c r="K1458" t="s">
        <v>25</v>
      </c>
      <c r="L1458">
        <v>38</v>
      </c>
      <c r="M1458" s="1">
        <v>44115</v>
      </c>
      <c r="N1458" t="s">
        <v>20</v>
      </c>
      <c r="O1458" t="str" cm="1">
        <f t="array" ref="O1458">_xlfn.IFS(L1458&lt;=15, "Low Engagement", L1458&lt;=35, "Active", L1458&lt;=60, "Highly Active", L1458&gt;60, "Power User")</f>
        <v>Highly Active</v>
      </c>
      <c r="P1458" t="str" cm="1">
        <f t="array" ref="P1458">_xlfn.IFS(B1458&lt;=25,"Youth",B1458&lt;=35,"Young Adult",B1458&lt;=50,"Adult",B1458&lt;=70,"Senior")</f>
        <v>Adult</v>
      </c>
      <c r="Q1458" t="str" cm="1">
        <f t="array" ref="Q1458">_xlfn.IFS(G1458&lt;10000,"Low Value",G1458&lt;=50000,"Mid Value",G1458&lt;=150000,"High Value",G1458&gt;150000,"Premium")</f>
        <v>High Value</v>
      </c>
      <c r="R1458" t="str" cm="1">
        <f t="array" ref="R1458">_xlfn.IFS(I1458&lt;500,"High Risk",I1458&lt;650,"Medium Risk",I1458&lt;750,"Low Risk",I1458&gt;=750,"Very Low Risk")</f>
        <v>Low Risk</v>
      </c>
    </row>
    <row r="1459" spans="1:18">
      <c r="A1459" t="s">
        <v>1491</v>
      </c>
      <c r="B1459">
        <v>22</v>
      </c>
      <c r="C1459" t="s">
        <v>15</v>
      </c>
      <c r="D1459" t="s">
        <v>23</v>
      </c>
      <c r="E1459" t="s">
        <v>24</v>
      </c>
      <c r="F1459" t="s">
        <v>31</v>
      </c>
      <c r="G1459">
        <v>136018.94</v>
      </c>
      <c r="H1459">
        <v>5213.18</v>
      </c>
      <c r="I1459">
        <v>664</v>
      </c>
      <c r="J1459">
        <v>142615.45000000001</v>
      </c>
      <c r="K1459" t="s">
        <v>38</v>
      </c>
      <c r="L1459">
        <v>53</v>
      </c>
      <c r="M1459" s="1">
        <v>43691</v>
      </c>
      <c r="N1459" t="s">
        <v>20</v>
      </c>
      <c r="O1459" t="str" cm="1">
        <f t="array" ref="O1459">_xlfn.IFS(L1459&lt;=15, "Low Engagement", L1459&lt;=35, "Active", L1459&lt;=60, "Highly Active", L1459&gt;60, "Power User")</f>
        <v>Highly Active</v>
      </c>
      <c r="P1459" t="str" cm="1">
        <f t="array" ref="P1459">_xlfn.IFS(B1459&lt;=25,"Youth",B1459&lt;=35,"Young Adult",B1459&lt;=50,"Adult",B1459&lt;=70,"Senior")</f>
        <v>Youth</v>
      </c>
      <c r="Q1459" t="str" cm="1">
        <f t="array" ref="Q1459">_xlfn.IFS(G1459&lt;10000,"Low Value",G1459&lt;=50000,"Mid Value",G1459&lt;=150000,"High Value",G1459&gt;150000,"Premium")</f>
        <v>High Value</v>
      </c>
      <c r="R1459" t="str" cm="1">
        <f t="array" ref="R1459">_xlfn.IFS(I1459&lt;500,"High Risk",I1459&lt;650,"Medium Risk",I1459&lt;750,"Low Risk",I1459&gt;=750,"Very Low Risk")</f>
        <v>Low Risk</v>
      </c>
    </row>
    <row r="1460" spans="1:18">
      <c r="A1460" t="s">
        <v>1492</v>
      </c>
      <c r="B1460">
        <v>54</v>
      </c>
      <c r="C1460" t="s">
        <v>15</v>
      </c>
      <c r="D1460" t="s">
        <v>16</v>
      </c>
      <c r="E1460" t="s">
        <v>17</v>
      </c>
      <c r="F1460" t="s">
        <v>45</v>
      </c>
      <c r="G1460">
        <v>460228.19</v>
      </c>
      <c r="H1460">
        <v>287822.45</v>
      </c>
      <c r="I1460">
        <v>449</v>
      </c>
      <c r="J1460">
        <v>13156.62</v>
      </c>
      <c r="K1460" t="s">
        <v>19</v>
      </c>
      <c r="L1460">
        <v>28</v>
      </c>
      <c r="M1460" s="1">
        <v>44457</v>
      </c>
      <c r="N1460" t="s">
        <v>20</v>
      </c>
      <c r="O1460" t="str" cm="1">
        <f t="array" ref="O1460">_xlfn.IFS(L1460&lt;=15, "Low Engagement", L1460&lt;=35, "Active", L1460&lt;=60, "Highly Active", L1460&gt;60, "Power User")</f>
        <v>Active</v>
      </c>
      <c r="P1460" t="str" cm="1">
        <f t="array" ref="P1460">_xlfn.IFS(B1460&lt;=25,"Youth",B1460&lt;=35,"Young Adult",B1460&lt;=50,"Adult",B1460&lt;=70,"Senior")</f>
        <v>Senior</v>
      </c>
      <c r="Q1460" t="str" cm="1">
        <f t="array" ref="Q1460">_xlfn.IFS(G1460&lt;10000,"Low Value",G1460&lt;=50000,"Mid Value",G1460&lt;=150000,"High Value",G1460&gt;150000,"Premium")</f>
        <v>Premium</v>
      </c>
      <c r="R1460" t="str" cm="1">
        <f t="array" ref="R1460">_xlfn.IFS(I1460&lt;500,"High Risk",I1460&lt;650,"Medium Risk",I1460&lt;750,"Low Risk",I1460&gt;=750,"Very Low Risk")</f>
        <v>High Risk</v>
      </c>
    </row>
    <row r="1461" spans="1:18">
      <c r="A1461" t="s">
        <v>1493</v>
      </c>
      <c r="B1461">
        <v>55</v>
      </c>
      <c r="C1461" t="s">
        <v>15</v>
      </c>
      <c r="D1461" t="s">
        <v>29</v>
      </c>
      <c r="E1461" t="s">
        <v>27</v>
      </c>
      <c r="F1461" t="s">
        <v>45</v>
      </c>
      <c r="G1461">
        <v>275972.90000000002</v>
      </c>
      <c r="H1461">
        <v>162069.76999999999</v>
      </c>
      <c r="I1461">
        <v>570</v>
      </c>
      <c r="J1461">
        <v>29683.46</v>
      </c>
      <c r="K1461" t="s">
        <v>25</v>
      </c>
      <c r="L1461">
        <v>13</v>
      </c>
      <c r="M1461" s="1">
        <v>45036</v>
      </c>
      <c r="N1461" t="s">
        <v>20</v>
      </c>
      <c r="O1461" t="str" cm="1">
        <f t="array" ref="O1461">_xlfn.IFS(L1461&lt;=15, "Low Engagement", L1461&lt;=35, "Active", L1461&lt;=60, "Highly Active", L1461&gt;60, "Power User")</f>
        <v>Low Engagement</v>
      </c>
      <c r="P1461" t="str" cm="1">
        <f t="array" ref="P1461">_xlfn.IFS(B1461&lt;=25,"Youth",B1461&lt;=35,"Young Adult",B1461&lt;=50,"Adult",B1461&lt;=70,"Senior")</f>
        <v>Senior</v>
      </c>
      <c r="Q1461" t="str" cm="1">
        <f t="array" ref="Q1461">_xlfn.IFS(G1461&lt;10000,"Low Value",G1461&lt;=50000,"Mid Value",G1461&lt;=150000,"High Value",G1461&gt;150000,"Premium")</f>
        <v>Premium</v>
      </c>
      <c r="R1461" t="str" cm="1">
        <f t="array" ref="R1461">_xlfn.IFS(I1461&lt;500,"High Risk",I1461&lt;650,"Medium Risk",I1461&lt;750,"Low Risk",I1461&gt;=750,"Very Low Risk")</f>
        <v>Medium Risk</v>
      </c>
    </row>
    <row r="1462" spans="1:18">
      <c r="A1462" t="s">
        <v>1494</v>
      </c>
      <c r="B1462">
        <v>47</v>
      </c>
      <c r="C1462" t="s">
        <v>15</v>
      </c>
      <c r="D1462" t="s">
        <v>29</v>
      </c>
      <c r="E1462" t="s">
        <v>24</v>
      </c>
      <c r="F1462" t="s">
        <v>18</v>
      </c>
      <c r="G1462">
        <v>96618.04</v>
      </c>
      <c r="H1462">
        <v>15741.39</v>
      </c>
      <c r="I1462">
        <v>415</v>
      </c>
      <c r="J1462">
        <v>19130.36</v>
      </c>
      <c r="K1462" t="s">
        <v>25</v>
      </c>
      <c r="L1462">
        <v>29</v>
      </c>
      <c r="M1462" s="1">
        <v>43921</v>
      </c>
      <c r="N1462" t="s">
        <v>20</v>
      </c>
      <c r="O1462" t="str" cm="1">
        <f t="array" ref="O1462">_xlfn.IFS(L1462&lt;=15, "Low Engagement", L1462&lt;=35, "Active", L1462&lt;=60, "Highly Active", L1462&gt;60, "Power User")</f>
        <v>Active</v>
      </c>
      <c r="P1462" t="str" cm="1">
        <f t="array" ref="P1462">_xlfn.IFS(B1462&lt;=25,"Youth",B1462&lt;=35,"Young Adult",B1462&lt;=50,"Adult",B1462&lt;=70,"Senior")</f>
        <v>Adult</v>
      </c>
      <c r="Q1462" t="str" cm="1">
        <f t="array" ref="Q1462">_xlfn.IFS(G1462&lt;10000,"Low Value",G1462&lt;=50000,"Mid Value",G1462&lt;=150000,"High Value",G1462&gt;150000,"Premium")</f>
        <v>High Value</v>
      </c>
      <c r="R1462" t="str" cm="1">
        <f t="array" ref="R1462">_xlfn.IFS(I1462&lt;500,"High Risk",I1462&lt;650,"Medium Risk",I1462&lt;750,"Low Risk",I1462&gt;=750,"Very Low Risk")</f>
        <v>High Risk</v>
      </c>
    </row>
    <row r="1463" spans="1:18">
      <c r="A1463" t="s">
        <v>1495</v>
      </c>
      <c r="B1463">
        <v>26</v>
      </c>
      <c r="C1463" t="s">
        <v>22</v>
      </c>
      <c r="D1463" t="s">
        <v>23</v>
      </c>
      <c r="E1463" t="s">
        <v>27</v>
      </c>
      <c r="F1463" t="s">
        <v>18</v>
      </c>
      <c r="G1463">
        <v>94221.85</v>
      </c>
      <c r="H1463">
        <v>136032.73000000001</v>
      </c>
      <c r="I1463">
        <v>815</v>
      </c>
      <c r="J1463">
        <v>340625.68</v>
      </c>
      <c r="K1463" t="s">
        <v>38</v>
      </c>
      <c r="L1463">
        <v>8</v>
      </c>
      <c r="M1463" s="1">
        <v>44767</v>
      </c>
      <c r="N1463" t="s">
        <v>20</v>
      </c>
      <c r="O1463" t="str" cm="1">
        <f t="array" ref="O1463">_xlfn.IFS(L1463&lt;=15, "Low Engagement", L1463&lt;=35, "Active", L1463&lt;=60, "Highly Active", L1463&gt;60, "Power User")</f>
        <v>Low Engagement</v>
      </c>
      <c r="P1463" t="str" cm="1">
        <f t="array" ref="P1463">_xlfn.IFS(B1463&lt;=25,"Youth",B1463&lt;=35,"Young Adult",B1463&lt;=50,"Adult",B1463&lt;=70,"Senior")</f>
        <v>Young Adult</v>
      </c>
      <c r="Q1463" t="str" cm="1">
        <f t="array" ref="Q1463">_xlfn.IFS(G1463&lt;10000,"Low Value",G1463&lt;=50000,"Mid Value",G1463&lt;=150000,"High Value",G1463&gt;150000,"Premium")</f>
        <v>High Value</v>
      </c>
      <c r="R1463" t="str" cm="1">
        <f t="array" ref="R1463">_xlfn.IFS(I1463&lt;500,"High Risk",I1463&lt;650,"Medium Risk",I1463&lt;750,"Low Risk",I1463&gt;=750,"Very Low Risk")</f>
        <v>Very Low Risk</v>
      </c>
    </row>
    <row r="1464" spans="1:18">
      <c r="A1464" t="s">
        <v>1496</v>
      </c>
      <c r="B1464">
        <v>51</v>
      </c>
      <c r="C1464" t="s">
        <v>15</v>
      </c>
      <c r="D1464" t="s">
        <v>41</v>
      </c>
      <c r="E1464" t="s">
        <v>47</v>
      </c>
      <c r="F1464" t="s">
        <v>31</v>
      </c>
      <c r="G1464">
        <v>173687.19</v>
      </c>
      <c r="H1464">
        <v>25979.32</v>
      </c>
      <c r="I1464">
        <v>540</v>
      </c>
      <c r="J1464">
        <v>184109.37</v>
      </c>
      <c r="K1464" t="s">
        <v>25</v>
      </c>
      <c r="L1464">
        <v>11</v>
      </c>
      <c r="M1464" s="1">
        <v>44658</v>
      </c>
      <c r="N1464" t="s">
        <v>20</v>
      </c>
      <c r="O1464" t="str" cm="1">
        <f t="array" ref="O1464">_xlfn.IFS(L1464&lt;=15, "Low Engagement", L1464&lt;=35, "Active", L1464&lt;=60, "Highly Active", L1464&gt;60, "Power User")</f>
        <v>Low Engagement</v>
      </c>
      <c r="P1464" t="str" cm="1">
        <f t="array" ref="P1464">_xlfn.IFS(B1464&lt;=25,"Youth",B1464&lt;=35,"Young Adult",B1464&lt;=50,"Adult",B1464&lt;=70,"Senior")</f>
        <v>Senior</v>
      </c>
      <c r="Q1464" t="str" cm="1">
        <f t="array" ref="Q1464">_xlfn.IFS(G1464&lt;10000,"Low Value",G1464&lt;=50000,"Mid Value",G1464&lt;=150000,"High Value",G1464&gt;150000,"Premium")</f>
        <v>Premium</v>
      </c>
      <c r="R1464" t="str" cm="1">
        <f t="array" ref="R1464">_xlfn.IFS(I1464&lt;500,"High Risk",I1464&lt;650,"Medium Risk",I1464&lt;750,"Low Risk",I1464&gt;=750,"Very Low Risk")</f>
        <v>Medium Risk</v>
      </c>
    </row>
    <row r="1465" spans="1:18">
      <c r="A1465" t="s">
        <v>1497</v>
      </c>
      <c r="B1465">
        <v>61</v>
      </c>
      <c r="C1465" t="s">
        <v>22</v>
      </c>
      <c r="D1465" t="s">
        <v>23</v>
      </c>
      <c r="E1465" t="s">
        <v>27</v>
      </c>
      <c r="F1465" t="s">
        <v>18</v>
      </c>
      <c r="G1465">
        <v>50497.75</v>
      </c>
      <c r="H1465">
        <v>159057.62</v>
      </c>
      <c r="I1465">
        <v>329</v>
      </c>
      <c r="J1465">
        <v>35481.89</v>
      </c>
      <c r="K1465" t="s">
        <v>19</v>
      </c>
      <c r="L1465">
        <v>47</v>
      </c>
      <c r="M1465" s="1">
        <v>44227</v>
      </c>
      <c r="N1465" t="s">
        <v>20</v>
      </c>
      <c r="O1465" t="str" cm="1">
        <f t="array" ref="O1465">_xlfn.IFS(L1465&lt;=15, "Low Engagement", L1465&lt;=35, "Active", L1465&lt;=60, "Highly Active", L1465&gt;60, "Power User")</f>
        <v>Highly Active</v>
      </c>
      <c r="P1465" t="str" cm="1">
        <f t="array" ref="P1465">_xlfn.IFS(B1465&lt;=25,"Youth",B1465&lt;=35,"Young Adult",B1465&lt;=50,"Adult",B1465&lt;=70,"Senior")</f>
        <v>Senior</v>
      </c>
      <c r="Q1465" t="str" cm="1">
        <f t="array" ref="Q1465">_xlfn.IFS(G1465&lt;10000,"Low Value",G1465&lt;=50000,"Mid Value",G1465&lt;=150000,"High Value",G1465&gt;150000,"Premium")</f>
        <v>High Value</v>
      </c>
      <c r="R1465" t="str" cm="1">
        <f t="array" ref="R1465">_xlfn.IFS(I1465&lt;500,"High Risk",I1465&lt;650,"Medium Risk",I1465&lt;750,"Low Risk",I1465&gt;=750,"Very Low Risk")</f>
        <v>High Risk</v>
      </c>
    </row>
    <row r="1466" spans="1:18">
      <c r="A1466" t="s">
        <v>1498</v>
      </c>
      <c r="B1466">
        <v>52</v>
      </c>
      <c r="C1466" t="s">
        <v>22</v>
      </c>
      <c r="D1466" t="s">
        <v>29</v>
      </c>
      <c r="E1466" t="s">
        <v>17</v>
      </c>
      <c r="F1466" t="s">
        <v>18</v>
      </c>
      <c r="G1466">
        <v>14949.49</v>
      </c>
      <c r="H1466">
        <v>187656.64</v>
      </c>
      <c r="I1466">
        <v>442</v>
      </c>
      <c r="J1466">
        <v>35732.379999999997</v>
      </c>
      <c r="K1466" t="s">
        <v>19</v>
      </c>
      <c r="L1466">
        <v>45</v>
      </c>
      <c r="M1466" s="1">
        <v>43176</v>
      </c>
      <c r="N1466" t="s">
        <v>20</v>
      </c>
      <c r="O1466" t="str" cm="1">
        <f t="array" ref="O1466">_xlfn.IFS(L1466&lt;=15, "Low Engagement", L1466&lt;=35, "Active", L1466&lt;=60, "Highly Active", L1466&gt;60, "Power User")</f>
        <v>Highly Active</v>
      </c>
      <c r="P1466" t="str" cm="1">
        <f t="array" ref="P1466">_xlfn.IFS(B1466&lt;=25,"Youth",B1466&lt;=35,"Young Adult",B1466&lt;=50,"Adult",B1466&lt;=70,"Senior")</f>
        <v>Senior</v>
      </c>
      <c r="Q1466" t="str" cm="1">
        <f t="array" ref="Q1466">_xlfn.IFS(G1466&lt;10000,"Low Value",G1466&lt;=50000,"Mid Value",G1466&lt;=150000,"High Value",G1466&gt;150000,"Premium")</f>
        <v>Mid Value</v>
      </c>
      <c r="R1466" t="str" cm="1">
        <f t="array" ref="R1466">_xlfn.IFS(I1466&lt;500,"High Risk",I1466&lt;650,"Medium Risk",I1466&lt;750,"Low Risk",I1466&gt;=750,"Very Low Risk")</f>
        <v>High Risk</v>
      </c>
    </row>
    <row r="1467" spans="1:18">
      <c r="A1467" t="s">
        <v>1499</v>
      </c>
      <c r="B1467">
        <v>69</v>
      </c>
      <c r="C1467" t="s">
        <v>15</v>
      </c>
      <c r="D1467" t="s">
        <v>16</v>
      </c>
      <c r="E1467" t="s">
        <v>27</v>
      </c>
      <c r="F1467" t="s">
        <v>18</v>
      </c>
      <c r="G1467">
        <v>22572.54</v>
      </c>
      <c r="H1467">
        <v>193391.15</v>
      </c>
      <c r="I1467">
        <v>625</v>
      </c>
      <c r="J1467">
        <v>53914.86</v>
      </c>
      <c r="K1467" t="s">
        <v>38</v>
      </c>
      <c r="L1467">
        <v>18</v>
      </c>
      <c r="M1467" s="1">
        <v>44032</v>
      </c>
      <c r="N1467" t="s">
        <v>20</v>
      </c>
      <c r="O1467" t="str" cm="1">
        <f t="array" ref="O1467">_xlfn.IFS(L1467&lt;=15, "Low Engagement", L1467&lt;=35, "Active", L1467&lt;=60, "Highly Active", L1467&gt;60, "Power User")</f>
        <v>Active</v>
      </c>
      <c r="P1467" t="str" cm="1">
        <f t="array" ref="P1467">_xlfn.IFS(B1467&lt;=25,"Youth",B1467&lt;=35,"Young Adult",B1467&lt;=50,"Adult",B1467&lt;=70,"Senior")</f>
        <v>Senior</v>
      </c>
      <c r="Q1467" t="str" cm="1">
        <f t="array" ref="Q1467">_xlfn.IFS(G1467&lt;10000,"Low Value",G1467&lt;=50000,"Mid Value",G1467&lt;=150000,"High Value",G1467&gt;150000,"Premium")</f>
        <v>Mid Value</v>
      </c>
      <c r="R1467" t="str" cm="1">
        <f t="array" ref="R1467">_xlfn.IFS(I1467&lt;500,"High Risk",I1467&lt;650,"Medium Risk",I1467&lt;750,"Low Risk",I1467&gt;=750,"Very Low Risk")</f>
        <v>Medium Risk</v>
      </c>
    </row>
    <row r="1468" spans="1:18">
      <c r="A1468" t="s">
        <v>1500</v>
      </c>
      <c r="B1468">
        <v>39</v>
      </c>
      <c r="C1468" t="s">
        <v>15</v>
      </c>
      <c r="D1468" t="s">
        <v>29</v>
      </c>
      <c r="E1468" t="s">
        <v>17</v>
      </c>
      <c r="F1468" t="s">
        <v>31</v>
      </c>
      <c r="G1468">
        <v>131295.65</v>
      </c>
      <c r="H1468">
        <v>73646.59</v>
      </c>
      <c r="I1468">
        <v>315</v>
      </c>
      <c r="J1468">
        <v>7495.96</v>
      </c>
      <c r="K1468" t="s">
        <v>19</v>
      </c>
      <c r="L1468">
        <v>50</v>
      </c>
      <c r="M1468" s="1">
        <v>43281</v>
      </c>
      <c r="N1468" t="s">
        <v>20</v>
      </c>
      <c r="O1468" t="str" cm="1">
        <f t="array" ref="O1468">_xlfn.IFS(L1468&lt;=15, "Low Engagement", L1468&lt;=35, "Active", L1468&lt;=60, "Highly Active", L1468&gt;60, "Power User")</f>
        <v>Highly Active</v>
      </c>
      <c r="P1468" t="str" cm="1">
        <f t="array" ref="P1468">_xlfn.IFS(B1468&lt;=25,"Youth",B1468&lt;=35,"Young Adult",B1468&lt;=50,"Adult",B1468&lt;=70,"Senior")</f>
        <v>Adult</v>
      </c>
      <c r="Q1468" t="str" cm="1">
        <f t="array" ref="Q1468">_xlfn.IFS(G1468&lt;10000,"Low Value",G1468&lt;=50000,"Mid Value",G1468&lt;=150000,"High Value",G1468&gt;150000,"Premium")</f>
        <v>High Value</v>
      </c>
      <c r="R1468" t="str" cm="1">
        <f t="array" ref="R1468">_xlfn.IFS(I1468&lt;500,"High Risk",I1468&lt;650,"Medium Risk",I1468&lt;750,"Low Risk",I1468&gt;=750,"Very Low Risk")</f>
        <v>High Risk</v>
      </c>
    </row>
    <row r="1469" spans="1:18">
      <c r="A1469" t="s">
        <v>1501</v>
      </c>
      <c r="B1469">
        <v>61</v>
      </c>
      <c r="C1469" t="s">
        <v>15</v>
      </c>
      <c r="D1469" t="s">
        <v>23</v>
      </c>
      <c r="E1469" t="s">
        <v>17</v>
      </c>
      <c r="F1469" t="s">
        <v>18</v>
      </c>
      <c r="G1469">
        <v>42753.74</v>
      </c>
      <c r="H1469">
        <v>284146.32</v>
      </c>
      <c r="I1469">
        <v>410</v>
      </c>
      <c r="J1469">
        <v>48797.919999999998</v>
      </c>
      <c r="K1469" t="s">
        <v>19</v>
      </c>
      <c r="L1469">
        <v>25</v>
      </c>
      <c r="M1469" s="1">
        <v>43745</v>
      </c>
      <c r="N1469" t="s">
        <v>20</v>
      </c>
      <c r="O1469" t="str" cm="1">
        <f t="array" ref="O1469">_xlfn.IFS(L1469&lt;=15, "Low Engagement", L1469&lt;=35, "Active", L1469&lt;=60, "Highly Active", L1469&gt;60, "Power User")</f>
        <v>Active</v>
      </c>
      <c r="P1469" t="str" cm="1">
        <f t="array" ref="P1469">_xlfn.IFS(B1469&lt;=25,"Youth",B1469&lt;=35,"Young Adult",B1469&lt;=50,"Adult",B1469&lt;=70,"Senior")</f>
        <v>Senior</v>
      </c>
      <c r="Q1469" t="str" cm="1">
        <f t="array" ref="Q1469">_xlfn.IFS(G1469&lt;10000,"Low Value",G1469&lt;=50000,"Mid Value",G1469&lt;=150000,"High Value",G1469&gt;150000,"Premium")</f>
        <v>Mid Value</v>
      </c>
      <c r="R1469" t="str" cm="1">
        <f t="array" ref="R1469">_xlfn.IFS(I1469&lt;500,"High Risk",I1469&lt;650,"Medium Risk",I1469&lt;750,"Low Risk",I1469&gt;=750,"Very Low Risk")</f>
        <v>High Risk</v>
      </c>
    </row>
    <row r="1470" spans="1:18">
      <c r="A1470" t="s">
        <v>1502</v>
      </c>
      <c r="B1470">
        <v>41</v>
      </c>
      <c r="C1470" t="s">
        <v>22</v>
      </c>
      <c r="D1470" t="s">
        <v>29</v>
      </c>
      <c r="E1470" t="s">
        <v>27</v>
      </c>
      <c r="F1470" t="s">
        <v>31</v>
      </c>
      <c r="G1470">
        <v>33626.32</v>
      </c>
      <c r="H1470">
        <v>98244.49</v>
      </c>
      <c r="I1470">
        <v>406</v>
      </c>
      <c r="J1470">
        <v>36208.129999999997</v>
      </c>
      <c r="K1470" t="s">
        <v>25</v>
      </c>
      <c r="L1470">
        <v>49</v>
      </c>
      <c r="M1470" s="1">
        <v>43617</v>
      </c>
      <c r="N1470" t="s">
        <v>20</v>
      </c>
      <c r="O1470" t="str" cm="1">
        <f t="array" ref="O1470">_xlfn.IFS(L1470&lt;=15, "Low Engagement", L1470&lt;=35, "Active", L1470&lt;=60, "Highly Active", L1470&gt;60, "Power User")</f>
        <v>Highly Active</v>
      </c>
      <c r="P1470" t="str" cm="1">
        <f t="array" ref="P1470">_xlfn.IFS(B1470&lt;=25,"Youth",B1470&lt;=35,"Young Adult",B1470&lt;=50,"Adult",B1470&lt;=70,"Senior")</f>
        <v>Adult</v>
      </c>
      <c r="Q1470" t="str" cm="1">
        <f t="array" ref="Q1470">_xlfn.IFS(G1470&lt;10000,"Low Value",G1470&lt;=50000,"Mid Value",G1470&lt;=150000,"High Value",G1470&gt;150000,"Premium")</f>
        <v>Mid Value</v>
      </c>
      <c r="R1470" t="str" cm="1">
        <f t="array" ref="R1470">_xlfn.IFS(I1470&lt;500,"High Risk",I1470&lt;650,"Medium Risk",I1470&lt;750,"Low Risk",I1470&gt;=750,"Very Low Risk")</f>
        <v>High Risk</v>
      </c>
    </row>
    <row r="1471" spans="1:18">
      <c r="A1471" t="s">
        <v>1503</v>
      </c>
      <c r="B1471">
        <v>34</v>
      </c>
      <c r="C1471" t="s">
        <v>15</v>
      </c>
      <c r="D1471" t="s">
        <v>37</v>
      </c>
      <c r="E1471" t="s">
        <v>17</v>
      </c>
      <c r="F1471" t="s">
        <v>18</v>
      </c>
      <c r="G1471">
        <v>48420.4</v>
      </c>
      <c r="H1471">
        <v>167951.72</v>
      </c>
      <c r="I1471">
        <v>678</v>
      </c>
      <c r="J1471">
        <v>45839.99</v>
      </c>
      <c r="K1471" t="s">
        <v>25</v>
      </c>
      <c r="L1471">
        <v>22</v>
      </c>
      <c r="M1471" s="1">
        <v>43763</v>
      </c>
      <c r="N1471" t="s">
        <v>20</v>
      </c>
      <c r="O1471" t="str" cm="1">
        <f t="array" ref="O1471">_xlfn.IFS(L1471&lt;=15, "Low Engagement", L1471&lt;=35, "Active", L1471&lt;=60, "Highly Active", L1471&gt;60, "Power User")</f>
        <v>Active</v>
      </c>
      <c r="P1471" t="str" cm="1">
        <f t="array" ref="P1471">_xlfn.IFS(B1471&lt;=25,"Youth",B1471&lt;=35,"Young Adult",B1471&lt;=50,"Adult",B1471&lt;=70,"Senior")</f>
        <v>Young Adult</v>
      </c>
      <c r="Q1471" t="str" cm="1">
        <f t="array" ref="Q1471">_xlfn.IFS(G1471&lt;10000,"Low Value",G1471&lt;=50000,"Mid Value",G1471&lt;=150000,"High Value",G1471&gt;150000,"Premium")</f>
        <v>Mid Value</v>
      </c>
      <c r="R1471" t="str" cm="1">
        <f t="array" ref="R1471">_xlfn.IFS(I1471&lt;500,"High Risk",I1471&lt;650,"Medium Risk",I1471&lt;750,"Low Risk",I1471&gt;=750,"Very Low Risk")</f>
        <v>Low Risk</v>
      </c>
    </row>
    <row r="1472" spans="1:18">
      <c r="A1472" t="s">
        <v>1504</v>
      </c>
      <c r="B1472">
        <v>27</v>
      </c>
      <c r="C1472" t="s">
        <v>22</v>
      </c>
      <c r="D1472" t="s">
        <v>23</v>
      </c>
      <c r="E1472" t="s">
        <v>17</v>
      </c>
      <c r="F1472" t="s">
        <v>18</v>
      </c>
      <c r="G1472">
        <v>2725.62</v>
      </c>
      <c r="H1472">
        <v>54367.01</v>
      </c>
      <c r="I1472">
        <v>461</v>
      </c>
      <c r="J1472">
        <v>7964.92</v>
      </c>
      <c r="K1472" t="s">
        <v>19</v>
      </c>
      <c r="L1472">
        <v>45</v>
      </c>
      <c r="M1472" s="1">
        <v>43338</v>
      </c>
      <c r="N1472" t="s">
        <v>20</v>
      </c>
      <c r="O1472" t="str" cm="1">
        <f t="array" ref="O1472">_xlfn.IFS(L1472&lt;=15, "Low Engagement", L1472&lt;=35, "Active", L1472&lt;=60, "Highly Active", L1472&gt;60, "Power User")</f>
        <v>Highly Active</v>
      </c>
      <c r="P1472" t="str" cm="1">
        <f t="array" ref="P1472">_xlfn.IFS(B1472&lt;=25,"Youth",B1472&lt;=35,"Young Adult",B1472&lt;=50,"Adult",B1472&lt;=70,"Senior")</f>
        <v>Young Adult</v>
      </c>
      <c r="Q1472" t="str" cm="1">
        <f t="array" ref="Q1472">_xlfn.IFS(G1472&lt;10000,"Low Value",G1472&lt;=50000,"Mid Value",G1472&lt;=150000,"High Value",G1472&gt;150000,"Premium")</f>
        <v>Low Value</v>
      </c>
      <c r="R1472" t="str" cm="1">
        <f t="array" ref="R1472">_xlfn.IFS(I1472&lt;500,"High Risk",I1472&lt;650,"Medium Risk",I1472&lt;750,"Low Risk",I1472&gt;=750,"Very Low Risk")</f>
        <v>High Risk</v>
      </c>
    </row>
    <row r="1473" spans="1:18">
      <c r="A1473" t="s">
        <v>1505</v>
      </c>
      <c r="B1473">
        <v>47</v>
      </c>
      <c r="C1473" t="s">
        <v>15</v>
      </c>
      <c r="D1473" t="s">
        <v>23</v>
      </c>
      <c r="E1473" t="s">
        <v>27</v>
      </c>
      <c r="F1473" t="s">
        <v>45</v>
      </c>
      <c r="G1473">
        <v>380252.92</v>
      </c>
      <c r="H1473">
        <v>121818.26</v>
      </c>
      <c r="I1473">
        <v>582</v>
      </c>
      <c r="J1473">
        <v>135890.82</v>
      </c>
      <c r="K1473" t="s">
        <v>25</v>
      </c>
      <c r="L1473">
        <v>35</v>
      </c>
      <c r="M1473" s="1">
        <v>45087</v>
      </c>
      <c r="N1473" t="s">
        <v>20</v>
      </c>
      <c r="O1473" t="str" cm="1">
        <f t="array" ref="O1473">_xlfn.IFS(L1473&lt;=15, "Low Engagement", L1473&lt;=35, "Active", L1473&lt;=60, "Highly Active", L1473&gt;60, "Power User")</f>
        <v>Active</v>
      </c>
      <c r="P1473" t="str" cm="1">
        <f t="array" ref="P1473">_xlfn.IFS(B1473&lt;=25,"Youth",B1473&lt;=35,"Young Adult",B1473&lt;=50,"Adult",B1473&lt;=70,"Senior")</f>
        <v>Adult</v>
      </c>
      <c r="Q1473" t="str" cm="1">
        <f t="array" ref="Q1473">_xlfn.IFS(G1473&lt;10000,"Low Value",G1473&lt;=50000,"Mid Value",G1473&lt;=150000,"High Value",G1473&gt;150000,"Premium")</f>
        <v>Premium</v>
      </c>
      <c r="R1473" t="str" cm="1">
        <f t="array" ref="R1473">_xlfn.IFS(I1473&lt;500,"High Risk",I1473&lt;650,"Medium Risk",I1473&lt;750,"Low Risk",I1473&gt;=750,"Very Low Risk")</f>
        <v>Medium Risk</v>
      </c>
    </row>
    <row r="1474" spans="1:18">
      <c r="A1474" t="s">
        <v>1506</v>
      </c>
      <c r="B1474">
        <v>63</v>
      </c>
      <c r="C1474" t="s">
        <v>15</v>
      </c>
      <c r="D1474" t="s">
        <v>23</v>
      </c>
      <c r="E1474" t="s">
        <v>24</v>
      </c>
      <c r="F1474" t="s">
        <v>18</v>
      </c>
      <c r="G1474">
        <v>8284.5499999999993</v>
      </c>
      <c r="H1474">
        <v>12224.14</v>
      </c>
      <c r="I1474">
        <v>568</v>
      </c>
      <c r="J1474">
        <v>96225.02</v>
      </c>
      <c r="K1474" t="s">
        <v>25</v>
      </c>
      <c r="L1474">
        <v>29</v>
      </c>
      <c r="M1474" s="1">
        <v>44683</v>
      </c>
      <c r="N1474" t="s">
        <v>20</v>
      </c>
      <c r="O1474" t="str" cm="1">
        <f t="array" ref="O1474">_xlfn.IFS(L1474&lt;=15, "Low Engagement", L1474&lt;=35, "Active", L1474&lt;=60, "Highly Active", L1474&gt;60, "Power User")</f>
        <v>Active</v>
      </c>
      <c r="P1474" t="str" cm="1">
        <f t="array" ref="P1474">_xlfn.IFS(B1474&lt;=25,"Youth",B1474&lt;=35,"Young Adult",B1474&lt;=50,"Adult",B1474&lt;=70,"Senior")</f>
        <v>Senior</v>
      </c>
      <c r="Q1474" t="str" cm="1">
        <f t="array" ref="Q1474">_xlfn.IFS(G1474&lt;10000,"Low Value",G1474&lt;=50000,"Mid Value",G1474&lt;=150000,"High Value",G1474&gt;150000,"Premium")</f>
        <v>Low Value</v>
      </c>
      <c r="R1474" t="str" cm="1">
        <f t="array" ref="R1474">_xlfn.IFS(I1474&lt;500,"High Risk",I1474&lt;650,"Medium Risk",I1474&lt;750,"Low Risk",I1474&gt;=750,"Very Low Risk")</f>
        <v>Medium Risk</v>
      </c>
    </row>
    <row r="1475" spans="1:18">
      <c r="A1475" t="s">
        <v>1507</v>
      </c>
      <c r="B1475">
        <v>40</v>
      </c>
      <c r="C1475" t="s">
        <v>22</v>
      </c>
      <c r="D1475" t="s">
        <v>37</v>
      </c>
      <c r="E1475" t="s">
        <v>27</v>
      </c>
      <c r="F1475" t="s">
        <v>31</v>
      </c>
      <c r="G1475">
        <v>127677.16</v>
      </c>
      <c r="H1475">
        <v>199609.26</v>
      </c>
      <c r="I1475">
        <v>783</v>
      </c>
      <c r="J1475">
        <v>292809.03000000003</v>
      </c>
      <c r="K1475" t="s">
        <v>38</v>
      </c>
      <c r="L1475">
        <v>21</v>
      </c>
      <c r="M1475" s="1">
        <v>43928</v>
      </c>
      <c r="N1475" t="s">
        <v>20</v>
      </c>
      <c r="O1475" t="str" cm="1">
        <f t="array" ref="O1475">_xlfn.IFS(L1475&lt;=15, "Low Engagement", L1475&lt;=35, "Active", L1475&lt;=60, "Highly Active", L1475&gt;60, "Power User")</f>
        <v>Active</v>
      </c>
      <c r="P1475" t="str" cm="1">
        <f t="array" ref="P1475">_xlfn.IFS(B1475&lt;=25,"Youth",B1475&lt;=35,"Young Adult",B1475&lt;=50,"Adult",B1475&lt;=70,"Senior")</f>
        <v>Adult</v>
      </c>
      <c r="Q1475" t="str" cm="1">
        <f t="array" ref="Q1475">_xlfn.IFS(G1475&lt;10000,"Low Value",G1475&lt;=50000,"Mid Value",G1475&lt;=150000,"High Value",G1475&gt;150000,"Premium")</f>
        <v>High Value</v>
      </c>
      <c r="R1475" t="str" cm="1">
        <f t="array" ref="R1475">_xlfn.IFS(I1475&lt;500,"High Risk",I1475&lt;650,"Medium Risk",I1475&lt;750,"Low Risk",I1475&gt;=750,"Very Low Risk")</f>
        <v>Very Low Risk</v>
      </c>
    </row>
    <row r="1476" spans="1:18">
      <c r="A1476" t="s">
        <v>1508</v>
      </c>
      <c r="B1476">
        <v>49</v>
      </c>
      <c r="C1476" t="s">
        <v>22</v>
      </c>
      <c r="D1476" t="s">
        <v>23</v>
      </c>
      <c r="E1476" t="s">
        <v>17</v>
      </c>
      <c r="F1476" t="s">
        <v>18</v>
      </c>
      <c r="G1476">
        <v>79508.02</v>
      </c>
      <c r="H1476">
        <v>293053.88</v>
      </c>
      <c r="I1476">
        <v>372</v>
      </c>
      <c r="J1476">
        <v>38426.21</v>
      </c>
      <c r="K1476" t="s">
        <v>25</v>
      </c>
      <c r="L1476">
        <v>56</v>
      </c>
      <c r="M1476" s="1">
        <v>44872</v>
      </c>
      <c r="N1476" t="s">
        <v>20</v>
      </c>
      <c r="O1476" t="str" cm="1">
        <f t="array" ref="O1476">_xlfn.IFS(L1476&lt;=15, "Low Engagement", L1476&lt;=35, "Active", L1476&lt;=60, "Highly Active", L1476&gt;60, "Power User")</f>
        <v>Highly Active</v>
      </c>
      <c r="P1476" t="str" cm="1">
        <f t="array" ref="P1476">_xlfn.IFS(B1476&lt;=25,"Youth",B1476&lt;=35,"Young Adult",B1476&lt;=50,"Adult",B1476&lt;=70,"Senior")</f>
        <v>Adult</v>
      </c>
      <c r="Q1476" t="str" cm="1">
        <f t="array" ref="Q1476">_xlfn.IFS(G1476&lt;10000,"Low Value",G1476&lt;=50000,"Mid Value",G1476&lt;=150000,"High Value",G1476&gt;150000,"Premium")</f>
        <v>High Value</v>
      </c>
      <c r="R1476" t="str" cm="1">
        <f t="array" ref="R1476">_xlfn.IFS(I1476&lt;500,"High Risk",I1476&lt;650,"Medium Risk",I1476&lt;750,"Low Risk",I1476&gt;=750,"Very Low Risk")</f>
        <v>High Risk</v>
      </c>
    </row>
    <row r="1477" spans="1:18">
      <c r="A1477" t="s">
        <v>1509</v>
      </c>
      <c r="B1477">
        <v>34</v>
      </c>
      <c r="C1477" t="s">
        <v>15</v>
      </c>
      <c r="D1477" t="s">
        <v>41</v>
      </c>
      <c r="E1477" t="s">
        <v>17</v>
      </c>
      <c r="F1477" t="s">
        <v>31</v>
      </c>
      <c r="G1477">
        <v>30865.56</v>
      </c>
      <c r="H1477">
        <v>290591.24</v>
      </c>
      <c r="I1477">
        <v>496</v>
      </c>
      <c r="J1477">
        <v>6431.25</v>
      </c>
      <c r="K1477" t="s">
        <v>19</v>
      </c>
      <c r="L1477">
        <v>7</v>
      </c>
      <c r="M1477" s="1">
        <v>44154</v>
      </c>
      <c r="N1477" t="s">
        <v>20</v>
      </c>
      <c r="O1477" t="str" cm="1">
        <f t="array" ref="O1477">_xlfn.IFS(L1477&lt;=15, "Low Engagement", L1477&lt;=35, "Active", L1477&lt;=60, "Highly Active", L1477&gt;60, "Power User")</f>
        <v>Low Engagement</v>
      </c>
      <c r="P1477" t="str" cm="1">
        <f t="array" ref="P1477">_xlfn.IFS(B1477&lt;=25,"Youth",B1477&lt;=35,"Young Adult",B1477&lt;=50,"Adult",B1477&lt;=70,"Senior")</f>
        <v>Young Adult</v>
      </c>
      <c r="Q1477" t="str" cm="1">
        <f t="array" ref="Q1477">_xlfn.IFS(G1477&lt;10000,"Low Value",G1477&lt;=50000,"Mid Value",G1477&lt;=150000,"High Value",G1477&gt;150000,"Premium")</f>
        <v>Mid Value</v>
      </c>
      <c r="R1477" t="str" cm="1">
        <f t="array" ref="R1477">_xlfn.IFS(I1477&lt;500,"High Risk",I1477&lt;650,"Medium Risk",I1477&lt;750,"Low Risk",I1477&gt;=750,"Very Low Risk")</f>
        <v>High Risk</v>
      </c>
    </row>
    <row r="1478" spans="1:18">
      <c r="A1478" t="s">
        <v>1510</v>
      </c>
      <c r="B1478">
        <v>67</v>
      </c>
      <c r="C1478" t="s">
        <v>22</v>
      </c>
      <c r="D1478" t="s">
        <v>29</v>
      </c>
      <c r="E1478" t="s">
        <v>17</v>
      </c>
      <c r="F1478" t="s">
        <v>18</v>
      </c>
      <c r="G1478">
        <v>52345.23</v>
      </c>
      <c r="H1478">
        <v>117548.66</v>
      </c>
      <c r="I1478">
        <v>542</v>
      </c>
      <c r="J1478">
        <v>174471.14</v>
      </c>
      <c r="K1478" t="s">
        <v>38</v>
      </c>
      <c r="L1478">
        <v>12</v>
      </c>
      <c r="M1478" s="1">
        <v>44790</v>
      </c>
      <c r="N1478" t="s">
        <v>35</v>
      </c>
      <c r="O1478" t="str" cm="1">
        <f t="array" ref="O1478">_xlfn.IFS(L1478&lt;=15, "Low Engagement", L1478&lt;=35, "Active", L1478&lt;=60, "Highly Active", L1478&gt;60, "Power User")</f>
        <v>Low Engagement</v>
      </c>
      <c r="P1478" t="str" cm="1">
        <f t="array" ref="P1478">_xlfn.IFS(B1478&lt;=25,"Youth",B1478&lt;=35,"Young Adult",B1478&lt;=50,"Adult",B1478&lt;=70,"Senior")</f>
        <v>Senior</v>
      </c>
      <c r="Q1478" t="str" cm="1">
        <f t="array" ref="Q1478">_xlfn.IFS(G1478&lt;10000,"Low Value",G1478&lt;=50000,"Mid Value",G1478&lt;=150000,"High Value",G1478&gt;150000,"Premium")</f>
        <v>High Value</v>
      </c>
      <c r="R1478" t="str" cm="1">
        <f t="array" ref="R1478">_xlfn.IFS(I1478&lt;500,"High Risk",I1478&lt;650,"Medium Risk",I1478&lt;750,"Low Risk",I1478&gt;=750,"Very Low Risk")</f>
        <v>Medium Risk</v>
      </c>
    </row>
    <row r="1479" spans="1:18">
      <c r="A1479" t="s">
        <v>1511</v>
      </c>
      <c r="B1479">
        <v>68</v>
      </c>
      <c r="C1479" t="s">
        <v>22</v>
      </c>
      <c r="D1479" t="s">
        <v>41</v>
      </c>
      <c r="E1479" t="s">
        <v>27</v>
      </c>
      <c r="F1479" t="s">
        <v>18</v>
      </c>
      <c r="G1479">
        <v>78127.679999999993</v>
      </c>
      <c r="H1479">
        <v>198515.3</v>
      </c>
      <c r="I1479">
        <v>558</v>
      </c>
      <c r="J1479">
        <v>12442.93</v>
      </c>
      <c r="K1479" t="s">
        <v>38</v>
      </c>
      <c r="L1479">
        <v>36</v>
      </c>
      <c r="M1479" s="1">
        <v>43103</v>
      </c>
      <c r="N1479" t="s">
        <v>20</v>
      </c>
      <c r="O1479" t="str" cm="1">
        <f t="array" ref="O1479">_xlfn.IFS(L1479&lt;=15, "Low Engagement", L1479&lt;=35, "Active", L1479&lt;=60, "Highly Active", L1479&gt;60, "Power User")</f>
        <v>Highly Active</v>
      </c>
      <c r="P1479" t="str" cm="1">
        <f t="array" ref="P1479">_xlfn.IFS(B1479&lt;=25,"Youth",B1479&lt;=35,"Young Adult",B1479&lt;=50,"Adult",B1479&lt;=70,"Senior")</f>
        <v>Senior</v>
      </c>
      <c r="Q1479" t="str" cm="1">
        <f t="array" ref="Q1479">_xlfn.IFS(G1479&lt;10000,"Low Value",G1479&lt;=50000,"Mid Value",G1479&lt;=150000,"High Value",G1479&gt;150000,"Premium")</f>
        <v>High Value</v>
      </c>
      <c r="R1479" t="str" cm="1">
        <f t="array" ref="R1479">_xlfn.IFS(I1479&lt;500,"High Risk",I1479&lt;650,"Medium Risk",I1479&lt;750,"Low Risk",I1479&gt;=750,"Very Low Risk")</f>
        <v>Medium Risk</v>
      </c>
    </row>
    <row r="1480" spans="1:18">
      <c r="A1480" t="s">
        <v>1512</v>
      </c>
      <c r="B1480">
        <v>34</v>
      </c>
      <c r="C1480" t="s">
        <v>22</v>
      </c>
      <c r="D1480" t="s">
        <v>41</v>
      </c>
      <c r="E1480" t="s">
        <v>27</v>
      </c>
      <c r="F1480" t="s">
        <v>31</v>
      </c>
      <c r="G1480">
        <v>55823.519999999997</v>
      </c>
      <c r="H1480">
        <v>107431.29</v>
      </c>
      <c r="I1480">
        <v>448</v>
      </c>
      <c r="J1480">
        <v>21364.66</v>
      </c>
      <c r="K1480" t="s">
        <v>19</v>
      </c>
      <c r="L1480">
        <v>24</v>
      </c>
      <c r="M1480" s="1">
        <v>44447</v>
      </c>
      <c r="N1480" t="s">
        <v>20</v>
      </c>
      <c r="O1480" t="str" cm="1">
        <f t="array" ref="O1480">_xlfn.IFS(L1480&lt;=15, "Low Engagement", L1480&lt;=35, "Active", L1480&lt;=60, "Highly Active", L1480&gt;60, "Power User")</f>
        <v>Active</v>
      </c>
      <c r="P1480" t="str" cm="1">
        <f t="array" ref="P1480">_xlfn.IFS(B1480&lt;=25,"Youth",B1480&lt;=35,"Young Adult",B1480&lt;=50,"Adult",B1480&lt;=70,"Senior")</f>
        <v>Young Adult</v>
      </c>
      <c r="Q1480" t="str" cm="1">
        <f t="array" ref="Q1480">_xlfn.IFS(G1480&lt;10000,"Low Value",G1480&lt;=50000,"Mid Value",G1480&lt;=150000,"High Value",G1480&gt;150000,"Premium")</f>
        <v>High Value</v>
      </c>
      <c r="R1480" t="str" cm="1">
        <f t="array" ref="R1480">_xlfn.IFS(I1480&lt;500,"High Risk",I1480&lt;650,"Medium Risk",I1480&lt;750,"Low Risk",I1480&gt;=750,"Very Low Risk")</f>
        <v>High Risk</v>
      </c>
    </row>
    <row r="1481" spans="1:18">
      <c r="A1481" t="s">
        <v>1513</v>
      </c>
      <c r="B1481">
        <v>31</v>
      </c>
      <c r="C1481" t="s">
        <v>22</v>
      </c>
      <c r="D1481" t="s">
        <v>29</v>
      </c>
      <c r="E1481" t="s">
        <v>17</v>
      </c>
      <c r="F1481" t="s">
        <v>33</v>
      </c>
      <c r="G1481">
        <v>32808.32</v>
      </c>
      <c r="H1481">
        <v>258514.15</v>
      </c>
      <c r="I1481">
        <v>689</v>
      </c>
      <c r="J1481">
        <v>46672.31</v>
      </c>
      <c r="K1481" t="s">
        <v>19</v>
      </c>
      <c r="L1481">
        <v>32</v>
      </c>
      <c r="M1481" s="1">
        <v>44881</v>
      </c>
      <c r="N1481" t="s">
        <v>20</v>
      </c>
      <c r="O1481" t="str" cm="1">
        <f t="array" ref="O1481">_xlfn.IFS(L1481&lt;=15, "Low Engagement", L1481&lt;=35, "Active", L1481&lt;=60, "Highly Active", L1481&gt;60, "Power User")</f>
        <v>Active</v>
      </c>
      <c r="P1481" t="str" cm="1">
        <f t="array" ref="P1481">_xlfn.IFS(B1481&lt;=25,"Youth",B1481&lt;=35,"Young Adult",B1481&lt;=50,"Adult",B1481&lt;=70,"Senior")</f>
        <v>Young Adult</v>
      </c>
      <c r="Q1481" t="str" cm="1">
        <f t="array" ref="Q1481">_xlfn.IFS(G1481&lt;10000,"Low Value",G1481&lt;=50000,"Mid Value",G1481&lt;=150000,"High Value",G1481&gt;150000,"Premium")</f>
        <v>Mid Value</v>
      </c>
      <c r="R1481" t="str" cm="1">
        <f t="array" ref="R1481">_xlfn.IFS(I1481&lt;500,"High Risk",I1481&lt;650,"Medium Risk",I1481&lt;750,"Low Risk",I1481&gt;=750,"Very Low Risk")</f>
        <v>Low Risk</v>
      </c>
    </row>
    <row r="1482" spans="1:18">
      <c r="A1482" t="s">
        <v>1514</v>
      </c>
      <c r="B1482">
        <v>26</v>
      </c>
      <c r="C1482" t="s">
        <v>22</v>
      </c>
      <c r="D1482" t="s">
        <v>23</v>
      </c>
      <c r="E1482" t="s">
        <v>17</v>
      </c>
      <c r="F1482" t="s">
        <v>18</v>
      </c>
      <c r="G1482">
        <v>34345.089999999997</v>
      </c>
      <c r="H1482">
        <v>80569.59</v>
      </c>
      <c r="I1482">
        <v>715</v>
      </c>
      <c r="J1482">
        <v>388983.7</v>
      </c>
      <c r="K1482" t="s">
        <v>25</v>
      </c>
      <c r="L1482">
        <v>27</v>
      </c>
      <c r="M1482" s="1">
        <v>44212</v>
      </c>
      <c r="N1482" t="s">
        <v>20</v>
      </c>
      <c r="O1482" t="str" cm="1">
        <f t="array" ref="O1482">_xlfn.IFS(L1482&lt;=15, "Low Engagement", L1482&lt;=35, "Active", L1482&lt;=60, "Highly Active", L1482&gt;60, "Power User")</f>
        <v>Active</v>
      </c>
      <c r="P1482" t="str" cm="1">
        <f t="array" ref="P1482">_xlfn.IFS(B1482&lt;=25,"Youth",B1482&lt;=35,"Young Adult",B1482&lt;=50,"Adult",B1482&lt;=70,"Senior")</f>
        <v>Young Adult</v>
      </c>
      <c r="Q1482" t="str" cm="1">
        <f t="array" ref="Q1482">_xlfn.IFS(G1482&lt;10000,"Low Value",G1482&lt;=50000,"Mid Value",G1482&lt;=150000,"High Value",G1482&gt;150000,"Premium")</f>
        <v>Mid Value</v>
      </c>
      <c r="R1482" t="str" cm="1">
        <f t="array" ref="R1482">_xlfn.IFS(I1482&lt;500,"High Risk",I1482&lt;650,"Medium Risk",I1482&lt;750,"Low Risk",I1482&gt;=750,"Very Low Risk")</f>
        <v>Low Risk</v>
      </c>
    </row>
    <row r="1483" spans="1:18">
      <c r="A1483" t="s">
        <v>1515</v>
      </c>
      <c r="B1483">
        <v>57</v>
      </c>
      <c r="C1483" t="s">
        <v>15</v>
      </c>
      <c r="D1483" t="s">
        <v>23</v>
      </c>
      <c r="E1483" t="s">
        <v>24</v>
      </c>
      <c r="F1483" t="s">
        <v>31</v>
      </c>
      <c r="G1483">
        <v>113166.34</v>
      </c>
      <c r="H1483">
        <v>10116.66</v>
      </c>
      <c r="I1483">
        <v>725</v>
      </c>
      <c r="J1483">
        <v>269361.40999999997</v>
      </c>
      <c r="K1483" t="s">
        <v>38</v>
      </c>
      <c r="L1483">
        <v>32</v>
      </c>
      <c r="M1483" s="1">
        <v>44047</v>
      </c>
      <c r="N1483" t="s">
        <v>20</v>
      </c>
      <c r="O1483" t="str" cm="1">
        <f t="array" ref="O1483">_xlfn.IFS(L1483&lt;=15, "Low Engagement", L1483&lt;=35, "Active", L1483&lt;=60, "Highly Active", L1483&gt;60, "Power User")</f>
        <v>Active</v>
      </c>
      <c r="P1483" t="str" cm="1">
        <f t="array" ref="P1483">_xlfn.IFS(B1483&lt;=25,"Youth",B1483&lt;=35,"Young Adult",B1483&lt;=50,"Adult",B1483&lt;=70,"Senior")</f>
        <v>Senior</v>
      </c>
      <c r="Q1483" t="str" cm="1">
        <f t="array" ref="Q1483">_xlfn.IFS(G1483&lt;10000,"Low Value",G1483&lt;=50000,"Mid Value",G1483&lt;=150000,"High Value",G1483&gt;150000,"Premium")</f>
        <v>High Value</v>
      </c>
      <c r="R1483" t="str" cm="1">
        <f t="array" ref="R1483">_xlfn.IFS(I1483&lt;500,"High Risk",I1483&lt;650,"Medium Risk",I1483&lt;750,"Low Risk",I1483&gt;=750,"Very Low Risk")</f>
        <v>Low Risk</v>
      </c>
    </row>
    <row r="1484" spans="1:18">
      <c r="A1484" t="s">
        <v>1516</v>
      </c>
      <c r="B1484">
        <v>19</v>
      </c>
      <c r="C1484" t="s">
        <v>15</v>
      </c>
      <c r="D1484" t="s">
        <v>23</v>
      </c>
      <c r="E1484" t="s">
        <v>17</v>
      </c>
      <c r="F1484" t="s">
        <v>45</v>
      </c>
      <c r="G1484">
        <v>308875.82</v>
      </c>
      <c r="H1484">
        <v>290483.39</v>
      </c>
      <c r="I1484">
        <v>516</v>
      </c>
      <c r="J1484">
        <v>81361.460000000006</v>
      </c>
      <c r="K1484" t="s">
        <v>25</v>
      </c>
      <c r="L1484">
        <v>59</v>
      </c>
      <c r="M1484" s="1">
        <v>43947</v>
      </c>
      <c r="N1484" t="s">
        <v>20</v>
      </c>
      <c r="O1484" t="str" cm="1">
        <f t="array" ref="O1484">_xlfn.IFS(L1484&lt;=15, "Low Engagement", L1484&lt;=35, "Active", L1484&lt;=60, "Highly Active", L1484&gt;60, "Power User")</f>
        <v>Highly Active</v>
      </c>
      <c r="P1484" t="str" cm="1">
        <f t="array" ref="P1484">_xlfn.IFS(B1484&lt;=25,"Youth",B1484&lt;=35,"Young Adult",B1484&lt;=50,"Adult",B1484&lt;=70,"Senior")</f>
        <v>Youth</v>
      </c>
      <c r="Q1484" t="str" cm="1">
        <f t="array" ref="Q1484">_xlfn.IFS(G1484&lt;10000,"Low Value",G1484&lt;=50000,"Mid Value",G1484&lt;=150000,"High Value",G1484&gt;150000,"Premium")</f>
        <v>Premium</v>
      </c>
      <c r="R1484" t="str" cm="1">
        <f t="array" ref="R1484">_xlfn.IFS(I1484&lt;500,"High Risk",I1484&lt;650,"Medium Risk",I1484&lt;750,"Low Risk",I1484&gt;=750,"Very Low Risk")</f>
        <v>Medium Risk</v>
      </c>
    </row>
    <row r="1485" spans="1:18">
      <c r="A1485" t="s">
        <v>1517</v>
      </c>
      <c r="B1485">
        <v>62</v>
      </c>
      <c r="C1485" t="s">
        <v>22</v>
      </c>
      <c r="D1485" t="s">
        <v>16</v>
      </c>
      <c r="E1485" t="s">
        <v>27</v>
      </c>
      <c r="F1485" t="s">
        <v>31</v>
      </c>
      <c r="G1485">
        <v>30520.89</v>
      </c>
      <c r="H1485">
        <v>190995.34</v>
      </c>
      <c r="I1485">
        <v>385</v>
      </c>
      <c r="J1485">
        <v>8479.16</v>
      </c>
      <c r="K1485" t="s">
        <v>19</v>
      </c>
      <c r="L1485">
        <v>32</v>
      </c>
      <c r="M1485" s="1">
        <v>43212</v>
      </c>
      <c r="N1485" t="s">
        <v>35</v>
      </c>
      <c r="O1485" t="str" cm="1">
        <f t="array" ref="O1485">_xlfn.IFS(L1485&lt;=15, "Low Engagement", L1485&lt;=35, "Active", L1485&lt;=60, "Highly Active", L1485&gt;60, "Power User")</f>
        <v>Active</v>
      </c>
      <c r="P1485" t="str" cm="1">
        <f t="array" ref="P1485">_xlfn.IFS(B1485&lt;=25,"Youth",B1485&lt;=35,"Young Adult",B1485&lt;=50,"Adult",B1485&lt;=70,"Senior")</f>
        <v>Senior</v>
      </c>
      <c r="Q1485" t="str" cm="1">
        <f t="array" ref="Q1485">_xlfn.IFS(G1485&lt;10000,"Low Value",G1485&lt;=50000,"Mid Value",G1485&lt;=150000,"High Value",G1485&gt;150000,"Premium")</f>
        <v>Mid Value</v>
      </c>
      <c r="R1485" t="str" cm="1">
        <f t="array" ref="R1485">_xlfn.IFS(I1485&lt;500,"High Risk",I1485&lt;650,"Medium Risk",I1485&lt;750,"Low Risk",I1485&gt;=750,"Very Low Risk")</f>
        <v>High Risk</v>
      </c>
    </row>
    <row r="1486" spans="1:18">
      <c r="A1486" t="s">
        <v>1518</v>
      </c>
      <c r="B1486">
        <v>42</v>
      </c>
      <c r="C1486" t="s">
        <v>15</v>
      </c>
      <c r="D1486" t="s">
        <v>23</v>
      </c>
      <c r="E1486" t="s">
        <v>27</v>
      </c>
      <c r="F1486" t="s">
        <v>33</v>
      </c>
      <c r="G1486">
        <v>74059.64</v>
      </c>
      <c r="H1486">
        <v>146234.93</v>
      </c>
      <c r="I1486">
        <v>515</v>
      </c>
      <c r="J1486">
        <v>76786.429999999993</v>
      </c>
      <c r="K1486" t="s">
        <v>38</v>
      </c>
      <c r="L1486">
        <v>32</v>
      </c>
      <c r="M1486" s="1">
        <v>43485</v>
      </c>
      <c r="N1486" t="s">
        <v>20</v>
      </c>
      <c r="O1486" t="str" cm="1">
        <f t="array" ref="O1486">_xlfn.IFS(L1486&lt;=15, "Low Engagement", L1486&lt;=35, "Active", L1486&lt;=60, "Highly Active", L1486&gt;60, "Power User")</f>
        <v>Active</v>
      </c>
      <c r="P1486" t="str" cm="1">
        <f t="array" ref="P1486">_xlfn.IFS(B1486&lt;=25,"Youth",B1486&lt;=35,"Young Adult",B1486&lt;=50,"Adult",B1486&lt;=70,"Senior")</f>
        <v>Adult</v>
      </c>
      <c r="Q1486" t="str" cm="1">
        <f t="array" ref="Q1486">_xlfn.IFS(G1486&lt;10000,"Low Value",G1486&lt;=50000,"Mid Value",G1486&lt;=150000,"High Value",G1486&gt;150000,"Premium")</f>
        <v>High Value</v>
      </c>
      <c r="R1486" t="str" cm="1">
        <f t="array" ref="R1486">_xlfn.IFS(I1486&lt;500,"High Risk",I1486&lt;650,"Medium Risk",I1486&lt;750,"Low Risk",I1486&gt;=750,"Very Low Risk")</f>
        <v>Medium Risk</v>
      </c>
    </row>
    <row r="1487" spans="1:18">
      <c r="A1487" t="s">
        <v>1519</v>
      </c>
      <c r="B1487">
        <v>56</v>
      </c>
      <c r="C1487" t="s">
        <v>15</v>
      </c>
      <c r="D1487" t="s">
        <v>23</v>
      </c>
      <c r="E1487" t="s">
        <v>27</v>
      </c>
      <c r="F1487" t="s">
        <v>18</v>
      </c>
      <c r="G1487">
        <v>27559.94</v>
      </c>
      <c r="H1487">
        <v>165628.43</v>
      </c>
      <c r="I1487">
        <v>722</v>
      </c>
      <c r="J1487">
        <v>175247.18</v>
      </c>
      <c r="K1487" t="s">
        <v>38</v>
      </c>
      <c r="L1487">
        <v>26</v>
      </c>
      <c r="M1487" s="1">
        <v>44162</v>
      </c>
      <c r="N1487" t="s">
        <v>35</v>
      </c>
      <c r="O1487" t="str" cm="1">
        <f t="array" ref="O1487">_xlfn.IFS(L1487&lt;=15, "Low Engagement", L1487&lt;=35, "Active", L1487&lt;=60, "Highly Active", L1487&gt;60, "Power User")</f>
        <v>Active</v>
      </c>
      <c r="P1487" t="str" cm="1">
        <f t="array" ref="P1487">_xlfn.IFS(B1487&lt;=25,"Youth",B1487&lt;=35,"Young Adult",B1487&lt;=50,"Adult",B1487&lt;=70,"Senior")</f>
        <v>Senior</v>
      </c>
      <c r="Q1487" t="str" cm="1">
        <f t="array" ref="Q1487">_xlfn.IFS(G1487&lt;10000,"Low Value",G1487&lt;=50000,"Mid Value",G1487&lt;=150000,"High Value",G1487&gt;150000,"Premium")</f>
        <v>Mid Value</v>
      </c>
      <c r="R1487" t="str" cm="1">
        <f t="array" ref="R1487">_xlfn.IFS(I1487&lt;500,"High Risk",I1487&lt;650,"Medium Risk",I1487&lt;750,"Low Risk",I1487&gt;=750,"Very Low Risk")</f>
        <v>Low Risk</v>
      </c>
    </row>
    <row r="1488" spans="1:18">
      <c r="A1488" t="s">
        <v>1520</v>
      </c>
      <c r="B1488">
        <v>26</v>
      </c>
      <c r="C1488" t="s">
        <v>22</v>
      </c>
      <c r="D1488" t="s">
        <v>29</v>
      </c>
      <c r="E1488" t="s">
        <v>27</v>
      </c>
      <c r="F1488" t="s">
        <v>33</v>
      </c>
      <c r="G1488">
        <v>127883.39</v>
      </c>
      <c r="H1488">
        <v>59992.54</v>
      </c>
      <c r="I1488">
        <v>619</v>
      </c>
      <c r="J1488">
        <v>181297.94</v>
      </c>
      <c r="K1488" t="s">
        <v>38</v>
      </c>
      <c r="L1488">
        <v>11</v>
      </c>
      <c r="M1488" s="1">
        <v>43841</v>
      </c>
      <c r="N1488" t="s">
        <v>20</v>
      </c>
      <c r="O1488" t="str" cm="1">
        <f t="array" ref="O1488">_xlfn.IFS(L1488&lt;=15, "Low Engagement", L1488&lt;=35, "Active", L1488&lt;=60, "Highly Active", L1488&gt;60, "Power User")</f>
        <v>Low Engagement</v>
      </c>
      <c r="P1488" t="str" cm="1">
        <f t="array" ref="P1488">_xlfn.IFS(B1488&lt;=25,"Youth",B1488&lt;=35,"Young Adult",B1488&lt;=50,"Adult",B1488&lt;=70,"Senior")</f>
        <v>Young Adult</v>
      </c>
      <c r="Q1488" t="str" cm="1">
        <f t="array" ref="Q1488">_xlfn.IFS(G1488&lt;10000,"Low Value",G1488&lt;=50000,"Mid Value",G1488&lt;=150000,"High Value",G1488&gt;150000,"Premium")</f>
        <v>High Value</v>
      </c>
      <c r="R1488" t="str" cm="1">
        <f t="array" ref="R1488">_xlfn.IFS(I1488&lt;500,"High Risk",I1488&lt;650,"Medium Risk",I1488&lt;750,"Low Risk",I1488&gt;=750,"Very Low Risk")</f>
        <v>Medium Risk</v>
      </c>
    </row>
    <row r="1489" spans="1:18">
      <c r="A1489" t="s">
        <v>1521</v>
      </c>
      <c r="B1489">
        <v>39</v>
      </c>
      <c r="C1489" t="s">
        <v>15</v>
      </c>
      <c r="D1489" t="s">
        <v>41</v>
      </c>
      <c r="E1489" t="s">
        <v>27</v>
      </c>
      <c r="F1489" t="s">
        <v>31</v>
      </c>
      <c r="G1489">
        <v>66147.149999999994</v>
      </c>
      <c r="H1489">
        <v>152681.95000000001</v>
      </c>
      <c r="I1489">
        <v>417</v>
      </c>
      <c r="J1489">
        <v>44731.68</v>
      </c>
      <c r="K1489" t="s">
        <v>19</v>
      </c>
      <c r="L1489">
        <v>46</v>
      </c>
      <c r="M1489" s="1">
        <v>44376</v>
      </c>
      <c r="N1489" t="s">
        <v>20</v>
      </c>
      <c r="O1489" t="str" cm="1">
        <f t="array" ref="O1489">_xlfn.IFS(L1489&lt;=15, "Low Engagement", L1489&lt;=35, "Active", L1489&lt;=60, "Highly Active", L1489&gt;60, "Power User")</f>
        <v>Highly Active</v>
      </c>
      <c r="P1489" t="str" cm="1">
        <f t="array" ref="P1489">_xlfn.IFS(B1489&lt;=25,"Youth",B1489&lt;=35,"Young Adult",B1489&lt;=50,"Adult",B1489&lt;=70,"Senior")</f>
        <v>Adult</v>
      </c>
      <c r="Q1489" t="str" cm="1">
        <f t="array" ref="Q1489">_xlfn.IFS(G1489&lt;10000,"Low Value",G1489&lt;=50000,"Mid Value",G1489&lt;=150000,"High Value",G1489&gt;150000,"Premium")</f>
        <v>High Value</v>
      </c>
      <c r="R1489" t="str" cm="1">
        <f t="array" ref="R1489">_xlfn.IFS(I1489&lt;500,"High Risk",I1489&lt;650,"Medium Risk",I1489&lt;750,"Low Risk",I1489&gt;=750,"Very Low Risk")</f>
        <v>High Risk</v>
      </c>
    </row>
    <row r="1490" spans="1:18">
      <c r="A1490" t="s">
        <v>1522</v>
      </c>
      <c r="B1490">
        <v>60</v>
      </c>
      <c r="C1490" t="s">
        <v>22</v>
      </c>
      <c r="D1490" t="s">
        <v>23</v>
      </c>
      <c r="E1490" t="s">
        <v>27</v>
      </c>
      <c r="F1490" t="s">
        <v>18</v>
      </c>
      <c r="G1490">
        <v>84031.75</v>
      </c>
      <c r="H1490">
        <v>135068.64000000001</v>
      </c>
      <c r="I1490">
        <v>714</v>
      </c>
      <c r="J1490">
        <v>440352.93</v>
      </c>
      <c r="K1490" t="s">
        <v>38</v>
      </c>
      <c r="L1490">
        <v>18</v>
      </c>
      <c r="M1490" s="1">
        <v>44650</v>
      </c>
      <c r="N1490" t="s">
        <v>20</v>
      </c>
      <c r="O1490" t="str" cm="1">
        <f t="array" ref="O1490">_xlfn.IFS(L1490&lt;=15, "Low Engagement", L1490&lt;=35, "Active", L1490&lt;=60, "Highly Active", L1490&gt;60, "Power User")</f>
        <v>Active</v>
      </c>
      <c r="P1490" t="str" cm="1">
        <f t="array" ref="P1490">_xlfn.IFS(B1490&lt;=25,"Youth",B1490&lt;=35,"Young Adult",B1490&lt;=50,"Adult",B1490&lt;=70,"Senior")</f>
        <v>Senior</v>
      </c>
      <c r="Q1490" t="str" cm="1">
        <f t="array" ref="Q1490">_xlfn.IFS(G1490&lt;10000,"Low Value",G1490&lt;=50000,"Mid Value",G1490&lt;=150000,"High Value",G1490&gt;150000,"Premium")</f>
        <v>High Value</v>
      </c>
      <c r="R1490" t="str" cm="1">
        <f t="array" ref="R1490">_xlfn.IFS(I1490&lt;500,"High Risk",I1490&lt;650,"Medium Risk",I1490&lt;750,"Low Risk",I1490&gt;=750,"Very Low Risk")</f>
        <v>Low Risk</v>
      </c>
    </row>
    <row r="1491" spans="1:18">
      <c r="A1491" t="s">
        <v>1523</v>
      </c>
      <c r="B1491">
        <v>63</v>
      </c>
      <c r="C1491" t="s">
        <v>22</v>
      </c>
      <c r="D1491" t="s">
        <v>23</v>
      </c>
      <c r="E1491" t="s">
        <v>27</v>
      </c>
      <c r="F1491" t="s">
        <v>33</v>
      </c>
      <c r="G1491">
        <v>69999.05</v>
      </c>
      <c r="H1491">
        <v>45563.8</v>
      </c>
      <c r="I1491">
        <v>339</v>
      </c>
      <c r="J1491">
        <v>46743.519999999997</v>
      </c>
      <c r="K1491" t="s">
        <v>25</v>
      </c>
      <c r="L1491">
        <v>39</v>
      </c>
      <c r="M1491" s="1">
        <v>44121</v>
      </c>
      <c r="N1491" t="s">
        <v>20</v>
      </c>
      <c r="O1491" t="str" cm="1">
        <f t="array" ref="O1491">_xlfn.IFS(L1491&lt;=15, "Low Engagement", L1491&lt;=35, "Active", L1491&lt;=60, "Highly Active", L1491&gt;60, "Power User")</f>
        <v>Highly Active</v>
      </c>
      <c r="P1491" t="str" cm="1">
        <f t="array" ref="P1491">_xlfn.IFS(B1491&lt;=25,"Youth",B1491&lt;=35,"Young Adult",B1491&lt;=50,"Adult",B1491&lt;=70,"Senior")</f>
        <v>Senior</v>
      </c>
      <c r="Q1491" t="str" cm="1">
        <f t="array" ref="Q1491">_xlfn.IFS(G1491&lt;10000,"Low Value",G1491&lt;=50000,"Mid Value",G1491&lt;=150000,"High Value",G1491&gt;150000,"Premium")</f>
        <v>High Value</v>
      </c>
      <c r="R1491" t="str" cm="1">
        <f t="array" ref="R1491">_xlfn.IFS(I1491&lt;500,"High Risk",I1491&lt;650,"Medium Risk",I1491&lt;750,"Low Risk",I1491&gt;=750,"Very Low Risk")</f>
        <v>High Risk</v>
      </c>
    </row>
    <row r="1492" spans="1:18">
      <c r="A1492" t="s">
        <v>1524</v>
      </c>
      <c r="B1492">
        <v>21</v>
      </c>
      <c r="C1492" t="s">
        <v>15</v>
      </c>
      <c r="D1492" t="s">
        <v>23</v>
      </c>
      <c r="E1492" t="s">
        <v>27</v>
      </c>
      <c r="F1492" t="s">
        <v>31</v>
      </c>
      <c r="G1492">
        <v>146684.22</v>
      </c>
      <c r="H1492">
        <v>49237.03</v>
      </c>
      <c r="I1492">
        <v>460</v>
      </c>
      <c r="J1492">
        <v>29961.13</v>
      </c>
      <c r="K1492" t="s">
        <v>25</v>
      </c>
      <c r="L1492">
        <v>5</v>
      </c>
      <c r="M1492" s="1">
        <v>44381</v>
      </c>
      <c r="N1492" t="s">
        <v>20</v>
      </c>
      <c r="O1492" t="str" cm="1">
        <f t="array" ref="O1492">_xlfn.IFS(L1492&lt;=15, "Low Engagement", L1492&lt;=35, "Active", L1492&lt;=60, "Highly Active", L1492&gt;60, "Power User")</f>
        <v>Low Engagement</v>
      </c>
      <c r="P1492" t="str" cm="1">
        <f t="array" ref="P1492">_xlfn.IFS(B1492&lt;=25,"Youth",B1492&lt;=35,"Young Adult",B1492&lt;=50,"Adult",B1492&lt;=70,"Senior")</f>
        <v>Youth</v>
      </c>
      <c r="Q1492" t="str" cm="1">
        <f t="array" ref="Q1492">_xlfn.IFS(G1492&lt;10000,"Low Value",G1492&lt;=50000,"Mid Value",G1492&lt;=150000,"High Value",G1492&gt;150000,"Premium")</f>
        <v>High Value</v>
      </c>
      <c r="R1492" t="str" cm="1">
        <f t="array" ref="R1492">_xlfn.IFS(I1492&lt;500,"High Risk",I1492&lt;650,"Medium Risk",I1492&lt;750,"Low Risk",I1492&gt;=750,"Very Low Risk")</f>
        <v>High Risk</v>
      </c>
    </row>
    <row r="1493" spans="1:18">
      <c r="A1493" t="s">
        <v>1525</v>
      </c>
      <c r="B1493">
        <v>43</v>
      </c>
      <c r="C1493" t="s">
        <v>22</v>
      </c>
      <c r="D1493" t="s">
        <v>41</v>
      </c>
      <c r="E1493" t="s">
        <v>27</v>
      </c>
      <c r="F1493" t="s">
        <v>31</v>
      </c>
      <c r="G1493">
        <v>104461.74</v>
      </c>
      <c r="H1493">
        <v>48435.42</v>
      </c>
      <c r="I1493">
        <v>836</v>
      </c>
      <c r="J1493">
        <v>251249.13</v>
      </c>
      <c r="K1493" t="s">
        <v>38</v>
      </c>
      <c r="L1493">
        <v>16</v>
      </c>
      <c r="M1493" s="1">
        <v>44006</v>
      </c>
      <c r="N1493" t="s">
        <v>20</v>
      </c>
      <c r="O1493" t="str" cm="1">
        <f t="array" ref="O1493">_xlfn.IFS(L1493&lt;=15, "Low Engagement", L1493&lt;=35, "Active", L1493&lt;=60, "Highly Active", L1493&gt;60, "Power User")</f>
        <v>Active</v>
      </c>
      <c r="P1493" t="str" cm="1">
        <f t="array" ref="P1493">_xlfn.IFS(B1493&lt;=25,"Youth",B1493&lt;=35,"Young Adult",B1493&lt;=50,"Adult",B1493&lt;=70,"Senior")</f>
        <v>Adult</v>
      </c>
      <c r="Q1493" t="str" cm="1">
        <f t="array" ref="Q1493">_xlfn.IFS(G1493&lt;10000,"Low Value",G1493&lt;=50000,"Mid Value",G1493&lt;=150000,"High Value",G1493&gt;150000,"Premium")</f>
        <v>High Value</v>
      </c>
      <c r="R1493" t="str" cm="1">
        <f t="array" ref="R1493">_xlfn.IFS(I1493&lt;500,"High Risk",I1493&lt;650,"Medium Risk",I1493&lt;750,"Low Risk",I1493&gt;=750,"Very Low Risk")</f>
        <v>Very Low Risk</v>
      </c>
    </row>
    <row r="1494" spans="1:18">
      <c r="A1494" t="s">
        <v>1526</v>
      </c>
      <c r="B1494">
        <v>46</v>
      </c>
      <c r="C1494" t="s">
        <v>22</v>
      </c>
      <c r="D1494" t="s">
        <v>16</v>
      </c>
      <c r="E1494" t="s">
        <v>27</v>
      </c>
      <c r="F1494" t="s">
        <v>45</v>
      </c>
      <c r="G1494">
        <v>329883.18</v>
      </c>
      <c r="H1494">
        <v>153140.68</v>
      </c>
      <c r="I1494">
        <v>719</v>
      </c>
      <c r="J1494">
        <v>322553.84999999998</v>
      </c>
      <c r="K1494" t="s">
        <v>38</v>
      </c>
      <c r="L1494">
        <v>11</v>
      </c>
      <c r="M1494" s="1">
        <v>44657</v>
      </c>
      <c r="N1494" t="s">
        <v>20</v>
      </c>
      <c r="O1494" t="str" cm="1">
        <f t="array" ref="O1494">_xlfn.IFS(L1494&lt;=15, "Low Engagement", L1494&lt;=35, "Active", L1494&lt;=60, "Highly Active", L1494&gt;60, "Power User")</f>
        <v>Low Engagement</v>
      </c>
      <c r="P1494" t="str" cm="1">
        <f t="array" ref="P1494">_xlfn.IFS(B1494&lt;=25,"Youth",B1494&lt;=35,"Young Adult",B1494&lt;=50,"Adult",B1494&lt;=70,"Senior")</f>
        <v>Adult</v>
      </c>
      <c r="Q1494" t="str" cm="1">
        <f t="array" ref="Q1494">_xlfn.IFS(G1494&lt;10000,"Low Value",G1494&lt;=50000,"Mid Value",G1494&lt;=150000,"High Value",G1494&gt;150000,"Premium")</f>
        <v>Premium</v>
      </c>
      <c r="R1494" t="str" cm="1">
        <f t="array" ref="R1494">_xlfn.IFS(I1494&lt;500,"High Risk",I1494&lt;650,"Medium Risk",I1494&lt;750,"Low Risk",I1494&gt;=750,"Very Low Risk")</f>
        <v>Low Risk</v>
      </c>
    </row>
    <row r="1495" spans="1:18">
      <c r="A1495" t="s">
        <v>1527</v>
      </c>
      <c r="B1495">
        <v>62</v>
      </c>
      <c r="C1495" t="s">
        <v>22</v>
      </c>
      <c r="D1495" t="s">
        <v>23</v>
      </c>
      <c r="E1495" t="s">
        <v>27</v>
      </c>
      <c r="F1495" t="s">
        <v>31</v>
      </c>
      <c r="G1495">
        <v>82094.52</v>
      </c>
      <c r="H1495">
        <v>54091.59</v>
      </c>
      <c r="I1495">
        <v>394</v>
      </c>
      <c r="J1495">
        <v>8435.1</v>
      </c>
      <c r="K1495" t="s">
        <v>19</v>
      </c>
      <c r="L1495">
        <v>54</v>
      </c>
      <c r="M1495" s="1">
        <v>43206</v>
      </c>
      <c r="N1495" t="s">
        <v>35</v>
      </c>
      <c r="O1495" t="str" cm="1">
        <f t="array" ref="O1495">_xlfn.IFS(L1495&lt;=15, "Low Engagement", L1495&lt;=35, "Active", L1495&lt;=60, "Highly Active", L1495&gt;60, "Power User")</f>
        <v>Highly Active</v>
      </c>
      <c r="P1495" t="str" cm="1">
        <f t="array" ref="P1495">_xlfn.IFS(B1495&lt;=25,"Youth",B1495&lt;=35,"Young Adult",B1495&lt;=50,"Adult",B1495&lt;=70,"Senior")</f>
        <v>Senior</v>
      </c>
      <c r="Q1495" t="str" cm="1">
        <f t="array" ref="Q1495">_xlfn.IFS(G1495&lt;10000,"Low Value",G1495&lt;=50000,"Mid Value",G1495&lt;=150000,"High Value",G1495&gt;150000,"Premium")</f>
        <v>High Value</v>
      </c>
      <c r="R1495" t="str" cm="1">
        <f t="array" ref="R1495">_xlfn.IFS(I1495&lt;500,"High Risk",I1495&lt;650,"Medium Risk",I1495&lt;750,"Low Risk",I1495&gt;=750,"Very Low Risk")</f>
        <v>High Risk</v>
      </c>
    </row>
    <row r="1496" spans="1:18">
      <c r="A1496" t="s">
        <v>1528</v>
      </c>
      <c r="B1496">
        <v>51</v>
      </c>
      <c r="C1496" t="s">
        <v>22</v>
      </c>
      <c r="D1496" t="s">
        <v>23</v>
      </c>
      <c r="E1496" t="s">
        <v>27</v>
      </c>
      <c r="F1496" t="s">
        <v>18</v>
      </c>
      <c r="G1496">
        <v>77052.47</v>
      </c>
      <c r="H1496">
        <v>109514.49</v>
      </c>
      <c r="I1496">
        <v>741</v>
      </c>
      <c r="J1496">
        <v>269794.34000000003</v>
      </c>
      <c r="K1496" t="s">
        <v>38</v>
      </c>
      <c r="L1496">
        <v>35</v>
      </c>
      <c r="M1496" s="1">
        <v>43517</v>
      </c>
      <c r="N1496" t="s">
        <v>20</v>
      </c>
      <c r="O1496" t="str" cm="1">
        <f t="array" ref="O1496">_xlfn.IFS(L1496&lt;=15, "Low Engagement", L1496&lt;=35, "Active", L1496&lt;=60, "Highly Active", L1496&gt;60, "Power User")</f>
        <v>Active</v>
      </c>
      <c r="P1496" t="str" cm="1">
        <f t="array" ref="P1496">_xlfn.IFS(B1496&lt;=25,"Youth",B1496&lt;=35,"Young Adult",B1496&lt;=50,"Adult",B1496&lt;=70,"Senior")</f>
        <v>Senior</v>
      </c>
      <c r="Q1496" t="str" cm="1">
        <f t="array" ref="Q1496">_xlfn.IFS(G1496&lt;10000,"Low Value",G1496&lt;=50000,"Mid Value",G1496&lt;=150000,"High Value",G1496&gt;150000,"Premium")</f>
        <v>High Value</v>
      </c>
      <c r="R1496" t="str" cm="1">
        <f t="array" ref="R1496">_xlfn.IFS(I1496&lt;500,"High Risk",I1496&lt;650,"Medium Risk",I1496&lt;750,"Low Risk",I1496&gt;=750,"Very Low Risk")</f>
        <v>Low Risk</v>
      </c>
    </row>
    <row r="1497" spans="1:18">
      <c r="A1497" t="s">
        <v>1529</v>
      </c>
      <c r="B1497">
        <v>40</v>
      </c>
      <c r="C1497" t="s">
        <v>22</v>
      </c>
      <c r="D1497" t="s">
        <v>23</v>
      </c>
      <c r="E1497" t="s">
        <v>17</v>
      </c>
      <c r="F1497" t="s">
        <v>45</v>
      </c>
      <c r="G1497">
        <v>241335.22</v>
      </c>
      <c r="H1497">
        <v>119954.91</v>
      </c>
      <c r="I1497">
        <v>765</v>
      </c>
      <c r="J1497">
        <v>471144.19</v>
      </c>
      <c r="K1497" t="s">
        <v>25</v>
      </c>
      <c r="L1497">
        <v>48</v>
      </c>
      <c r="M1497" s="1">
        <v>43647</v>
      </c>
      <c r="N1497" t="s">
        <v>20</v>
      </c>
      <c r="O1497" t="str" cm="1">
        <f t="array" ref="O1497">_xlfn.IFS(L1497&lt;=15, "Low Engagement", L1497&lt;=35, "Active", L1497&lt;=60, "Highly Active", L1497&gt;60, "Power User")</f>
        <v>Highly Active</v>
      </c>
      <c r="P1497" t="str" cm="1">
        <f t="array" ref="P1497">_xlfn.IFS(B1497&lt;=25,"Youth",B1497&lt;=35,"Young Adult",B1497&lt;=50,"Adult",B1497&lt;=70,"Senior")</f>
        <v>Adult</v>
      </c>
      <c r="Q1497" t="str" cm="1">
        <f t="array" ref="Q1497">_xlfn.IFS(G1497&lt;10000,"Low Value",G1497&lt;=50000,"Mid Value",G1497&lt;=150000,"High Value",G1497&gt;150000,"Premium")</f>
        <v>Premium</v>
      </c>
      <c r="R1497" t="str" cm="1">
        <f t="array" ref="R1497">_xlfn.IFS(I1497&lt;500,"High Risk",I1497&lt;650,"Medium Risk",I1497&lt;750,"Low Risk",I1497&gt;=750,"Very Low Risk")</f>
        <v>Very Low Risk</v>
      </c>
    </row>
    <row r="1498" spans="1:18">
      <c r="A1498" t="s">
        <v>1530</v>
      </c>
      <c r="B1498">
        <v>54</v>
      </c>
      <c r="C1498" t="s">
        <v>15</v>
      </c>
      <c r="D1498" t="s">
        <v>23</v>
      </c>
      <c r="E1498" t="s">
        <v>27</v>
      </c>
      <c r="F1498" t="s">
        <v>18</v>
      </c>
      <c r="G1498">
        <v>46288.7</v>
      </c>
      <c r="H1498">
        <v>123585.7</v>
      </c>
      <c r="I1498">
        <v>587</v>
      </c>
      <c r="J1498">
        <v>172755.19</v>
      </c>
      <c r="K1498" t="s">
        <v>19</v>
      </c>
      <c r="L1498">
        <v>11</v>
      </c>
      <c r="M1498" s="1">
        <v>44225</v>
      </c>
      <c r="N1498" t="s">
        <v>20</v>
      </c>
      <c r="O1498" t="str" cm="1">
        <f t="array" ref="O1498">_xlfn.IFS(L1498&lt;=15, "Low Engagement", L1498&lt;=35, "Active", L1498&lt;=60, "Highly Active", L1498&gt;60, "Power User")</f>
        <v>Low Engagement</v>
      </c>
      <c r="P1498" t="str" cm="1">
        <f t="array" ref="P1498">_xlfn.IFS(B1498&lt;=25,"Youth",B1498&lt;=35,"Young Adult",B1498&lt;=50,"Adult",B1498&lt;=70,"Senior")</f>
        <v>Senior</v>
      </c>
      <c r="Q1498" t="str" cm="1">
        <f t="array" ref="Q1498">_xlfn.IFS(G1498&lt;10000,"Low Value",G1498&lt;=50000,"Mid Value",G1498&lt;=150000,"High Value",G1498&gt;150000,"Premium")</f>
        <v>Mid Value</v>
      </c>
      <c r="R1498" t="str" cm="1">
        <f t="array" ref="R1498">_xlfn.IFS(I1498&lt;500,"High Risk",I1498&lt;650,"Medium Risk",I1498&lt;750,"Low Risk",I1498&gt;=750,"Very Low Risk")</f>
        <v>Medium Risk</v>
      </c>
    </row>
    <row r="1499" spans="1:18">
      <c r="A1499" t="s">
        <v>1531</v>
      </c>
      <c r="B1499">
        <v>28</v>
      </c>
      <c r="C1499" t="s">
        <v>15</v>
      </c>
      <c r="D1499" t="s">
        <v>41</v>
      </c>
      <c r="E1499" t="s">
        <v>27</v>
      </c>
      <c r="F1499" t="s">
        <v>33</v>
      </c>
      <c r="G1499">
        <v>82475.009999999995</v>
      </c>
      <c r="H1499">
        <v>150101</v>
      </c>
      <c r="I1499">
        <v>711</v>
      </c>
      <c r="J1499">
        <v>94402.07</v>
      </c>
      <c r="K1499" t="s">
        <v>25</v>
      </c>
      <c r="L1499">
        <v>42</v>
      </c>
      <c r="M1499" s="1">
        <v>43369</v>
      </c>
      <c r="N1499" t="s">
        <v>20</v>
      </c>
      <c r="O1499" t="str" cm="1">
        <f t="array" ref="O1499">_xlfn.IFS(L1499&lt;=15, "Low Engagement", L1499&lt;=35, "Active", L1499&lt;=60, "Highly Active", L1499&gt;60, "Power User")</f>
        <v>Highly Active</v>
      </c>
      <c r="P1499" t="str" cm="1">
        <f t="array" ref="P1499">_xlfn.IFS(B1499&lt;=25,"Youth",B1499&lt;=35,"Young Adult",B1499&lt;=50,"Adult",B1499&lt;=70,"Senior")</f>
        <v>Young Adult</v>
      </c>
      <c r="Q1499" t="str" cm="1">
        <f t="array" ref="Q1499">_xlfn.IFS(G1499&lt;10000,"Low Value",G1499&lt;=50000,"Mid Value",G1499&lt;=150000,"High Value",G1499&gt;150000,"Premium")</f>
        <v>High Value</v>
      </c>
      <c r="R1499" t="str" cm="1">
        <f t="array" ref="R1499">_xlfn.IFS(I1499&lt;500,"High Risk",I1499&lt;650,"Medium Risk",I1499&lt;750,"Low Risk",I1499&gt;=750,"Very Low Risk")</f>
        <v>Low Risk</v>
      </c>
    </row>
    <row r="1500" spans="1:18">
      <c r="A1500" t="s">
        <v>1532</v>
      </c>
      <c r="B1500">
        <v>23</v>
      </c>
      <c r="C1500" t="s">
        <v>22</v>
      </c>
      <c r="D1500" t="s">
        <v>37</v>
      </c>
      <c r="E1500" t="s">
        <v>27</v>
      </c>
      <c r="F1500" t="s">
        <v>33</v>
      </c>
      <c r="G1500">
        <v>126455.38</v>
      </c>
      <c r="H1500">
        <v>146402.82999999999</v>
      </c>
      <c r="I1500">
        <v>699</v>
      </c>
      <c r="J1500">
        <v>86072.33</v>
      </c>
      <c r="K1500" t="s">
        <v>38</v>
      </c>
      <c r="L1500">
        <v>23</v>
      </c>
      <c r="M1500" s="1">
        <v>45000</v>
      </c>
      <c r="N1500" t="s">
        <v>20</v>
      </c>
      <c r="O1500" t="str" cm="1">
        <f t="array" ref="O1500">_xlfn.IFS(L1500&lt;=15, "Low Engagement", L1500&lt;=35, "Active", L1500&lt;=60, "Highly Active", L1500&gt;60, "Power User")</f>
        <v>Active</v>
      </c>
      <c r="P1500" t="str" cm="1">
        <f t="array" ref="P1500">_xlfn.IFS(B1500&lt;=25,"Youth",B1500&lt;=35,"Young Adult",B1500&lt;=50,"Adult",B1500&lt;=70,"Senior")</f>
        <v>Youth</v>
      </c>
      <c r="Q1500" t="str" cm="1">
        <f t="array" ref="Q1500">_xlfn.IFS(G1500&lt;10000,"Low Value",G1500&lt;=50000,"Mid Value",G1500&lt;=150000,"High Value",G1500&gt;150000,"Premium")</f>
        <v>High Value</v>
      </c>
      <c r="R1500" t="str" cm="1">
        <f t="array" ref="R1500">_xlfn.IFS(I1500&lt;500,"High Risk",I1500&lt;650,"Medium Risk",I1500&lt;750,"Low Risk",I1500&gt;=750,"Very Low Risk")</f>
        <v>Low Risk</v>
      </c>
    </row>
    <row r="1501" spans="1:18">
      <c r="A1501" t="s">
        <v>1533</v>
      </c>
      <c r="B1501">
        <v>35</v>
      </c>
      <c r="C1501" t="s">
        <v>22</v>
      </c>
      <c r="D1501" t="s">
        <v>29</v>
      </c>
      <c r="E1501" t="s">
        <v>27</v>
      </c>
      <c r="F1501" t="s">
        <v>31</v>
      </c>
      <c r="G1501">
        <v>133578.89000000001</v>
      </c>
      <c r="H1501">
        <v>117638.39</v>
      </c>
      <c r="I1501">
        <v>827</v>
      </c>
      <c r="J1501">
        <v>415445.78</v>
      </c>
      <c r="K1501" t="s">
        <v>38</v>
      </c>
      <c r="L1501">
        <v>55</v>
      </c>
      <c r="M1501" s="1">
        <v>43690</v>
      </c>
      <c r="N1501" t="s">
        <v>20</v>
      </c>
      <c r="O1501" t="str" cm="1">
        <f t="array" ref="O1501">_xlfn.IFS(L1501&lt;=15, "Low Engagement", L1501&lt;=35, "Active", L1501&lt;=60, "Highly Active", L1501&gt;60, "Power User")</f>
        <v>Highly Active</v>
      </c>
      <c r="P1501" t="str" cm="1">
        <f t="array" ref="P1501">_xlfn.IFS(B1501&lt;=25,"Youth",B1501&lt;=35,"Young Adult",B1501&lt;=50,"Adult",B1501&lt;=70,"Senior")</f>
        <v>Young Adult</v>
      </c>
      <c r="Q1501" t="str" cm="1">
        <f t="array" ref="Q1501">_xlfn.IFS(G1501&lt;10000,"Low Value",G1501&lt;=50000,"Mid Value",G1501&lt;=150000,"High Value",G1501&gt;150000,"Premium")</f>
        <v>High Value</v>
      </c>
      <c r="R1501" t="str" cm="1">
        <f t="array" ref="R1501">_xlfn.IFS(I1501&lt;500,"High Risk",I1501&lt;650,"Medium Risk",I1501&lt;750,"Low Risk",I1501&gt;=750,"Very Low Risk")</f>
        <v>Very Low Risk</v>
      </c>
    </row>
    <row r="1502" spans="1:18">
      <c r="A1502" t="s">
        <v>1534</v>
      </c>
      <c r="B1502">
        <v>38</v>
      </c>
      <c r="C1502" t="s">
        <v>15</v>
      </c>
      <c r="D1502" t="s">
        <v>37</v>
      </c>
      <c r="E1502" t="s">
        <v>27</v>
      </c>
      <c r="F1502" t="s">
        <v>31</v>
      </c>
      <c r="G1502">
        <v>73086.28</v>
      </c>
      <c r="H1502">
        <v>108936.93</v>
      </c>
      <c r="I1502">
        <v>317</v>
      </c>
      <c r="J1502">
        <v>28677.89</v>
      </c>
      <c r="K1502" t="s">
        <v>25</v>
      </c>
      <c r="L1502">
        <v>34</v>
      </c>
      <c r="M1502" s="1">
        <v>43998</v>
      </c>
      <c r="N1502" t="s">
        <v>20</v>
      </c>
      <c r="O1502" t="str" cm="1">
        <f t="array" ref="O1502">_xlfn.IFS(L1502&lt;=15, "Low Engagement", L1502&lt;=35, "Active", L1502&lt;=60, "Highly Active", L1502&gt;60, "Power User")</f>
        <v>Active</v>
      </c>
      <c r="P1502" t="str" cm="1">
        <f t="array" ref="P1502">_xlfn.IFS(B1502&lt;=25,"Youth",B1502&lt;=35,"Young Adult",B1502&lt;=50,"Adult",B1502&lt;=70,"Senior")</f>
        <v>Adult</v>
      </c>
      <c r="Q1502" t="str" cm="1">
        <f t="array" ref="Q1502">_xlfn.IFS(G1502&lt;10000,"Low Value",G1502&lt;=50000,"Mid Value",G1502&lt;=150000,"High Value",G1502&gt;150000,"Premium")</f>
        <v>High Value</v>
      </c>
      <c r="R1502" t="str" cm="1">
        <f t="array" ref="R1502">_xlfn.IFS(I1502&lt;500,"High Risk",I1502&lt;650,"Medium Risk",I1502&lt;750,"Low Risk",I1502&gt;=750,"Very Low Risk")</f>
        <v>High Risk</v>
      </c>
    </row>
    <row r="1503" spans="1:18">
      <c r="A1503" t="s">
        <v>1535</v>
      </c>
      <c r="B1503">
        <v>59</v>
      </c>
      <c r="C1503" t="s">
        <v>22</v>
      </c>
      <c r="D1503" t="s">
        <v>23</v>
      </c>
      <c r="E1503" t="s">
        <v>17</v>
      </c>
      <c r="F1503" t="s">
        <v>18</v>
      </c>
      <c r="G1503">
        <v>67361.64</v>
      </c>
      <c r="H1503">
        <v>131388.37</v>
      </c>
      <c r="I1503">
        <v>435</v>
      </c>
      <c r="J1503">
        <v>26359.06</v>
      </c>
      <c r="K1503" t="s">
        <v>19</v>
      </c>
      <c r="L1503">
        <v>48</v>
      </c>
      <c r="M1503" s="1">
        <v>44904</v>
      </c>
      <c r="N1503" t="s">
        <v>20</v>
      </c>
      <c r="O1503" t="str" cm="1">
        <f t="array" ref="O1503">_xlfn.IFS(L1503&lt;=15, "Low Engagement", L1503&lt;=35, "Active", L1503&lt;=60, "Highly Active", L1503&gt;60, "Power User")</f>
        <v>Highly Active</v>
      </c>
      <c r="P1503" t="str" cm="1">
        <f t="array" ref="P1503">_xlfn.IFS(B1503&lt;=25,"Youth",B1503&lt;=35,"Young Adult",B1503&lt;=50,"Adult",B1503&lt;=70,"Senior")</f>
        <v>Senior</v>
      </c>
      <c r="Q1503" t="str" cm="1">
        <f t="array" ref="Q1503">_xlfn.IFS(G1503&lt;10000,"Low Value",G1503&lt;=50000,"Mid Value",G1503&lt;=150000,"High Value",G1503&gt;150000,"Premium")</f>
        <v>High Value</v>
      </c>
      <c r="R1503" t="str" cm="1">
        <f t="array" ref="R1503">_xlfn.IFS(I1503&lt;500,"High Risk",I1503&lt;650,"Medium Risk",I1503&lt;750,"Low Risk",I1503&gt;=750,"Very Low Risk")</f>
        <v>High Risk</v>
      </c>
    </row>
    <row r="1504" spans="1:18">
      <c r="A1504" t="s">
        <v>1536</v>
      </c>
      <c r="B1504">
        <v>53</v>
      </c>
      <c r="C1504" t="s">
        <v>15</v>
      </c>
      <c r="D1504" t="s">
        <v>16</v>
      </c>
      <c r="E1504" t="s">
        <v>17</v>
      </c>
      <c r="F1504" t="s">
        <v>18</v>
      </c>
      <c r="G1504">
        <v>64600.23</v>
      </c>
      <c r="H1504">
        <v>261334.79</v>
      </c>
      <c r="I1504">
        <v>763</v>
      </c>
      <c r="J1504">
        <v>250665.78</v>
      </c>
      <c r="K1504" t="s">
        <v>38</v>
      </c>
      <c r="L1504">
        <v>17</v>
      </c>
      <c r="M1504" s="1">
        <v>44531</v>
      </c>
      <c r="N1504" t="s">
        <v>20</v>
      </c>
      <c r="O1504" t="str" cm="1">
        <f t="array" ref="O1504">_xlfn.IFS(L1504&lt;=15, "Low Engagement", L1504&lt;=35, "Active", L1504&lt;=60, "Highly Active", L1504&gt;60, "Power User")</f>
        <v>Active</v>
      </c>
      <c r="P1504" t="str" cm="1">
        <f t="array" ref="P1504">_xlfn.IFS(B1504&lt;=25,"Youth",B1504&lt;=35,"Young Adult",B1504&lt;=50,"Adult",B1504&lt;=70,"Senior")</f>
        <v>Senior</v>
      </c>
      <c r="Q1504" t="str" cm="1">
        <f t="array" ref="Q1504">_xlfn.IFS(G1504&lt;10000,"Low Value",G1504&lt;=50000,"Mid Value",G1504&lt;=150000,"High Value",G1504&gt;150000,"Premium")</f>
        <v>High Value</v>
      </c>
      <c r="R1504" t="str" cm="1">
        <f t="array" ref="R1504">_xlfn.IFS(I1504&lt;500,"High Risk",I1504&lt;650,"Medium Risk",I1504&lt;750,"Low Risk",I1504&gt;=750,"Very Low Risk")</f>
        <v>Very Low Risk</v>
      </c>
    </row>
    <row r="1505" spans="1:18">
      <c r="A1505" t="s">
        <v>1537</v>
      </c>
      <c r="B1505">
        <v>58</v>
      </c>
      <c r="C1505" t="s">
        <v>22</v>
      </c>
      <c r="D1505" t="s">
        <v>37</v>
      </c>
      <c r="E1505" t="s">
        <v>27</v>
      </c>
      <c r="F1505" t="s">
        <v>33</v>
      </c>
      <c r="G1505">
        <v>140342.70000000001</v>
      </c>
      <c r="H1505">
        <v>86244.81</v>
      </c>
      <c r="I1505">
        <v>547</v>
      </c>
      <c r="J1505">
        <v>102138.42</v>
      </c>
      <c r="K1505" t="s">
        <v>25</v>
      </c>
      <c r="L1505">
        <v>10</v>
      </c>
      <c r="M1505" s="1">
        <v>44093</v>
      </c>
      <c r="N1505" t="s">
        <v>20</v>
      </c>
      <c r="O1505" t="str" cm="1">
        <f t="array" ref="O1505">_xlfn.IFS(L1505&lt;=15, "Low Engagement", L1505&lt;=35, "Active", L1505&lt;=60, "Highly Active", L1505&gt;60, "Power User")</f>
        <v>Low Engagement</v>
      </c>
      <c r="P1505" t="str" cm="1">
        <f t="array" ref="P1505">_xlfn.IFS(B1505&lt;=25,"Youth",B1505&lt;=35,"Young Adult",B1505&lt;=50,"Adult",B1505&lt;=70,"Senior")</f>
        <v>Senior</v>
      </c>
      <c r="Q1505" t="str" cm="1">
        <f t="array" ref="Q1505">_xlfn.IFS(G1505&lt;10000,"Low Value",G1505&lt;=50000,"Mid Value",G1505&lt;=150000,"High Value",G1505&gt;150000,"Premium")</f>
        <v>High Value</v>
      </c>
      <c r="R1505" t="str" cm="1">
        <f t="array" ref="R1505">_xlfn.IFS(I1505&lt;500,"High Risk",I1505&lt;650,"Medium Risk",I1505&lt;750,"Low Risk",I1505&gt;=750,"Very Low Risk")</f>
        <v>Medium Risk</v>
      </c>
    </row>
    <row r="1506" spans="1:18">
      <c r="A1506" t="s">
        <v>1538</v>
      </c>
      <c r="B1506">
        <v>55</v>
      </c>
      <c r="C1506" t="s">
        <v>22</v>
      </c>
      <c r="D1506" t="s">
        <v>23</v>
      </c>
      <c r="E1506" t="s">
        <v>27</v>
      </c>
      <c r="F1506" t="s">
        <v>18</v>
      </c>
      <c r="G1506">
        <v>84300.23</v>
      </c>
      <c r="H1506">
        <v>74092.19</v>
      </c>
      <c r="I1506">
        <v>300</v>
      </c>
      <c r="J1506">
        <v>16772.91</v>
      </c>
      <c r="K1506" t="s">
        <v>19</v>
      </c>
      <c r="L1506">
        <v>18</v>
      </c>
      <c r="M1506" s="1">
        <v>43349</v>
      </c>
      <c r="N1506" t="s">
        <v>20</v>
      </c>
      <c r="O1506" t="str" cm="1">
        <f t="array" ref="O1506">_xlfn.IFS(L1506&lt;=15, "Low Engagement", L1506&lt;=35, "Active", L1506&lt;=60, "Highly Active", L1506&gt;60, "Power User")</f>
        <v>Active</v>
      </c>
      <c r="P1506" t="str" cm="1">
        <f t="array" ref="P1506">_xlfn.IFS(B1506&lt;=25,"Youth",B1506&lt;=35,"Young Adult",B1506&lt;=50,"Adult",B1506&lt;=70,"Senior")</f>
        <v>Senior</v>
      </c>
      <c r="Q1506" t="str" cm="1">
        <f t="array" ref="Q1506">_xlfn.IFS(G1506&lt;10000,"Low Value",G1506&lt;=50000,"Mid Value",G1506&lt;=150000,"High Value",G1506&gt;150000,"Premium")</f>
        <v>High Value</v>
      </c>
      <c r="R1506" t="str" cm="1">
        <f t="array" ref="R1506">_xlfn.IFS(I1506&lt;500,"High Risk",I1506&lt;650,"Medium Risk",I1506&lt;750,"Low Risk",I1506&gt;=750,"Very Low Risk")</f>
        <v>High Risk</v>
      </c>
    </row>
    <row r="1507" spans="1:18">
      <c r="A1507" t="s">
        <v>1539</v>
      </c>
      <c r="B1507">
        <v>51</v>
      </c>
      <c r="C1507" t="s">
        <v>22</v>
      </c>
      <c r="D1507" t="s">
        <v>37</v>
      </c>
      <c r="E1507" t="s">
        <v>24</v>
      </c>
      <c r="F1507" t="s">
        <v>31</v>
      </c>
      <c r="G1507">
        <v>131252.15</v>
      </c>
      <c r="H1507">
        <v>14866.31</v>
      </c>
      <c r="I1507">
        <v>680</v>
      </c>
      <c r="J1507">
        <v>89380.54</v>
      </c>
      <c r="K1507" t="s">
        <v>19</v>
      </c>
      <c r="L1507">
        <v>44</v>
      </c>
      <c r="M1507" s="1">
        <v>43160</v>
      </c>
      <c r="N1507" t="s">
        <v>20</v>
      </c>
      <c r="O1507" t="str" cm="1">
        <f t="array" ref="O1507">_xlfn.IFS(L1507&lt;=15, "Low Engagement", L1507&lt;=35, "Active", L1507&lt;=60, "Highly Active", L1507&gt;60, "Power User")</f>
        <v>Highly Active</v>
      </c>
      <c r="P1507" t="str" cm="1">
        <f t="array" ref="P1507">_xlfn.IFS(B1507&lt;=25,"Youth",B1507&lt;=35,"Young Adult",B1507&lt;=50,"Adult",B1507&lt;=70,"Senior")</f>
        <v>Senior</v>
      </c>
      <c r="Q1507" t="str" cm="1">
        <f t="array" ref="Q1507">_xlfn.IFS(G1507&lt;10000,"Low Value",G1507&lt;=50000,"Mid Value",G1507&lt;=150000,"High Value",G1507&gt;150000,"Premium")</f>
        <v>High Value</v>
      </c>
      <c r="R1507" t="str" cm="1">
        <f t="array" ref="R1507">_xlfn.IFS(I1507&lt;500,"High Risk",I1507&lt;650,"Medium Risk",I1507&lt;750,"Low Risk",I1507&gt;=750,"Very Low Risk")</f>
        <v>Low Risk</v>
      </c>
    </row>
    <row r="1508" spans="1:18">
      <c r="A1508" t="s">
        <v>1540</v>
      </c>
      <c r="B1508">
        <v>34</v>
      </c>
      <c r="C1508" t="s">
        <v>22</v>
      </c>
      <c r="D1508" t="s">
        <v>23</v>
      </c>
      <c r="E1508" t="s">
        <v>27</v>
      </c>
      <c r="F1508" t="s">
        <v>33</v>
      </c>
      <c r="G1508">
        <v>57811</v>
      </c>
      <c r="H1508">
        <v>91159.79</v>
      </c>
      <c r="I1508">
        <v>808</v>
      </c>
      <c r="J1508">
        <v>99348.72</v>
      </c>
      <c r="K1508" t="s">
        <v>38</v>
      </c>
      <c r="L1508">
        <v>8</v>
      </c>
      <c r="M1508" s="1">
        <v>45094</v>
      </c>
      <c r="N1508" t="s">
        <v>20</v>
      </c>
      <c r="O1508" t="str" cm="1">
        <f t="array" ref="O1508">_xlfn.IFS(L1508&lt;=15, "Low Engagement", L1508&lt;=35, "Active", L1508&lt;=60, "Highly Active", L1508&gt;60, "Power User")</f>
        <v>Low Engagement</v>
      </c>
      <c r="P1508" t="str" cm="1">
        <f t="array" ref="P1508">_xlfn.IFS(B1508&lt;=25,"Youth",B1508&lt;=35,"Young Adult",B1508&lt;=50,"Adult",B1508&lt;=70,"Senior")</f>
        <v>Young Adult</v>
      </c>
      <c r="Q1508" t="str" cm="1">
        <f t="array" ref="Q1508">_xlfn.IFS(G1508&lt;10000,"Low Value",G1508&lt;=50000,"Mid Value",G1508&lt;=150000,"High Value",G1508&gt;150000,"Premium")</f>
        <v>High Value</v>
      </c>
      <c r="R1508" t="str" cm="1">
        <f t="array" ref="R1508">_xlfn.IFS(I1508&lt;500,"High Risk",I1508&lt;650,"Medium Risk",I1508&lt;750,"Low Risk",I1508&gt;=750,"Very Low Risk")</f>
        <v>Very Low Risk</v>
      </c>
    </row>
    <row r="1509" spans="1:18">
      <c r="A1509" t="s">
        <v>1541</v>
      </c>
      <c r="B1509">
        <v>54</v>
      </c>
      <c r="C1509" t="s">
        <v>22</v>
      </c>
      <c r="D1509" t="s">
        <v>23</v>
      </c>
      <c r="E1509" t="s">
        <v>27</v>
      </c>
      <c r="F1509" t="s">
        <v>33</v>
      </c>
      <c r="G1509">
        <v>119140.7</v>
      </c>
      <c r="H1509">
        <v>173989.76000000001</v>
      </c>
      <c r="I1509">
        <v>759</v>
      </c>
      <c r="J1509">
        <v>129348.88</v>
      </c>
      <c r="K1509" t="s">
        <v>38</v>
      </c>
      <c r="L1509">
        <v>59</v>
      </c>
      <c r="M1509" s="1">
        <v>44391</v>
      </c>
      <c r="N1509" t="s">
        <v>20</v>
      </c>
      <c r="O1509" t="str" cm="1">
        <f t="array" ref="O1509">_xlfn.IFS(L1509&lt;=15, "Low Engagement", L1509&lt;=35, "Active", L1509&lt;=60, "Highly Active", L1509&gt;60, "Power User")</f>
        <v>Highly Active</v>
      </c>
      <c r="P1509" t="str" cm="1">
        <f t="array" ref="P1509">_xlfn.IFS(B1509&lt;=25,"Youth",B1509&lt;=35,"Young Adult",B1509&lt;=50,"Adult",B1509&lt;=70,"Senior")</f>
        <v>Senior</v>
      </c>
      <c r="Q1509" t="str" cm="1">
        <f t="array" ref="Q1509">_xlfn.IFS(G1509&lt;10000,"Low Value",G1509&lt;=50000,"Mid Value",G1509&lt;=150000,"High Value",G1509&gt;150000,"Premium")</f>
        <v>High Value</v>
      </c>
      <c r="R1509" t="str" cm="1">
        <f t="array" ref="R1509">_xlfn.IFS(I1509&lt;500,"High Risk",I1509&lt;650,"Medium Risk",I1509&lt;750,"Low Risk",I1509&gt;=750,"Very Low Risk")</f>
        <v>Very Low Risk</v>
      </c>
    </row>
    <row r="1510" spans="1:18">
      <c r="A1510" t="s">
        <v>1542</v>
      </c>
      <c r="B1510">
        <v>42</v>
      </c>
      <c r="C1510" t="s">
        <v>22</v>
      </c>
      <c r="D1510" t="s">
        <v>23</v>
      </c>
      <c r="E1510" t="s">
        <v>24</v>
      </c>
      <c r="F1510" t="s">
        <v>31</v>
      </c>
      <c r="G1510">
        <v>117165.62</v>
      </c>
      <c r="H1510">
        <v>6557.77</v>
      </c>
      <c r="I1510">
        <v>804</v>
      </c>
      <c r="J1510">
        <v>100236.51</v>
      </c>
      <c r="K1510" t="s">
        <v>38</v>
      </c>
      <c r="L1510">
        <v>26</v>
      </c>
      <c r="M1510" s="1">
        <v>44347</v>
      </c>
      <c r="N1510" t="s">
        <v>20</v>
      </c>
      <c r="O1510" t="str" cm="1">
        <f t="array" ref="O1510">_xlfn.IFS(L1510&lt;=15, "Low Engagement", L1510&lt;=35, "Active", L1510&lt;=60, "Highly Active", L1510&gt;60, "Power User")</f>
        <v>Active</v>
      </c>
      <c r="P1510" t="str" cm="1">
        <f t="array" ref="P1510">_xlfn.IFS(B1510&lt;=25,"Youth",B1510&lt;=35,"Young Adult",B1510&lt;=50,"Adult",B1510&lt;=70,"Senior")</f>
        <v>Adult</v>
      </c>
      <c r="Q1510" t="str" cm="1">
        <f t="array" ref="Q1510">_xlfn.IFS(G1510&lt;10000,"Low Value",G1510&lt;=50000,"Mid Value",G1510&lt;=150000,"High Value",G1510&gt;150000,"Premium")</f>
        <v>High Value</v>
      </c>
      <c r="R1510" t="str" cm="1">
        <f t="array" ref="R1510">_xlfn.IFS(I1510&lt;500,"High Risk",I1510&lt;650,"Medium Risk",I1510&lt;750,"Low Risk",I1510&gt;=750,"Very Low Risk")</f>
        <v>Very Low Risk</v>
      </c>
    </row>
    <row r="1511" spans="1:18">
      <c r="A1511" t="s">
        <v>1543</v>
      </c>
      <c r="B1511">
        <v>55</v>
      </c>
      <c r="C1511" t="s">
        <v>22</v>
      </c>
      <c r="D1511" t="s">
        <v>29</v>
      </c>
      <c r="E1511" t="s">
        <v>24</v>
      </c>
      <c r="F1511" t="s">
        <v>31</v>
      </c>
      <c r="G1511">
        <v>197127.65</v>
      </c>
      <c r="H1511">
        <v>14038.9</v>
      </c>
      <c r="I1511">
        <v>775</v>
      </c>
      <c r="J1511">
        <v>209241.83</v>
      </c>
      <c r="K1511" t="s">
        <v>38</v>
      </c>
      <c r="L1511">
        <v>3</v>
      </c>
      <c r="M1511" s="1">
        <v>44737</v>
      </c>
      <c r="N1511" t="s">
        <v>20</v>
      </c>
      <c r="O1511" t="str" cm="1">
        <f t="array" ref="O1511">_xlfn.IFS(L1511&lt;=15, "Low Engagement", L1511&lt;=35, "Active", L1511&lt;=60, "Highly Active", L1511&gt;60, "Power User")</f>
        <v>Low Engagement</v>
      </c>
      <c r="P1511" t="str" cm="1">
        <f t="array" ref="P1511">_xlfn.IFS(B1511&lt;=25,"Youth",B1511&lt;=35,"Young Adult",B1511&lt;=50,"Adult",B1511&lt;=70,"Senior")</f>
        <v>Senior</v>
      </c>
      <c r="Q1511" t="str" cm="1">
        <f t="array" ref="Q1511">_xlfn.IFS(G1511&lt;10000,"Low Value",G1511&lt;=50000,"Mid Value",G1511&lt;=150000,"High Value",G1511&gt;150000,"Premium")</f>
        <v>Premium</v>
      </c>
      <c r="R1511" t="str" cm="1">
        <f t="array" ref="R1511">_xlfn.IFS(I1511&lt;500,"High Risk",I1511&lt;650,"Medium Risk",I1511&lt;750,"Low Risk",I1511&gt;=750,"Very Low Risk")</f>
        <v>Very Low Risk</v>
      </c>
    </row>
    <row r="1512" spans="1:18">
      <c r="A1512" t="s">
        <v>1544</v>
      </c>
      <c r="B1512">
        <v>29</v>
      </c>
      <c r="C1512" t="s">
        <v>15</v>
      </c>
      <c r="D1512" t="s">
        <v>16</v>
      </c>
      <c r="E1512" t="s">
        <v>27</v>
      </c>
      <c r="F1512" t="s">
        <v>45</v>
      </c>
      <c r="G1512">
        <v>161377.76</v>
      </c>
      <c r="H1512">
        <v>37668.53</v>
      </c>
      <c r="I1512">
        <v>331</v>
      </c>
      <c r="J1512">
        <v>33898.07</v>
      </c>
      <c r="K1512" t="s">
        <v>19</v>
      </c>
      <c r="L1512">
        <v>59</v>
      </c>
      <c r="M1512" s="1">
        <v>43591</v>
      </c>
      <c r="N1512" t="s">
        <v>20</v>
      </c>
      <c r="O1512" t="str" cm="1">
        <f t="array" ref="O1512">_xlfn.IFS(L1512&lt;=15, "Low Engagement", L1512&lt;=35, "Active", L1512&lt;=60, "Highly Active", L1512&gt;60, "Power User")</f>
        <v>Highly Active</v>
      </c>
      <c r="P1512" t="str" cm="1">
        <f t="array" ref="P1512">_xlfn.IFS(B1512&lt;=25,"Youth",B1512&lt;=35,"Young Adult",B1512&lt;=50,"Adult",B1512&lt;=70,"Senior")</f>
        <v>Young Adult</v>
      </c>
      <c r="Q1512" t="str" cm="1">
        <f t="array" ref="Q1512">_xlfn.IFS(G1512&lt;10000,"Low Value",G1512&lt;=50000,"Mid Value",G1512&lt;=150000,"High Value",G1512&gt;150000,"Premium")</f>
        <v>Premium</v>
      </c>
      <c r="R1512" t="str" cm="1">
        <f t="array" ref="R1512">_xlfn.IFS(I1512&lt;500,"High Risk",I1512&lt;650,"Medium Risk",I1512&lt;750,"Low Risk",I1512&gt;=750,"Very Low Risk")</f>
        <v>High Risk</v>
      </c>
    </row>
    <row r="1513" spans="1:18">
      <c r="A1513" t="s">
        <v>1545</v>
      </c>
      <c r="B1513">
        <v>40</v>
      </c>
      <c r="C1513" t="s">
        <v>15</v>
      </c>
      <c r="D1513" t="s">
        <v>41</v>
      </c>
      <c r="E1513" t="s">
        <v>17</v>
      </c>
      <c r="F1513" t="s">
        <v>33</v>
      </c>
      <c r="G1513">
        <v>21151.82</v>
      </c>
      <c r="H1513">
        <v>127957.61</v>
      </c>
      <c r="I1513">
        <v>417</v>
      </c>
      <c r="J1513">
        <v>14320.11</v>
      </c>
      <c r="K1513" t="s">
        <v>19</v>
      </c>
      <c r="L1513">
        <v>52</v>
      </c>
      <c r="M1513" s="1">
        <v>44554</v>
      </c>
      <c r="N1513" t="s">
        <v>20</v>
      </c>
      <c r="O1513" t="str" cm="1">
        <f t="array" ref="O1513">_xlfn.IFS(L1513&lt;=15, "Low Engagement", L1513&lt;=35, "Active", L1513&lt;=60, "Highly Active", L1513&gt;60, "Power User")</f>
        <v>Highly Active</v>
      </c>
      <c r="P1513" t="str" cm="1">
        <f t="array" ref="P1513">_xlfn.IFS(B1513&lt;=25,"Youth",B1513&lt;=35,"Young Adult",B1513&lt;=50,"Adult",B1513&lt;=70,"Senior")</f>
        <v>Adult</v>
      </c>
      <c r="Q1513" t="str" cm="1">
        <f t="array" ref="Q1513">_xlfn.IFS(G1513&lt;10000,"Low Value",G1513&lt;=50000,"Mid Value",G1513&lt;=150000,"High Value",G1513&gt;150000,"Premium")</f>
        <v>Mid Value</v>
      </c>
      <c r="R1513" t="str" cm="1">
        <f t="array" ref="R1513">_xlfn.IFS(I1513&lt;500,"High Risk",I1513&lt;650,"Medium Risk",I1513&lt;750,"Low Risk",I1513&gt;=750,"Very Low Risk")</f>
        <v>High Risk</v>
      </c>
    </row>
    <row r="1514" spans="1:18">
      <c r="A1514" t="s">
        <v>1546</v>
      </c>
      <c r="B1514">
        <v>59</v>
      </c>
      <c r="C1514" t="s">
        <v>15</v>
      </c>
      <c r="D1514" t="s">
        <v>16</v>
      </c>
      <c r="E1514" t="s">
        <v>27</v>
      </c>
      <c r="F1514" t="s">
        <v>31</v>
      </c>
      <c r="G1514">
        <v>18628.900000000001</v>
      </c>
      <c r="H1514">
        <v>88349.13</v>
      </c>
      <c r="I1514">
        <v>483</v>
      </c>
      <c r="J1514">
        <v>38407.14</v>
      </c>
      <c r="K1514" t="s">
        <v>19</v>
      </c>
      <c r="L1514">
        <v>24</v>
      </c>
      <c r="M1514" s="1">
        <v>43425</v>
      </c>
      <c r="N1514" t="s">
        <v>20</v>
      </c>
      <c r="O1514" t="str" cm="1">
        <f t="array" ref="O1514">_xlfn.IFS(L1514&lt;=15, "Low Engagement", L1514&lt;=35, "Active", L1514&lt;=60, "Highly Active", L1514&gt;60, "Power User")</f>
        <v>Active</v>
      </c>
      <c r="P1514" t="str" cm="1">
        <f t="array" ref="P1514">_xlfn.IFS(B1514&lt;=25,"Youth",B1514&lt;=35,"Young Adult",B1514&lt;=50,"Adult",B1514&lt;=70,"Senior")</f>
        <v>Senior</v>
      </c>
      <c r="Q1514" t="str" cm="1">
        <f t="array" ref="Q1514">_xlfn.IFS(G1514&lt;10000,"Low Value",G1514&lt;=50000,"Mid Value",G1514&lt;=150000,"High Value",G1514&gt;150000,"Premium")</f>
        <v>Mid Value</v>
      </c>
      <c r="R1514" t="str" cm="1">
        <f t="array" ref="R1514">_xlfn.IFS(I1514&lt;500,"High Risk",I1514&lt;650,"Medium Risk",I1514&lt;750,"Low Risk",I1514&gt;=750,"Very Low Risk")</f>
        <v>High Risk</v>
      </c>
    </row>
    <row r="1515" spans="1:18">
      <c r="A1515" t="s">
        <v>1547</v>
      </c>
      <c r="B1515">
        <v>39</v>
      </c>
      <c r="C1515" t="s">
        <v>22</v>
      </c>
      <c r="D1515" t="s">
        <v>37</v>
      </c>
      <c r="E1515" t="s">
        <v>27</v>
      </c>
      <c r="F1515" t="s">
        <v>31</v>
      </c>
      <c r="G1515">
        <v>129805.93</v>
      </c>
      <c r="H1515">
        <v>168835.39</v>
      </c>
      <c r="I1515">
        <v>490</v>
      </c>
      <c r="J1515">
        <v>45395.08</v>
      </c>
      <c r="K1515" t="s">
        <v>19</v>
      </c>
      <c r="L1515">
        <v>3</v>
      </c>
      <c r="M1515" s="1">
        <v>43737</v>
      </c>
      <c r="N1515" t="s">
        <v>20</v>
      </c>
      <c r="O1515" t="str" cm="1">
        <f t="array" ref="O1515">_xlfn.IFS(L1515&lt;=15, "Low Engagement", L1515&lt;=35, "Active", L1515&lt;=60, "Highly Active", L1515&gt;60, "Power User")</f>
        <v>Low Engagement</v>
      </c>
      <c r="P1515" t="str" cm="1">
        <f t="array" ref="P1515">_xlfn.IFS(B1515&lt;=25,"Youth",B1515&lt;=35,"Young Adult",B1515&lt;=50,"Adult",B1515&lt;=70,"Senior")</f>
        <v>Adult</v>
      </c>
      <c r="Q1515" t="str" cm="1">
        <f t="array" ref="Q1515">_xlfn.IFS(G1515&lt;10000,"Low Value",G1515&lt;=50000,"Mid Value",G1515&lt;=150000,"High Value",G1515&gt;150000,"Premium")</f>
        <v>High Value</v>
      </c>
      <c r="R1515" t="str" cm="1">
        <f t="array" ref="R1515">_xlfn.IFS(I1515&lt;500,"High Risk",I1515&lt;650,"Medium Risk",I1515&lt;750,"Low Risk",I1515&gt;=750,"Very Low Risk")</f>
        <v>High Risk</v>
      </c>
    </row>
    <row r="1516" spans="1:18">
      <c r="A1516" t="s">
        <v>1548</v>
      </c>
      <c r="B1516">
        <v>38</v>
      </c>
      <c r="C1516" t="s">
        <v>22</v>
      </c>
      <c r="D1516" t="s">
        <v>37</v>
      </c>
      <c r="E1516" t="s">
        <v>17</v>
      </c>
      <c r="F1516" t="s">
        <v>18</v>
      </c>
      <c r="G1516">
        <v>93986.76</v>
      </c>
      <c r="H1516">
        <v>290775.51</v>
      </c>
      <c r="I1516">
        <v>373</v>
      </c>
      <c r="J1516">
        <v>21301.09</v>
      </c>
      <c r="K1516" t="s">
        <v>19</v>
      </c>
      <c r="L1516">
        <v>38</v>
      </c>
      <c r="M1516" s="1">
        <v>44229</v>
      </c>
      <c r="N1516" t="s">
        <v>20</v>
      </c>
      <c r="O1516" t="str" cm="1">
        <f t="array" ref="O1516">_xlfn.IFS(L1516&lt;=15, "Low Engagement", L1516&lt;=35, "Active", L1516&lt;=60, "Highly Active", L1516&gt;60, "Power User")</f>
        <v>Highly Active</v>
      </c>
      <c r="P1516" t="str" cm="1">
        <f t="array" ref="P1516">_xlfn.IFS(B1516&lt;=25,"Youth",B1516&lt;=35,"Young Adult",B1516&lt;=50,"Adult",B1516&lt;=70,"Senior")</f>
        <v>Adult</v>
      </c>
      <c r="Q1516" t="str" cm="1">
        <f t="array" ref="Q1516">_xlfn.IFS(G1516&lt;10000,"Low Value",G1516&lt;=50000,"Mid Value",G1516&lt;=150000,"High Value",G1516&gt;150000,"Premium")</f>
        <v>High Value</v>
      </c>
      <c r="R1516" t="str" cm="1">
        <f t="array" ref="R1516">_xlfn.IFS(I1516&lt;500,"High Risk",I1516&lt;650,"Medium Risk",I1516&lt;750,"Low Risk",I1516&gt;=750,"Very Low Risk")</f>
        <v>High Risk</v>
      </c>
    </row>
    <row r="1517" spans="1:18">
      <c r="A1517" t="s">
        <v>1549</v>
      </c>
      <c r="B1517">
        <v>44</v>
      </c>
      <c r="C1517" t="s">
        <v>22</v>
      </c>
      <c r="D1517" t="s">
        <v>23</v>
      </c>
      <c r="E1517" t="s">
        <v>27</v>
      </c>
      <c r="F1517" t="s">
        <v>18</v>
      </c>
      <c r="G1517">
        <v>1191.26</v>
      </c>
      <c r="H1517">
        <v>108349.82</v>
      </c>
      <c r="I1517">
        <v>402</v>
      </c>
      <c r="J1517">
        <v>34799.57</v>
      </c>
      <c r="K1517" t="s">
        <v>19</v>
      </c>
      <c r="L1517">
        <v>2</v>
      </c>
      <c r="M1517" s="1">
        <v>43129</v>
      </c>
      <c r="N1517" t="s">
        <v>20</v>
      </c>
      <c r="O1517" t="str" cm="1">
        <f t="array" ref="O1517">_xlfn.IFS(L1517&lt;=15, "Low Engagement", L1517&lt;=35, "Active", L1517&lt;=60, "Highly Active", L1517&gt;60, "Power User")</f>
        <v>Low Engagement</v>
      </c>
      <c r="P1517" t="str" cm="1">
        <f t="array" ref="P1517">_xlfn.IFS(B1517&lt;=25,"Youth",B1517&lt;=35,"Young Adult",B1517&lt;=50,"Adult",B1517&lt;=70,"Senior")</f>
        <v>Adult</v>
      </c>
      <c r="Q1517" t="str" cm="1">
        <f t="array" ref="Q1517">_xlfn.IFS(G1517&lt;10000,"Low Value",G1517&lt;=50000,"Mid Value",G1517&lt;=150000,"High Value",G1517&gt;150000,"Premium")</f>
        <v>Low Value</v>
      </c>
      <c r="R1517" t="str" cm="1">
        <f t="array" ref="R1517">_xlfn.IFS(I1517&lt;500,"High Risk",I1517&lt;650,"Medium Risk",I1517&lt;750,"Low Risk",I1517&gt;=750,"Very Low Risk")</f>
        <v>High Risk</v>
      </c>
    </row>
    <row r="1518" spans="1:18">
      <c r="A1518" t="s">
        <v>1550</v>
      </c>
      <c r="B1518">
        <v>48</v>
      </c>
      <c r="C1518" t="s">
        <v>22</v>
      </c>
      <c r="D1518" t="s">
        <v>29</v>
      </c>
      <c r="E1518" t="s">
        <v>27</v>
      </c>
      <c r="F1518" t="s">
        <v>31</v>
      </c>
      <c r="G1518">
        <v>146525.35</v>
      </c>
      <c r="H1518">
        <v>170222.17</v>
      </c>
      <c r="I1518">
        <v>719</v>
      </c>
      <c r="J1518">
        <v>192555.98</v>
      </c>
      <c r="K1518" t="s">
        <v>25</v>
      </c>
      <c r="L1518">
        <v>35</v>
      </c>
      <c r="M1518" s="1">
        <v>44232</v>
      </c>
      <c r="N1518" t="s">
        <v>20</v>
      </c>
      <c r="O1518" t="str" cm="1">
        <f t="array" ref="O1518">_xlfn.IFS(L1518&lt;=15, "Low Engagement", L1518&lt;=35, "Active", L1518&lt;=60, "Highly Active", L1518&gt;60, "Power User")</f>
        <v>Active</v>
      </c>
      <c r="P1518" t="str" cm="1">
        <f t="array" ref="P1518">_xlfn.IFS(B1518&lt;=25,"Youth",B1518&lt;=35,"Young Adult",B1518&lt;=50,"Adult",B1518&lt;=70,"Senior")</f>
        <v>Adult</v>
      </c>
      <c r="Q1518" t="str" cm="1">
        <f t="array" ref="Q1518">_xlfn.IFS(G1518&lt;10000,"Low Value",G1518&lt;=50000,"Mid Value",G1518&lt;=150000,"High Value",G1518&gt;150000,"Premium")</f>
        <v>High Value</v>
      </c>
      <c r="R1518" t="str" cm="1">
        <f t="array" ref="R1518">_xlfn.IFS(I1518&lt;500,"High Risk",I1518&lt;650,"Medium Risk",I1518&lt;750,"Low Risk",I1518&gt;=750,"Very Low Risk")</f>
        <v>Low Risk</v>
      </c>
    </row>
    <row r="1519" spans="1:18">
      <c r="A1519" t="s">
        <v>1551</v>
      </c>
      <c r="B1519">
        <v>23</v>
      </c>
      <c r="C1519" t="s">
        <v>22</v>
      </c>
      <c r="D1519" t="s">
        <v>23</v>
      </c>
      <c r="E1519" t="s">
        <v>47</v>
      </c>
      <c r="F1519" t="s">
        <v>33</v>
      </c>
      <c r="G1519">
        <v>101989.13</v>
      </c>
      <c r="H1519">
        <v>22492.37</v>
      </c>
      <c r="I1519">
        <v>772</v>
      </c>
      <c r="J1519">
        <v>405491.7</v>
      </c>
      <c r="K1519" t="s">
        <v>38</v>
      </c>
      <c r="L1519">
        <v>17</v>
      </c>
      <c r="M1519" s="1">
        <v>43936</v>
      </c>
      <c r="N1519" t="s">
        <v>20</v>
      </c>
      <c r="O1519" t="str" cm="1">
        <f t="array" ref="O1519">_xlfn.IFS(L1519&lt;=15, "Low Engagement", L1519&lt;=35, "Active", L1519&lt;=60, "Highly Active", L1519&gt;60, "Power User")</f>
        <v>Active</v>
      </c>
      <c r="P1519" t="str" cm="1">
        <f t="array" ref="P1519">_xlfn.IFS(B1519&lt;=25,"Youth",B1519&lt;=35,"Young Adult",B1519&lt;=50,"Adult",B1519&lt;=70,"Senior")</f>
        <v>Youth</v>
      </c>
      <c r="Q1519" t="str" cm="1">
        <f t="array" ref="Q1519">_xlfn.IFS(G1519&lt;10000,"Low Value",G1519&lt;=50000,"Mid Value",G1519&lt;=150000,"High Value",G1519&gt;150000,"Premium")</f>
        <v>High Value</v>
      </c>
      <c r="R1519" t="str" cm="1">
        <f t="array" ref="R1519">_xlfn.IFS(I1519&lt;500,"High Risk",I1519&lt;650,"Medium Risk",I1519&lt;750,"Low Risk",I1519&gt;=750,"Very Low Risk")</f>
        <v>Very Low Risk</v>
      </c>
    </row>
    <row r="1520" spans="1:18">
      <c r="A1520" t="s">
        <v>1552</v>
      </c>
      <c r="B1520">
        <v>44</v>
      </c>
      <c r="C1520" t="s">
        <v>22</v>
      </c>
      <c r="D1520" t="s">
        <v>16</v>
      </c>
      <c r="E1520" t="s">
        <v>47</v>
      </c>
      <c r="F1520" t="s">
        <v>33</v>
      </c>
      <c r="G1520">
        <v>112522.59</v>
      </c>
      <c r="H1520">
        <v>29184.65</v>
      </c>
      <c r="I1520">
        <v>413</v>
      </c>
      <c r="J1520">
        <v>10394.780000000001</v>
      </c>
      <c r="K1520" t="s">
        <v>19</v>
      </c>
      <c r="L1520">
        <v>9</v>
      </c>
      <c r="M1520" s="1">
        <v>43291</v>
      </c>
      <c r="N1520" t="s">
        <v>20</v>
      </c>
      <c r="O1520" t="str" cm="1">
        <f t="array" ref="O1520">_xlfn.IFS(L1520&lt;=15, "Low Engagement", L1520&lt;=35, "Active", L1520&lt;=60, "Highly Active", L1520&gt;60, "Power User")</f>
        <v>Low Engagement</v>
      </c>
      <c r="P1520" t="str" cm="1">
        <f t="array" ref="P1520">_xlfn.IFS(B1520&lt;=25,"Youth",B1520&lt;=35,"Young Adult",B1520&lt;=50,"Adult",B1520&lt;=70,"Senior")</f>
        <v>Adult</v>
      </c>
      <c r="Q1520" t="str" cm="1">
        <f t="array" ref="Q1520">_xlfn.IFS(G1520&lt;10000,"Low Value",G1520&lt;=50000,"Mid Value",G1520&lt;=150000,"High Value",G1520&gt;150000,"Premium")</f>
        <v>High Value</v>
      </c>
      <c r="R1520" t="str" cm="1">
        <f t="array" ref="R1520">_xlfn.IFS(I1520&lt;500,"High Risk",I1520&lt;650,"Medium Risk",I1520&lt;750,"Low Risk",I1520&gt;=750,"Very Low Risk")</f>
        <v>High Risk</v>
      </c>
    </row>
    <row r="1521" spans="1:18">
      <c r="A1521" t="s">
        <v>1553</v>
      </c>
      <c r="B1521">
        <v>57</v>
      </c>
      <c r="C1521" t="s">
        <v>22</v>
      </c>
      <c r="D1521" t="s">
        <v>41</v>
      </c>
      <c r="E1521" t="s">
        <v>27</v>
      </c>
      <c r="F1521" t="s">
        <v>33</v>
      </c>
      <c r="G1521">
        <v>59756.76</v>
      </c>
      <c r="H1521">
        <v>167888.45</v>
      </c>
      <c r="I1521">
        <v>678</v>
      </c>
      <c r="J1521">
        <v>25467.86</v>
      </c>
      <c r="K1521" t="s">
        <v>25</v>
      </c>
      <c r="L1521">
        <v>36</v>
      </c>
      <c r="M1521" s="1">
        <v>43561</v>
      </c>
      <c r="N1521" t="s">
        <v>20</v>
      </c>
      <c r="O1521" t="str" cm="1">
        <f t="array" ref="O1521">_xlfn.IFS(L1521&lt;=15, "Low Engagement", L1521&lt;=35, "Active", L1521&lt;=60, "Highly Active", L1521&gt;60, "Power User")</f>
        <v>Highly Active</v>
      </c>
      <c r="P1521" t="str" cm="1">
        <f t="array" ref="P1521">_xlfn.IFS(B1521&lt;=25,"Youth",B1521&lt;=35,"Young Adult",B1521&lt;=50,"Adult",B1521&lt;=70,"Senior")</f>
        <v>Senior</v>
      </c>
      <c r="Q1521" t="str" cm="1">
        <f t="array" ref="Q1521">_xlfn.IFS(G1521&lt;10000,"Low Value",G1521&lt;=50000,"Mid Value",G1521&lt;=150000,"High Value",G1521&gt;150000,"Premium")</f>
        <v>High Value</v>
      </c>
      <c r="R1521" t="str" cm="1">
        <f t="array" ref="R1521">_xlfn.IFS(I1521&lt;500,"High Risk",I1521&lt;650,"Medium Risk",I1521&lt;750,"Low Risk",I1521&gt;=750,"Very Low Risk")</f>
        <v>Low Risk</v>
      </c>
    </row>
    <row r="1522" spans="1:18">
      <c r="A1522" t="s">
        <v>1554</v>
      </c>
      <c r="B1522">
        <v>51</v>
      </c>
      <c r="C1522" t="s">
        <v>15</v>
      </c>
      <c r="D1522" t="s">
        <v>23</v>
      </c>
      <c r="E1522" t="s">
        <v>17</v>
      </c>
      <c r="F1522" t="s">
        <v>31</v>
      </c>
      <c r="G1522">
        <v>164996.81</v>
      </c>
      <c r="H1522">
        <v>41693.86</v>
      </c>
      <c r="I1522">
        <v>612</v>
      </c>
      <c r="J1522">
        <v>53084.07</v>
      </c>
      <c r="K1522" t="s">
        <v>38</v>
      </c>
      <c r="L1522">
        <v>22</v>
      </c>
      <c r="M1522" s="1">
        <v>44824</v>
      </c>
      <c r="N1522" t="s">
        <v>35</v>
      </c>
      <c r="O1522" t="str" cm="1">
        <f t="array" ref="O1522">_xlfn.IFS(L1522&lt;=15, "Low Engagement", L1522&lt;=35, "Active", L1522&lt;=60, "Highly Active", L1522&gt;60, "Power User")</f>
        <v>Active</v>
      </c>
      <c r="P1522" t="str" cm="1">
        <f t="array" ref="P1522">_xlfn.IFS(B1522&lt;=25,"Youth",B1522&lt;=35,"Young Adult",B1522&lt;=50,"Adult",B1522&lt;=70,"Senior")</f>
        <v>Senior</v>
      </c>
      <c r="Q1522" t="str" cm="1">
        <f t="array" ref="Q1522">_xlfn.IFS(G1522&lt;10000,"Low Value",G1522&lt;=50000,"Mid Value",G1522&lt;=150000,"High Value",G1522&gt;150000,"Premium")</f>
        <v>Premium</v>
      </c>
      <c r="R1522" t="str" cm="1">
        <f t="array" ref="R1522">_xlfn.IFS(I1522&lt;500,"High Risk",I1522&lt;650,"Medium Risk",I1522&lt;750,"Low Risk",I1522&gt;=750,"Very Low Risk")</f>
        <v>Medium Risk</v>
      </c>
    </row>
    <row r="1523" spans="1:18">
      <c r="A1523" t="s">
        <v>1555</v>
      </c>
      <c r="B1523">
        <v>29</v>
      </c>
      <c r="C1523" t="s">
        <v>22</v>
      </c>
      <c r="D1523" t="s">
        <v>16</v>
      </c>
      <c r="E1523" t="s">
        <v>17</v>
      </c>
      <c r="F1523" t="s">
        <v>45</v>
      </c>
      <c r="G1523">
        <v>70118.12</v>
      </c>
      <c r="H1523">
        <v>219718.88</v>
      </c>
      <c r="I1523">
        <v>629</v>
      </c>
      <c r="J1523">
        <v>21331.13</v>
      </c>
      <c r="K1523" t="s">
        <v>38</v>
      </c>
      <c r="L1523">
        <v>31</v>
      </c>
      <c r="M1523" s="1">
        <v>44970</v>
      </c>
      <c r="N1523" t="s">
        <v>20</v>
      </c>
      <c r="O1523" t="str" cm="1">
        <f t="array" ref="O1523">_xlfn.IFS(L1523&lt;=15, "Low Engagement", L1523&lt;=35, "Active", L1523&lt;=60, "Highly Active", L1523&gt;60, "Power User")</f>
        <v>Active</v>
      </c>
      <c r="P1523" t="str" cm="1">
        <f t="array" ref="P1523">_xlfn.IFS(B1523&lt;=25,"Youth",B1523&lt;=35,"Young Adult",B1523&lt;=50,"Adult",B1523&lt;=70,"Senior")</f>
        <v>Young Adult</v>
      </c>
      <c r="Q1523" t="str" cm="1">
        <f t="array" ref="Q1523">_xlfn.IFS(G1523&lt;10000,"Low Value",G1523&lt;=50000,"Mid Value",G1523&lt;=150000,"High Value",G1523&gt;150000,"Premium")</f>
        <v>High Value</v>
      </c>
      <c r="R1523" t="str" cm="1">
        <f t="array" ref="R1523">_xlfn.IFS(I1523&lt;500,"High Risk",I1523&lt;650,"Medium Risk",I1523&lt;750,"Low Risk",I1523&gt;=750,"Very Low Risk")</f>
        <v>Medium Risk</v>
      </c>
    </row>
    <row r="1524" spans="1:18">
      <c r="A1524" t="s">
        <v>1556</v>
      </c>
      <c r="B1524">
        <v>62</v>
      </c>
      <c r="C1524" t="s">
        <v>15</v>
      </c>
      <c r="D1524" t="s">
        <v>16</v>
      </c>
      <c r="E1524" t="s">
        <v>24</v>
      </c>
      <c r="F1524" t="s">
        <v>33</v>
      </c>
      <c r="G1524">
        <v>115760.35</v>
      </c>
      <c r="H1524">
        <v>10709.99</v>
      </c>
      <c r="I1524">
        <v>638</v>
      </c>
      <c r="J1524">
        <v>24741.81</v>
      </c>
      <c r="K1524" t="s">
        <v>25</v>
      </c>
      <c r="L1524">
        <v>55</v>
      </c>
      <c r="M1524" s="1">
        <v>43333</v>
      </c>
      <c r="N1524" t="s">
        <v>20</v>
      </c>
      <c r="O1524" t="str" cm="1">
        <f t="array" ref="O1524">_xlfn.IFS(L1524&lt;=15, "Low Engagement", L1524&lt;=35, "Active", L1524&lt;=60, "Highly Active", L1524&gt;60, "Power User")</f>
        <v>Highly Active</v>
      </c>
      <c r="P1524" t="str" cm="1">
        <f t="array" ref="P1524">_xlfn.IFS(B1524&lt;=25,"Youth",B1524&lt;=35,"Young Adult",B1524&lt;=50,"Adult",B1524&lt;=70,"Senior")</f>
        <v>Senior</v>
      </c>
      <c r="Q1524" t="str" cm="1">
        <f t="array" ref="Q1524">_xlfn.IFS(G1524&lt;10000,"Low Value",G1524&lt;=50000,"Mid Value",G1524&lt;=150000,"High Value",G1524&gt;150000,"Premium")</f>
        <v>High Value</v>
      </c>
      <c r="R1524" t="str" cm="1">
        <f t="array" ref="R1524">_xlfn.IFS(I1524&lt;500,"High Risk",I1524&lt;650,"Medium Risk",I1524&lt;750,"Low Risk",I1524&gt;=750,"Very Low Risk")</f>
        <v>Medium Risk</v>
      </c>
    </row>
    <row r="1525" spans="1:18">
      <c r="A1525" t="s">
        <v>1557</v>
      </c>
      <c r="B1525">
        <v>24</v>
      </c>
      <c r="C1525" t="s">
        <v>15</v>
      </c>
      <c r="D1525" t="s">
        <v>29</v>
      </c>
      <c r="E1525" t="s">
        <v>27</v>
      </c>
      <c r="F1525" t="s">
        <v>31</v>
      </c>
      <c r="G1525">
        <v>57079.03</v>
      </c>
      <c r="H1525">
        <v>32794.129999999997</v>
      </c>
      <c r="I1525">
        <v>537</v>
      </c>
      <c r="J1525">
        <v>132978.35999999999</v>
      </c>
      <c r="K1525" t="s">
        <v>38</v>
      </c>
      <c r="L1525">
        <v>34</v>
      </c>
      <c r="M1525" s="1">
        <v>44046</v>
      </c>
      <c r="N1525" t="s">
        <v>20</v>
      </c>
      <c r="O1525" t="str" cm="1">
        <f t="array" ref="O1525">_xlfn.IFS(L1525&lt;=15, "Low Engagement", L1525&lt;=35, "Active", L1525&lt;=60, "Highly Active", L1525&gt;60, "Power User")</f>
        <v>Active</v>
      </c>
      <c r="P1525" t="str" cm="1">
        <f t="array" ref="P1525">_xlfn.IFS(B1525&lt;=25,"Youth",B1525&lt;=35,"Young Adult",B1525&lt;=50,"Adult",B1525&lt;=70,"Senior")</f>
        <v>Youth</v>
      </c>
      <c r="Q1525" t="str" cm="1">
        <f t="array" ref="Q1525">_xlfn.IFS(G1525&lt;10000,"Low Value",G1525&lt;=50000,"Mid Value",G1525&lt;=150000,"High Value",G1525&gt;150000,"Premium")</f>
        <v>High Value</v>
      </c>
      <c r="R1525" t="str" cm="1">
        <f t="array" ref="R1525">_xlfn.IFS(I1525&lt;500,"High Risk",I1525&lt;650,"Medium Risk",I1525&lt;750,"Low Risk",I1525&gt;=750,"Very Low Risk")</f>
        <v>Medium Risk</v>
      </c>
    </row>
    <row r="1526" spans="1:18">
      <c r="A1526" t="s">
        <v>1558</v>
      </c>
      <c r="B1526">
        <v>27</v>
      </c>
      <c r="C1526" t="s">
        <v>22</v>
      </c>
      <c r="D1526" t="s">
        <v>23</v>
      </c>
      <c r="E1526" t="s">
        <v>27</v>
      </c>
      <c r="F1526" t="s">
        <v>18</v>
      </c>
      <c r="G1526">
        <v>48206.94</v>
      </c>
      <c r="H1526">
        <v>72723.199999999997</v>
      </c>
      <c r="I1526">
        <v>472</v>
      </c>
      <c r="J1526">
        <v>38429.51</v>
      </c>
      <c r="K1526" t="s">
        <v>19</v>
      </c>
      <c r="L1526">
        <v>24</v>
      </c>
      <c r="M1526" s="1">
        <v>45040</v>
      </c>
      <c r="N1526" t="s">
        <v>20</v>
      </c>
      <c r="O1526" t="str" cm="1">
        <f t="array" ref="O1526">_xlfn.IFS(L1526&lt;=15, "Low Engagement", L1526&lt;=35, "Active", L1526&lt;=60, "Highly Active", L1526&gt;60, "Power User")</f>
        <v>Active</v>
      </c>
      <c r="P1526" t="str" cm="1">
        <f t="array" ref="P1526">_xlfn.IFS(B1526&lt;=25,"Youth",B1526&lt;=35,"Young Adult",B1526&lt;=50,"Adult",B1526&lt;=70,"Senior")</f>
        <v>Young Adult</v>
      </c>
      <c r="Q1526" t="str" cm="1">
        <f t="array" ref="Q1526">_xlfn.IFS(G1526&lt;10000,"Low Value",G1526&lt;=50000,"Mid Value",G1526&lt;=150000,"High Value",G1526&gt;150000,"Premium")</f>
        <v>Mid Value</v>
      </c>
      <c r="R1526" t="str" cm="1">
        <f t="array" ref="R1526">_xlfn.IFS(I1526&lt;500,"High Risk",I1526&lt;650,"Medium Risk",I1526&lt;750,"Low Risk",I1526&gt;=750,"Very Low Risk")</f>
        <v>High Risk</v>
      </c>
    </row>
    <row r="1527" spans="1:18">
      <c r="A1527" t="s">
        <v>1559</v>
      </c>
      <c r="B1527">
        <v>62</v>
      </c>
      <c r="C1527" t="s">
        <v>22</v>
      </c>
      <c r="D1527" t="s">
        <v>23</v>
      </c>
      <c r="E1527" t="s">
        <v>27</v>
      </c>
      <c r="F1527" t="s">
        <v>31</v>
      </c>
      <c r="G1527">
        <v>165414.07</v>
      </c>
      <c r="H1527">
        <v>186698.39</v>
      </c>
      <c r="I1527">
        <v>378</v>
      </c>
      <c r="J1527">
        <v>24360.28</v>
      </c>
      <c r="K1527" t="s">
        <v>19</v>
      </c>
      <c r="L1527">
        <v>9</v>
      </c>
      <c r="M1527" s="1">
        <v>43341</v>
      </c>
      <c r="N1527" t="s">
        <v>20</v>
      </c>
      <c r="O1527" t="str" cm="1">
        <f t="array" ref="O1527">_xlfn.IFS(L1527&lt;=15, "Low Engagement", L1527&lt;=35, "Active", L1527&lt;=60, "Highly Active", L1527&gt;60, "Power User")</f>
        <v>Low Engagement</v>
      </c>
      <c r="P1527" t="str" cm="1">
        <f t="array" ref="P1527">_xlfn.IFS(B1527&lt;=25,"Youth",B1527&lt;=35,"Young Adult",B1527&lt;=50,"Adult",B1527&lt;=70,"Senior")</f>
        <v>Senior</v>
      </c>
      <c r="Q1527" t="str" cm="1">
        <f t="array" ref="Q1527">_xlfn.IFS(G1527&lt;10000,"Low Value",G1527&lt;=50000,"Mid Value",G1527&lt;=150000,"High Value",G1527&gt;150000,"Premium")</f>
        <v>Premium</v>
      </c>
      <c r="R1527" t="str" cm="1">
        <f t="array" ref="R1527">_xlfn.IFS(I1527&lt;500,"High Risk",I1527&lt;650,"Medium Risk",I1527&lt;750,"Low Risk",I1527&gt;=750,"Very Low Risk")</f>
        <v>High Risk</v>
      </c>
    </row>
    <row r="1528" spans="1:18">
      <c r="A1528" t="s">
        <v>1560</v>
      </c>
      <c r="B1528">
        <v>34</v>
      </c>
      <c r="C1528" t="s">
        <v>15</v>
      </c>
      <c r="D1528" t="s">
        <v>23</v>
      </c>
      <c r="E1528" t="s">
        <v>27</v>
      </c>
      <c r="F1528" t="s">
        <v>33</v>
      </c>
      <c r="G1528">
        <v>47990.26</v>
      </c>
      <c r="H1528">
        <v>187430.43</v>
      </c>
      <c r="I1528">
        <v>763</v>
      </c>
      <c r="J1528">
        <v>243997.92</v>
      </c>
      <c r="K1528" t="s">
        <v>25</v>
      </c>
      <c r="L1528">
        <v>46</v>
      </c>
      <c r="M1528" s="1">
        <v>44427</v>
      </c>
      <c r="N1528" t="s">
        <v>20</v>
      </c>
      <c r="O1528" t="str" cm="1">
        <f t="array" ref="O1528">_xlfn.IFS(L1528&lt;=15, "Low Engagement", L1528&lt;=35, "Active", L1528&lt;=60, "Highly Active", L1528&gt;60, "Power User")</f>
        <v>Highly Active</v>
      </c>
      <c r="P1528" t="str" cm="1">
        <f t="array" ref="P1528">_xlfn.IFS(B1528&lt;=25,"Youth",B1528&lt;=35,"Young Adult",B1528&lt;=50,"Adult",B1528&lt;=70,"Senior")</f>
        <v>Young Adult</v>
      </c>
      <c r="Q1528" t="str" cm="1">
        <f t="array" ref="Q1528">_xlfn.IFS(G1528&lt;10000,"Low Value",G1528&lt;=50000,"Mid Value",G1528&lt;=150000,"High Value",G1528&gt;150000,"Premium")</f>
        <v>Mid Value</v>
      </c>
      <c r="R1528" t="str" cm="1">
        <f t="array" ref="R1528">_xlfn.IFS(I1528&lt;500,"High Risk",I1528&lt;650,"Medium Risk",I1528&lt;750,"Low Risk",I1528&gt;=750,"Very Low Risk")</f>
        <v>Very Low Risk</v>
      </c>
    </row>
    <row r="1529" spans="1:18">
      <c r="A1529" t="s">
        <v>1561</v>
      </c>
      <c r="B1529">
        <v>43</v>
      </c>
      <c r="C1529" t="s">
        <v>15</v>
      </c>
      <c r="D1529" t="s">
        <v>23</v>
      </c>
      <c r="E1529" t="s">
        <v>27</v>
      </c>
      <c r="F1529" t="s">
        <v>18</v>
      </c>
      <c r="G1529">
        <v>19335.54</v>
      </c>
      <c r="H1529">
        <v>165804.57999999999</v>
      </c>
      <c r="I1529">
        <v>800</v>
      </c>
      <c r="J1529">
        <v>356633.18</v>
      </c>
      <c r="K1529" t="s">
        <v>38</v>
      </c>
      <c r="L1529">
        <v>58</v>
      </c>
      <c r="M1529" s="1">
        <v>44805</v>
      </c>
      <c r="N1529" t="s">
        <v>20</v>
      </c>
      <c r="O1529" t="str" cm="1">
        <f t="array" ref="O1529">_xlfn.IFS(L1529&lt;=15, "Low Engagement", L1529&lt;=35, "Active", L1529&lt;=60, "Highly Active", L1529&gt;60, "Power User")</f>
        <v>Highly Active</v>
      </c>
      <c r="P1529" t="str" cm="1">
        <f t="array" ref="P1529">_xlfn.IFS(B1529&lt;=25,"Youth",B1529&lt;=35,"Young Adult",B1529&lt;=50,"Adult",B1529&lt;=70,"Senior")</f>
        <v>Adult</v>
      </c>
      <c r="Q1529" t="str" cm="1">
        <f t="array" ref="Q1529">_xlfn.IFS(G1529&lt;10000,"Low Value",G1529&lt;=50000,"Mid Value",G1529&lt;=150000,"High Value",G1529&gt;150000,"Premium")</f>
        <v>Mid Value</v>
      </c>
      <c r="R1529" t="str" cm="1">
        <f t="array" ref="R1529">_xlfn.IFS(I1529&lt;500,"High Risk",I1529&lt;650,"Medium Risk",I1529&lt;750,"Low Risk",I1529&gt;=750,"Very Low Risk")</f>
        <v>Very Low Risk</v>
      </c>
    </row>
    <row r="1530" spans="1:18">
      <c r="A1530" t="s">
        <v>1562</v>
      </c>
      <c r="B1530">
        <v>38</v>
      </c>
      <c r="C1530" t="s">
        <v>22</v>
      </c>
      <c r="D1530" t="s">
        <v>23</v>
      </c>
      <c r="E1530" t="s">
        <v>24</v>
      </c>
      <c r="F1530" t="s">
        <v>33</v>
      </c>
      <c r="G1530">
        <v>105383.85</v>
      </c>
      <c r="H1530">
        <v>19635.59</v>
      </c>
      <c r="I1530">
        <v>584</v>
      </c>
      <c r="J1530">
        <v>149433.38</v>
      </c>
      <c r="K1530" t="s">
        <v>38</v>
      </c>
      <c r="L1530">
        <v>43</v>
      </c>
      <c r="M1530" s="1">
        <v>43416</v>
      </c>
      <c r="N1530" t="s">
        <v>20</v>
      </c>
      <c r="O1530" t="str" cm="1">
        <f t="array" ref="O1530">_xlfn.IFS(L1530&lt;=15, "Low Engagement", L1530&lt;=35, "Active", L1530&lt;=60, "Highly Active", L1530&gt;60, "Power User")</f>
        <v>Highly Active</v>
      </c>
      <c r="P1530" t="str" cm="1">
        <f t="array" ref="P1530">_xlfn.IFS(B1530&lt;=25,"Youth",B1530&lt;=35,"Young Adult",B1530&lt;=50,"Adult",B1530&lt;=70,"Senior")</f>
        <v>Adult</v>
      </c>
      <c r="Q1530" t="str" cm="1">
        <f t="array" ref="Q1530">_xlfn.IFS(G1530&lt;10000,"Low Value",G1530&lt;=50000,"Mid Value",G1530&lt;=150000,"High Value",G1530&gt;150000,"Premium")</f>
        <v>High Value</v>
      </c>
      <c r="R1530" t="str" cm="1">
        <f t="array" ref="R1530">_xlfn.IFS(I1530&lt;500,"High Risk",I1530&lt;650,"Medium Risk",I1530&lt;750,"Low Risk",I1530&gt;=750,"Very Low Risk")</f>
        <v>Medium Risk</v>
      </c>
    </row>
    <row r="1531" spans="1:18">
      <c r="A1531" t="s">
        <v>1563</v>
      </c>
      <c r="B1531">
        <v>45</v>
      </c>
      <c r="C1531" t="s">
        <v>22</v>
      </c>
      <c r="D1531" t="s">
        <v>29</v>
      </c>
      <c r="E1531" t="s">
        <v>17</v>
      </c>
      <c r="F1531" t="s">
        <v>18</v>
      </c>
      <c r="G1531">
        <v>53806.09</v>
      </c>
      <c r="H1531">
        <v>245832.66</v>
      </c>
      <c r="I1531">
        <v>522</v>
      </c>
      <c r="J1531">
        <v>33885.83</v>
      </c>
      <c r="K1531" t="s">
        <v>25</v>
      </c>
      <c r="L1531">
        <v>2</v>
      </c>
      <c r="M1531" s="1">
        <v>44121</v>
      </c>
      <c r="N1531" t="s">
        <v>20</v>
      </c>
      <c r="O1531" t="str" cm="1">
        <f t="array" ref="O1531">_xlfn.IFS(L1531&lt;=15, "Low Engagement", L1531&lt;=35, "Active", L1531&lt;=60, "Highly Active", L1531&gt;60, "Power User")</f>
        <v>Low Engagement</v>
      </c>
      <c r="P1531" t="str" cm="1">
        <f t="array" ref="P1531">_xlfn.IFS(B1531&lt;=25,"Youth",B1531&lt;=35,"Young Adult",B1531&lt;=50,"Adult",B1531&lt;=70,"Senior")</f>
        <v>Adult</v>
      </c>
      <c r="Q1531" t="str" cm="1">
        <f t="array" ref="Q1531">_xlfn.IFS(G1531&lt;10000,"Low Value",G1531&lt;=50000,"Mid Value",G1531&lt;=150000,"High Value",G1531&gt;150000,"Premium")</f>
        <v>High Value</v>
      </c>
      <c r="R1531" t="str" cm="1">
        <f t="array" ref="R1531">_xlfn.IFS(I1531&lt;500,"High Risk",I1531&lt;650,"Medium Risk",I1531&lt;750,"Low Risk",I1531&gt;=750,"Very Low Risk")</f>
        <v>Medium Risk</v>
      </c>
    </row>
    <row r="1532" spans="1:18">
      <c r="A1532" t="s">
        <v>1564</v>
      </c>
      <c r="B1532">
        <v>63</v>
      </c>
      <c r="C1532" t="s">
        <v>15</v>
      </c>
      <c r="D1532" t="s">
        <v>23</v>
      </c>
      <c r="E1532" t="s">
        <v>27</v>
      </c>
      <c r="F1532" t="s">
        <v>45</v>
      </c>
      <c r="G1532">
        <v>281481.74</v>
      </c>
      <c r="H1532">
        <v>31734.71</v>
      </c>
      <c r="I1532">
        <v>565</v>
      </c>
      <c r="J1532">
        <v>152694.53</v>
      </c>
      <c r="K1532" t="s">
        <v>38</v>
      </c>
      <c r="L1532">
        <v>21</v>
      </c>
      <c r="M1532" s="1">
        <v>45011</v>
      </c>
      <c r="N1532" t="s">
        <v>35</v>
      </c>
      <c r="O1532" t="str" cm="1">
        <f t="array" ref="O1532">_xlfn.IFS(L1532&lt;=15, "Low Engagement", L1532&lt;=35, "Active", L1532&lt;=60, "Highly Active", L1532&gt;60, "Power User")</f>
        <v>Active</v>
      </c>
      <c r="P1532" t="str" cm="1">
        <f t="array" ref="P1532">_xlfn.IFS(B1532&lt;=25,"Youth",B1532&lt;=35,"Young Adult",B1532&lt;=50,"Adult",B1532&lt;=70,"Senior")</f>
        <v>Senior</v>
      </c>
      <c r="Q1532" t="str" cm="1">
        <f t="array" ref="Q1532">_xlfn.IFS(G1532&lt;10000,"Low Value",G1532&lt;=50000,"Mid Value",G1532&lt;=150000,"High Value",G1532&gt;150000,"Premium")</f>
        <v>Premium</v>
      </c>
      <c r="R1532" t="str" cm="1">
        <f t="array" ref="R1532">_xlfn.IFS(I1532&lt;500,"High Risk",I1532&lt;650,"Medium Risk",I1532&lt;750,"Low Risk",I1532&gt;=750,"Very Low Risk")</f>
        <v>Medium Risk</v>
      </c>
    </row>
    <row r="1533" spans="1:18">
      <c r="A1533" t="s">
        <v>1565</v>
      </c>
      <c r="B1533">
        <v>19</v>
      </c>
      <c r="C1533" t="s">
        <v>22</v>
      </c>
      <c r="D1533" t="s">
        <v>37</v>
      </c>
      <c r="E1533" t="s">
        <v>17</v>
      </c>
      <c r="F1533" t="s">
        <v>31</v>
      </c>
      <c r="G1533">
        <v>55070.06</v>
      </c>
      <c r="H1533">
        <v>100593.62</v>
      </c>
      <c r="I1533">
        <v>672</v>
      </c>
      <c r="J1533">
        <v>175143.09</v>
      </c>
      <c r="K1533" t="s">
        <v>38</v>
      </c>
      <c r="L1533">
        <v>34</v>
      </c>
      <c r="M1533" s="1">
        <v>44568</v>
      </c>
      <c r="N1533" t="s">
        <v>20</v>
      </c>
      <c r="O1533" t="str" cm="1">
        <f t="array" ref="O1533">_xlfn.IFS(L1533&lt;=15, "Low Engagement", L1533&lt;=35, "Active", L1533&lt;=60, "Highly Active", L1533&gt;60, "Power User")</f>
        <v>Active</v>
      </c>
      <c r="P1533" t="str" cm="1">
        <f t="array" ref="P1533">_xlfn.IFS(B1533&lt;=25,"Youth",B1533&lt;=35,"Young Adult",B1533&lt;=50,"Adult",B1533&lt;=70,"Senior")</f>
        <v>Youth</v>
      </c>
      <c r="Q1533" t="str" cm="1">
        <f t="array" ref="Q1533">_xlfn.IFS(G1533&lt;10000,"Low Value",G1533&lt;=50000,"Mid Value",G1533&lt;=150000,"High Value",G1533&gt;150000,"Premium")</f>
        <v>High Value</v>
      </c>
      <c r="R1533" t="str" cm="1">
        <f t="array" ref="R1533">_xlfn.IFS(I1533&lt;500,"High Risk",I1533&lt;650,"Medium Risk",I1533&lt;750,"Low Risk",I1533&gt;=750,"Very Low Risk")</f>
        <v>Low Risk</v>
      </c>
    </row>
    <row r="1534" spans="1:18">
      <c r="A1534" t="s">
        <v>1566</v>
      </c>
      <c r="B1534">
        <v>60</v>
      </c>
      <c r="C1534" t="s">
        <v>22</v>
      </c>
      <c r="D1534" t="s">
        <v>29</v>
      </c>
      <c r="E1534" t="s">
        <v>27</v>
      </c>
      <c r="F1534" t="s">
        <v>45</v>
      </c>
      <c r="G1534">
        <v>65696.14</v>
      </c>
      <c r="H1534">
        <v>35206.11</v>
      </c>
      <c r="I1534">
        <v>532</v>
      </c>
      <c r="J1534">
        <v>76469.41</v>
      </c>
      <c r="K1534" t="s">
        <v>19</v>
      </c>
      <c r="L1534">
        <v>27</v>
      </c>
      <c r="M1534" s="1">
        <v>43698</v>
      </c>
      <c r="N1534" t="s">
        <v>20</v>
      </c>
      <c r="O1534" t="str" cm="1">
        <f t="array" ref="O1534">_xlfn.IFS(L1534&lt;=15, "Low Engagement", L1534&lt;=35, "Active", L1534&lt;=60, "Highly Active", L1534&gt;60, "Power User")</f>
        <v>Active</v>
      </c>
      <c r="P1534" t="str" cm="1">
        <f t="array" ref="P1534">_xlfn.IFS(B1534&lt;=25,"Youth",B1534&lt;=35,"Young Adult",B1534&lt;=50,"Adult",B1534&lt;=70,"Senior")</f>
        <v>Senior</v>
      </c>
      <c r="Q1534" t="str" cm="1">
        <f t="array" ref="Q1534">_xlfn.IFS(G1534&lt;10000,"Low Value",G1534&lt;=50000,"Mid Value",G1534&lt;=150000,"High Value",G1534&gt;150000,"Premium")</f>
        <v>High Value</v>
      </c>
      <c r="R1534" t="str" cm="1">
        <f t="array" ref="R1534">_xlfn.IFS(I1534&lt;500,"High Risk",I1534&lt;650,"Medium Risk",I1534&lt;750,"Low Risk",I1534&gt;=750,"Very Low Risk")</f>
        <v>Medium Risk</v>
      </c>
    </row>
    <row r="1535" spans="1:18">
      <c r="A1535" t="s">
        <v>1567</v>
      </c>
      <c r="B1535">
        <v>18</v>
      </c>
      <c r="C1535" t="s">
        <v>22</v>
      </c>
      <c r="D1535" t="s">
        <v>16</v>
      </c>
      <c r="E1535" t="s">
        <v>24</v>
      </c>
      <c r="F1535" t="s">
        <v>31</v>
      </c>
      <c r="G1535">
        <v>85002.48</v>
      </c>
      <c r="H1535">
        <v>1882.16</v>
      </c>
      <c r="I1535">
        <v>535</v>
      </c>
      <c r="J1535">
        <v>101669.68</v>
      </c>
      <c r="K1535" t="s">
        <v>19</v>
      </c>
      <c r="L1535">
        <v>37</v>
      </c>
      <c r="M1535" s="1">
        <v>44143</v>
      </c>
      <c r="N1535" t="s">
        <v>20</v>
      </c>
      <c r="O1535" t="str" cm="1">
        <f t="array" ref="O1535">_xlfn.IFS(L1535&lt;=15, "Low Engagement", L1535&lt;=35, "Active", L1535&lt;=60, "Highly Active", L1535&gt;60, "Power User")</f>
        <v>Highly Active</v>
      </c>
      <c r="P1535" t="str" cm="1">
        <f t="array" ref="P1535">_xlfn.IFS(B1535&lt;=25,"Youth",B1535&lt;=35,"Young Adult",B1535&lt;=50,"Adult",B1535&lt;=70,"Senior")</f>
        <v>Youth</v>
      </c>
      <c r="Q1535" t="str" cm="1">
        <f t="array" ref="Q1535">_xlfn.IFS(G1535&lt;10000,"Low Value",G1535&lt;=50000,"Mid Value",G1535&lt;=150000,"High Value",G1535&gt;150000,"Premium")</f>
        <v>High Value</v>
      </c>
      <c r="R1535" t="str" cm="1">
        <f t="array" ref="R1535">_xlfn.IFS(I1535&lt;500,"High Risk",I1535&lt;650,"Medium Risk",I1535&lt;750,"Low Risk",I1535&gt;=750,"Very Low Risk")</f>
        <v>Medium Risk</v>
      </c>
    </row>
    <row r="1536" spans="1:18">
      <c r="A1536" t="s">
        <v>1568</v>
      </c>
      <c r="B1536">
        <v>68</v>
      </c>
      <c r="C1536" t="s">
        <v>15</v>
      </c>
      <c r="D1536" t="s">
        <v>29</v>
      </c>
      <c r="E1536" t="s">
        <v>47</v>
      </c>
      <c r="F1536" t="s">
        <v>33</v>
      </c>
      <c r="G1536">
        <v>24918.33</v>
      </c>
      <c r="H1536">
        <v>10471.02</v>
      </c>
      <c r="I1536">
        <v>613</v>
      </c>
      <c r="J1536">
        <v>162947.73000000001</v>
      </c>
      <c r="K1536" t="s">
        <v>19</v>
      </c>
      <c r="L1536">
        <v>7</v>
      </c>
      <c r="M1536" s="1">
        <v>44545</v>
      </c>
      <c r="N1536" t="s">
        <v>20</v>
      </c>
      <c r="O1536" t="str" cm="1">
        <f t="array" ref="O1536">_xlfn.IFS(L1536&lt;=15, "Low Engagement", L1536&lt;=35, "Active", L1536&lt;=60, "Highly Active", L1536&gt;60, "Power User")</f>
        <v>Low Engagement</v>
      </c>
      <c r="P1536" t="str" cm="1">
        <f t="array" ref="P1536">_xlfn.IFS(B1536&lt;=25,"Youth",B1536&lt;=35,"Young Adult",B1536&lt;=50,"Adult",B1536&lt;=70,"Senior")</f>
        <v>Senior</v>
      </c>
      <c r="Q1536" t="str" cm="1">
        <f t="array" ref="Q1536">_xlfn.IFS(G1536&lt;10000,"Low Value",G1536&lt;=50000,"Mid Value",G1536&lt;=150000,"High Value",G1536&gt;150000,"Premium")</f>
        <v>Mid Value</v>
      </c>
      <c r="R1536" t="str" cm="1">
        <f t="array" ref="R1536">_xlfn.IFS(I1536&lt;500,"High Risk",I1536&lt;650,"Medium Risk",I1536&lt;750,"Low Risk",I1536&gt;=750,"Very Low Risk")</f>
        <v>Medium Risk</v>
      </c>
    </row>
    <row r="1537" spans="1:18">
      <c r="A1537" t="s">
        <v>1569</v>
      </c>
      <c r="B1537">
        <v>53</v>
      </c>
      <c r="C1537" t="s">
        <v>15</v>
      </c>
      <c r="D1537" t="s">
        <v>29</v>
      </c>
      <c r="E1537" t="s">
        <v>47</v>
      </c>
      <c r="F1537" t="s">
        <v>31</v>
      </c>
      <c r="G1537">
        <v>181667.88</v>
      </c>
      <c r="H1537">
        <v>17588.96</v>
      </c>
      <c r="I1537">
        <v>679</v>
      </c>
      <c r="J1537">
        <v>26130.06</v>
      </c>
      <c r="K1537" t="s">
        <v>38</v>
      </c>
      <c r="L1537">
        <v>22</v>
      </c>
      <c r="M1537" s="1">
        <v>43660</v>
      </c>
      <c r="N1537" t="s">
        <v>20</v>
      </c>
      <c r="O1537" t="str" cm="1">
        <f t="array" ref="O1537">_xlfn.IFS(L1537&lt;=15, "Low Engagement", L1537&lt;=35, "Active", L1537&lt;=60, "Highly Active", L1537&gt;60, "Power User")</f>
        <v>Active</v>
      </c>
      <c r="P1537" t="str" cm="1">
        <f t="array" ref="P1537">_xlfn.IFS(B1537&lt;=25,"Youth",B1537&lt;=35,"Young Adult",B1537&lt;=50,"Adult",B1537&lt;=70,"Senior")</f>
        <v>Senior</v>
      </c>
      <c r="Q1537" t="str" cm="1">
        <f t="array" ref="Q1537">_xlfn.IFS(G1537&lt;10000,"Low Value",G1537&lt;=50000,"Mid Value",G1537&lt;=150000,"High Value",G1537&gt;150000,"Premium")</f>
        <v>Premium</v>
      </c>
      <c r="R1537" t="str" cm="1">
        <f t="array" ref="R1537">_xlfn.IFS(I1537&lt;500,"High Risk",I1537&lt;650,"Medium Risk",I1537&lt;750,"Low Risk",I1537&gt;=750,"Very Low Risk")</f>
        <v>Low Risk</v>
      </c>
    </row>
    <row r="1538" spans="1:18">
      <c r="A1538" t="s">
        <v>1570</v>
      </c>
      <c r="B1538">
        <v>68</v>
      </c>
      <c r="C1538" t="s">
        <v>15</v>
      </c>
      <c r="D1538" t="s">
        <v>41</v>
      </c>
      <c r="E1538" t="s">
        <v>24</v>
      </c>
      <c r="F1538" t="s">
        <v>18</v>
      </c>
      <c r="G1538">
        <v>5083.78</v>
      </c>
      <c r="H1538">
        <v>16950.64</v>
      </c>
      <c r="I1538">
        <v>719</v>
      </c>
      <c r="J1538">
        <v>395486.64</v>
      </c>
      <c r="K1538" t="s">
        <v>38</v>
      </c>
      <c r="L1538">
        <v>4</v>
      </c>
      <c r="M1538" s="1">
        <v>43951</v>
      </c>
      <c r="N1538" t="s">
        <v>20</v>
      </c>
      <c r="O1538" t="str" cm="1">
        <f t="array" ref="O1538">_xlfn.IFS(L1538&lt;=15, "Low Engagement", L1538&lt;=35, "Active", L1538&lt;=60, "Highly Active", L1538&gt;60, "Power User")</f>
        <v>Low Engagement</v>
      </c>
      <c r="P1538" t="str" cm="1">
        <f t="array" ref="P1538">_xlfn.IFS(B1538&lt;=25,"Youth",B1538&lt;=35,"Young Adult",B1538&lt;=50,"Adult",B1538&lt;=70,"Senior")</f>
        <v>Senior</v>
      </c>
      <c r="Q1538" t="str" cm="1">
        <f t="array" ref="Q1538">_xlfn.IFS(G1538&lt;10000,"Low Value",G1538&lt;=50000,"Mid Value",G1538&lt;=150000,"High Value",G1538&gt;150000,"Premium")</f>
        <v>Low Value</v>
      </c>
      <c r="R1538" t="str" cm="1">
        <f t="array" ref="R1538">_xlfn.IFS(I1538&lt;500,"High Risk",I1538&lt;650,"Medium Risk",I1538&lt;750,"Low Risk",I1538&gt;=750,"Very Low Risk")</f>
        <v>Low Risk</v>
      </c>
    </row>
    <row r="1539" spans="1:18">
      <c r="A1539" t="s">
        <v>1571</v>
      </c>
      <c r="B1539">
        <v>43</v>
      </c>
      <c r="C1539" t="s">
        <v>22</v>
      </c>
      <c r="D1539" t="s">
        <v>23</v>
      </c>
      <c r="E1539" t="s">
        <v>27</v>
      </c>
      <c r="F1539" t="s">
        <v>31</v>
      </c>
      <c r="G1539">
        <v>89171.92</v>
      </c>
      <c r="H1539">
        <v>176534.35</v>
      </c>
      <c r="I1539">
        <v>351</v>
      </c>
      <c r="J1539">
        <v>30182.67</v>
      </c>
      <c r="K1539" t="s">
        <v>25</v>
      </c>
      <c r="L1539">
        <v>14</v>
      </c>
      <c r="M1539" s="1">
        <v>44810</v>
      </c>
      <c r="N1539" t="s">
        <v>20</v>
      </c>
      <c r="O1539" t="str" cm="1">
        <f t="array" ref="O1539">_xlfn.IFS(L1539&lt;=15, "Low Engagement", L1539&lt;=35, "Active", L1539&lt;=60, "Highly Active", L1539&gt;60, "Power User")</f>
        <v>Low Engagement</v>
      </c>
      <c r="P1539" t="str" cm="1">
        <f t="array" ref="P1539">_xlfn.IFS(B1539&lt;=25,"Youth",B1539&lt;=35,"Young Adult",B1539&lt;=50,"Adult",B1539&lt;=70,"Senior")</f>
        <v>Adult</v>
      </c>
      <c r="Q1539" t="str" cm="1">
        <f t="array" ref="Q1539">_xlfn.IFS(G1539&lt;10000,"Low Value",G1539&lt;=50000,"Mid Value",G1539&lt;=150000,"High Value",G1539&gt;150000,"Premium")</f>
        <v>High Value</v>
      </c>
      <c r="R1539" t="str" cm="1">
        <f t="array" ref="R1539">_xlfn.IFS(I1539&lt;500,"High Risk",I1539&lt;650,"Medium Risk",I1539&lt;750,"Low Risk",I1539&gt;=750,"Very Low Risk")</f>
        <v>High Risk</v>
      </c>
    </row>
    <row r="1540" spans="1:18">
      <c r="A1540" t="s">
        <v>1572</v>
      </c>
      <c r="B1540">
        <v>46</v>
      </c>
      <c r="C1540" t="s">
        <v>22</v>
      </c>
      <c r="D1540" t="s">
        <v>23</v>
      </c>
      <c r="E1540" t="s">
        <v>27</v>
      </c>
      <c r="F1540" t="s">
        <v>18</v>
      </c>
      <c r="G1540">
        <v>6172.31</v>
      </c>
      <c r="H1540">
        <v>134754.32</v>
      </c>
      <c r="I1540">
        <v>808</v>
      </c>
      <c r="J1540">
        <v>176518.86</v>
      </c>
      <c r="K1540" t="s">
        <v>38</v>
      </c>
      <c r="L1540">
        <v>34</v>
      </c>
      <c r="M1540" s="1">
        <v>44089</v>
      </c>
      <c r="N1540" t="s">
        <v>20</v>
      </c>
      <c r="O1540" t="str" cm="1">
        <f t="array" ref="O1540">_xlfn.IFS(L1540&lt;=15, "Low Engagement", L1540&lt;=35, "Active", L1540&lt;=60, "Highly Active", L1540&gt;60, "Power User")</f>
        <v>Active</v>
      </c>
      <c r="P1540" t="str" cm="1">
        <f t="array" ref="P1540">_xlfn.IFS(B1540&lt;=25,"Youth",B1540&lt;=35,"Young Adult",B1540&lt;=50,"Adult",B1540&lt;=70,"Senior")</f>
        <v>Adult</v>
      </c>
      <c r="Q1540" t="str" cm="1">
        <f t="array" ref="Q1540">_xlfn.IFS(G1540&lt;10000,"Low Value",G1540&lt;=50000,"Mid Value",G1540&lt;=150000,"High Value",G1540&gt;150000,"Premium")</f>
        <v>Low Value</v>
      </c>
      <c r="R1540" t="str" cm="1">
        <f t="array" ref="R1540">_xlfn.IFS(I1540&lt;500,"High Risk",I1540&lt;650,"Medium Risk",I1540&lt;750,"Low Risk",I1540&gt;=750,"Very Low Risk")</f>
        <v>Very Low Risk</v>
      </c>
    </row>
    <row r="1541" spans="1:18">
      <c r="A1541" t="s">
        <v>1573</v>
      </c>
      <c r="B1541">
        <v>38</v>
      </c>
      <c r="C1541" t="s">
        <v>15</v>
      </c>
      <c r="D1541" t="s">
        <v>37</v>
      </c>
      <c r="E1541" t="s">
        <v>17</v>
      </c>
      <c r="F1541" t="s">
        <v>18</v>
      </c>
      <c r="G1541">
        <v>10458.84</v>
      </c>
      <c r="H1541">
        <v>279889.26</v>
      </c>
      <c r="I1541">
        <v>504</v>
      </c>
      <c r="J1541">
        <v>62664.46</v>
      </c>
      <c r="K1541" t="s">
        <v>38</v>
      </c>
      <c r="L1541">
        <v>23</v>
      </c>
      <c r="M1541" s="1">
        <v>44068</v>
      </c>
      <c r="N1541" t="s">
        <v>20</v>
      </c>
      <c r="O1541" t="str" cm="1">
        <f t="array" ref="O1541">_xlfn.IFS(L1541&lt;=15, "Low Engagement", L1541&lt;=35, "Active", L1541&lt;=60, "Highly Active", L1541&gt;60, "Power User")</f>
        <v>Active</v>
      </c>
      <c r="P1541" t="str" cm="1">
        <f t="array" ref="P1541">_xlfn.IFS(B1541&lt;=25,"Youth",B1541&lt;=35,"Young Adult",B1541&lt;=50,"Adult",B1541&lt;=70,"Senior")</f>
        <v>Adult</v>
      </c>
      <c r="Q1541" t="str" cm="1">
        <f t="array" ref="Q1541">_xlfn.IFS(G1541&lt;10000,"Low Value",G1541&lt;=50000,"Mid Value",G1541&lt;=150000,"High Value",G1541&gt;150000,"Premium")</f>
        <v>Mid Value</v>
      </c>
      <c r="R1541" t="str" cm="1">
        <f t="array" ref="R1541">_xlfn.IFS(I1541&lt;500,"High Risk",I1541&lt;650,"Medium Risk",I1541&lt;750,"Low Risk",I1541&gt;=750,"Very Low Risk")</f>
        <v>Medium Risk</v>
      </c>
    </row>
    <row r="1542" spans="1:18">
      <c r="A1542" t="s">
        <v>1574</v>
      </c>
      <c r="B1542">
        <v>28</v>
      </c>
      <c r="C1542" t="s">
        <v>15</v>
      </c>
      <c r="D1542" t="s">
        <v>23</v>
      </c>
      <c r="E1542" t="s">
        <v>47</v>
      </c>
      <c r="F1542" t="s">
        <v>31</v>
      </c>
      <c r="G1542">
        <v>133479</v>
      </c>
      <c r="H1542">
        <v>17501.560000000001</v>
      </c>
      <c r="I1542">
        <v>556</v>
      </c>
      <c r="J1542">
        <v>26673.65</v>
      </c>
      <c r="K1542" t="s">
        <v>38</v>
      </c>
      <c r="L1542">
        <v>44</v>
      </c>
      <c r="M1542" s="1">
        <v>43600</v>
      </c>
      <c r="N1542" t="s">
        <v>20</v>
      </c>
      <c r="O1542" t="str" cm="1">
        <f t="array" ref="O1542">_xlfn.IFS(L1542&lt;=15, "Low Engagement", L1542&lt;=35, "Active", L1542&lt;=60, "Highly Active", L1542&gt;60, "Power User")</f>
        <v>Highly Active</v>
      </c>
      <c r="P1542" t="str" cm="1">
        <f t="array" ref="P1542">_xlfn.IFS(B1542&lt;=25,"Youth",B1542&lt;=35,"Young Adult",B1542&lt;=50,"Adult",B1542&lt;=70,"Senior")</f>
        <v>Young Adult</v>
      </c>
      <c r="Q1542" t="str" cm="1">
        <f t="array" ref="Q1542">_xlfn.IFS(G1542&lt;10000,"Low Value",G1542&lt;=50000,"Mid Value",G1542&lt;=150000,"High Value",G1542&gt;150000,"Premium")</f>
        <v>High Value</v>
      </c>
      <c r="R1542" t="str" cm="1">
        <f t="array" ref="R1542">_xlfn.IFS(I1542&lt;500,"High Risk",I1542&lt;650,"Medium Risk",I1542&lt;750,"Low Risk",I1542&gt;=750,"Very Low Risk")</f>
        <v>Medium Risk</v>
      </c>
    </row>
    <row r="1543" spans="1:18">
      <c r="A1543" t="s">
        <v>1575</v>
      </c>
      <c r="B1543">
        <v>57</v>
      </c>
      <c r="C1543" t="s">
        <v>15</v>
      </c>
      <c r="D1543" t="s">
        <v>23</v>
      </c>
      <c r="E1543" t="s">
        <v>27</v>
      </c>
      <c r="F1543" t="s">
        <v>33</v>
      </c>
      <c r="G1543">
        <v>100595.58</v>
      </c>
      <c r="H1543">
        <v>181136.13</v>
      </c>
      <c r="I1543">
        <v>484</v>
      </c>
      <c r="J1543">
        <v>39599.050000000003</v>
      </c>
      <c r="K1543" t="s">
        <v>19</v>
      </c>
      <c r="L1543">
        <v>42</v>
      </c>
      <c r="M1543" s="1">
        <v>44036</v>
      </c>
      <c r="N1543" t="s">
        <v>20</v>
      </c>
      <c r="O1543" t="str" cm="1">
        <f t="array" ref="O1543">_xlfn.IFS(L1543&lt;=15, "Low Engagement", L1543&lt;=35, "Active", L1543&lt;=60, "Highly Active", L1543&gt;60, "Power User")</f>
        <v>Highly Active</v>
      </c>
      <c r="P1543" t="str" cm="1">
        <f t="array" ref="P1543">_xlfn.IFS(B1543&lt;=25,"Youth",B1543&lt;=35,"Young Adult",B1543&lt;=50,"Adult",B1543&lt;=70,"Senior")</f>
        <v>Senior</v>
      </c>
      <c r="Q1543" t="str" cm="1">
        <f t="array" ref="Q1543">_xlfn.IFS(G1543&lt;10000,"Low Value",G1543&lt;=50000,"Mid Value",G1543&lt;=150000,"High Value",G1543&gt;150000,"Premium")</f>
        <v>High Value</v>
      </c>
      <c r="R1543" t="str" cm="1">
        <f t="array" ref="R1543">_xlfn.IFS(I1543&lt;500,"High Risk",I1543&lt;650,"Medium Risk",I1543&lt;750,"Low Risk",I1543&gt;=750,"Very Low Risk")</f>
        <v>High Risk</v>
      </c>
    </row>
    <row r="1544" spans="1:18">
      <c r="A1544" t="s">
        <v>1576</v>
      </c>
      <c r="B1544">
        <v>28</v>
      </c>
      <c r="C1544" t="s">
        <v>22</v>
      </c>
      <c r="D1544" t="s">
        <v>23</v>
      </c>
      <c r="E1544" t="s">
        <v>27</v>
      </c>
      <c r="F1544" t="s">
        <v>31</v>
      </c>
      <c r="G1544">
        <v>11445.18</v>
      </c>
      <c r="H1544">
        <v>107191.09</v>
      </c>
      <c r="I1544">
        <v>444</v>
      </c>
      <c r="J1544">
        <v>7062.52</v>
      </c>
      <c r="K1544" t="s">
        <v>25</v>
      </c>
      <c r="L1544">
        <v>25</v>
      </c>
      <c r="M1544" s="1">
        <v>44229</v>
      </c>
      <c r="N1544" t="s">
        <v>20</v>
      </c>
      <c r="O1544" t="str" cm="1">
        <f t="array" ref="O1544">_xlfn.IFS(L1544&lt;=15, "Low Engagement", L1544&lt;=35, "Active", L1544&lt;=60, "Highly Active", L1544&gt;60, "Power User")</f>
        <v>Active</v>
      </c>
      <c r="P1544" t="str" cm="1">
        <f t="array" ref="P1544">_xlfn.IFS(B1544&lt;=25,"Youth",B1544&lt;=35,"Young Adult",B1544&lt;=50,"Adult",B1544&lt;=70,"Senior")</f>
        <v>Young Adult</v>
      </c>
      <c r="Q1544" t="str" cm="1">
        <f t="array" ref="Q1544">_xlfn.IFS(G1544&lt;10000,"Low Value",G1544&lt;=50000,"Mid Value",G1544&lt;=150000,"High Value",G1544&gt;150000,"Premium")</f>
        <v>Mid Value</v>
      </c>
      <c r="R1544" t="str" cm="1">
        <f t="array" ref="R1544">_xlfn.IFS(I1544&lt;500,"High Risk",I1544&lt;650,"Medium Risk",I1544&lt;750,"Low Risk",I1544&gt;=750,"Very Low Risk")</f>
        <v>High Risk</v>
      </c>
    </row>
    <row r="1545" spans="1:18">
      <c r="A1545" t="s">
        <v>1577</v>
      </c>
      <c r="B1545">
        <v>53</v>
      </c>
      <c r="C1545" t="s">
        <v>15</v>
      </c>
      <c r="D1545" t="s">
        <v>23</v>
      </c>
      <c r="E1545" t="s">
        <v>24</v>
      </c>
      <c r="F1545" t="s">
        <v>45</v>
      </c>
      <c r="G1545">
        <v>50509.16</v>
      </c>
      <c r="H1545">
        <v>5544.5</v>
      </c>
      <c r="I1545">
        <v>313</v>
      </c>
      <c r="J1545">
        <v>30220.49</v>
      </c>
      <c r="K1545" t="s">
        <v>19</v>
      </c>
      <c r="L1545">
        <v>1</v>
      </c>
      <c r="M1545" s="1">
        <v>43397</v>
      </c>
      <c r="N1545" t="s">
        <v>35</v>
      </c>
      <c r="O1545" t="str" cm="1">
        <f t="array" ref="O1545">_xlfn.IFS(L1545&lt;=15, "Low Engagement", L1545&lt;=35, "Active", L1545&lt;=60, "Highly Active", L1545&gt;60, "Power User")</f>
        <v>Low Engagement</v>
      </c>
      <c r="P1545" t="str" cm="1">
        <f t="array" ref="P1545">_xlfn.IFS(B1545&lt;=25,"Youth",B1545&lt;=35,"Young Adult",B1545&lt;=50,"Adult",B1545&lt;=70,"Senior")</f>
        <v>Senior</v>
      </c>
      <c r="Q1545" t="str" cm="1">
        <f t="array" ref="Q1545">_xlfn.IFS(G1545&lt;10000,"Low Value",G1545&lt;=50000,"Mid Value",G1545&lt;=150000,"High Value",G1545&gt;150000,"Premium")</f>
        <v>High Value</v>
      </c>
      <c r="R1545" t="str" cm="1">
        <f t="array" ref="R1545">_xlfn.IFS(I1545&lt;500,"High Risk",I1545&lt;650,"Medium Risk",I1545&lt;750,"Low Risk",I1545&gt;=750,"Very Low Risk")</f>
        <v>High Risk</v>
      </c>
    </row>
    <row r="1546" spans="1:18">
      <c r="A1546" t="s">
        <v>1578</v>
      </c>
      <c r="B1546">
        <v>66</v>
      </c>
      <c r="C1546" t="s">
        <v>15</v>
      </c>
      <c r="D1546" t="s">
        <v>29</v>
      </c>
      <c r="E1546" t="s">
        <v>27</v>
      </c>
      <c r="F1546" t="s">
        <v>31</v>
      </c>
      <c r="G1546">
        <v>20369.53</v>
      </c>
      <c r="H1546">
        <v>185790.2</v>
      </c>
      <c r="I1546">
        <v>545</v>
      </c>
      <c r="J1546">
        <v>166417.42000000001</v>
      </c>
      <c r="K1546" t="s">
        <v>25</v>
      </c>
      <c r="L1546">
        <v>51</v>
      </c>
      <c r="M1546" s="1">
        <v>43886</v>
      </c>
      <c r="N1546" t="s">
        <v>20</v>
      </c>
      <c r="O1546" t="str" cm="1">
        <f t="array" ref="O1546">_xlfn.IFS(L1546&lt;=15, "Low Engagement", L1546&lt;=35, "Active", L1546&lt;=60, "Highly Active", L1546&gt;60, "Power User")</f>
        <v>Highly Active</v>
      </c>
      <c r="P1546" t="str" cm="1">
        <f t="array" ref="P1546">_xlfn.IFS(B1546&lt;=25,"Youth",B1546&lt;=35,"Young Adult",B1546&lt;=50,"Adult",B1546&lt;=70,"Senior")</f>
        <v>Senior</v>
      </c>
      <c r="Q1546" t="str" cm="1">
        <f t="array" ref="Q1546">_xlfn.IFS(G1546&lt;10000,"Low Value",G1546&lt;=50000,"Mid Value",G1546&lt;=150000,"High Value",G1546&gt;150000,"Premium")</f>
        <v>Mid Value</v>
      </c>
      <c r="R1546" t="str" cm="1">
        <f t="array" ref="R1546">_xlfn.IFS(I1546&lt;500,"High Risk",I1546&lt;650,"Medium Risk",I1546&lt;750,"Low Risk",I1546&gt;=750,"Very Low Risk")</f>
        <v>Medium Risk</v>
      </c>
    </row>
    <row r="1547" spans="1:18">
      <c r="A1547" t="s">
        <v>1579</v>
      </c>
      <c r="B1547">
        <v>56</v>
      </c>
      <c r="C1547" t="s">
        <v>22</v>
      </c>
      <c r="D1547" t="s">
        <v>23</v>
      </c>
      <c r="E1547" t="s">
        <v>27</v>
      </c>
      <c r="F1547" t="s">
        <v>18</v>
      </c>
      <c r="G1547">
        <v>76536.89</v>
      </c>
      <c r="H1547">
        <v>95948.96</v>
      </c>
      <c r="I1547">
        <v>486</v>
      </c>
      <c r="J1547">
        <v>45121.13</v>
      </c>
      <c r="K1547" t="s">
        <v>19</v>
      </c>
      <c r="L1547">
        <v>55</v>
      </c>
      <c r="M1547" s="1">
        <v>43491</v>
      </c>
      <c r="N1547" t="s">
        <v>20</v>
      </c>
      <c r="O1547" t="str" cm="1">
        <f t="array" ref="O1547">_xlfn.IFS(L1547&lt;=15, "Low Engagement", L1547&lt;=35, "Active", L1547&lt;=60, "Highly Active", L1547&gt;60, "Power User")</f>
        <v>Highly Active</v>
      </c>
      <c r="P1547" t="str" cm="1">
        <f t="array" ref="P1547">_xlfn.IFS(B1547&lt;=25,"Youth",B1547&lt;=35,"Young Adult",B1547&lt;=50,"Adult",B1547&lt;=70,"Senior")</f>
        <v>Senior</v>
      </c>
      <c r="Q1547" t="str" cm="1">
        <f t="array" ref="Q1547">_xlfn.IFS(G1547&lt;10000,"Low Value",G1547&lt;=50000,"Mid Value",G1547&lt;=150000,"High Value",G1547&gt;150000,"Premium")</f>
        <v>High Value</v>
      </c>
      <c r="R1547" t="str" cm="1">
        <f t="array" ref="R1547">_xlfn.IFS(I1547&lt;500,"High Risk",I1547&lt;650,"Medium Risk",I1547&lt;750,"Low Risk",I1547&gt;=750,"Very Low Risk")</f>
        <v>High Risk</v>
      </c>
    </row>
    <row r="1548" spans="1:18">
      <c r="A1548" t="s">
        <v>1580</v>
      </c>
      <c r="B1548">
        <v>57</v>
      </c>
      <c r="C1548" t="s">
        <v>22</v>
      </c>
      <c r="D1548" t="s">
        <v>37</v>
      </c>
      <c r="E1548" t="s">
        <v>17</v>
      </c>
      <c r="F1548" t="s">
        <v>33</v>
      </c>
      <c r="G1548">
        <v>91840.71</v>
      </c>
      <c r="H1548">
        <v>160953.15</v>
      </c>
      <c r="I1548">
        <v>636</v>
      </c>
      <c r="J1548">
        <v>76894.53</v>
      </c>
      <c r="K1548" t="s">
        <v>25</v>
      </c>
      <c r="L1548">
        <v>48</v>
      </c>
      <c r="M1548" s="1">
        <v>44988</v>
      </c>
      <c r="N1548" t="s">
        <v>20</v>
      </c>
      <c r="O1548" t="str" cm="1">
        <f t="array" ref="O1548">_xlfn.IFS(L1548&lt;=15, "Low Engagement", L1548&lt;=35, "Active", L1548&lt;=60, "Highly Active", L1548&gt;60, "Power User")</f>
        <v>Highly Active</v>
      </c>
      <c r="P1548" t="str" cm="1">
        <f t="array" ref="P1548">_xlfn.IFS(B1548&lt;=25,"Youth",B1548&lt;=35,"Young Adult",B1548&lt;=50,"Adult",B1548&lt;=70,"Senior")</f>
        <v>Senior</v>
      </c>
      <c r="Q1548" t="str" cm="1">
        <f t="array" ref="Q1548">_xlfn.IFS(G1548&lt;10000,"Low Value",G1548&lt;=50000,"Mid Value",G1548&lt;=150000,"High Value",G1548&gt;150000,"Premium")</f>
        <v>High Value</v>
      </c>
      <c r="R1548" t="str" cm="1">
        <f t="array" ref="R1548">_xlfn.IFS(I1548&lt;500,"High Risk",I1548&lt;650,"Medium Risk",I1548&lt;750,"Low Risk",I1548&gt;=750,"Very Low Risk")</f>
        <v>Medium Risk</v>
      </c>
    </row>
    <row r="1549" spans="1:18">
      <c r="A1549" t="s">
        <v>1581</v>
      </c>
      <c r="B1549">
        <v>52</v>
      </c>
      <c r="C1549" t="s">
        <v>22</v>
      </c>
      <c r="D1549" t="s">
        <v>37</v>
      </c>
      <c r="E1549" t="s">
        <v>27</v>
      </c>
      <c r="F1549" t="s">
        <v>31</v>
      </c>
      <c r="G1549">
        <v>12433.06</v>
      </c>
      <c r="H1549">
        <v>85906.31</v>
      </c>
      <c r="I1549">
        <v>558</v>
      </c>
      <c r="J1549">
        <v>26935.97</v>
      </c>
      <c r="K1549" t="s">
        <v>38</v>
      </c>
      <c r="L1549">
        <v>15</v>
      </c>
      <c r="M1549" s="1">
        <v>44328</v>
      </c>
      <c r="N1549" t="s">
        <v>20</v>
      </c>
      <c r="O1549" t="str" cm="1">
        <f t="array" ref="O1549">_xlfn.IFS(L1549&lt;=15, "Low Engagement", L1549&lt;=35, "Active", L1549&lt;=60, "Highly Active", L1549&gt;60, "Power User")</f>
        <v>Low Engagement</v>
      </c>
      <c r="P1549" t="str" cm="1">
        <f t="array" ref="P1549">_xlfn.IFS(B1549&lt;=25,"Youth",B1549&lt;=35,"Young Adult",B1549&lt;=50,"Adult",B1549&lt;=70,"Senior")</f>
        <v>Senior</v>
      </c>
      <c r="Q1549" t="str" cm="1">
        <f t="array" ref="Q1549">_xlfn.IFS(G1549&lt;10000,"Low Value",G1549&lt;=50000,"Mid Value",G1549&lt;=150000,"High Value",G1549&gt;150000,"Premium")</f>
        <v>Mid Value</v>
      </c>
      <c r="R1549" t="str" cm="1">
        <f t="array" ref="R1549">_xlfn.IFS(I1549&lt;500,"High Risk",I1549&lt;650,"Medium Risk",I1549&lt;750,"Low Risk",I1549&gt;=750,"Very Low Risk")</f>
        <v>Medium Risk</v>
      </c>
    </row>
    <row r="1550" spans="1:18">
      <c r="A1550" t="s">
        <v>1582</v>
      </c>
      <c r="B1550">
        <v>51</v>
      </c>
      <c r="C1550" t="s">
        <v>15</v>
      </c>
      <c r="D1550" t="s">
        <v>16</v>
      </c>
      <c r="E1550" t="s">
        <v>27</v>
      </c>
      <c r="F1550" t="s">
        <v>33</v>
      </c>
      <c r="G1550">
        <v>78333.58</v>
      </c>
      <c r="H1550">
        <v>142682.39000000001</v>
      </c>
      <c r="I1550">
        <v>339</v>
      </c>
      <c r="J1550">
        <v>5769.21</v>
      </c>
      <c r="K1550" t="s">
        <v>19</v>
      </c>
      <c r="L1550">
        <v>32</v>
      </c>
      <c r="M1550" s="1">
        <v>44141</v>
      </c>
      <c r="N1550" t="s">
        <v>20</v>
      </c>
      <c r="O1550" t="str" cm="1">
        <f t="array" ref="O1550">_xlfn.IFS(L1550&lt;=15, "Low Engagement", L1550&lt;=35, "Active", L1550&lt;=60, "Highly Active", L1550&gt;60, "Power User")</f>
        <v>Active</v>
      </c>
      <c r="P1550" t="str" cm="1">
        <f t="array" ref="P1550">_xlfn.IFS(B1550&lt;=25,"Youth",B1550&lt;=35,"Young Adult",B1550&lt;=50,"Adult",B1550&lt;=70,"Senior")</f>
        <v>Senior</v>
      </c>
      <c r="Q1550" t="str" cm="1">
        <f t="array" ref="Q1550">_xlfn.IFS(G1550&lt;10000,"Low Value",G1550&lt;=50000,"Mid Value",G1550&lt;=150000,"High Value",G1550&gt;150000,"Premium")</f>
        <v>High Value</v>
      </c>
      <c r="R1550" t="str" cm="1">
        <f t="array" ref="R1550">_xlfn.IFS(I1550&lt;500,"High Risk",I1550&lt;650,"Medium Risk",I1550&lt;750,"Low Risk",I1550&gt;=750,"Very Low Risk")</f>
        <v>High Risk</v>
      </c>
    </row>
    <row r="1551" spans="1:18">
      <c r="A1551" t="s">
        <v>1583</v>
      </c>
      <c r="B1551">
        <v>64</v>
      </c>
      <c r="C1551" t="s">
        <v>22</v>
      </c>
      <c r="D1551" t="s">
        <v>16</v>
      </c>
      <c r="E1551" t="s">
        <v>24</v>
      </c>
      <c r="F1551" t="s">
        <v>18</v>
      </c>
      <c r="G1551">
        <v>71490.91</v>
      </c>
      <c r="H1551">
        <v>19900.62</v>
      </c>
      <c r="I1551">
        <v>717</v>
      </c>
      <c r="J1551">
        <v>152634.92000000001</v>
      </c>
      <c r="K1551" t="s">
        <v>38</v>
      </c>
      <c r="L1551">
        <v>14</v>
      </c>
      <c r="M1551" s="1">
        <v>44629</v>
      </c>
      <c r="N1551" t="s">
        <v>20</v>
      </c>
      <c r="O1551" t="str" cm="1">
        <f t="array" ref="O1551">_xlfn.IFS(L1551&lt;=15, "Low Engagement", L1551&lt;=35, "Active", L1551&lt;=60, "Highly Active", L1551&gt;60, "Power User")</f>
        <v>Low Engagement</v>
      </c>
      <c r="P1551" t="str" cm="1">
        <f t="array" ref="P1551">_xlfn.IFS(B1551&lt;=25,"Youth",B1551&lt;=35,"Young Adult",B1551&lt;=50,"Adult",B1551&lt;=70,"Senior")</f>
        <v>Senior</v>
      </c>
      <c r="Q1551" t="str" cm="1">
        <f t="array" ref="Q1551">_xlfn.IFS(G1551&lt;10000,"Low Value",G1551&lt;=50000,"Mid Value",G1551&lt;=150000,"High Value",G1551&gt;150000,"Premium")</f>
        <v>High Value</v>
      </c>
      <c r="R1551" t="str" cm="1">
        <f t="array" ref="R1551">_xlfn.IFS(I1551&lt;500,"High Risk",I1551&lt;650,"Medium Risk",I1551&lt;750,"Low Risk",I1551&gt;=750,"Very Low Risk")</f>
        <v>Low Risk</v>
      </c>
    </row>
    <row r="1552" spans="1:18">
      <c r="A1552" t="s">
        <v>1584</v>
      </c>
      <c r="B1552">
        <v>41</v>
      </c>
      <c r="C1552" t="s">
        <v>22</v>
      </c>
      <c r="D1552" t="s">
        <v>37</v>
      </c>
      <c r="E1552" t="s">
        <v>17</v>
      </c>
      <c r="F1552" t="s">
        <v>18</v>
      </c>
      <c r="G1552">
        <v>87026.19</v>
      </c>
      <c r="H1552">
        <v>27143.79</v>
      </c>
      <c r="I1552">
        <v>650</v>
      </c>
      <c r="J1552">
        <v>126911.94</v>
      </c>
      <c r="K1552" t="s">
        <v>19</v>
      </c>
      <c r="L1552">
        <v>41</v>
      </c>
      <c r="M1552" s="1">
        <v>44901</v>
      </c>
      <c r="N1552" t="s">
        <v>20</v>
      </c>
      <c r="O1552" t="str" cm="1">
        <f t="array" ref="O1552">_xlfn.IFS(L1552&lt;=15, "Low Engagement", L1552&lt;=35, "Active", L1552&lt;=60, "Highly Active", L1552&gt;60, "Power User")</f>
        <v>Highly Active</v>
      </c>
      <c r="P1552" t="str" cm="1">
        <f t="array" ref="P1552">_xlfn.IFS(B1552&lt;=25,"Youth",B1552&lt;=35,"Young Adult",B1552&lt;=50,"Adult",B1552&lt;=70,"Senior")</f>
        <v>Adult</v>
      </c>
      <c r="Q1552" t="str" cm="1">
        <f t="array" ref="Q1552">_xlfn.IFS(G1552&lt;10000,"Low Value",G1552&lt;=50000,"Mid Value",G1552&lt;=150000,"High Value",G1552&gt;150000,"Premium")</f>
        <v>High Value</v>
      </c>
      <c r="R1552" t="str" cm="1">
        <f t="array" ref="R1552">_xlfn.IFS(I1552&lt;500,"High Risk",I1552&lt;650,"Medium Risk",I1552&lt;750,"Low Risk",I1552&gt;=750,"Very Low Risk")</f>
        <v>Low Risk</v>
      </c>
    </row>
    <row r="1553" spans="1:18">
      <c r="A1553" t="s">
        <v>1585</v>
      </c>
      <c r="B1553">
        <v>39</v>
      </c>
      <c r="C1553" t="s">
        <v>15</v>
      </c>
      <c r="D1553" t="s">
        <v>23</v>
      </c>
      <c r="E1553" t="s">
        <v>47</v>
      </c>
      <c r="F1553" t="s">
        <v>33</v>
      </c>
      <c r="G1553">
        <v>140765.10999999999</v>
      </c>
      <c r="H1553">
        <v>27496.2</v>
      </c>
      <c r="I1553">
        <v>308</v>
      </c>
      <c r="J1553">
        <v>12998.89</v>
      </c>
      <c r="K1553" t="s">
        <v>19</v>
      </c>
      <c r="L1553">
        <v>21</v>
      </c>
      <c r="M1553" s="1">
        <v>43380</v>
      </c>
      <c r="N1553" t="s">
        <v>20</v>
      </c>
      <c r="O1553" t="str" cm="1">
        <f t="array" ref="O1553">_xlfn.IFS(L1553&lt;=15, "Low Engagement", L1553&lt;=35, "Active", L1553&lt;=60, "Highly Active", L1553&gt;60, "Power User")</f>
        <v>Active</v>
      </c>
      <c r="P1553" t="str" cm="1">
        <f t="array" ref="P1553">_xlfn.IFS(B1553&lt;=25,"Youth",B1553&lt;=35,"Young Adult",B1553&lt;=50,"Adult",B1553&lt;=70,"Senior")</f>
        <v>Adult</v>
      </c>
      <c r="Q1553" t="str" cm="1">
        <f t="array" ref="Q1553">_xlfn.IFS(G1553&lt;10000,"Low Value",G1553&lt;=50000,"Mid Value",G1553&lt;=150000,"High Value",G1553&gt;150000,"Premium")</f>
        <v>High Value</v>
      </c>
      <c r="R1553" t="str" cm="1">
        <f t="array" ref="R1553">_xlfn.IFS(I1553&lt;500,"High Risk",I1553&lt;650,"Medium Risk",I1553&lt;750,"Low Risk",I1553&gt;=750,"Very Low Risk")</f>
        <v>High Risk</v>
      </c>
    </row>
    <row r="1554" spans="1:18">
      <c r="A1554" t="s">
        <v>1586</v>
      </c>
      <c r="B1554">
        <v>22</v>
      </c>
      <c r="C1554" t="s">
        <v>22</v>
      </c>
      <c r="D1554" t="s">
        <v>37</v>
      </c>
      <c r="E1554" t="s">
        <v>27</v>
      </c>
      <c r="F1554" t="s">
        <v>45</v>
      </c>
      <c r="G1554">
        <v>197348.25</v>
      </c>
      <c r="H1554">
        <v>30667.43</v>
      </c>
      <c r="I1554">
        <v>649</v>
      </c>
      <c r="J1554">
        <v>32748.23</v>
      </c>
      <c r="K1554" t="s">
        <v>19</v>
      </c>
      <c r="L1554">
        <v>55</v>
      </c>
      <c r="M1554" s="1">
        <v>44870</v>
      </c>
      <c r="N1554" t="s">
        <v>20</v>
      </c>
      <c r="O1554" t="str" cm="1">
        <f t="array" ref="O1554">_xlfn.IFS(L1554&lt;=15, "Low Engagement", L1554&lt;=35, "Active", L1554&lt;=60, "Highly Active", L1554&gt;60, "Power User")</f>
        <v>Highly Active</v>
      </c>
      <c r="P1554" t="str" cm="1">
        <f t="array" ref="P1554">_xlfn.IFS(B1554&lt;=25,"Youth",B1554&lt;=35,"Young Adult",B1554&lt;=50,"Adult",B1554&lt;=70,"Senior")</f>
        <v>Youth</v>
      </c>
      <c r="Q1554" t="str" cm="1">
        <f t="array" ref="Q1554">_xlfn.IFS(G1554&lt;10000,"Low Value",G1554&lt;=50000,"Mid Value",G1554&lt;=150000,"High Value",G1554&gt;150000,"Premium")</f>
        <v>Premium</v>
      </c>
      <c r="R1554" t="str" cm="1">
        <f t="array" ref="R1554">_xlfn.IFS(I1554&lt;500,"High Risk",I1554&lt;650,"Medium Risk",I1554&lt;750,"Low Risk",I1554&gt;=750,"Very Low Risk")</f>
        <v>Medium Risk</v>
      </c>
    </row>
    <row r="1555" spans="1:18">
      <c r="A1555" t="s">
        <v>1587</v>
      </c>
      <c r="B1555">
        <v>50</v>
      </c>
      <c r="C1555" t="s">
        <v>15</v>
      </c>
      <c r="D1555" t="s">
        <v>37</v>
      </c>
      <c r="E1555" t="s">
        <v>27</v>
      </c>
      <c r="F1555" t="s">
        <v>18</v>
      </c>
      <c r="G1555">
        <v>14447.41</v>
      </c>
      <c r="H1555">
        <v>91918.74</v>
      </c>
      <c r="I1555">
        <v>383</v>
      </c>
      <c r="J1555">
        <v>18128.98</v>
      </c>
      <c r="K1555" t="s">
        <v>19</v>
      </c>
      <c r="L1555">
        <v>47</v>
      </c>
      <c r="M1555" s="1">
        <v>43243</v>
      </c>
      <c r="N1555" t="s">
        <v>35</v>
      </c>
      <c r="O1555" t="str" cm="1">
        <f t="array" ref="O1555">_xlfn.IFS(L1555&lt;=15, "Low Engagement", L1555&lt;=35, "Active", L1555&lt;=60, "Highly Active", L1555&gt;60, "Power User")</f>
        <v>Highly Active</v>
      </c>
      <c r="P1555" t="str" cm="1">
        <f t="array" ref="P1555">_xlfn.IFS(B1555&lt;=25,"Youth",B1555&lt;=35,"Young Adult",B1555&lt;=50,"Adult",B1555&lt;=70,"Senior")</f>
        <v>Adult</v>
      </c>
      <c r="Q1555" t="str" cm="1">
        <f t="array" ref="Q1555">_xlfn.IFS(G1555&lt;10000,"Low Value",G1555&lt;=50000,"Mid Value",G1555&lt;=150000,"High Value",G1555&gt;150000,"Premium")</f>
        <v>Mid Value</v>
      </c>
      <c r="R1555" t="str" cm="1">
        <f t="array" ref="R1555">_xlfn.IFS(I1555&lt;500,"High Risk",I1555&lt;650,"Medium Risk",I1555&lt;750,"Low Risk",I1555&gt;=750,"Very Low Risk")</f>
        <v>High Risk</v>
      </c>
    </row>
    <row r="1556" spans="1:18">
      <c r="A1556" t="s">
        <v>1588</v>
      </c>
      <c r="B1556">
        <v>53</v>
      </c>
      <c r="C1556" t="s">
        <v>15</v>
      </c>
      <c r="D1556" t="s">
        <v>16</v>
      </c>
      <c r="E1556" t="s">
        <v>17</v>
      </c>
      <c r="F1556" t="s">
        <v>18</v>
      </c>
      <c r="G1556">
        <v>24455.67</v>
      </c>
      <c r="H1556">
        <v>67209.91</v>
      </c>
      <c r="I1556">
        <v>832</v>
      </c>
      <c r="J1556">
        <v>177384.4</v>
      </c>
      <c r="K1556" t="s">
        <v>25</v>
      </c>
      <c r="L1556">
        <v>58</v>
      </c>
      <c r="M1556" s="1">
        <v>43666</v>
      </c>
      <c r="N1556" t="s">
        <v>20</v>
      </c>
      <c r="O1556" t="str" cm="1">
        <f t="array" ref="O1556">_xlfn.IFS(L1556&lt;=15, "Low Engagement", L1556&lt;=35, "Active", L1556&lt;=60, "Highly Active", L1556&gt;60, "Power User")</f>
        <v>Highly Active</v>
      </c>
      <c r="P1556" t="str" cm="1">
        <f t="array" ref="P1556">_xlfn.IFS(B1556&lt;=25,"Youth",B1556&lt;=35,"Young Adult",B1556&lt;=50,"Adult",B1556&lt;=70,"Senior")</f>
        <v>Senior</v>
      </c>
      <c r="Q1556" t="str" cm="1">
        <f t="array" ref="Q1556">_xlfn.IFS(G1556&lt;10000,"Low Value",G1556&lt;=50000,"Mid Value",G1556&lt;=150000,"High Value",G1556&gt;150000,"Premium")</f>
        <v>Mid Value</v>
      </c>
      <c r="R1556" t="str" cm="1">
        <f t="array" ref="R1556">_xlfn.IFS(I1556&lt;500,"High Risk",I1556&lt;650,"Medium Risk",I1556&lt;750,"Low Risk",I1556&gt;=750,"Very Low Risk")</f>
        <v>Very Low Risk</v>
      </c>
    </row>
    <row r="1557" spans="1:18">
      <c r="A1557" t="s">
        <v>1589</v>
      </c>
      <c r="B1557">
        <v>64</v>
      </c>
      <c r="C1557" t="s">
        <v>22</v>
      </c>
      <c r="D1557" t="s">
        <v>29</v>
      </c>
      <c r="E1557" t="s">
        <v>17</v>
      </c>
      <c r="F1557" t="s">
        <v>33</v>
      </c>
      <c r="G1557">
        <v>118664.01</v>
      </c>
      <c r="H1557">
        <v>232055.7</v>
      </c>
      <c r="I1557">
        <v>657</v>
      </c>
      <c r="J1557">
        <v>49782.45</v>
      </c>
      <c r="K1557" t="s">
        <v>38</v>
      </c>
      <c r="L1557">
        <v>7</v>
      </c>
      <c r="M1557" s="1">
        <v>44683</v>
      </c>
      <c r="N1557" t="s">
        <v>20</v>
      </c>
      <c r="O1557" t="str" cm="1">
        <f t="array" ref="O1557">_xlfn.IFS(L1557&lt;=15, "Low Engagement", L1557&lt;=35, "Active", L1557&lt;=60, "Highly Active", L1557&gt;60, "Power User")</f>
        <v>Low Engagement</v>
      </c>
      <c r="P1557" t="str" cm="1">
        <f t="array" ref="P1557">_xlfn.IFS(B1557&lt;=25,"Youth",B1557&lt;=35,"Young Adult",B1557&lt;=50,"Adult",B1557&lt;=70,"Senior")</f>
        <v>Senior</v>
      </c>
      <c r="Q1557" t="str" cm="1">
        <f t="array" ref="Q1557">_xlfn.IFS(G1557&lt;10000,"Low Value",G1557&lt;=50000,"Mid Value",G1557&lt;=150000,"High Value",G1557&gt;150000,"Premium")</f>
        <v>High Value</v>
      </c>
      <c r="R1557" t="str" cm="1">
        <f t="array" ref="R1557">_xlfn.IFS(I1557&lt;500,"High Risk",I1557&lt;650,"Medium Risk",I1557&lt;750,"Low Risk",I1557&gt;=750,"Very Low Risk")</f>
        <v>Low Risk</v>
      </c>
    </row>
    <row r="1558" spans="1:18">
      <c r="A1558" t="s">
        <v>1590</v>
      </c>
      <c r="B1558">
        <v>37</v>
      </c>
      <c r="C1558" t="s">
        <v>22</v>
      </c>
      <c r="D1558" t="s">
        <v>23</v>
      </c>
      <c r="E1558" t="s">
        <v>27</v>
      </c>
      <c r="F1558" t="s">
        <v>31</v>
      </c>
      <c r="G1558">
        <v>194439.42</v>
      </c>
      <c r="H1558">
        <v>38603.839999999997</v>
      </c>
      <c r="I1558">
        <v>677</v>
      </c>
      <c r="J1558">
        <v>46570.32</v>
      </c>
      <c r="K1558" t="s">
        <v>38</v>
      </c>
      <c r="L1558">
        <v>36</v>
      </c>
      <c r="M1558" s="1">
        <v>44718</v>
      </c>
      <c r="N1558" t="s">
        <v>20</v>
      </c>
      <c r="O1558" t="str" cm="1">
        <f t="array" ref="O1558">_xlfn.IFS(L1558&lt;=15, "Low Engagement", L1558&lt;=35, "Active", L1558&lt;=60, "Highly Active", L1558&gt;60, "Power User")</f>
        <v>Highly Active</v>
      </c>
      <c r="P1558" t="str" cm="1">
        <f t="array" ref="P1558">_xlfn.IFS(B1558&lt;=25,"Youth",B1558&lt;=35,"Young Adult",B1558&lt;=50,"Adult",B1558&lt;=70,"Senior")</f>
        <v>Adult</v>
      </c>
      <c r="Q1558" t="str" cm="1">
        <f t="array" ref="Q1558">_xlfn.IFS(G1558&lt;10000,"Low Value",G1558&lt;=50000,"Mid Value",G1558&lt;=150000,"High Value",G1558&gt;150000,"Premium")</f>
        <v>Premium</v>
      </c>
      <c r="R1558" t="str" cm="1">
        <f t="array" ref="R1558">_xlfn.IFS(I1558&lt;500,"High Risk",I1558&lt;650,"Medium Risk",I1558&lt;750,"Low Risk",I1558&gt;=750,"Very Low Risk")</f>
        <v>Low Risk</v>
      </c>
    </row>
    <row r="1559" spans="1:18">
      <c r="A1559" t="s">
        <v>1591</v>
      </c>
      <c r="B1559">
        <v>36</v>
      </c>
      <c r="C1559" t="s">
        <v>22</v>
      </c>
      <c r="D1559" t="s">
        <v>29</v>
      </c>
      <c r="E1559" t="s">
        <v>24</v>
      </c>
      <c r="F1559" t="s">
        <v>45</v>
      </c>
      <c r="G1559">
        <v>259877.13</v>
      </c>
      <c r="H1559">
        <v>11069.7</v>
      </c>
      <c r="I1559">
        <v>471</v>
      </c>
      <c r="J1559">
        <v>42568.959999999999</v>
      </c>
      <c r="K1559" t="s">
        <v>19</v>
      </c>
      <c r="L1559">
        <v>21</v>
      </c>
      <c r="M1559" s="1">
        <v>44850</v>
      </c>
      <c r="N1559" t="s">
        <v>20</v>
      </c>
      <c r="O1559" t="str" cm="1">
        <f t="array" ref="O1559">_xlfn.IFS(L1559&lt;=15, "Low Engagement", L1559&lt;=35, "Active", L1559&lt;=60, "Highly Active", L1559&gt;60, "Power User")</f>
        <v>Active</v>
      </c>
      <c r="P1559" t="str" cm="1">
        <f t="array" ref="P1559">_xlfn.IFS(B1559&lt;=25,"Youth",B1559&lt;=35,"Young Adult",B1559&lt;=50,"Adult",B1559&lt;=70,"Senior")</f>
        <v>Adult</v>
      </c>
      <c r="Q1559" t="str" cm="1">
        <f t="array" ref="Q1559">_xlfn.IFS(G1559&lt;10000,"Low Value",G1559&lt;=50000,"Mid Value",G1559&lt;=150000,"High Value",G1559&gt;150000,"Premium")</f>
        <v>Premium</v>
      </c>
      <c r="R1559" t="str" cm="1">
        <f t="array" ref="R1559">_xlfn.IFS(I1559&lt;500,"High Risk",I1559&lt;650,"Medium Risk",I1559&lt;750,"Low Risk",I1559&gt;=750,"Very Low Risk")</f>
        <v>High Risk</v>
      </c>
    </row>
    <row r="1560" spans="1:18">
      <c r="A1560" t="s">
        <v>1592</v>
      </c>
      <c r="B1560">
        <v>52</v>
      </c>
      <c r="C1560" t="s">
        <v>22</v>
      </c>
      <c r="D1560" t="s">
        <v>37</v>
      </c>
      <c r="E1560" t="s">
        <v>27</v>
      </c>
      <c r="F1560" t="s">
        <v>18</v>
      </c>
      <c r="G1560">
        <v>31229.97</v>
      </c>
      <c r="H1560">
        <v>80137.440000000002</v>
      </c>
      <c r="I1560">
        <v>324</v>
      </c>
      <c r="J1560">
        <v>23264.59</v>
      </c>
      <c r="K1560" t="s">
        <v>19</v>
      </c>
      <c r="L1560">
        <v>50</v>
      </c>
      <c r="M1560" s="1">
        <v>43950</v>
      </c>
      <c r="N1560" t="s">
        <v>35</v>
      </c>
      <c r="O1560" t="str" cm="1">
        <f t="array" ref="O1560">_xlfn.IFS(L1560&lt;=15, "Low Engagement", L1560&lt;=35, "Active", L1560&lt;=60, "Highly Active", L1560&gt;60, "Power User")</f>
        <v>Highly Active</v>
      </c>
      <c r="P1560" t="str" cm="1">
        <f t="array" ref="P1560">_xlfn.IFS(B1560&lt;=25,"Youth",B1560&lt;=35,"Young Adult",B1560&lt;=50,"Adult",B1560&lt;=70,"Senior")</f>
        <v>Senior</v>
      </c>
      <c r="Q1560" t="str" cm="1">
        <f t="array" ref="Q1560">_xlfn.IFS(G1560&lt;10000,"Low Value",G1560&lt;=50000,"Mid Value",G1560&lt;=150000,"High Value",G1560&gt;150000,"Premium")</f>
        <v>Mid Value</v>
      </c>
      <c r="R1560" t="str" cm="1">
        <f t="array" ref="R1560">_xlfn.IFS(I1560&lt;500,"High Risk",I1560&lt;650,"Medium Risk",I1560&lt;750,"Low Risk",I1560&gt;=750,"Very Low Risk")</f>
        <v>High Risk</v>
      </c>
    </row>
    <row r="1561" spans="1:18">
      <c r="A1561" t="s">
        <v>1593</v>
      </c>
      <c r="B1561">
        <v>69</v>
      </c>
      <c r="C1561" t="s">
        <v>22</v>
      </c>
      <c r="D1561" t="s">
        <v>23</v>
      </c>
      <c r="E1561" t="s">
        <v>27</v>
      </c>
      <c r="F1561" t="s">
        <v>31</v>
      </c>
      <c r="G1561">
        <v>88692.160000000003</v>
      </c>
      <c r="H1561">
        <v>52723.94</v>
      </c>
      <c r="I1561">
        <v>692</v>
      </c>
      <c r="J1561">
        <v>98323.69</v>
      </c>
      <c r="K1561" t="s">
        <v>19</v>
      </c>
      <c r="L1561">
        <v>40</v>
      </c>
      <c r="M1561" s="1">
        <v>43797</v>
      </c>
      <c r="N1561" t="s">
        <v>20</v>
      </c>
      <c r="O1561" t="str" cm="1">
        <f t="array" ref="O1561">_xlfn.IFS(L1561&lt;=15, "Low Engagement", L1561&lt;=35, "Active", L1561&lt;=60, "Highly Active", L1561&gt;60, "Power User")</f>
        <v>Highly Active</v>
      </c>
      <c r="P1561" t="str" cm="1">
        <f t="array" ref="P1561">_xlfn.IFS(B1561&lt;=25,"Youth",B1561&lt;=35,"Young Adult",B1561&lt;=50,"Adult",B1561&lt;=70,"Senior")</f>
        <v>Senior</v>
      </c>
      <c r="Q1561" t="str" cm="1">
        <f t="array" ref="Q1561">_xlfn.IFS(G1561&lt;10000,"Low Value",G1561&lt;=50000,"Mid Value",G1561&lt;=150000,"High Value",G1561&gt;150000,"Premium")</f>
        <v>High Value</v>
      </c>
      <c r="R1561" t="str" cm="1">
        <f t="array" ref="R1561">_xlfn.IFS(I1561&lt;500,"High Risk",I1561&lt;650,"Medium Risk",I1561&lt;750,"Low Risk",I1561&gt;=750,"Very Low Risk")</f>
        <v>Low Risk</v>
      </c>
    </row>
    <row r="1562" spans="1:18">
      <c r="A1562" t="s">
        <v>1594</v>
      </c>
      <c r="B1562">
        <v>60</v>
      </c>
      <c r="C1562" t="s">
        <v>22</v>
      </c>
      <c r="D1562" t="s">
        <v>37</v>
      </c>
      <c r="E1562" t="s">
        <v>27</v>
      </c>
      <c r="F1562" t="s">
        <v>33</v>
      </c>
      <c r="G1562">
        <v>52673.84</v>
      </c>
      <c r="H1562">
        <v>161209.1</v>
      </c>
      <c r="I1562">
        <v>402</v>
      </c>
      <c r="J1562">
        <v>13846.41</v>
      </c>
      <c r="K1562" t="s">
        <v>19</v>
      </c>
      <c r="L1562">
        <v>12</v>
      </c>
      <c r="M1562" s="1">
        <v>45014</v>
      </c>
      <c r="N1562" t="s">
        <v>20</v>
      </c>
      <c r="O1562" t="str" cm="1">
        <f t="array" ref="O1562">_xlfn.IFS(L1562&lt;=15, "Low Engagement", L1562&lt;=35, "Active", L1562&lt;=60, "Highly Active", L1562&gt;60, "Power User")</f>
        <v>Low Engagement</v>
      </c>
      <c r="P1562" t="str" cm="1">
        <f t="array" ref="P1562">_xlfn.IFS(B1562&lt;=25,"Youth",B1562&lt;=35,"Young Adult",B1562&lt;=50,"Adult",B1562&lt;=70,"Senior")</f>
        <v>Senior</v>
      </c>
      <c r="Q1562" t="str" cm="1">
        <f t="array" ref="Q1562">_xlfn.IFS(G1562&lt;10000,"Low Value",G1562&lt;=50000,"Mid Value",G1562&lt;=150000,"High Value",G1562&gt;150000,"Premium")</f>
        <v>High Value</v>
      </c>
      <c r="R1562" t="str" cm="1">
        <f t="array" ref="R1562">_xlfn.IFS(I1562&lt;500,"High Risk",I1562&lt;650,"Medium Risk",I1562&lt;750,"Low Risk",I1562&gt;=750,"Very Low Risk")</f>
        <v>High Risk</v>
      </c>
    </row>
    <row r="1563" spans="1:18">
      <c r="A1563" t="s">
        <v>1595</v>
      </c>
      <c r="B1563">
        <v>34</v>
      </c>
      <c r="C1563" t="s">
        <v>15</v>
      </c>
      <c r="D1563" t="s">
        <v>23</v>
      </c>
      <c r="E1563" t="s">
        <v>27</v>
      </c>
      <c r="F1563" t="s">
        <v>18</v>
      </c>
      <c r="G1563">
        <v>26392.26</v>
      </c>
      <c r="H1563">
        <v>66960.86</v>
      </c>
      <c r="I1563">
        <v>535</v>
      </c>
      <c r="J1563">
        <v>12626.22</v>
      </c>
      <c r="K1563" t="s">
        <v>25</v>
      </c>
      <c r="L1563">
        <v>15</v>
      </c>
      <c r="M1563" s="1">
        <v>44714</v>
      </c>
      <c r="N1563" t="s">
        <v>20</v>
      </c>
      <c r="O1563" t="str" cm="1">
        <f t="array" ref="O1563">_xlfn.IFS(L1563&lt;=15, "Low Engagement", L1563&lt;=35, "Active", L1563&lt;=60, "Highly Active", L1563&gt;60, "Power User")</f>
        <v>Low Engagement</v>
      </c>
      <c r="P1563" t="str" cm="1">
        <f t="array" ref="P1563">_xlfn.IFS(B1563&lt;=25,"Youth",B1563&lt;=35,"Young Adult",B1563&lt;=50,"Adult",B1563&lt;=70,"Senior")</f>
        <v>Young Adult</v>
      </c>
      <c r="Q1563" t="str" cm="1">
        <f t="array" ref="Q1563">_xlfn.IFS(G1563&lt;10000,"Low Value",G1563&lt;=50000,"Mid Value",G1563&lt;=150000,"High Value",G1563&gt;150000,"Premium")</f>
        <v>Mid Value</v>
      </c>
      <c r="R1563" t="str" cm="1">
        <f t="array" ref="R1563">_xlfn.IFS(I1563&lt;500,"High Risk",I1563&lt;650,"Medium Risk",I1563&lt;750,"Low Risk",I1563&gt;=750,"Very Low Risk")</f>
        <v>Medium Risk</v>
      </c>
    </row>
    <row r="1564" spans="1:18">
      <c r="A1564" t="s">
        <v>1596</v>
      </c>
      <c r="B1564">
        <v>62</v>
      </c>
      <c r="C1564" t="s">
        <v>15</v>
      </c>
      <c r="D1564" t="s">
        <v>23</v>
      </c>
      <c r="E1564" t="s">
        <v>27</v>
      </c>
      <c r="F1564" t="s">
        <v>31</v>
      </c>
      <c r="G1564">
        <v>120781.4</v>
      </c>
      <c r="H1564">
        <v>68024.789999999994</v>
      </c>
      <c r="I1564">
        <v>709</v>
      </c>
      <c r="J1564">
        <v>240373.58</v>
      </c>
      <c r="K1564" t="s">
        <v>38</v>
      </c>
      <c r="L1564">
        <v>15</v>
      </c>
      <c r="M1564" s="1">
        <v>44140</v>
      </c>
      <c r="N1564" t="s">
        <v>20</v>
      </c>
      <c r="O1564" t="str" cm="1">
        <f t="array" ref="O1564">_xlfn.IFS(L1564&lt;=15, "Low Engagement", L1564&lt;=35, "Active", L1564&lt;=60, "Highly Active", L1564&gt;60, "Power User")</f>
        <v>Low Engagement</v>
      </c>
      <c r="P1564" t="str" cm="1">
        <f t="array" ref="P1564">_xlfn.IFS(B1564&lt;=25,"Youth",B1564&lt;=35,"Young Adult",B1564&lt;=50,"Adult",B1564&lt;=70,"Senior")</f>
        <v>Senior</v>
      </c>
      <c r="Q1564" t="str" cm="1">
        <f t="array" ref="Q1564">_xlfn.IFS(G1564&lt;10000,"Low Value",G1564&lt;=50000,"Mid Value",G1564&lt;=150000,"High Value",G1564&gt;150000,"Premium")</f>
        <v>High Value</v>
      </c>
      <c r="R1564" t="str" cm="1">
        <f t="array" ref="R1564">_xlfn.IFS(I1564&lt;500,"High Risk",I1564&lt;650,"Medium Risk",I1564&lt;750,"Low Risk",I1564&gt;=750,"Very Low Risk")</f>
        <v>Low Risk</v>
      </c>
    </row>
    <row r="1565" spans="1:18">
      <c r="A1565" t="s">
        <v>1597</v>
      </c>
      <c r="B1565">
        <v>60</v>
      </c>
      <c r="C1565" t="s">
        <v>22</v>
      </c>
      <c r="D1565" t="s">
        <v>23</v>
      </c>
      <c r="E1565" t="s">
        <v>17</v>
      </c>
      <c r="F1565" t="s">
        <v>33</v>
      </c>
      <c r="G1565">
        <v>12203.04</v>
      </c>
      <c r="H1565">
        <v>97021.5</v>
      </c>
      <c r="I1565">
        <v>848</v>
      </c>
      <c r="J1565">
        <v>299050.17</v>
      </c>
      <c r="K1565" t="s">
        <v>38</v>
      </c>
      <c r="L1565">
        <v>17</v>
      </c>
      <c r="M1565" s="1">
        <v>43648</v>
      </c>
      <c r="N1565" t="s">
        <v>20</v>
      </c>
      <c r="O1565" t="str" cm="1">
        <f t="array" ref="O1565">_xlfn.IFS(L1565&lt;=15, "Low Engagement", L1565&lt;=35, "Active", L1565&lt;=60, "Highly Active", L1565&gt;60, "Power User")</f>
        <v>Active</v>
      </c>
      <c r="P1565" t="str" cm="1">
        <f t="array" ref="P1565">_xlfn.IFS(B1565&lt;=25,"Youth",B1565&lt;=35,"Young Adult",B1565&lt;=50,"Adult",B1565&lt;=70,"Senior")</f>
        <v>Senior</v>
      </c>
      <c r="Q1565" t="str" cm="1">
        <f t="array" ref="Q1565">_xlfn.IFS(G1565&lt;10000,"Low Value",G1565&lt;=50000,"Mid Value",G1565&lt;=150000,"High Value",G1565&gt;150000,"Premium")</f>
        <v>Mid Value</v>
      </c>
      <c r="R1565" t="str" cm="1">
        <f t="array" ref="R1565">_xlfn.IFS(I1565&lt;500,"High Risk",I1565&lt;650,"Medium Risk",I1565&lt;750,"Low Risk",I1565&gt;=750,"Very Low Risk")</f>
        <v>Very Low Risk</v>
      </c>
    </row>
    <row r="1566" spans="1:18">
      <c r="A1566" t="s">
        <v>1598</v>
      </c>
      <c r="B1566">
        <v>51</v>
      </c>
      <c r="C1566" t="s">
        <v>15</v>
      </c>
      <c r="D1566" t="s">
        <v>23</v>
      </c>
      <c r="E1566" t="s">
        <v>17</v>
      </c>
      <c r="F1566" t="s">
        <v>18</v>
      </c>
      <c r="G1566">
        <v>26695.67</v>
      </c>
      <c r="H1566">
        <v>184294.69</v>
      </c>
      <c r="I1566">
        <v>631</v>
      </c>
      <c r="J1566">
        <v>199657.59</v>
      </c>
      <c r="K1566" t="s">
        <v>19</v>
      </c>
      <c r="L1566">
        <v>34</v>
      </c>
      <c r="M1566" s="1">
        <v>44781</v>
      </c>
      <c r="N1566" t="s">
        <v>20</v>
      </c>
      <c r="O1566" t="str" cm="1">
        <f t="array" ref="O1566">_xlfn.IFS(L1566&lt;=15, "Low Engagement", L1566&lt;=35, "Active", L1566&lt;=60, "Highly Active", L1566&gt;60, "Power User")</f>
        <v>Active</v>
      </c>
      <c r="P1566" t="str" cm="1">
        <f t="array" ref="P1566">_xlfn.IFS(B1566&lt;=25,"Youth",B1566&lt;=35,"Young Adult",B1566&lt;=50,"Adult",B1566&lt;=70,"Senior")</f>
        <v>Senior</v>
      </c>
      <c r="Q1566" t="str" cm="1">
        <f t="array" ref="Q1566">_xlfn.IFS(G1566&lt;10000,"Low Value",G1566&lt;=50000,"Mid Value",G1566&lt;=150000,"High Value",G1566&gt;150000,"Premium")</f>
        <v>Mid Value</v>
      </c>
      <c r="R1566" t="str" cm="1">
        <f t="array" ref="R1566">_xlfn.IFS(I1566&lt;500,"High Risk",I1566&lt;650,"Medium Risk",I1566&lt;750,"Low Risk",I1566&gt;=750,"Very Low Risk")</f>
        <v>Medium Risk</v>
      </c>
    </row>
    <row r="1567" spans="1:18">
      <c r="A1567" t="s">
        <v>1599</v>
      </c>
      <c r="B1567">
        <v>26</v>
      </c>
      <c r="C1567" t="s">
        <v>22</v>
      </c>
      <c r="D1567" t="s">
        <v>29</v>
      </c>
      <c r="E1567" t="s">
        <v>47</v>
      </c>
      <c r="F1567" t="s">
        <v>31</v>
      </c>
      <c r="G1567">
        <v>133969.51</v>
      </c>
      <c r="H1567">
        <v>21491.65</v>
      </c>
      <c r="I1567">
        <v>831</v>
      </c>
      <c r="J1567">
        <v>482785.42</v>
      </c>
      <c r="K1567" t="s">
        <v>25</v>
      </c>
      <c r="L1567">
        <v>44</v>
      </c>
      <c r="M1567" s="1">
        <v>43106</v>
      </c>
      <c r="N1567" t="s">
        <v>20</v>
      </c>
      <c r="O1567" t="str" cm="1">
        <f t="array" ref="O1567">_xlfn.IFS(L1567&lt;=15, "Low Engagement", L1567&lt;=35, "Active", L1567&lt;=60, "Highly Active", L1567&gt;60, "Power User")</f>
        <v>Highly Active</v>
      </c>
      <c r="P1567" t="str" cm="1">
        <f t="array" ref="P1567">_xlfn.IFS(B1567&lt;=25,"Youth",B1567&lt;=35,"Young Adult",B1567&lt;=50,"Adult",B1567&lt;=70,"Senior")</f>
        <v>Young Adult</v>
      </c>
      <c r="Q1567" t="str" cm="1">
        <f t="array" ref="Q1567">_xlfn.IFS(G1567&lt;10000,"Low Value",G1567&lt;=50000,"Mid Value",G1567&lt;=150000,"High Value",G1567&gt;150000,"Premium")</f>
        <v>High Value</v>
      </c>
      <c r="R1567" t="str" cm="1">
        <f t="array" ref="R1567">_xlfn.IFS(I1567&lt;500,"High Risk",I1567&lt;650,"Medium Risk",I1567&lt;750,"Low Risk",I1567&gt;=750,"Very Low Risk")</f>
        <v>Very Low Risk</v>
      </c>
    </row>
    <row r="1568" spans="1:18">
      <c r="A1568" t="s">
        <v>1600</v>
      </c>
      <c r="B1568">
        <v>43</v>
      </c>
      <c r="C1568" t="s">
        <v>15</v>
      </c>
      <c r="D1568" t="s">
        <v>23</v>
      </c>
      <c r="E1568" t="s">
        <v>27</v>
      </c>
      <c r="F1568" t="s">
        <v>31</v>
      </c>
      <c r="G1568">
        <v>11252.23</v>
      </c>
      <c r="H1568">
        <v>32992.43</v>
      </c>
      <c r="I1568">
        <v>328</v>
      </c>
      <c r="J1568">
        <v>40685.56</v>
      </c>
      <c r="K1568" t="s">
        <v>19</v>
      </c>
      <c r="L1568">
        <v>35</v>
      </c>
      <c r="M1568" s="1">
        <v>43680</v>
      </c>
      <c r="N1568" t="s">
        <v>35</v>
      </c>
      <c r="O1568" t="str" cm="1">
        <f t="array" ref="O1568">_xlfn.IFS(L1568&lt;=15, "Low Engagement", L1568&lt;=35, "Active", L1568&lt;=60, "Highly Active", L1568&gt;60, "Power User")</f>
        <v>Active</v>
      </c>
      <c r="P1568" t="str" cm="1">
        <f t="array" ref="P1568">_xlfn.IFS(B1568&lt;=25,"Youth",B1568&lt;=35,"Young Adult",B1568&lt;=50,"Adult",B1568&lt;=70,"Senior")</f>
        <v>Adult</v>
      </c>
      <c r="Q1568" t="str" cm="1">
        <f t="array" ref="Q1568">_xlfn.IFS(G1568&lt;10000,"Low Value",G1568&lt;=50000,"Mid Value",G1568&lt;=150000,"High Value",G1568&gt;150000,"Premium")</f>
        <v>Mid Value</v>
      </c>
      <c r="R1568" t="str" cm="1">
        <f t="array" ref="R1568">_xlfn.IFS(I1568&lt;500,"High Risk",I1568&lt;650,"Medium Risk",I1568&lt;750,"Low Risk",I1568&gt;=750,"Very Low Risk")</f>
        <v>High Risk</v>
      </c>
    </row>
    <row r="1569" spans="1:18">
      <c r="A1569" t="s">
        <v>1601</v>
      </c>
      <c r="B1569">
        <v>19</v>
      </c>
      <c r="C1569" t="s">
        <v>15</v>
      </c>
      <c r="D1569" t="s">
        <v>41</v>
      </c>
      <c r="E1569" t="s">
        <v>27</v>
      </c>
      <c r="F1569" t="s">
        <v>31</v>
      </c>
      <c r="G1569">
        <v>21224.35</v>
      </c>
      <c r="H1569">
        <v>71117.84</v>
      </c>
      <c r="I1569">
        <v>842</v>
      </c>
      <c r="J1569">
        <v>451562.1</v>
      </c>
      <c r="K1569" t="s">
        <v>38</v>
      </c>
      <c r="L1569">
        <v>39</v>
      </c>
      <c r="M1569" s="1">
        <v>44587</v>
      </c>
      <c r="N1569" t="s">
        <v>35</v>
      </c>
      <c r="O1569" t="str" cm="1">
        <f t="array" ref="O1569">_xlfn.IFS(L1569&lt;=15, "Low Engagement", L1569&lt;=35, "Active", L1569&lt;=60, "Highly Active", L1569&gt;60, "Power User")</f>
        <v>Highly Active</v>
      </c>
      <c r="P1569" t="str" cm="1">
        <f t="array" ref="P1569">_xlfn.IFS(B1569&lt;=25,"Youth",B1569&lt;=35,"Young Adult",B1569&lt;=50,"Adult",B1569&lt;=70,"Senior")</f>
        <v>Youth</v>
      </c>
      <c r="Q1569" t="str" cm="1">
        <f t="array" ref="Q1569">_xlfn.IFS(G1569&lt;10000,"Low Value",G1569&lt;=50000,"Mid Value",G1569&lt;=150000,"High Value",G1569&gt;150000,"Premium")</f>
        <v>Mid Value</v>
      </c>
      <c r="R1569" t="str" cm="1">
        <f t="array" ref="R1569">_xlfn.IFS(I1569&lt;500,"High Risk",I1569&lt;650,"Medium Risk",I1569&lt;750,"Low Risk",I1569&gt;=750,"Very Low Risk")</f>
        <v>Very Low Risk</v>
      </c>
    </row>
    <row r="1570" spans="1:18">
      <c r="A1570" t="s">
        <v>1602</v>
      </c>
      <c r="B1570">
        <v>26</v>
      </c>
      <c r="C1570" t="s">
        <v>15</v>
      </c>
      <c r="D1570" t="s">
        <v>29</v>
      </c>
      <c r="E1570" t="s">
        <v>27</v>
      </c>
      <c r="F1570" t="s">
        <v>31</v>
      </c>
      <c r="G1570">
        <v>62212.25</v>
      </c>
      <c r="H1570">
        <v>103265.04</v>
      </c>
      <c r="I1570">
        <v>318</v>
      </c>
      <c r="J1570">
        <v>40314.97</v>
      </c>
      <c r="K1570" t="s">
        <v>19</v>
      </c>
      <c r="L1570">
        <v>38</v>
      </c>
      <c r="M1570" s="1">
        <v>43712</v>
      </c>
      <c r="N1570" t="s">
        <v>20</v>
      </c>
      <c r="O1570" t="str" cm="1">
        <f t="array" ref="O1570">_xlfn.IFS(L1570&lt;=15, "Low Engagement", L1570&lt;=35, "Active", L1570&lt;=60, "Highly Active", L1570&gt;60, "Power User")</f>
        <v>Highly Active</v>
      </c>
      <c r="P1570" t="str" cm="1">
        <f t="array" ref="P1570">_xlfn.IFS(B1570&lt;=25,"Youth",B1570&lt;=35,"Young Adult",B1570&lt;=50,"Adult",B1570&lt;=70,"Senior")</f>
        <v>Young Adult</v>
      </c>
      <c r="Q1570" t="str" cm="1">
        <f t="array" ref="Q1570">_xlfn.IFS(G1570&lt;10000,"Low Value",G1570&lt;=50000,"Mid Value",G1570&lt;=150000,"High Value",G1570&gt;150000,"Premium")</f>
        <v>High Value</v>
      </c>
      <c r="R1570" t="str" cm="1">
        <f t="array" ref="R1570">_xlfn.IFS(I1570&lt;500,"High Risk",I1570&lt;650,"Medium Risk",I1570&lt;750,"Low Risk",I1570&gt;=750,"Very Low Risk")</f>
        <v>High Risk</v>
      </c>
    </row>
    <row r="1571" spans="1:18">
      <c r="A1571" t="s">
        <v>1603</v>
      </c>
      <c r="B1571">
        <v>26</v>
      </c>
      <c r="C1571" t="s">
        <v>22</v>
      </c>
      <c r="D1571" t="s">
        <v>23</v>
      </c>
      <c r="E1571" t="s">
        <v>27</v>
      </c>
      <c r="F1571" t="s">
        <v>31</v>
      </c>
      <c r="G1571">
        <v>176171.94</v>
      </c>
      <c r="H1571">
        <v>86436.08</v>
      </c>
      <c r="I1571">
        <v>447</v>
      </c>
      <c r="J1571">
        <v>37067.269999999997</v>
      </c>
      <c r="K1571" t="s">
        <v>19</v>
      </c>
      <c r="L1571">
        <v>14</v>
      </c>
      <c r="M1571" s="1">
        <v>44816</v>
      </c>
      <c r="N1571" t="s">
        <v>20</v>
      </c>
      <c r="O1571" t="str" cm="1">
        <f t="array" ref="O1571">_xlfn.IFS(L1571&lt;=15, "Low Engagement", L1571&lt;=35, "Active", L1571&lt;=60, "Highly Active", L1571&gt;60, "Power User")</f>
        <v>Low Engagement</v>
      </c>
      <c r="P1571" t="str" cm="1">
        <f t="array" ref="P1571">_xlfn.IFS(B1571&lt;=25,"Youth",B1571&lt;=35,"Young Adult",B1571&lt;=50,"Adult",B1571&lt;=70,"Senior")</f>
        <v>Young Adult</v>
      </c>
      <c r="Q1571" t="str" cm="1">
        <f t="array" ref="Q1571">_xlfn.IFS(G1571&lt;10000,"Low Value",G1571&lt;=50000,"Mid Value",G1571&lt;=150000,"High Value",G1571&gt;150000,"Premium")</f>
        <v>Premium</v>
      </c>
      <c r="R1571" t="str" cm="1">
        <f t="array" ref="R1571">_xlfn.IFS(I1571&lt;500,"High Risk",I1571&lt;650,"Medium Risk",I1571&lt;750,"Low Risk",I1571&gt;=750,"Very Low Risk")</f>
        <v>High Risk</v>
      </c>
    </row>
    <row r="1572" spans="1:18">
      <c r="A1572" t="s">
        <v>1604</v>
      </c>
      <c r="B1572">
        <v>57</v>
      </c>
      <c r="C1572" t="s">
        <v>15</v>
      </c>
      <c r="D1572" t="s">
        <v>16</v>
      </c>
      <c r="E1572" t="s">
        <v>17</v>
      </c>
      <c r="F1572" t="s">
        <v>31</v>
      </c>
      <c r="G1572">
        <v>154152.79999999999</v>
      </c>
      <c r="H1572">
        <v>267567.78000000003</v>
      </c>
      <c r="I1572">
        <v>770</v>
      </c>
      <c r="J1572">
        <v>79605.61</v>
      </c>
      <c r="K1572" t="s">
        <v>25</v>
      </c>
      <c r="L1572">
        <v>55</v>
      </c>
      <c r="M1572" s="1">
        <v>44303</v>
      </c>
      <c r="N1572" t="s">
        <v>20</v>
      </c>
      <c r="O1572" t="str" cm="1">
        <f t="array" ref="O1572">_xlfn.IFS(L1572&lt;=15, "Low Engagement", L1572&lt;=35, "Active", L1572&lt;=60, "Highly Active", L1572&gt;60, "Power User")</f>
        <v>Highly Active</v>
      </c>
      <c r="P1572" t="str" cm="1">
        <f t="array" ref="P1572">_xlfn.IFS(B1572&lt;=25,"Youth",B1572&lt;=35,"Young Adult",B1572&lt;=50,"Adult",B1572&lt;=70,"Senior")</f>
        <v>Senior</v>
      </c>
      <c r="Q1572" t="str" cm="1">
        <f t="array" ref="Q1572">_xlfn.IFS(G1572&lt;10000,"Low Value",G1572&lt;=50000,"Mid Value",G1572&lt;=150000,"High Value",G1572&gt;150000,"Premium")</f>
        <v>Premium</v>
      </c>
      <c r="R1572" t="str" cm="1">
        <f t="array" ref="R1572">_xlfn.IFS(I1572&lt;500,"High Risk",I1572&lt;650,"Medium Risk",I1572&lt;750,"Low Risk",I1572&gt;=750,"Very Low Risk")</f>
        <v>Very Low Risk</v>
      </c>
    </row>
    <row r="1573" spans="1:18">
      <c r="A1573" t="s">
        <v>1605</v>
      </c>
      <c r="B1573">
        <v>34</v>
      </c>
      <c r="C1573" t="s">
        <v>22</v>
      </c>
      <c r="D1573" t="s">
        <v>37</v>
      </c>
      <c r="E1573" t="s">
        <v>17</v>
      </c>
      <c r="F1573" t="s">
        <v>31</v>
      </c>
      <c r="G1573">
        <v>9320.5400000000009</v>
      </c>
      <c r="H1573">
        <v>240558.44</v>
      </c>
      <c r="I1573">
        <v>790</v>
      </c>
      <c r="J1573">
        <v>478734.29</v>
      </c>
      <c r="K1573" t="s">
        <v>38</v>
      </c>
      <c r="L1573">
        <v>59</v>
      </c>
      <c r="M1573" s="1">
        <v>44288</v>
      </c>
      <c r="N1573" t="s">
        <v>20</v>
      </c>
      <c r="O1573" t="str" cm="1">
        <f t="array" ref="O1573">_xlfn.IFS(L1573&lt;=15, "Low Engagement", L1573&lt;=35, "Active", L1573&lt;=60, "Highly Active", L1573&gt;60, "Power User")</f>
        <v>Highly Active</v>
      </c>
      <c r="P1573" t="str" cm="1">
        <f t="array" ref="P1573">_xlfn.IFS(B1573&lt;=25,"Youth",B1573&lt;=35,"Young Adult",B1573&lt;=50,"Adult",B1573&lt;=70,"Senior")</f>
        <v>Young Adult</v>
      </c>
      <c r="Q1573" t="str" cm="1">
        <f t="array" ref="Q1573">_xlfn.IFS(G1573&lt;10000,"Low Value",G1573&lt;=50000,"Mid Value",G1573&lt;=150000,"High Value",G1573&gt;150000,"Premium")</f>
        <v>Low Value</v>
      </c>
      <c r="R1573" t="str" cm="1">
        <f t="array" ref="R1573">_xlfn.IFS(I1573&lt;500,"High Risk",I1573&lt;650,"Medium Risk",I1573&lt;750,"Low Risk",I1573&gt;=750,"Very Low Risk")</f>
        <v>Very Low Risk</v>
      </c>
    </row>
    <row r="1574" spans="1:18">
      <c r="A1574" t="s">
        <v>1606</v>
      </c>
      <c r="B1574">
        <v>18</v>
      </c>
      <c r="C1574" t="s">
        <v>15</v>
      </c>
      <c r="D1574" t="s">
        <v>16</v>
      </c>
      <c r="E1574" t="s">
        <v>24</v>
      </c>
      <c r="F1574" t="s">
        <v>45</v>
      </c>
      <c r="G1574">
        <v>275770.77</v>
      </c>
      <c r="H1574">
        <v>12517.8</v>
      </c>
      <c r="I1574">
        <v>582</v>
      </c>
      <c r="J1574">
        <v>38862.15</v>
      </c>
      <c r="K1574" t="s">
        <v>38</v>
      </c>
      <c r="L1574">
        <v>5</v>
      </c>
      <c r="M1574" s="1">
        <v>44452</v>
      </c>
      <c r="N1574" t="s">
        <v>20</v>
      </c>
      <c r="O1574" t="str" cm="1">
        <f t="array" ref="O1574">_xlfn.IFS(L1574&lt;=15, "Low Engagement", L1574&lt;=35, "Active", L1574&lt;=60, "Highly Active", L1574&gt;60, "Power User")</f>
        <v>Low Engagement</v>
      </c>
      <c r="P1574" t="str" cm="1">
        <f t="array" ref="P1574">_xlfn.IFS(B1574&lt;=25,"Youth",B1574&lt;=35,"Young Adult",B1574&lt;=50,"Adult",B1574&lt;=70,"Senior")</f>
        <v>Youth</v>
      </c>
      <c r="Q1574" t="str" cm="1">
        <f t="array" ref="Q1574">_xlfn.IFS(G1574&lt;10000,"Low Value",G1574&lt;=50000,"Mid Value",G1574&lt;=150000,"High Value",G1574&gt;150000,"Premium")</f>
        <v>Premium</v>
      </c>
      <c r="R1574" t="str" cm="1">
        <f t="array" ref="R1574">_xlfn.IFS(I1574&lt;500,"High Risk",I1574&lt;650,"Medium Risk",I1574&lt;750,"Low Risk",I1574&gt;=750,"Very Low Risk")</f>
        <v>Medium Risk</v>
      </c>
    </row>
    <row r="1575" spans="1:18">
      <c r="A1575" t="s">
        <v>1607</v>
      </c>
      <c r="B1575">
        <v>42</v>
      </c>
      <c r="C1575" t="s">
        <v>15</v>
      </c>
      <c r="D1575" t="s">
        <v>23</v>
      </c>
      <c r="E1575" t="s">
        <v>27</v>
      </c>
      <c r="F1575" t="s">
        <v>18</v>
      </c>
      <c r="G1575">
        <v>28194.06</v>
      </c>
      <c r="H1575">
        <v>87467.21</v>
      </c>
      <c r="I1575">
        <v>412</v>
      </c>
      <c r="J1575">
        <v>31218.01</v>
      </c>
      <c r="K1575" t="s">
        <v>19</v>
      </c>
      <c r="L1575">
        <v>30</v>
      </c>
      <c r="M1575" s="1">
        <v>44103</v>
      </c>
      <c r="N1575" t="s">
        <v>20</v>
      </c>
      <c r="O1575" t="str" cm="1">
        <f t="array" ref="O1575">_xlfn.IFS(L1575&lt;=15, "Low Engagement", L1575&lt;=35, "Active", L1575&lt;=60, "Highly Active", L1575&gt;60, "Power User")</f>
        <v>Active</v>
      </c>
      <c r="P1575" t="str" cm="1">
        <f t="array" ref="P1575">_xlfn.IFS(B1575&lt;=25,"Youth",B1575&lt;=35,"Young Adult",B1575&lt;=50,"Adult",B1575&lt;=70,"Senior")</f>
        <v>Adult</v>
      </c>
      <c r="Q1575" t="str" cm="1">
        <f t="array" ref="Q1575">_xlfn.IFS(G1575&lt;10000,"Low Value",G1575&lt;=50000,"Mid Value",G1575&lt;=150000,"High Value",G1575&gt;150000,"Premium")</f>
        <v>Mid Value</v>
      </c>
      <c r="R1575" t="str" cm="1">
        <f t="array" ref="R1575">_xlfn.IFS(I1575&lt;500,"High Risk",I1575&lt;650,"Medium Risk",I1575&lt;750,"Low Risk",I1575&gt;=750,"Very Low Risk")</f>
        <v>High Risk</v>
      </c>
    </row>
    <row r="1576" spans="1:18">
      <c r="A1576" t="s">
        <v>1608</v>
      </c>
      <c r="B1576">
        <v>60</v>
      </c>
      <c r="C1576" t="s">
        <v>15</v>
      </c>
      <c r="D1576" t="s">
        <v>37</v>
      </c>
      <c r="E1576" t="s">
        <v>27</v>
      </c>
      <c r="F1576" t="s">
        <v>31</v>
      </c>
      <c r="G1576">
        <v>131485.9</v>
      </c>
      <c r="H1576">
        <v>149114.29999999999</v>
      </c>
      <c r="I1576">
        <v>754</v>
      </c>
      <c r="J1576">
        <v>324778.43</v>
      </c>
      <c r="K1576" t="s">
        <v>25</v>
      </c>
      <c r="L1576">
        <v>4</v>
      </c>
      <c r="M1576" s="1">
        <v>44873</v>
      </c>
      <c r="N1576" t="s">
        <v>20</v>
      </c>
      <c r="O1576" t="str" cm="1">
        <f t="array" ref="O1576">_xlfn.IFS(L1576&lt;=15, "Low Engagement", L1576&lt;=35, "Active", L1576&lt;=60, "Highly Active", L1576&gt;60, "Power User")</f>
        <v>Low Engagement</v>
      </c>
      <c r="P1576" t="str" cm="1">
        <f t="array" ref="P1576">_xlfn.IFS(B1576&lt;=25,"Youth",B1576&lt;=35,"Young Adult",B1576&lt;=50,"Adult",B1576&lt;=70,"Senior")</f>
        <v>Senior</v>
      </c>
      <c r="Q1576" t="str" cm="1">
        <f t="array" ref="Q1576">_xlfn.IFS(G1576&lt;10000,"Low Value",G1576&lt;=50000,"Mid Value",G1576&lt;=150000,"High Value",G1576&gt;150000,"Premium")</f>
        <v>High Value</v>
      </c>
      <c r="R1576" t="str" cm="1">
        <f t="array" ref="R1576">_xlfn.IFS(I1576&lt;500,"High Risk",I1576&lt;650,"Medium Risk",I1576&lt;750,"Low Risk",I1576&gt;=750,"Very Low Risk")</f>
        <v>Very Low Risk</v>
      </c>
    </row>
    <row r="1577" spans="1:18">
      <c r="A1577" t="s">
        <v>1609</v>
      </c>
      <c r="B1577">
        <v>57</v>
      </c>
      <c r="C1577" t="s">
        <v>15</v>
      </c>
      <c r="D1577" t="s">
        <v>37</v>
      </c>
      <c r="E1577" t="s">
        <v>17</v>
      </c>
      <c r="F1577" t="s">
        <v>33</v>
      </c>
      <c r="G1577">
        <v>111017.54</v>
      </c>
      <c r="H1577">
        <v>256218.64</v>
      </c>
      <c r="I1577">
        <v>629</v>
      </c>
      <c r="J1577">
        <v>137439.54999999999</v>
      </c>
      <c r="K1577" t="s">
        <v>38</v>
      </c>
      <c r="L1577">
        <v>15</v>
      </c>
      <c r="M1577" s="1">
        <v>43405</v>
      </c>
      <c r="N1577" t="s">
        <v>20</v>
      </c>
      <c r="O1577" t="str" cm="1">
        <f t="array" ref="O1577">_xlfn.IFS(L1577&lt;=15, "Low Engagement", L1577&lt;=35, "Active", L1577&lt;=60, "Highly Active", L1577&gt;60, "Power User")</f>
        <v>Low Engagement</v>
      </c>
      <c r="P1577" t="str" cm="1">
        <f t="array" ref="P1577">_xlfn.IFS(B1577&lt;=25,"Youth",B1577&lt;=35,"Young Adult",B1577&lt;=50,"Adult",B1577&lt;=70,"Senior")</f>
        <v>Senior</v>
      </c>
      <c r="Q1577" t="str" cm="1">
        <f t="array" ref="Q1577">_xlfn.IFS(G1577&lt;10000,"Low Value",G1577&lt;=50000,"Mid Value",G1577&lt;=150000,"High Value",G1577&gt;150000,"Premium")</f>
        <v>High Value</v>
      </c>
      <c r="R1577" t="str" cm="1">
        <f t="array" ref="R1577">_xlfn.IFS(I1577&lt;500,"High Risk",I1577&lt;650,"Medium Risk",I1577&lt;750,"Low Risk",I1577&gt;=750,"Very Low Risk")</f>
        <v>Medium Risk</v>
      </c>
    </row>
    <row r="1578" spans="1:18">
      <c r="A1578" t="s">
        <v>1610</v>
      </c>
      <c r="B1578">
        <v>59</v>
      </c>
      <c r="C1578" t="s">
        <v>15</v>
      </c>
      <c r="D1578" t="s">
        <v>23</v>
      </c>
      <c r="E1578" t="s">
        <v>27</v>
      </c>
      <c r="F1578" t="s">
        <v>31</v>
      </c>
      <c r="G1578">
        <v>173258.2</v>
      </c>
      <c r="H1578">
        <v>131121.16</v>
      </c>
      <c r="I1578">
        <v>554</v>
      </c>
      <c r="J1578">
        <v>187793.06</v>
      </c>
      <c r="K1578" t="s">
        <v>25</v>
      </c>
      <c r="L1578">
        <v>39</v>
      </c>
      <c r="M1578" s="1">
        <v>44015</v>
      </c>
      <c r="N1578" t="s">
        <v>20</v>
      </c>
      <c r="O1578" t="str" cm="1">
        <f t="array" ref="O1578">_xlfn.IFS(L1578&lt;=15, "Low Engagement", L1578&lt;=35, "Active", L1578&lt;=60, "Highly Active", L1578&gt;60, "Power User")</f>
        <v>Highly Active</v>
      </c>
      <c r="P1578" t="str" cm="1">
        <f t="array" ref="P1578">_xlfn.IFS(B1578&lt;=25,"Youth",B1578&lt;=35,"Young Adult",B1578&lt;=50,"Adult",B1578&lt;=70,"Senior")</f>
        <v>Senior</v>
      </c>
      <c r="Q1578" t="str" cm="1">
        <f t="array" ref="Q1578">_xlfn.IFS(G1578&lt;10000,"Low Value",G1578&lt;=50000,"Mid Value",G1578&lt;=150000,"High Value",G1578&gt;150000,"Premium")</f>
        <v>Premium</v>
      </c>
      <c r="R1578" t="str" cm="1">
        <f t="array" ref="R1578">_xlfn.IFS(I1578&lt;500,"High Risk",I1578&lt;650,"Medium Risk",I1578&lt;750,"Low Risk",I1578&gt;=750,"Very Low Risk")</f>
        <v>Medium Risk</v>
      </c>
    </row>
    <row r="1579" spans="1:18">
      <c r="A1579" t="s">
        <v>1611</v>
      </c>
      <c r="B1579">
        <v>42</v>
      </c>
      <c r="C1579" t="s">
        <v>22</v>
      </c>
      <c r="D1579" t="s">
        <v>23</v>
      </c>
      <c r="E1579" t="s">
        <v>17</v>
      </c>
      <c r="F1579" t="s">
        <v>45</v>
      </c>
      <c r="G1579">
        <v>263937.31</v>
      </c>
      <c r="H1579">
        <v>239649.21</v>
      </c>
      <c r="I1579">
        <v>698</v>
      </c>
      <c r="J1579">
        <v>34390.76</v>
      </c>
      <c r="K1579" t="s">
        <v>25</v>
      </c>
      <c r="L1579">
        <v>35</v>
      </c>
      <c r="M1579" s="1">
        <v>44204</v>
      </c>
      <c r="N1579" t="s">
        <v>20</v>
      </c>
      <c r="O1579" t="str" cm="1">
        <f t="array" ref="O1579">_xlfn.IFS(L1579&lt;=15, "Low Engagement", L1579&lt;=35, "Active", L1579&lt;=60, "Highly Active", L1579&gt;60, "Power User")</f>
        <v>Active</v>
      </c>
      <c r="P1579" t="str" cm="1">
        <f t="array" ref="P1579">_xlfn.IFS(B1579&lt;=25,"Youth",B1579&lt;=35,"Young Adult",B1579&lt;=50,"Adult",B1579&lt;=70,"Senior")</f>
        <v>Adult</v>
      </c>
      <c r="Q1579" t="str" cm="1">
        <f t="array" ref="Q1579">_xlfn.IFS(G1579&lt;10000,"Low Value",G1579&lt;=50000,"Mid Value",G1579&lt;=150000,"High Value",G1579&gt;150000,"Premium")</f>
        <v>Premium</v>
      </c>
      <c r="R1579" t="str" cm="1">
        <f t="array" ref="R1579">_xlfn.IFS(I1579&lt;500,"High Risk",I1579&lt;650,"Medium Risk",I1579&lt;750,"Low Risk",I1579&gt;=750,"Very Low Risk")</f>
        <v>Low Risk</v>
      </c>
    </row>
    <row r="1580" spans="1:18">
      <c r="A1580" t="s">
        <v>1612</v>
      </c>
      <c r="B1580">
        <v>56</v>
      </c>
      <c r="C1580" t="s">
        <v>22</v>
      </c>
      <c r="D1580" t="s">
        <v>29</v>
      </c>
      <c r="E1580" t="s">
        <v>47</v>
      </c>
      <c r="F1580" t="s">
        <v>31</v>
      </c>
      <c r="G1580">
        <v>198917.77</v>
      </c>
      <c r="H1580">
        <v>23727.62</v>
      </c>
      <c r="I1580">
        <v>807</v>
      </c>
      <c r="J1580">
        <v>344136.4</v>
      </c>
      <c r="K1580" t="s">
        <v>25</v>
      </c>
      <c r="L1580">
        <v>45</v>
      </c>
      <c r="M1580" s="1">
        <v>44092</v>
      </c>
      <c r="N1580" t="s">
        <v>20</v>
      </c>
      <c r="O1580" t="str" cm="1">
        <f t="array" ref="O1580">_xlfn.IFS(L1580&lt;=15, "Low Engagement", L1580&lt;=35, "Active", L1580&lt;=60, "Highly Active", L1580&gt;60, "Power User")</f>
        <v>Highly Active</v>
      </c>
      <c r="P1580" t="str" cm="1">
        <f t="array" ref="P1580">_xlfn.IFS(B1580&lt;=25,"Youth",B1580&lt;=35,"Young Adult",B1580&lt;=50,"Adult",B1580&lt;=70,"Senior")</f>
        <v>Senior</v>
      </c>
      <c r="Q1580" t="str" cm="1">
        <f t="array" ref="Q1580">_xlfn.IFS(G1580&lt;10000,"Low Value",G1580&lt;=50000,"Mid Value",G1580&lt;=150000,"High Value",G1580&gt;150000,"Premium")</f>
        <v>Premium</v>
      </c>
      <c r="R1580" t="str" cm="1">
        <f t="array" ref="R1580">_xlfn.IFS(I1580&lt;500,"High Risk",I1580&lt;650,"Medium Risk",I1580&lt;750,"Low Risk",I1580&gt;=750,"Very Low Risk")</f>
        <v>Very Low Risk</v>
      </c>
    </row>
    <row r="1581" spans="1:18">
      <c r="A1581" t="s">
        <v>1613</v>
      </c>
      <c r="B1581">
        <v>52</v>
      </c>
      <c r="C1581" t="s">
        <v>15</v>
      </c>
      <c r="D1581" t="s">
        <v>23</v>
      </c>
      <c r="E1581" t="s">
        <v>27</v>
      </c>
      <c r="F1581" t="s">
        <v>33</v>
      </c>
      <c r="G1581">
        <v>147198.06</v>
      </c>
      <c r="H1581">
        <v>127195.34</v>
      </c>
      <c r="I1581">
        <v>765</v>
      </c>
      <c r="J1581">
        <v>471414.55</v>
      </c>
      <c r="K1581" t="s">
        <v>38</v>
      </c>
      <c r="L1581">
        <v>10</v>
      </c>
      <c r="M1581" s="1">
        <v>43807</v>
      </c>
      <c r="N1581" t="s">
        <v>20</v>
      </c>
      <c r="O1581" t="str" cm="1">
        <f t="array" ref="O1581">_xlfn.IFS(L1581&lt;=15, "Low Engagement", L1581&lt;=35, "Active", L1581&lt;=60, "Highly Active", L1581&gt;60, "Power User")</f>
        <v>Low Engagement</v>
      </c>
      <c r="P1581" t="str" cm="1">
        <f t="array" ref="P1581">_xlfn.IFS(B1581&lt;=25,"Youth",B1581&lt;=35,"Young Adult",B1581&lt;=50,"Adult",B1581&lt;=70,"Senior")</f>
        <v>Senior</v>
      </c>
      <c r="Q1581" t="str" cm="1">
        <f t="array" ref="Q1581">_xlfn.IFS(G1581&lt;10000,"Low Value",G1581&lt;=50000,"Mid Value",G1581&lt;=150000,"High Value",G1581&gt;150000,"Premium")</f>
        <v>High Value</v>
      </c>
      <c r="R1581" t="str" cm="1">
        <f t="array" ref="R1581">_xlfn.IFS(I1581&lt;500,"High Risk",I1581&lt;650,"Medium Risk",I1581&lt;750,"Low Risk",I1581&gt;=750,"Very Low Risk")</f>
        <v>Very Low Risk</v>
      </c>
    </row>
    <row r="1582" spans="1:18">
      <c r="A1582" t="s">
        <v>1614</v>
      </c>
      <c r="B1582">
        <v>20</v>
      </c>
      <c r="C1582" t="s">
        <v>15</v>
      </c>
      <c r="D1582" t="s">
        <v>37</v>
      </c>
      <c r="E1582" t="s">
        <v>24</v>
      </c>
      <c r="F1582" t="s">
        <v>33</v>
      </c>
      <c r="G1582">
        <v>133503.34</v>
      </c>
      <c r="H1582">
        <v>6243.66</v>
      </c>
      <c r="I1582">
        <v>706</v>
      </c>
      <c r="J1582">
        <v>119980.56</v>
      </c>
      <c r="K1582" t="s">
        <v>38</v>
      </c>
      <c r="L1582">
        <v>55</v>
      </c>
      <c r="M1582" s="1">
        <v>43781</v>
      </c>
      <c r="N1582" t="s">
        <v>20</v>
      </c>
      <c r="O1582" t="str" cm="1">
        <f t="array" ref="O1582">_xlfn.IFS(L1582&lt;=15, "Low Engagement", L1582&lt;=35, "Active", L1582&lt;=60, "Highly Active", L1582&gt;60, "Power User")</f>
        <v>Highly Active</v>
      </c>
      <c r="P1582" t="str" cm="1">
        <f t="array" ref="P1582">_xlfn.IFS(B1582&lt;=25,"Youth",B1582&lt;=35,"Young Adult",B1582&lt;=50,"Adult",B1582&lt;=70,"Senior")</f>
        <v>Youth</v>
      </c>
      <c r="Q1582" t="str" cm="1">
        <f t="array" ref="Q1582">_xlfn.IFS(G1582&lt;10000,"Low Value",G1582&lt;=50000,"Mid Value",G1582&lt;=150000,"High Value",G1582&gt;150000,"Premium")</f>
        <v>High Value</v>
      </c>
      <c r="R1582" t="str" cm="1">
        <f t="array" ref="R1582">_xlfn.IFS(I1582&lt;500,"High Risk",I1582&lt;650,"Medium Risk",I1582&lt;750,"Low Risk",I1582&gt;=750,"Very Low Risk")</f>
        <v>Low Risk</v>
      </c>
    </row>
    <row r="1583" spans="1:18">
      <c r="A1583" t="s">
        <v>1615</v>
      </c>
      <c r="B1583">
        <v>67</v>
      </c>
      <c r="C1583" t="s">
        <v>15</v>
      </c>
      <c r="D1583" t="s">
        <v>23</v>
      </c>
      <c r="E1583" t="s">
        <v>17</v>
      </c>
      <c r="F1583" t="s">
        <v>18</v>
      </c>
      <c r="G1583">
        <v>57912.08</v>
      </c>
      <c r="H1583">
        <v>228819</v>
      </c>
      <c r="I1583">
        <v>397</v>
      </c>
      <c r="J1583">
        <v>38225.96</v>
      </c>
      <c r="K1583" t="s">
        <v>19</v>
      </c>
      <c r="L1583">
        <v>2</v>
      </c>
      <c r="M1583" s="1">
        <v>44231</v>
      </c>
      <c r="N1583" t="s">
        <v>20</v>
      </c>
      <c r="O1583" t="str" cm="1">
        <f t="array" ref="O1583">_xlfn.IFS(L1583&lt;=15, "Low Engagement", L1583&lt;=35, "Active", L1583&lt;=60, "Highly Active", L1583&gt;60, "Power User")</f>
        <v>Low Engagement</v>
      </c>
      <c r="P1583" t="str" cm="1">
        <f t="array" ref="P1583">_xlfn.IFS(B1583&lt;=25,"Youth",B1583&lt;=35,"Young Adult",B1583&lt;=50,"Adult",B1583&lt;=70,"Senior")</f>
        <v>Senior</v>
      </c>
      <c r="Q1583" t="str" cm="1">
        <f t="array" ref="Q1583">_xlfn.IFS(G1583&lt;10000,"Low Value",G1583&lt;=50000,"Mid Value",G1583&lt;=150000,"High Value",G1583&gt;150000,"Premium")</f>
        <v>High Value</v>
      </c>
      <c r="R1583" t="str" cm="1">
        <f t="array" ref="R1583">_xlfn.IFS(I1583&lt;500,"High Risk",I1583&lt;650,"Medium Risk",I1583&lt;750,"Low Risk",I1583&gt;=750,"Very Low Risk")</f>
        <v>High Risk</v>
      </c>
    </row>
    <row r="1584" spans="1:18">
      <c r="A1584" t="s">
        <v>1616</v>
      </c>
      <c r="B1584">
        <v>54</v>
      </c>
      <c r="C1584" t="s">
        <v>15</v>
      </c>
      <c r="D1584" t="s">
        <v>41</v>
      </c>
      <c r="E1584" t="s">
        <v>27</v>
      </c>
      <c r="F1584" t="s">
        <v>31</v>
      </c>
      <c r="G1584">
        <v>82611.259999999995</v>
      </c>
      <c r="H1584">
        <v>65155.38</v>
      </c>
      <c r="I1584">
        <v>589</v>
      </c>
      <c r="J1584">
        <v>87780.89</v>
      </c>
      <c r="K1584" t="s">
        <v>38</v>
      </c>
      <c r="L1584">
        <v>44</v>
      </c>
      <c r="M1584" s="1">
        <v>44663</v>
      </c>
      <c r="N1584" t="s">
        <v>20</v>
      </c>
      <c r="O1584" t="str" cm="1">
        <f t="array" ref="O1584">_xlfn.IFS(L1584&lt;=15, "Low Engagement", L1584&lt;=35, "Active", L1584&lt;=60, "Highly Active", L1584&gt;60, "Power User")</f>
        <v>Highly Active</v>
      </c>
      <c r="P1584" t="str" cm="1">
        <f t="array" ref="P1584">_xlfn.IFS(B1584&lt;=25,"Youth",B1584&lt;=35,"Young Adult",B1584&lt;=50,"Adult",B1584&lt;=70,"Senior")</f>
        <v>Senior</v>
      </c>
      <c r="Q1584" t="str" cm="1">
        <f t="array" ref="Q1584">_xlfn.IFS(G1584&lt;10000,"Low Value",G1584&lt;=50000,"Mid Value",G1584&lt;=150000,"High Value",G1584&gt;150000,"Premium")</f>
        <v>High Value</v>
      </c>
      <c r="R1584" t="str" cm="1">
        <f t="array" ref="R1584">_xlfn.IFS(I1584&lt;500,"High Risk",I1584&lt;650,"Medium Risk",I1584&lt;750,"Low Risk",I1584&gt;=750,"Very Low Risk")</f>
        <v>Medium Risk</v>
      </c>
    </row>
    <row r="1585" spans="1:18">
      <c r="A1585" t="s">
        <v>1617</v>
      </c>
      <c r="B1585">
        <v>61</v>
      </c>
      <c r="C1585" t="s">
        <v>22</v>
      </c>
      <c r="D1585" t="s">
        <v>29</v>
      </c>
      <c r="E1585" t="s">
        <v>17</v>
      </c>
      <c r="F1585" t="s">
        <v>31</v>
      </c>
      <c r="G1585">
        <v>76055.33</v>
      </c>
      <c r="H1585">
        <v>238256.74</v>
      </c>
      <c r="I1585">
        <v>455</v>
      </c>
      <c r="J1585">
        <v>47940.67</v>
      </c>
      <c r="K1585" t="s">
        <v>19</v>
      </c>
      <c r="L1585">
        <v>24</v>
      </c>
      <c r="M1585" s="1">
        <v>44213</v>
      </c>
      <c r="N1585" t="s">
        <v>20</v>
      </c>
      <c r="O1585" t="str" cm="1">
        <f t="array" ref="O1585">_xlfn.IFS(L1585&lt;=15, "Low Engagement", L1585&lt;=35, "Active", L1585&lt;=60, "Highly Active", L1585&gt;60, "Power User")</f>
        <v>Active</v>
      </c>
      <c r="P1585" t="str" cm="1">
        <f t="array" ref="P1585">_xlfn.IFS(B1585&lt;=25,"Youth",B1585&lt;=35,"Young Adult",B1585&lt;=50,"Adult",B1585&lt;=70,"Senior")</f>
        <v>Senior</v>
      </c>
      <c r="Q1585" t="str" cm="1">
        <f t="array" ref="Q1585">_xlfn.IFS(G1585&lt;10000,"Low Value",G1585&lt;=50000,"Mid Value",G1585&lt;=150000,"High Value",G1585&gt;150000,"Premium")</f>
        <v>High Value</v>
      </c>
      <c r="R1585" t="str" cm="1">
        <f t="array" ref="R1585">_xlfn.IFS(I1585&lt;500,"High Risk",I1585&lt;650,"Medium Risk",I1585&lt;750,"Low Risk",I1585&gt;=750,"Very Low Risk")</f>
        <v>High Risk</v>
      </c>
    </row>
    <row r="1586" spans="1:18">
      <c r="A1586" t="s">
        <v>1618</v>
      </c>
      <c r="B1586">
        <v>61</v>
      </c>
      <c r="C1586" t="s">
        <v>15</v>
      </c>
      <c r="D1586" t="s">
        <v>23</v>
      </c>
      <c r="E1586" t="s">
        <v>27</v>
      </c>
      <c r="F1586" t="s">
        <v>31</v>
      </c>
      <c r="G1586">
        <v>7364.33</v>
      </c>
      <c r="H1586">
        <v>166772.94</v>
      </c>
      <c r="I1586">
        <v>461</v>
      </c>
      <c r="J1586">
        <v>15496.97</v>
      </c>
      <c r="K1586" t="s">
        <v>19</v>
      </c>
      <c r="L1586">
        <v>28</v>
      </c>
      <c r="M1586" s="1">
        <v>43873</v>
      </c>
      <c r="N1586" t="s">
        <v>20</v>
      </c>
      <c r="O1586" t="str" cm="1">
        <f t="array" ref="O1586">_xlfn.IFS(L1586&lt;=15, "Low Engagement", L1586&lt;=35, "Active", L1586&lt;=60, "Highly Active", L1586&gt;60, "Power User")</f>
        <v>Active</v>
      </c>
      <c r="P1586" t="str" cm="1">
        <f t="array" ref="P1586">_xlfn.IFS(B1586&lt;=25,"Youth",B1586&lt;=35,"Young Adult",B1586&lt;=50,"Adult",B1586&lt;=70,"Senior")</f>
        <v>Senior</v>
      </c>
      <c r="Q1586" t="str" cm="1">
        <f t="array" ref="Q1586">_xlfn.IFS(G1586&lt;10000,"Low Value",G1586&lt;=50000,"Mid Value",G1586&lt;=150000,"High Value",G1586&gt;150000,"Premium")</f>
        <v>Low Value</v>
      </c>
      <c r="R1586" t="str" cm="1">
        <f t="array" ref="R1586">_xlfn.IFS(I1586&lt;500,"High Risk",I1586&lt;650,"Medium Risk",I1586&lt;750,"Low Risk",I1586&gt;=750,"Very Low Risk")</f>
        <v>High Risk</v>
      </c>
    </row>
    <row r="1587" spans="1:18">
      <c r="A1587" t="s">
        <v>1619</v>
      </c>
      <c r="B1587">
        <v>68</v>
      </c>
      <c r="C1587" t="s">
        <v>22</v>
      </c>
      <c r="D1587" t="s">
        <v>23</v>
      </c>
      <c r="E1587" t="s">
        <v>27</v>
      </c>
      <c r="F1587" t="s">
        <v>18</v>
      </c>
      <c r="G1587">
        <v>25668.28</v>
      </c>
      <c r="H1587">
        <v>169764.63</v>
      </c>
      <c r="I1587">
        <v>396</v>
      </c>
      <c r="J1587">
        <v>33021.519999999997</v>
      </c>
      <c r="K1587" t="s">
        <v>25</v>
      </c>
      <c r="L1587">
        <v>22</v>
      </c>
      <c r="M1587" s="1">
        <v>44033</v>
      </c>
      <c r="N1587" t="s">
        <v>20</v>
      </c>
      <c r="O1587" t="str" cm="1">
        <f t="array" ref="O1587">_xlfn.IFS(L1587&lt;=15, "Low Engagement", L1587&lt;=35, "Active", L1587&lt;=60, "Highly Active", L1587&gt;60, "Power User")</f>
        <v>Active</v>
      </c>
      <c r="P1587" t="str" cm="1">
        <f t="array" ref="P1587">_xlfn.IFS(B1587&lt;=25,"Youth",B1587&lt;=35,"Young Adult",B1587&lt;=50,"Adult",B1587&lt;=70,"Senior")</f>
        <v>Senior</v>
      </c>
      <c r="Q1587" t="str" cm="1">
        <f t="array" ref="Q1587">_xlfn.IFS(G1587&lt;10000,"Low Value",G1587&lt;=50000,"Mid Value",G1587&lt;=150000,"High Value",G1587&gt;150000,"Premium")</f>
        <v>Mid Value</v>
      </c>
      <c r="R1587" t="str" cm="1">
        <f t="array" ref="R1587">_xlfn.IFS(I1587&lt;500,"High Risk",I1587&lt;650,"Medium Risk",I1587&lt;750,"Low Risk",I1587&gt;=750,"Very Low Risk")</f>
        <v>High Risk</v>
      </c>
    </row>
    <row r="1588" spans="1:18">
      <c r="A1588" t="s">
        <v>1620</v>
      </c>
      <c r="B1588">
        <v>47</v>
      </c>
      <c r="C1588" t="s">
        <v>15</v>
      </c>
      <c r="D1588" t="s">
        <v>29</v>
      </c>
      <c r="E1588" t="s">
        <v>17</v>
      </c>
      <c r="F1588" t="s">
        <v>33</v>
      </c>
      <c r="G1588">
        <v>110633.15</v>
      </c>
      <c r="H1588">
        <v>152416.47</v>
      </c>
      <c r="I1588">
        <v>676</v>
      </c>
      <c r="J1588">
        <v>77786.5</v>
      </c>
      <c r="K1588" t="s">
        <v>38</v>
      </c>
      <c r="L1588">
        <v>44</v>
      </c>
      <c r="M1588" s="1">
        <v>45011</v>
      </c>
      <c r="N1588" t="s">
        <v>20</v>
      </c>
      <c r="O1588" t="str" cm="1">
        <f t="array" ref="O1588">_xlfn.IFS(L1588&lt;=15, "Low Engagement", L1588&lt;=35, "Active", L1588&lt;=60, "Highly Active", L1588&gt;60, "Power User")</f>
        <v>Highly Active</v>
      </c>
      <c r="P1588" t="str" cm="1">
        <f t="array" ref="P1588">_xlfn.IFS(B1588&lt;=25,"Youth",B1588&lt;=35,"Young Adult",B1588&lt;=50,"Adult",B1588&lt;=70,"Senior")</f>
        <v>Adult</v>
      </c>
      <c r="Q1588" t="str" cm="1">
        <f t="array" ref="Q1588">_xlfn.IFS(G1588&lt;10000,"Low Value",G1588&lt;=50000,"Mid Value",G1588&lt;=150000,"High Value",G1588&gt;150000,"Premium")</f>
        <v>High Value</v>
      </c>
      <c r="R1588" t="str" cm="1">
        <f t="array" ref="R1588">_xlfn.IFS(I1588&lt;500,"High Risk",I1588&lt;650,"Medium Risk",I1588&lt;750,"Low Risk",I1588&gt;=750,"Very Low Risk")</f>
        <v>Low Risk</v>
      </c>
    </row>
    <row r="1589" spans="1:18">
      <c r="A1589" t="s">
        <v>1621</v>
      </c>
      <c r="B1589">
        <v>55</v>
      </c>
      <c r="C1589" t="s">
        <v>22</v>
      </c>
      <c r="D1589" t="s">
        <v>37</v>
      </c>
      <c r="E1589" t="s">
        <v>24</v>
      </c>
      <c r="F1589" t="s">
        <v>18</v>
      </c>
      <c r="G1589">
        <v>60759.58</v>
      </c>
      <c r="H1589">
        <v>3849.62</v>
      </c>
      <c r="I1589">
        <v>749</v>
      </c>
      <c r="J1589">
        <v>182820.22</v>
      </c>
      <c r="K1589" t="s">
        <v>25</v>
      </c>
      <c r="L1589">
        <v>32</v>
      </c>
      <c r="M1589" s="1">
        <v>43760</v>
      </c>
      <c r="N1589" t="s">
        <v>35</v>
      </c>
      <c r="O1589" t="str" cm="1">
        <f t="array" ref="O1589">_xlfn.IFS(L1589&lt;=15, "Low Engagement", L1589&lt;=35, "Active", L1589&lt;=60, "Highly Active", L1589&gt;60, "Power User")</f>
        <v>Active</v>
      </c>
      <c r="P1589" t="str" cm="1">
        <f t="array" ref="P1589">_xlfn.IFS(B1589&lt;=25,"Youth",B1589&lt;=35,"Young Adult",B1589&lt;=50,"Adult",B1589&lt;=70,"Senior")</f>
        <v>Senior</v>
      </c>
      <c r="Q1589" t="str" cm="1">
        <f t="array" ref="Q1589">_xlfn.IFS(G1589&lt;10000,"Low Value",G1589&lt;=50000,"Mid Value",G1589&lt;=150000,"High Value",G1589&gt;150000,"Premium")</f>
        <v>High Value</v>
      </c>
      <c r="R1589" t="str" cm="1">
        <f t="array" ref="R1589">_xlfn.IFS(I1589&lt;500,"High Risk",I1589&lt;650,"Medium Risk",I1589&lt;750,"Low Risk",I1589&gt;=750,"Very Low Risk")</f>
        <v>Low Risk</v>
      </c>
    </row>
    <row r="1590" spans="1:18">
      <c r="A1590" t="s">
        <v>1622</v>
      </c>
      <c r="B1590">
        <v>51</v>
      </c>
      <c r="C1590" t="s">
        <v>15</v>
      </c>
      <c r="D1590" t="s">
        <v>37</v>
      </c>
      <c r="E1590" t="s">
        <v>27</v>
      </c>
      <c r="F1590" t="s">
        <v>31</v>
      </c>
      <c r="G1590">
        <v>183702.33</v>
      </c>
      <c r="H1590">
        <v>46953.01</v>
      </c>
      <c r="I1590">
        <v>416</v>
      </c>
      <c r="J1590">
        <v>21886.95</v>
      </c>
      <c r="K1590" t="s">
        <v>19</v>
      </c>
      <c r="L1590">
        <v>31</v>
      </c>
      <c r="M1590" s="1">
        <v>44881</v>
      </c>
      <c r="N1590" t="s">
        <v>20</v>
      </c>
      <c r="O1590" t="str" cm="1">
        <f t="array" ref="O1590">_xlfn.IFS(L1590&lt;=15, "Low Engagement", L1590&lt;=35, "Active", L1590&lt;=60, "Highly Active", L1590&gt;60, "Power User")</f>
        <v>Active</v>
      </c>
      <c r="P1590" t="str" cm="1">
        <f t="array" ref="P1590">_xlfn.IFS(B1590&lt;=25,"Youth",B1590&lt;=35,"Young Adult",B1590&lt;=50,"Adult",B1590&lt;=70,"Senior")</f>
        <v>Senior</v>
      </c>
      <c r="Q1590" t="str" cm="1">
        <f t="array" ref="Q1590">_xlfn.IFS(G1590&lt;10000,"Low Value",G1590&lt;=50000,"Mid Value",G1590&lt;=150000,"High Value",G1590&gt;150000,"Premium")</f>
        <v>Premium</v>
      </c>
      <c r="R1590" t="str" cm="1">
        <f t="array" ref="R1590">_xlfn.IFS(I1590&lt;500,"High Risk",I1590&lt;650,"Medium Risk",I1590&lt;750,"Low Risk",I1590&gt;=750,"Very Low Risk")</f>
        <v>High Risk</v>
      </c>
    </row>
    <row r="1591" spans="1:18">
      <c r="A1591" t="s">
        <v>1623</v>
      </c>
      <c r="B1591">
        <v>29</v>
      </c>
      <c r="C1591" t="s">
        <v>15</v>
      </c>
      <c r="D1591" t="s">
        <v>23</v>
      </c>
      <c r="E1591" t="s">
        <v>27</v>
      </c>
      <c r="F1591" t="s">
        <v>45</v>
      </c>
      <c r="G1591">
        <v>72510.02</v>
      </c>
      <c r="H1591">
        <v>156371.41</v>
      </c>
      <c r="I1591">
        <v>805</v>
      </c>
      <c r="J1591">
        <v>292841.28000000003</v>
      </c>
      <c r="K1591" t="s">
        <v>38</v>
      </c>
      <c r="L1591">
        <v>19</v>
      </c>
      <c r="M1591" s="1">
        <v>43487</v>
      </c>
      <c r="N1591" t="s">
        <v>20</v>
      </c>
      <c r="O1591" t="str" cm="1">
        <f t="array" ref="O1591">_xlfn.IFS(L1591&lt;=15, "Low Engagement", L1591&lt;=35, "Active", L1591&lt;=60, "Highly Active", L1591&gt;60, "Power User")</f>
        <v>Active</v>
      </c>
      <c r="P1591" t="str" cm="1">
        <f t="array" ref="P1591">_xlfn.IFS(B1591&lt;=25,"Youth",B1591&lt;=35,"Young Adult",B1591&lt;=50,"Adult",B1591&lt;=70,"Senior")</f>
        <v>Young Adult</v>
      </c>
      <c r="Q1591" t="str" cm="1">
        <f t="array" ref="Q1591">_xlfn.IFS(G1591&lt;10000,"Low Value",G1591&lt;=50000,"Mid Value",G1591&lt;=150000,"High Value",G1591&gt;150000,"Premium")</f>
        <v>High Value</v>
      </c>
      <c r="R1591" t="str" cm="1">
        <f t="array" ref="R1591">_xlfn.IFS(I1591&lt;500,"High Risk",I1591&lt;650,"Medium Risk",I1591&lt;750,"Low Risk",I1591&gt;=750,"Very Low Risk")</f>
        <v>Very Low Risk</v>
      </c>
    </row>
    <row r="1592" spans="1:18">
      <c r="A1592" t="s">
        <v>1624</v>
      </c>
      <c r="B1592">
        <v>36</v>
      </c>
      <c r="C1592" t="s">
        <v>22</v>
      </c>
      <c r="D1592" t="s">
        <v>23</v>
      </c>
      <c r="E1592" t="s">
        <v>24</v>
      </c>
      <c r="F1592" t="s">
        <v>18</v>
      </c>
      <c r="G1592">
        <v>16372.38</v>
      </c>
      <c r="H1592">
        <v>17725.23</v>
      </c>
      <c r="I1592">
        <v>488</v>
      </c>
      <c r="J1592">
        <v>38245.879999999997</v>
      </c>
      <c r="K1592" t="s">
        <v>19</v>
      </c>
      <c r="L1592">
        <v>51</v>
      </c>
      <c r="M1592" s="1">
        <v>44529</v>
      </c>
      <c r="N1592" t="s">
        <v>20</v>
      </c>
      <c r="O1592" t="str" cm="1">
        <f t="array" ref="O1592">_xlfn.IFS(L1592&lt;=15, "Low Engagement", L1592&lt;=35, "Active", L1592&lt;=60, "Highly Active", L1592&gt;60, "Power User")</f>
        <v>Highly Active</v>
      </c>
      <c r="P1592" t="str" cm="1">
        <f t="array" ref="P1592">_xlfn.IFS(B1592&lt;=25,"Youth",B1592&lt;=35,"Young Adult",B1592&lt;=50,"Adult",B1592&lt;=70,"Senior")</f>
        <v>Adult</v>
      </c>
      <c r="Q1592" t="str" cm="1">
        <f t="array" ref="Q1592">_xlfn.IFS(G1592&lt;10000,"Low Value",G1592&lt;=50000,"Mid Value",G1592&lt;=150000,"High Value",G1592&gt;150000,"Premium")</f>
        <v>Mid Value</v>
      </c>
      <c r="R1592" t="str" cm="1">
        <f t="array" ref="R1592">_xlfn.IFS(I1592&lt;500,"High Risk",I1592&lt;650,"Medium Risk",I1592&lt;750,"Low Risk",I1592&gt;=750,"Very Low Risk")</f>
        <v>High Risk</v>
      </c>
    </row>
    <row r="1593" spans="1:18">
      <c r="A1593" t="s">
        <v>1625</v>
      </c>
      <c r="B1593">
        <v>54</v>
      </c>
      <c r="C1593" t="s">
        <v>15</v>
      </c>
      <c r="D1593" t="s">
        <v>23</v>
      </c>
      <c r="E1593" t="s">
        <v>24</v>
      </c>
      <c r="F1593" t="s">
        <v>33</v>
      </c>
      <c r="G1593">
        <v>120494.13</v>
      </c>
      <c r="H1593">
        <v>13016.77</v>
      </c>
      <c r="I1593">
        <v>775</v>
      </c>
      <c r="J1593">
        <v>266178.69</v>
      </c>
      <c r="K1593" t="s">
        <v>25</v>
      </c>
      <c r="L1593">
        <v>21</v>
      </c>
      <c r="M1593" s="1">
        <v>43590</v>
      </c>
      <c r="N1593" t="s">
        <v>20</v>
      </c>
      <c r="O1593" t="str" cm="1">
        <f t="array" ref="O1593">_xlfn.IFS(L1593&lt;=15, "Low Engagement", L1593&lt;=35, "Active", L1593&lt;=60, "Highly Active", L1593&gt;60, "Power User")</f>
        <v>Active</v>
      </c>
      <c r="P1593" t="str" cm="1">
        <f t="array" ref="P1593">_xlfn.IFS(B1593&lt;=25,"Youth",B1593&lt;=35,"Young Adult",B1593&lt;=50,"Adult",B1593&lt;=70,"Senior")</f>
        <v>Senior</v>
      </c>
      <c r="Q1593" t="str" cm="1">
        <f t="array" ref="Q1593">_xlfn.IFS(G1593&lt;10000,"Low Value",G1593&lt;=50000,"Mid Value",G1593&lt;=150000,"High Value",G1593&gt;150000,"Premium")</f>
        <v>High Value</v>
      </c>
      <c r="R1593" t="str" cm="1">
        <f t="array" ref="R1593">_xlfn.IFS(I1593&lt;500,"High Risk",I1593&lt;650,"Medium Risk",I1593&lt;750,"Low Risk",I1593&gt;=750,"Very Low Risk")</f>
        <v>Very Low Risk</v>
      </c>
    </row>
    <row r="1594" spans="1:18">
      <c r="A1594" t="s">
        <v>1626</v>
      </c>
      <c r="B1594">
        <v>61</v>
      </c>
      <c r="C1594" t="s">
        <v>15</v>
      </c>
      <c r="D1594" t="s">
        <v>16</v>
      </c>
      <c r="E1594" t="s">
        <v>17</v>
      </c>
      <c r="F1594" t="s">
        <v>33</v>
      </c>
      <c r="G1594">
        <v>60191.07</v>
      </c>
      <c r="H1594">
        <v>60364.82</v>
      </c>
      <c r="I1594">
        <v>622</v>
      </c>
      <c r="J1594">
        <v>75429.710000000006</v>
      </c>
      <c r="K1594" t="s">
        <v>25</v>
      </c>
      <c r="L1594">
        <v>3</v>
      </c>
      <c r="M1594" s="1">
        <v>44272</v>
      </c>
      <c r="N1594" t="s">
        <v>20</v>
      </c>
      <c r="O1594" t="str" cm="1">
        <f t="array" ref="O1594">_xlfn.IFS(L1594&lt;=15, "Low Engagement", L1594&lt;=35, "Active", L1594&lt;=60, "Highly Active", L1594&gt;60, "Power User")</f>
        <v>Low Engagement</v>
      </c>
      <c r="P1594" t="str" cm="1">
        <f t="array" ref="P1594">_xlfn.IFS(B1594&lt;=25,"Youth",B1594&lt;=35,"Young Adult",B1594&lt;=50,"Adult",B1594&lt;=70,"Senior")</f>
        <v>Senior</v>
      </c>
      <c r="Q1594" t="str" cm="1">
        <f t="array" ref="Q1594">_xlfn.IFS(G1594&lt;10000,"Low Value",G1594&lt;=50000,"Mid Value",G1594&lt;=150000,"High Value",G1594&gt;150000,"Premium")</f>
        <v>High Value</v>
      </c>
      <c r="R1594" t="str" cm="1">
        <f t="array" ref="R1594">_xlfn.IFS(I1594&lt;500,"High Risk",I1594&lt;650,"Medium Risk",I1594&lt;750,"Low Risk",I1594&gt;=750,"Very Low Risk")</f>
        <v>Medium Risk</v>
      </c>
    </row>
    <row r="1595" spans="1:18">
      <c r="A1595" t="s">
        <v>1627</v>
      </c>
      <c r="B1595">
        <v>66</v>
      </c>
      <c r="C1595" t="s">
        <v>15</v>
      </c>
      <c r="D1595" t="s">
        <v>23</v>
      </c>
      <c r="E1595" t="s">
        <v>27</v>
      </c>
      <c r="F1595" t="s">
        <v>31</v>
      </c>
      <c r="G1595">
        <v>28077.34</v>
      </c>
      <c r="H1595">
        <v>188932.4</v>
      </c>
      <c r="I1595">
        <v>479</v>
      </c>
      <c r="J1595">
        <v>22662.69</v>
      </c>
      <c r="K1595" t="s">
        <v>19</v>
      </c>
      <c r="L1595">
        <v>6</v>
      </c>
      <c r="M1595" s="1">
        <v>43885</v>
      </c>
      <c r="N1595" t="s">
        <v>20</v>
      </c>
      <c r="O1595" t="str" cm="1">
        <f t="array" ref="O1595">_xlfn.IFS(L1595&lt;=15, "Low Engagement", L1595&lt;=35, "Active", L1595&lt;=60, "Highly Active", L1595&gt;60, "Power User")</f>
        <v>Low Engagement</v>
      </c>
      <c r="P1595" t="str" cm="1">
        <f t="array" ref="P1595">_xlfn.IFS(B1595&lt;=25,"Youth",B1595&lt;=35,"Young Adult",B1595&lt;=50,"Adult",B1595&lt;=70,"Senior")</f>
        <v>Senior</v>
      </c>
      <c r="Q1595" t="str" cm="1">
        <f t="array" ref="Q1595">_xlfn.IFS(G1595&lt;10000,"Low Value",G1595&lt;=50000,"Mid Value",G1595&lt;=150000,"High Value",G1595&gt;150000,"Premium")</f>
        <v>Mid Value</v>
      </c>
      <c r="R1595" t="str" cm="1">
        <f t="array" ref="R1595">_xlfn.IFS(I1595&lt;500,"High Risk",I1595&lt;650,"Medium Risk",I1595&lt;750,"Low Risk",I1595&gt;=750,"Very Low Risk")</f>
        <v>High Risk</v>
      </c>
    </row>
    <row r="1596" spans="1:18">
      <c r="A1596" t="s">
        <v>1628</v>
      </c>
      <c r="B1596">
        <v>34</v>
      </c>
      <c r="C1596" t="s">
        <v>22</v>
      </c>
      <c r="D1596" t="s">
        <v>29</v>
      </c>
      <c r="E1596" t="s">
        <v>47</v>
      </c>
      <c r="F1596" t="s">
        <v>31</v>
      </c>
      <c r="G1596">
        <v>199307.85</v>
      </c>
      <c r="H1596">
        <v>29727.55</v>
      </c>
      <c r="I1596">
        <v>480</v>
      </c>
      <c r="J1596">
        <v>43104.03</v>
      </c>
      <c r="K1596" t="s">
        <v>25</v>
      </c>
      <c r="L1596">
        <v>32</v>
      </c>
      <c r="M1596" s="1">
        <v>43579</v>
      </c>
      <c r="N1596" t="s">
        <v>20</v>
      </c>
      <c r="O1596" t="str" cm="1">
        <f t="array" ref="O1596">_xlfn.IFS(L1596&lt;=15, "Low Engagement", L1596&lt;=35, "Active", L1596&lt;=60, "Highly Active", L1596&gt;60, "Power User")</f>
        <v>Active</v>
      </c>
      <c r="P1596" t="str" cm="1">
        <f t="array" ref="P1596">_xlfn.IFS(B1596&lt;=25,"Youth",B1596&lt;=35,"Young Adult",B1596&lt;=50,"Adult",B1596&lt;=70,"Senior")</f>
        <v>Young Adult</v>
      </c>
      <c r="Q1596" t="str" cm="1">
        <f t="array" ref="Q1596">_xlfn.IFS(G1596&lt;10000,"Low Value",G1596&lt;=50000,"Mid Value",G1596&lt;=150000,"High Value",G1596&gt;150000,"Premium")</f>
        <v>Premium</v>
      </c>
      <c r="R1596" t="str" cm="1">
        <f t="array" ref="R1596">_xlfn.IFS(I1596&lt;500,"High Risk",I1596&lt;650,"Medium Risk",I1596&lt;750,"Low Risk",I1596&gt;=750,"Very Low Risk")</f>
        <v>High Risk</v>
      </c>
    </row>
    <row r="1597" spans="1:18">
      <c r="A1597" t="s">
        <v>1629</v>
      </c>
      <c r="B1597">
        <v>27</v>
      </c>
      <c r="C1597" t="s">
        <v>15</v>
      </c>
      <c r="D1597" t="s">
        <v>16</v>
      </c>
      <c r="E1597" t="s">
        <v>27</v>
      </c>
      <c r="F1597" t="s">
        <v>18</v>
      </c>
      <c r="G1597">
        <v>78937.78</v>
      </c>
      <c r="H1597">
        <v>103674.36</v>
      </c>
      <c r="I1597">
        <v>586</v>
      </c>
      <c r="J1597">
        <v>141431.69</v>
      </c>
      <c r="K1597" t="s">
        <v>38</v>
      </c>
      <c r="L1597">
        <v>2</v>
      </c>
      <c r="M1597" s="1">
        <v>44854</v>
      </c>
      <c r="N1597" t="s">
        <v>20</v>
      </c>
      <c r="O1597" t="str" cm="1">
        <f t="array" ref="O1597">_xlfn.IFS(L1597&lt;=15, "Low Engagement", L1597&lt;=35, "Active", L1597&lt;=60, "Highly Active", L1597&gt;60, "Power User")</f>
        <v>Low Engagement</v>
      </c>
      <c r="P1597" t="str" cm="1">
        <f t="array" ref="P1597">_xlfn.IFS(B1597&lt;=25,"Youth",B1597&lt;=35,"Young Adult",B1597&lt;=50,"Adult",B1597&lt;=70,"Senior")</f>
        <v>Young Adult</v>
      </c>
      <c r="Q1597" t="str" cm="1">
        <f t="array" ref="Q1597">_xlfn.IFS(G1597&lt;10000,"Low Value",G1597&lt;=50000,"Mid Value",G1597&lt;=150000,"High Value",G1597&gt;150000,"Premium")</f>
        <v>High Value</v>
      </c>
      <c r="R1597" t="str" cm="1">
        <f t="array" ref="R1597">_xlfn.IFS(I1597&lt;500,"High Risk",I1597&lt;650,"Medium Risk",I1597&lt;750,"Low Risk",I1597&gt;=750,"Very Low Risk")</f>
        <v>Medium Risk</v>
      </c>
    </row>
    <row r="1598" spans="1:18">
      <c r="A1598" t="s">
        <v>1630</v>
      </c>
      <c r="B1598">
        <v>66</v>
      </c>
      <c r="C1598" t="s">
        <v>15</v>
      </c>
      <c r="D1598" t="s">
        <v>41</v>
      </c>
      <c r="E1598" t="s">
        <v>17</v>
      </c>
      <c r="F1598" t="s">
        <v>45</v>
      </c>
      <c r="G1598">
        <v>233933.47</v>
      </c>
      <c r="H1598">
        <v>186551.08</v>
      </c>
      <c r="I1598">
        <v>774</v>
      </c>
      <c r="J1598">
        <v>483433.43</v>
      </c>
      <c r="K1598" t="s">
        <v>38</v>
      </c>
      <c r="L1598">
        <v>24</v>
      </c>
      <c r="M1598" s="1">
        <v>44689</v>
      </c>
      <c r="N1598" t="s">
        <v>35</v>
      </c>
      <c r="O1598" t="str" cm="1">
        <f t="array" ref="O1598">_xlfn.IFS(L1598&lt;=15, "Low Engagement", L1598&lt;=35, "Active", L1598&lt;=60, "Highly Active", L1598&gt;60, "Power User")</f>
        <v>Active</v>
      </c>
      <c r="P1598" t="str" cm="1">
        <f t="array" ref="P1598">_xlfn.IFS(B1598&lt;=25,"Youth",B1598&lt;=35,"Young Adult",B1598&lt;=50,"Adult",B1598&lt;=70,"Senior")</f>
        <v>Senior</v>
      </c>
      <c r="Q1598" t="str" cm="1">
        <f t="array" ref="Q1598">_xlfn.IFS(G1598&lt;10000,"Low Value",G1598&lt;=50000,"Mid Value",G1598&lt;=150000,"High Value",G1598&gt;150000,"Premium")</f>
        <v>Premium</v>
      </c>
      <c r="R1598" t="str" cm="1">
        <f t="array" ref="R1598">_xlfn.IFS(I1598&lt;500,"High Risk",I1598&lt;650,"Medium Risk",I1598&lt;750,"Low Risk",I1598&gt;=750,"Very Low Risk")</f>
        <v>Very Low Risk</v>
      </c>
    </row>
    <row r="1599" spans="1:18">
      <c r="A1599" t="s">
        <v>1631</v>
      </c>
      <c r="B1599">
        <v>64</v>
      </c>
      <c r="C1599" t="s">
        <v>22</v>
      </c>
      <c r="D1599" t="s">
        <v>23</v>
      </c>
      <c r="E1599" t="s">
        <v>27</v>
      </c>
      <c r="F1599" t="s">
        <v>18</v>
      </c>
      <c r="G1599">
        <v>82511.399999999994</v>
      </c>
      <c r="H1599">
        <v>162128.85</v>
      </c>
      <c r="I1599">
        <v>561</v>
      </c>
      <c r="J1599">
        <v>168050.13</v>
      </c>
      <c r="K1599" t="s">
        <v>38</v>
      </c>
      <c r="L1599">
        <v>45</v>
      </c>
      <c r="M1599" s="1">
        <v>43942</v>
      </c>
      <c r="N1599" t="s">
        <v>20</v>
      </c>
      <c r="O1599" t="str" cm="1">
        <f t="array" ref="O1599">_xlfn.IFS(L1599&lt;=15, "Low Engagement", L1599&lt;=35, "Active", L1599&lt;=60, "Highly Active", L1599&gt;60, "Power User")</f>
        <v>Highly Active</v>
      </c>
      <c r="P1599" t="str" cm="1">
        <f t="array" ref="P1599">_xlfn.IFS(B1599&lt;=25,"Youth",B1599&lt;=35,"Young Adult",B1599&lt;=50,"Adult",B1599&lt;=70,"Senior")</f>
        <v>Senior</v>
      </c>
      <c r="Q1599" t="str" cm="1">
        <f t="array" ref="Q1599">_xlfn.IFS(G1599&lt;10000,"Low Value",G1599&lt;=50000,"Mid Value",G1599&lt;=150000,"High Value",G1599&gt;150000,"Premium")</f>
        <v>High Value</v>
      </c>
      <c r="R1599" t="str" cm="1">
        <f t="array" ref="R1599">_xlfn.IFS(I1599&lt;500,"High Risk",I1599&lt;650,"Medium Risk",I1599&lt;750,"Low Risk",I1599&gt;=750,"Very Low Risk")</f>
        <v>Medium Risk</v>
      </c>
    </row>
    <row r="1600" spans="1:18">
      <c r="A1600" t="s">
        <v>1632</v>
      </c>
      <c r="B1600">
        <v>29</v>
      </c>
      <c r="C1600" t="s">
        <v>22</v>
      </c>
      <c r="D1600" t="s">
        <v>23</v>
      </c>
      <c r="E1600" t="s">
        <v>17</v>
      </c>
      <c r="F1600" t="s">
        <v>45</v>
      </c>
      <c r="G1600">
        <v>356271.74</v>
      </c>
      <c r="H1600">
        <v>226189.14</v>
      </c>
      <c r="I1600">
        <v>822</v>
      </c>
      <c r="J1600">
        <v>334746.83</v>
      </c>
      <c r="K1600" t="s">
        <v>25</v>
      </c>
      <c r="L1600">
        <v>59</v>
      </c>
      <c r="M1600" s="1">
        <v>43190</v>
      </c>
      <c r="N1600" t="s">
        <v>20</v>
      </c>
      <c r="O1600" t="str" cm="1">
        <f t="array" ref="O1600">_xlfn.IFS(L1600&lt;=15, "Low Engagement", L1600&lt;=35, "Active", L1600&lt;=60, "Highly Active", L1600&gt;60, "Power User")</f>
        <v>Highly Active</v>
      </c>
      <c r="P1600" t="str" cm="1">
        <f t="array" ref="P1600">_xlfn.IFS(B1600&lt;=25,"Youth",B1600&lt;=35,"Young Adult",B1600&lt;=50,"Adult",B1600&lt;=70,"Senior")</f>
        <v>Young Adult</v>
      </c>
      <c r="Q1600" t="str" cm="1">
        <f t="array" ref="Q1600">_xlfn.IFS(G1600&lt;10000,"Low Value",G1600&lt;=50000,"Mid Value",G1600&lt;=150000,"High Value",G1600&gt;150000,"Premium")</f>
        <v>Premium</v>
      </c>
      <c r="R1600" t="str" cm="1">
        <f t="array" ref="R1600">_xlfn.IFS(I1600&lt;500,"High Risk",I1600&lt;650,"Medium Risk",I1600&lt;750,"Low Risk",I1600&gt;=750,"Very Low Risk")</f>
        <v>Very Low Risk</v>
      </c>
    </row>
    <row r="1601" spans="1:18">
      <c r="A1601" t="s">
        <v>1633</v>
      </c>
      <c r="B1601">
        <v>33</v>
      </c>
      <c r="C1601" t="s">
        <v>22</v>
      </c>
      <c r="D1601" t="s">
        <v>16</v>
      </c>
      <c r="E1601" t="s">
        <v>27</v>
      </c>
      <c r="F1601" t="s">
        <v>33</v>
      </c>
      <c r="G1601">
        <v>120596.47</v>
      </c>
      <c r="H1601">
        <v>194523.82</v>
      </c>
      <c r="I1601">
        <v>461</v>
      </c>
      <c r="J1601">
        <v>44453.74</v>
      </c>
      <c r="K1601" t="s">
        <v>25</v>
      </c>
      <c r="L1601">
        <v>27</v>
      </c>
      <c r="M1601" s="1">
        <v>43752</v>
      </c>
      <c r="N1601" t="s">
        <v>20</v>
      </c>
      <c r="O1601" t="str" cm="1">
        <f t="array" ref="O1601">_xlfn.IFS(L1601&lt;=15, "Low Engagement", L1601&lt;=35, "Active", L1601&lt;=60, "Highly Active", L1601&gt;60, "Power User")</f>
        <v>Active</v>
      </c>
      <c r="P1601" t="str" cm="1">
        <f t="array" ref="P1601">_xlfn.IFS(B1601&lt;=25,"Youth",B1601&lt;=35,"Young Adult",B1601&lt;=50,"Adult",B1601&lt;=70,"Senior")</f>
        <v>Young Adult</v>
      </c>
      <c r="Q1601" t="str" cm="1">
        <f t="array" ref="Q1601">_xlfn.IFS(G1601&lt;10000,"Low Value",G1601&lt;=50000,"Mid Value",G1601&lt;=150000,"High Value",G1601&gt;150000,"Premium")</f>
        <v>High Value</v>
      </c>
      <c r="R1601" t="str" cm="1">
        <f t="array" ref="R1601">_xlfn.IFS(I1601&lt;500,"High Risk",I1601&lt;650,"Medium Risk",I1601&lt;750,"Low Risk",I1601&gt;=750,"Very Low Risk")</f>
        <v>High Risk</v>
      </c>
    </row>
    <row r="1602" spans="1:18">
      <c r="A1602" t="s">
        <v>1634</v>
      </c>
      <c r="B1602">
        <v>41</v>
      </c>
      <c r="C1602" t="s">
        <v>15</v>
      </c>
      <c r="D1602" t="s">
        <v>16</v>
      </c>
      <c r="E1602" t="s">
        <v>27</v>
      </c>
      <c r="F1602" t="s">
        <v>18</v>
      </c>
      <c r="G1602">
        <v>81705.429999999993</v>
      </c>
      <c r="H1602">
        <v>49530.13</v>
      </c>
      <c r="I1602">
        <v>786</v>
      </c>
      <c r="J1602">
        <v>296369.78999999998</v>
      </c>
      <c r="K1602" t="s">
        <v>38</v>
      </c>
      <c r="L1602">
        <v>9</v>
      </c>
      <c r="M1602" s="1">
        <v>44626</v>
      </c>
      <c r="N1602" t="s">
        <v>20</v>
      </c>
      <c r="O1602" t="str" cm="1">
        <f t="array" ref="O1602">_xlfn.IFS(L1602&lt;=15, "Low Engagement", L1602&lt;=35, "Active", L1602&lt;=60, "Highly Active", L1602&gt;60, "Power User")</f>
        <v>Low Engagement</v>
      </c>
      <c r="P1602" t="str" cm="1">
        <f t="array" ref="P1602">_xlfn.IFS(B1602&lt;=25,"Youth",B1602&lt;=35,"Young Adult",B1602&lt;=50,"Adult",B1602&lt;=70,"Senior")</f>
        <v>Adult</v>
      </c>
      <c r="Q1602" t="str" cm="1">
        <f t="array" ref="Q1602">_xlfn.IFS(G1602&lt;10000,"Low Value",G1602&lt;=50000,"Mid Value",G1602&lt;=150000,"High Value",G1602&gt;150000,"Premium")</f>
        <v>High Value</v>
      </c>
      <c r="R1602" t="str" cm="1">
        <f t="array" ref="R1602">_xlfn.IFS(I1602&lt;500,"High Risk",I1602&lt;650,"Medium Risk",I1602&lt;750,"Low Risk",I1602&gt;=750,"Very Low Risk")</f>
        <v>Very Low Risk</v>
      </c>
    </row>
    <row r="1603" spans="1:18">
      <c r="A1603" t="s">
        <v>1635</v>
      </c>
      <c r="B1603">
        <v>36</v>
      </c>
      <c r="C1603" t="s">
        <v>15</v>
      </c>
      <c r="D1603" t="s">
        <v>23</v>
      </c>
      <c r="E1603" t="s">
        <v>27</v>
      </c>
      <c r="F1603" t="s">
        <v>33</v>
      </c>
      <c r="G1603">
        <v>21862.02</v>
      </c>
      <c r="H1603">
        <v>128723.23</v>
      </c>
      <c r="I1603">
        <v>480</v>
      </c>
      <c r="J1603">
        <v>24545.25</v>
      </c>
      <c r="K1603" t="s">
        <v>19</v>
      </c>
      <c r="L1603">
        <v>13</v>
      </c>
      <c r="M1603" s="1">
        <v>44069</v>
      </c>
      <c r="N1603" t="s">
        <v>20</v>
      </c>
      <c r="O1603" t="str" cm="1">
        <f t="array" ref="O1603">_xlfn.IFS(L1603&lt;=15, "Low Engagement", L1603&lt;=35, "Active", L1603&lt;=60, "Highly Active", L1603&gt;60, "Power User")</f>
        <v>Low Engagement</v>
      </c>
      <c r="P1603" t="str" cm="1">
        <f t="array" ref="P1603">_xlfn.IFS(B1603&lt;=25,"Youth",B1603&lt;=35,"Young Adult",B1603&lt;=50,"Adult",B1603&lt;=70,"Senior")</f>
        <v>Adult</v>
      </c>
      <c r="Q1603" t="str" cm="1">
        <f t="array" ref="Q1603">_xlfn.IFS(G1603&lt;10000,"Low Value",G1603&lt;=50000,"Mid Value",G1603&lt;=150000,"High Value",G1603&gt;150000,"Premium")</f>
        <v>Mid Value</v>
      </c>
      <c r="R1603" t="str" cm="1">
        <f t="array" ref="R1603">_xlfn.IFS(I1603&lt;500,"High Risk",I1603&lt;650,"Medium Risk",I1603&lt;750,"Low Risk",I1603&gt;=750,"Very Low Risk")</f>
        <v>High Risk</v>
      </c>
    </row>
    <row r="1604" spans="1:18">
      <c r="A1604" t="s">
        <v>1636</v>
      </c>
      <c r="B1604">
        <v>25</v>
      </c>
      <c r="C1604" t="s">
        <v>15</v>
      </c>
      <c r="D1604" t="s">
        <v>41</v>
      </c>
      <c r="E1604" t="s">
        <v>27</v>
      </c>
      <c r="F1604" t="s">
        <v>18</v>
      </c>
      <c r="G1604">
        <v>62674.32</v>
      </c>
      <c r="H1604">
        <v>147628.34</v>
      </c>
      <c r="I1604">
        <v>768</v>
      </c>
      <c r="J1604">
        <v>201181.66</v>
      </c>
      <c r="K1604" t="s">
        <v>38</v>
      </c>
      <c r="L1604">
        <v>55</v>
      </c>
      <c r="M1604" s="1">
        <v>44545</v>
      </c>
      <c r="N1604" t="s">
        <v>20</v>
      </c>
      <c r="O1604" t="str" cm="1">
        <f t="array" ref="O1604">_xlfn.IFS(L1604&lt;=15, "Low Engagement", L1604&lt;=35, "Active", L1604&lt;=60, "Highly Active", L1604&gt;60, "Power User")</f>
        <v>Highly Active</v>
      </c>
      <c r="P1604" t="str" cm="1">
        <f t="array" ref="P1604">_xlfn.IFS(B1604&lt;=25,"Youth",B1604&lt;=35,"Young Adult",B1604&lt;=50,"Adult",B1604&lt;=70,"Senior")</f>
        <v>Youth</v>
      </c>
      <c r="Q1604" t="str" cm="1">
        <f t="array" ref="Q1604">_xlfn.IFS(G1604&lt;10000,"Low Value",G1604&lt;=50000,"Mid Value",G1604&lt;=150000,"High Value",G1604&gt;150000,"Premium")</f>
        <v>High Value</v>
      </c>
      <c r="R1604" t="str" cm="1">
        <f t="array" ref="R1604">_xlfn.IFS(I1604&lt;500,"High Risk",I1604&lt;650,"Medium Risk",I1604&lt;750,"Low Risk",I1604&gt;=750,"Very Low Risk")</f>
        <v>Very Low Risk</v>
      </c>
    </row>
    <row r="1605" spans="1:18">
      <c r="A1605" t="s">
        <v>1637</v>
      </c>
      <c r="B1605">
        <v>48</v>
      </c>
      <c r="C1605" t="s">
        <v>22</v>
      </c>
      <c r="D1605" t="s">
        <v>37</v>
      </c>
      <c r="E1605" t="s">
        <v>17</v>
      </c>
      <c r="F1605" t="s">
        <v>33</v>
      </c>
      <c r="G1605">
        <v>10949.98</v>
      </c>
      <c r="H1605">
        <v>269227.56</v>
      </c>
      <c r="I1605">
        <v>320</v>
      </c>
      <c r="J1605">
        <v>13638.38</v>
      </c>
      <c r="K1605" t="s">
        <v>19</v>
      </c>
      <c r="L1605">
        <v>14</v>
      </c>
      <c r="M1605" s="1">
        <v>44971</v>
      </c>
      <c r="N1605" t="s">
        <v>35</v>
      </c>
      <c r="O1605" t="str" cm="1">
        <f t="array" ref="O1605">_xlfn.IFS(L1605&lt;=15, "Low Engagement", L1605&lt;=35, "Active", L1605&lt;=60, "Highly Active", L1605&gt;60, "Power User")</f>
        <v>Low Engagement</v>
      </c>
      <c r="P1605" t="str" cm="1">
        <f t="array" ref="P1605">_xlfn.IFS(B1605&lt;=25,"Youth",B1605&lt;=35,"Young Adult",B1605&lt;=50,"Adult",B1605&lt;=70,"Senior")</f>
        <v>Adult</v>
      </c>
      <c r="Q1605" t="str" cm="1">
        <f t="array" ref="Q1605">_xlfn.IFS(G1605&lt;10000,"Low Value",G1605&lt;=50000,"Mid Value",G1605&lt;=150000,"High Value",G1605&gt;150000,"Premium")</f>
        <v>Mid Value</v>
      </c>
      <c r="R1605" t="str" cm="1">
        <f t="array" ref="R1605">_xlfn.IFS(I1605&lt;500,"High Risk",I1605&lt;650,"Medium Risk",I1605&lt;750,"Low Risk",I1605&gt;=750,"Very Low Risk")</f>
        <v>High Risk</v>
      </c>
    </row>
    <row r="1606" spans="1:18">
      <c r="A1606" t="s">
        <v>1638</v>
      </c>
      <c r="B1606">
        <v>38</v>
      </c>
      <c r="C1606" t="s">
        <v>15</v>
      </c>
      <c r="D1606" t="s">
        <v>23</v>
      </c>
      <c r="E1606" t="s">
        <v>24</v>
      </c>
      <c r="F1606" t="s">
        <v>18</v>
      </c>
      <c r="G1606">
        <v>5302.17</v>
      </c>
      <c r="H1606">
        <v>17482.189999999999</v>
      </c>
      <c r="I1606">
        <v>574</v>
      </c>
      <c r="J1606">
        <v>63003.43</v>
      </c>
      <c r="K1606" t="s">
        <v>38</v>
      </c>
      <c r="L1606">
        <v>51</v>
      </c>
      <c r="M1606" s="1">
        <v>44762</v>
      </c>
      <c r="N1606" t="s">
        <v>20</v>
      </c>
      <c r="O1606" t="str" cm="1">
        <f t="array" ref="O1606">_xlfn.IFS(L1606&lt;=15, "Low Engagement", L1606&lt;=35, "Active", L1606&lt;=60, "Highly Active", L1606&gt;60, "Power User")</f>
        <v>Highly Active</v>
      </c>
      <c r="P1606" t="str" cm="1">
        <f t="array" ref="P1606">_xlfn.IFS(B1606&lt;=25,"Youth",B1606&lt;=35,"Young Adult",B1606&lt;=50,"Adult",B1606&lt;=70,"Senior")</f>
        <v>Adult</v>
      </c>
      <c r="Q1606" t="str" cm="1">
        <f t="array" ref="Q1606">_xlfn.IFS(G1606&lt;10000,"Low Value",G1606&lt;=50000,"Mid Value",G1606&lt;=150000,"High Value",G1606&gt;150000,"Premium")</f>
        <v>Low Value</v>
      </c>
      <c r="R1606" t="str" cm="1">
        <f t="array" ref="R1606">_xlfn.IFS(I1606&lt;500,"High Risk",I1606&lt;650,"Medium Risk",I1606&lt;750,"Low Risk",I1606&gt;=750,"Very Low Risk")</f>
        <v>Medium Risk</v>
      </c>
    </row>
    <row r="1607" spans="1:18">
      <c r="A1607" t="s">
        <v>1639</v>
      </c>
      <c r="B1607">
        <v>34</v>
      </c>
      <c r="C1607" t="s">
        <v>15</v>
      </c>
      <c r="D1607" t="s">
        <v>23</v>
      </c>
      <c r="E1607" t="s">
        <v>47</v>
      </c>
      <c r="F1607" t="s">
        <v>31</v>
      </c>
      <c r="G1607">
        <v>181276.1</v>
      </c>
      <c r="H1607">
        <v>29449.99</v>
      </c>
      <c r="I1607">
        <v>559</v>
      </c>
      <c r="J1607">
        <v>150362.13</v>
      </c>
      <c r="K1607" t="s">
        <v>38</v>
      </c>
      <c r="L1607">
        <v>11</v>
      </c>
      <c r="M1607" s="1">
        <v>43881</v>
      </c>
      <c r="N1607" t="s">
        <v>20</v>
      </c>
      <c r="O1607" t="str" cm="1">
        <f t="array" ref="O1607">_xlfn.IFS(L1607&lt;=15, "Low Engagement", L1607&lt;=35, "Active", L1607&lt;=60, "Highly Active", L1607&gt;60, "Power User")</f>
        <v>Low Engagement</v>
      </c>
      <c r="P1607" t="str" cm="1">
        <f t="array" ref="P1607">_xlfn.IFS(B1607&lt;=25,"Youth",B1607&lt;=35,"Young Adult",B1607&lt;=50,"Adult",B1607&lt;=70,"Senior")</f>
        <v>Young Adult</v>
      </c>
      <c r="Q1607" t="str" cm="1">
        <f t="array" ref="Q1607">_xlfn.IFS(G1607&lt;10000,"Low Value",G1607&lt;=50000,"Mid Value",G1607&lt;=150000,"High Value",G1607&gt;150000,"Premium")</f>
        <v>Premium</v>
      </c>
      <c r="R1607" t="str" cm="1">
        <f t="array" ref="R1607">_xlfn.IFS(I1607&lt;500,"High Risk",I1607&lt;650,"Medium Risk",I1607&lt;750,"Low Risk",I1607&gt;=750,"Very Low Risk")</f>
        <v>Medium Risk</v>
      </c>
    </row>
    <row r="1608" spans="1:18">
      <c r="A1608" t="s">
        <v>1640</v>
      </c>
      <c r="B1608">
        <v>40</v>
      </c>
      <c r="C1608" t="s">
        <v>22</v>
      </c>
      <c r="D1608" t="s">
        <v>29</v>
      </c>
      <c r="E1608" t="s">
        <v>27</v>
      </c>
      <c r="F1608" t="s">
        <v>18</v>
      </c>
      <c r="G1608">
        <v>53228.81</v>
      </c>
      <c r="H1608">
        <v>117053.34</v>
      </c>
      <c r="I1608">
        <v>632</v>
      </c>
      <c r="J1608">
        <v>82379.69</v>
      </c>
      <c r="K1608" t="s">
        <v>25</v>
      </c>
      <c r="L1608">
        <v>14</v>
      </c>
      <c r="M1608" s="1">
        <v>43891</v>
      </c>
      <c r="N1608" t="s">
        <v>20</v>
      </c>
      <c r="O1608" t="str" cm="1">
        <f t="array" ref="O1608">_xlfn.IFS(L1608&lt;=15, "Low Engagement", L1608&lt;=35, "Active", L1608&lt;=60, "Highly Active", L1608&gt;60, "Power User")</f>
        <v>Low Engagement</v>
      </c>
      <c r="P1608" t="str" cm="1">
        <f t="array" ref="P1608">_xlfn.IFS(B1608&lt;=25,"Youth",B1608&lt;=35,"Young Adult",B1608&lt;=50,"Adult",B1608&lt;=70,"Senior")</f>
        <v>Adult</v>
      </c>
      <c r="Q1608" t="str" cm="1">
        <f t="array" ref="Q1608">_xlfn.IFS(G1608&lt;10000,"Low Value",G1608&lt;=50000,"Mid Value",G1608&lt;=150000,"High Value",G1608&gt;150000,"Premium")</f>
        <v>High Value</v>
      </c>
      <c r="R1608" t="str" cm="1">
        <f t="array" ref="R1608">_xlfn.IFS(I1608&lt;500,"High Risk",I1608&lt;650,"Medium Risk",I1608&lt;750,"Low Risk",I1608&gt;=750,"Very Low Risk")</f>
        <v>Medium Risk</v>
      </c>
    </row>
    <row r="1609" spans="1:18">
      <c r="A1609" t="s">
        <v>1641</v>
      </c>
      <c r="B1609">
        <v>54</v>
      </c>
      <c r="C1609" t="s">
        <v>22</v>
      </c>
      <c r="D1609" t="s">
        <v>37</v>
      </c>
      <c r="E1609" t="s">
        <v>17</v>
      </c>
      <c r="F1609" t="s">
        <v>33</v>
      </c>
      <c r="G1609">
        <v>113026.28</v>
      </c>
      <c r="H1609">
        <v>252613.04</v>
      </c>
      <c r="I1609">
        <v>765</v>
      </c>
      <c r="J1609">
        <v>268299.56</v>
      </c>
      <c r="K1609" t="s">
        <v>25</v>
      </c>
      <c r="L1609">
        <v>16</v>
      </c>
      <c r="M1609" s="1">
        <v>44460</v>
      </c>
      <c r="N1609" t="s">
        <v>20</v>
      </c>
      <c r="O1609" t="str" cm="1">
        <f t="array" ref="O1609">_xlfn.IFS(L1609&lt;=15, "Low Engagement", L1609&lt;=35, "Active", L1609&lt;=60, "Highly Active", L1609&gt;60, "Power User")</f>
        <v>Active</v>
      </c>
      <c r="P1609" t="str" cm="1">
        <f t="array" ref="P1609">_xlfn.IFS(B1609&lt;=25,"Youth",B1609&lt;=35,"Young Adult",B1609&lt;=50,"Adult",B1609&lt;=70,"Senior")</f>
        <v>Senior</v>
      </c>
      <c r="Q1609" t="str" cm="1">
        <f t="array" ref="Q1609">_xlfn.IFS(G1609&lt;10000,"Low Value",G1609&lt;=50000,"Mid Value",G1609&lt;=150000,"High Value",G1609&gt;150000,"Premium")</f>
        <v>High Value</v>
      </c>
      <c r="R1609" t="str" cm="1">
        <f t="array" ref="R1609">_xlfn.IFS(I1609&lt;500,"High Risk",I1609&lt;650,"Medium Risk",I1609&lt;750,"Low Risk",I1609&gt;=750,"Very Low Risk")</f>
        <v>Very Low Risk</v>
      </c>
    </row>
    <row r="1610" spans="1:18">
      <c r="A1610" t="s">
        <v>1642</v>
      </c>
      <c r="B1610">
        <v>33</v>
      </c>
      <c r="C1610" t="s">
        <v>22</v>
      </c>
      <c r="D1610" t="s">
        <v>23</v>
      </c>
      <c r="E1610" t="s">
        <v>17</v>
      </c>
      <c r="F1610" t="s">
        <v>31</v>
      </c>
      <c r="G1610">
        <v>168507.69</v>
      </c>
      <c r="H1610">
        <v>139638.88</v>
      </c>
      <c r="I1610">
        <v>415</v>
      </c>
      <c r="J1610">
        <v>21635.91</v>
      </c>
      <c r="K1610" t="s">
        <v>25</v>
      </c>
      <c r="L1610">
        <v>10</v>
      </c>
      <c r="M1610" s="1">
        <v>44723</v>
      </c>
      <c r="N1610" t="s">
        <v>35</v>
      </c>
      <c r="O1610" t="str" cm="1">
        <f t="array" ref="O1610">_xlfn.IFS(L1610&lt;=15, "Low Engagement", L1610&lt;=35, "Active", L1610&lt;=60, "Highly Active", L1610&gt;60, "Power User")</f>
        <v>Low Engagement</v>
      </c>
      <c r="P1610" t="str" cm="1">
        <f t="array" ref="P1610">_xlfn.IFS(B1610&lt;=25,"Youth",B1610&lt;=35,"Young Adult",B1610&lt;=50,"Adult",B1610&lt;=70,"Senior")</f>
        <v>Young Adult</v>
      </c>
      <c r="Q1610" t="str" cm="1">
        <f t="array" ref="Q1610">_xlfn.IFS(G1610&lt;10000,"Low Value",G1610&lt;=50000,"Mid Value",G1610&lt;=150000,"High Value",G1610&gt;150000,"Premium")</f>
        <v>Premium</v>
      </c>
      <c r="R1610" t="str" cm="1">
        <f t="array" ref="R1610">_xlfn.IFS(I1610&lt;500,"High Risk",I1610&lt;650,"Medium Risk",I1610&lt;750,"Low Risk",I1610&gt;=750,"Very Low Risk")</f>
        <v>High Risk</v>
      </c>
    </row>
    <row r="1611" spans="1:18">
      <c r="A1611" t="s">
        <v>1643</v>
      </c>
      <c r="B1611">
        <v>23</v>
      </c>
      <c r="C1611" t="s">
        <v>22</v>
      </c>
      <c r="D1611" t="s">
        <v>16</v>
      </c>
      <c r="E1611" t="s">
        <v>27</v>
      </c>
      <c r="F1611" t="s">
        <v>18</v>
      </c>
      <c r="G1611">
        <v>95009.09</v>
      </c>
      <c r="H1611">
        <v>101793.36</v>
      </c>
      <c r="I1611">
        <v>712</v>
      </c>
      <c r="J1611">
        <v>448192.78</v>
      </c>
      <c r="K1611" t="s">
        <v>25</v>
      </c>
      <c r="L1611">
        <v>20</v>
      </c>
      <c r="M1611" s="1">
        <v>44781</v>
      </c>
      <c r="N1611" t="s">
        <v>20</v>
      </c>
      <c r="O1611" t="str" cm="1">
        <f t="array" ref="O1611">_xlfn.IFS(L1611&lt;=15, "Low Engagement", L1611&lt;=35, "Active", L1611&lt;=60, "Highly Active", L1611&gt;60, "Power User")</f>
        <v>Active</v>
      </c>
      <c r="P1611" t="str" cm="1">
        <f t="array" ref="P1611">_xlfn.IFS(B1611&lt;=25,"Youth",B1611&lt;=35,"Young Adult",B1611&lt;=50,"Adult",B1611&lt;=70,"Senior")</f>
        <v>Youth</v>
      </c>
      <c r="Q1611" t="str" cm="1">
        <f t="array" ref="Q1611">_xlfn.IFS(G1611&lt;10000,"Low Value",G1611&lt;=50000,"Mid Value",G1611&lt;=150000,"High Value",G1611&gt;150000,"Premium")</f>
        <v>High Value</v>
      </c>
      <c r="R1611" t="str" cm="1">
        <f t="array" ref="R1611">_xlfn.IFS(I1611&lt;500,"High Risk",I1611&lt;650,"Medium Risk",I1611&lt;750,"Low Risk",I1611&gt;=750,"Very Low Risk")</f>
        <v>Low Risk</v>
      </c>
    </row>
    <row r="1612" spans="1:18">
      <c r="A1612" t="s">
        <v>1644</v>
      </c>
      <c r="B1612">
        <v>25</v>
      </c>
      <c r="C1612" t="s">
        <v>22</v>
      </c>
      <c r="D1612" t="s">
        <v>16</v>
      </c>
      <c r="E1612" t="s">
        <v>27</v>
      </c>
      <c r="F1612" t="s">
        <v>31</v>
      </c>
      <c r="G1612">
        <v>174523.81</v>
      </c>
      <c r="H1612">
        <v>73069.22</v>
      </c>
      <c r="I1612">
        <v>836</v>
      </c>
      <c r="J1612">
        <v>59006.61</v>
      </c>
      <c r="K1612" t="s">
        <v>38</v>
      </c>
      <c r="L1612">
        <v>16</v>
      </c>
      <c r="M1612" s="1">
        <v>44436</v>
      </c>
      <c r="N1612" t="s">
        <v>20</v>
      </c>
      <c r="O1612" t="str" cm="1">
        <f t="array" ref="O1612">_xlfn.IFS(L1612&lt;=15, "Low Engagement", L1612&lt;=35, "Active", L1612&lt;=60, "Highly Active", L1612&gt;60, "Power User")</f>
        <v>Active</v>
      </c>
      <c r="P1612" t="str" cm="1">
        <f t="array" ref="P1612">_xlfn.IFS(B1612&lt;=25,"Youth",B1612&lt;=35,"Young Adult",B1612&lt;=50,"Adult",B1612&lt;=70,"Senior")</f>
        <v>Youth</v>
      </c>
      <c r="Q1612" t="str" cm="1">
        <f t="array" ref="Q1612">_xlfn.IFS(G1612&lt;10000,"Low Value",G1612&lt;=50000,"Mid Value",G1612&lt;=150000,"High Value",G1612&gt;150000,"Premium")</f>
        <v>Premium</v>
      </c>
      <c r="R1612" t="str" cm="1">
        <f t="array" ref="R1612">_xlfn.IFS(I1612&lt;500,"High Risk",I1612&lt;650,"Medium Risk",I1612&lt;750,"Low Risk",I1612&gt;=750,"Very Low Risk")</f>
        <v>Very Low Risk</v>
      </c>
    </row>
    <row r="1613" spans="1:18">
      <c r="A1613" t="s">
        <v>1645</v>
      </c>
      <c r="B1613">
        <v>42</v>
      </c>
      <c r="C1613" t="s">
        <v>15</v>
      </c>
      <c r="D1613" t="s">
        <v>23</v>
      </c>
      <c r="E1613" t="s">
        <v>17</v>
      </c>
      <c r="F1613" t="s">
        <v>31</v>
      </c>
      <c r="G1613">
        <v>99245.73</v>
      </c>
      <c r="H1613">
        <v>249106.44</v>
      </c>
      <c r="I1613">
        <v>556</v>
      </c>
      <c r="J1613">
        <v>74923.45</v>
      </c>
      <c r="K1613" t="s">
        <v>38</v>
      </c>
      <c r="L1613">
        <v>58</v>
      </c>
      <c r="M1613" s="1">
        <v>43412</v>
      </c>
      <c r="N1613" t="s">
        <v>20</v>
      </c>
      <c r="O1613" t="str" cm="1">
        <f t="array" ref="O1613">_xlfn.IFS(L1613&lt;=15, "Low Engagement", L1613&lt;=35, "Active", L1613&lt;=60, "Highly Active", L1613&gt;60, "Power User")</f>
        <v>Highly Active</v>
      </c>
      <c r="P1613" t="str" cm="1">
        <f t="array" ref="P1613">_xlfn.IFS(B1613&lt;=25,"Youth",B1613&lt;=35,"Young Adult",B1613&lt;=50,"Adult",B1613&lt;=70,"Senior")</f>
        <v>Adult</v>
      </c>
      <c r="Q1613" t="str" cm="1">
        <f t="array" ref="Q1613">_xlfn.IFS(G1613&lt;10000,"Low Value",G1613&lt;=50000,"Mid Value",G1613&lt;=150000,"High Value",G1613&gt;150000,"Premium")</f>
        <v>High Value</v>
      </c>
      <c r="R1613" t="str" cm="1">
        <f t="array" ref="R1613">_xlfn.IFS(I1613&lt;500,"High Risk",I1613&lt;650,"Medium Risk",I1613&lt;750,"Low Risk",I1613&gt;=750,"Very Low Risk")</f>
        <v>Medium Risk</v>
      </c>
    </row>
    <row r="1614" spans="1:18">
      <c r="A1614" t="s">
        <v>1646</v>
      </c>
      <c r="B1614">
        <v>35</v>
      </c>
      <c r="C1614" t="s">
        <v>22</v>
      </c>
      <c r="D1614" t="s">
        <v>16</v>
      </c>
      <c r="E1614" t="s">
        <v>47</v>
      </c>
      <c r="F1614" t="s">
        <v>45</v>
      </c>
      <c r="G1614">
        <v>201186.64</v>
      </c>
      <c r="H1614">
        <v>29645.38</v>
      </c>
      <c r="I1614">
        <v>467</v>
      </c>
      <c r="J1614">
        <v>20106.79</v>
      </c>
      <c r="K1614" t="s">
        <v>19</v>
      </c>
      <c r="L1614">
        <v>34</v>
      </c>
      <c r="M1614" s="1">
        <v>44115</v>
      </c>
      <c r="N1614" t="s">
        <v>20</v>
      </c>
      <c r="O1614" t="str" cm="1">
        <f t="array" ref="O1614">_xlfn.IFS(L1614&lt;=15, "Low Engagement", L1614&lt;=35, "Active", L1614&lt;=60, "Highly Active", L1614&gt;60, "Power User")</f>
        <v>Active</v>
      </c>
      <c r="P1614" t="str" cm="1">
        <f t="array" ref="P1614">_xlfn.IFS(B1614&lt;=25,"Youth",B1614&lt;=35,"Young Adult",B1614&lt;=50,"Adult",B1614&lt;=70,"Senior")</f>
        <v>Young Adult</v>
      </c>
      <c r="Q1614" t="str" cm="1">
        <f t="array" ref="Q1614">_xlfn.IFS(G1614&lt;10000,"Low Value",G1614&lt;=50000,"Mid Value",G1614&lt;=150000,"High Value",G1614&gt;150000,"Premium")</f>
        <v>Premium</v>
      </c>
      <c r="R1614" t="str" cm="1">
        <f t="array" ref="R1614">_xlfn.IFS(I1614&lt;500,"High Risk",I1614&lt;650,"Medium Risk",I1614&lt;750,"Low Risk",I1614&gt;=750,"Very Low Risk")</f>
        <v>High Risk</v>
      </c>
    </row>
    <row r="1615" spans="1:18">
      <c r="A1615" t="s">
        <v>1647</v>
      </c>
      <c r="B1615">
        <v>42</v>
      </c>
      <c r="C1615" t="s">
        <v>15</v>
      </c>
      <c r="D1615" t="s">
        <v>41</v>
      </c>
      <c r="E1615" t="s">
        <v>17</v>
      </c>
      <c r="F1615" t="s">
        <v>33</v>
      </c>
      <c r="G1615">
        <v>31629.05</v>
      </c>
      <c r="H1615">
        <v>91775.679999999993</v>
      </c>
      <c r="I1615">
        <v>832</v>
      </c>
      <c r="J1615">
        <v>135822.20000000001</v>
      </c>
      <c r="K1615" t="s">
        <v>25</v>
      </c>
      <c r="L1615">
        <v>57</v>
      </c>
      <c r="M1615" s="1">
        <v>45076</v>
      </c>
      <c r="N1615" t="s">
        <v>20</v>
      </c>
      <c r="O1615" t="str" cm="1">
        <f t="array" ref="O1615">_xlfn.IFS(L1615&lt;=15, "Low Engagement", L1615&lt;=35, "Active", L1615&lt;=60, "Highly Active", L1615&gt;60, "Power User")</f>
        <v>Highly Active</v>
      </c>
      <c r="P1615" t="str" cm="1">
        <f t="array" ref="P1615">_xlfn.IFS(B1615&lt;=25,"Youth",B1615&lt;=35,"Young Adult",B1615&lt;=50,"Adult",B1615&lt;=70,"Senior")</f>
        <v>Adult</v>
      </c>
      <c r="Q1615" t="str" cm="1">
        <f t="array" ref="Q1615">_xlfn.IFS(G1615&lt;10000,"Low Value",G1615&lt;=50000,"Mid Value",G1615&lt;=150000,"High Value",G1615&gt;150000,"Premium")</f>
        <v>Mid Value</v>
      </c>
      <c r="R1615" t="str" cm="1">
        <f t="array" ref="R1615">_xlfn.IFS(I1615&lt;500,"High Risk",I1615&lt;650,"Medium Risk",I1615&lt;750,"Low Risk",I1615&gt;=750,"Very Low Risk")</f>
        <v>Very Low Risk</v>
      </c>
    </row>
    <row r="1616" spans="1:18">
      <c r="A1616" t="s">
        <v>1648</v>
      </c>
      <c r="B1616">
        <v>29</v>
      </c>
      <c r="C1616" t="s">
        <v>15</v>
      </c>
      <c r="D1616" t="s">
        <v>23</v>
      </c>
      <c r="E1616" t="s">
        <v>27</v>
      </c>
      <c r="F1616" t="s">
        <v>31</v>
      </c>
      <c r="G1616">
        <v>83062.69</v>
      </c>
      <c r="H1616">
        <v>39542.370000000003</v>
      </c>
      <c r="I1616">
        <v>314</v>
      </c>
      <c r="J1616">
        <v>25975.15</v>
      </c>
      <c r="K1616" t="s">
        <v>19</v>
      </c>
      <c r="L1616">
        <v>16</v>
      </c>
      <c r="M1616" s="1">
        <v>43176</v>
      </c>
      <c r="N1616" t="s">
        <v>20</v>
      </c>
      <c r="O1616" t="str" cm="1">
        <f t="array" ref="O1616">_xlfn.IFS(L1616&lt;=15, "Low Engagement", L1616&lt;=35, "Active", L1616&lt;=60, "Highly Active", L1616&gt;60, "Power User")</f>
        <v>Active</v>
      </c>
      <c r="P1616" t="str" cm="1">
        <f t="array" ref="P1616">_xlfn.IFS(B1616&lt;=25,"Youth",B1616&lt;=35,"Young Adult",B1616&lt;=50,"Adult",B1616&lt;=70,"Senior")</f>
        <v>Young Adult</v>
      </c>
      <c r="Q1616" t="str" cm="1">
        <f t="array" ref="Q1616">_xlfn.IFS(G1616&lt;10000,"Low Value",G1616&lt;=50000,"Mid Value",G1616&lt;=150000,"High Value",G1616&gt;150000,"Premium")</f>
        <v>High Value</v>
      </c>
      <c r="R1616" t="str" cm="1">
        <f t="array" ref="R1616">_xlfn.IFS(I1616&lt;500,"High Risk",I1616&lt;650,"Medium Risk",I1616&lt;750,"Low Risk",I1616&gt;=750,"Very Low Risk")</f>
        <v>High Risk</v>
      </c>
    </row>
    <row r="1617" spans="1:18">
      <c r="A1617" t="s">
        <v>1649</v>
      </c>
      <c r="B1617">
        <v>32</v>
      </c>
      <c r="C1617" t="s">
        <v>22</v>
      </c>
      <c r="D1617" t="s">
        <v>23</v>
      </c>
      <c r="E1617" t="s">
        <v>17</v>
      </c>
      <c r="F1617" t="s">
        <v>18</v>
      </c>
      <c r="G1617">
        <v>37282.86</v>
      </c>
      <c r="H1617">
        <v>248351.88</v>
      </c>
      <c r="I1617">
        <v>349</v>
      </c>
      <c r="J1617">
        <v>39448.910000000003</v>
      </c>
      <c r="K1617" t="s">
        <v>25</v>
      </c>
      <c r="L1617">
        <v>14</v>
      </c>
      <c r="M1617" s="1">
        <v>43359</v>
      </c>
      <c r="N1617" t="s">
        <v>20</v>
      </c>
      <c r="O1617" t="str" cm="1">
        <f t="array" ref="O1617">_xlfn.IFS(L1617&lt;=15, "Low Engagement", L1617&lt;=35, "Active", L1617&lt;=60, "Highly Active", L1617&gt;60, "Power User")</f>
        <v>Low Engagement</v>
      </c>
      <c r="P1617" t="str" cm="1">
        <f t="array" ref="P1617">_xlfn.IFS(B1617&lt;=25,"Youth",B1617&lt;=35,"Young Adult",B1617&lt;=50,"Adult",B1617&lt;=70,"Senior")</f>
        <v>Young Adult</v>
      </c>
      <c r="Q1617" t="str" cm="1">
        <f t="array" ref="Q1617">_xlfn.IFS(G1617&lt;10000,"Low Value",G1617&lt;=50000,"Mid Value",G1617&lt;=150000,"High Value",G1617&gt;150000,"Premium")</f>
        <v>Mid Value</v>
      </c>
      <c r="R1617" t="str" cm="1">
        <f t="array" ref="R1617">_xlfn.IFS(I1617&lt;500,"High Risk",I1617&lt;650,"Medium Risk",I1617&lt;750,"Low Risk",I1617&gt;=750,"Very Low Risk")</f>
        <v>High Risk</v>
      </c>
    </row>
    <row r="1618" spans="1:18">
      <c r="A1618" t="s">
        <v>1650</v>
      </c>
      <c r="B1618">
        <v>43</v>
      </c>
      <c r="C1618" t="s">
        <v>22</v>
      </c>
      <c r="D1618" t="s">
        <v>29</v>
      </c>
      <c r="E1618" t="s">
        <v>27</v>
      </c>
      <c r="F1618" t="s">
        <v>18</v>
      </c>
      <c r="G1618">
        <v>56397.91</v>
      </c>
      <c r="H1618">
        <v>135439.10999999999</v>
      </c>
      <c r="I1618">
        <v>603</v>
      </c>
      <c r="J1618">
        <v>92052.04</v>
      </c>
      <c r="K1618" t="s">
        <v>38</v>
      </c>
      <c r="L1618">
        <v>53</v>
      </c>
      <c r="M1618" s="1">
        <v>44129</v>
      </c>
      <c r="N1618" t="s">
        <v>20</v>
      </c>
      <c r="O1618" t="str" cm="1">
        <f t="array" ref="O1618">_xlfn.IFS(L1618&lt;=15, "Low Engagement", L1618&lt;=35, "Active", L1618&lt;=60, "Highly Active", L1618&gt;60, "Power User")</f>
        <v>Highly Active</v>
      </c>
      <c r="P1618" t="str" cm="1">
        <f t="array" ref="P1618">_xlfn.IFS(B1618&lt;=25,"Youth",B1618&lt;=35,"Young Adult",B1618&lt;=50,"Adult",B1618&lt;=70,"Senior")</f>
        <v>Adult</v>
      </c>
      <c r="Q1618" t="str" cm="1">
        <f t="array" ref="Q1618">_xlfn.IFS(G1618&lt;10000,"Low Value",G1618&lt;=50000,"Mid Value",G1618&lt;=150000,"High Value",G1618&gt;150000,"Premium")</f>
        <v>High Value</v>
      </c>
      <c r="R1618" t="str" cm="1">
        <f t="array" ref="R1618">_xlfn.IFS(I1618&lt;500,"High Risk",I1618&lt;650,"Medium Risk",I1618&lt;750,"Low Risk",I1618&gt;=750,"Very Low Risk")</f>
        <v>Medium Risk</v>
      </c>
    </row>
    <row r="1619" spans="1:18">
      <c r="A1619" t="s">
        <v>1651</v>
      </c>
      <c r="B1619">
        <v>58</v>
      </c>
      <c r="C1619" t="s">
        <v>22</v>
      </c>
      <c r="D1619" t="s">
        <v>37</v>
      </c>
      <c r="E1619" t="s">
        <v>24</v>
      </c>
      <c r="F1619" t="s">
        <v>31</v>
      </c>
      <c r="G1619">
        <v>134774.32999999999</v>
      </c>
      <c r="H1619">
        <v>19193.98</v>
      </c>
      <c r="I1619">
        <v>786</v>
      </c>
      <c r="J1619">
        <v>202194.46</v>
      </c>
      <c r="K1619" t="s">
        <v>38</v>
      </c>
      <c r="L1619">
        <v>28</v>
      </c>
      <c r="M1619" s="1">
        <v>45078</v>
      </c>
      <c r="N1619" t="s">
        <v>20</v>
      </c>
      <c r="O1619" t="str" cm="1">
        <f t="array" ref="O1619">_xlfn.IFS(L1619&lt;=15, "Low Engagement", L1619&lt;=35, "Active", L1619&lt;=60, "Highly Active", L1619&gt;60, "Power User")</f>
        <v>Active</v>
      </c>
      <c r="P1619" t="str" cm="1">
        <f t="array" ref="P1619">_xlfn.IFS(B1619&lt;=25,"Youth",B1619&lt;=35,"Young Adult",B1619&lt;=50,"Adult",B1619&lt;=70,"Senior")</f>
        <v>Senior</v>
      </c>
      <c r="Q1619" t="str" cm="1">
        <f t="array" ref="Q1619">_xlfn.IFS(G1619&lt;10000,"Low Value",G1619&lt;=50000,"Mid Value",G1619&lt;=150000,"High Value",G1619&gt;150000,"Premium")</f>
        <v>High Value</v>
      </c>
      <c r="R1619" t="str" cm="1">
        <f t="array" ref="R1619">_xlfn.IFS(I1619&lt;500,"High Risk",I1619&lt;650,"Medium Risk",I1619&lt;750,"Low Risk",I1619&gt;=750,"Very Low Risk")</f>
        <v>Very Low Risk</v>
      </c>
    </row>
    <row r="1620" spans="1:18">
      <c r="A1620" t="s">
        <v>1652</v>
      </c>
      <c r="B1620">
        <v>62</v>
      </c>
      <c r="C1620" t="s">
        <v>15</v>
      </c>
      <c r="D1620" t="s">
        <v>41</v>
      </c>
      <c r="E1620" t="s">
        <v>17</v>
      </c>
      <c r="F1620" t="s">
        <v>31</v>
      </c>
      <c r="G1620">
        <v>195773.47</v>
      </c>
      <c r="H1620">
        <v>90626.98</v>
      </c>
      <c r="I1620">
        <v>715</v>
      </c>
      <c r="J1620">
        <v>64072.12</v>
      </c>
      <c r="K1620" t="s">
        <v>38</v>
      </c>
      <c r="L1620">
        <v>18</v>
      </c>
      <c r="M1620" s="1">
        <v>44309</v>
      </c>
      <c r="N1620" t="s">
        <v>35</v>
      </c>
      <c r="O1620" t="str" cm="1">
        <f t="array" ref="O1620">_xlfn.IFS(L1620&lt;=15, "Low Engagement", L1620&lt;=35, "Active", L1620&lt;=60, "Highly Active", L1620&gt;60, "Power User")</f>
        <v>Active</v>
      </c>
      <c r="P1620" t="str" cm="1">
        <f t="array" ref="P1620">_xlfn.IFS(B1620&lt;=25,"Youth",B1620&lt;=35,"Young Adult",B1620&lt;=50,"Adult",B1620&lt;=70,"Senior")</f>
        <v>Senior</v>
      </c>
      <c r="Q1620" t="str" cm="1">
        <f t="array" ref="Q1620">_xlfn.IFS(G1620&lt;10000,"Low Value",G1620&lt;=50000,"Mid Value",G1620&lt;=150000,"High Value",G1620&gt;150000,"Premium")</f>
        <v>Premium</v>
      </c>
      <c r="R1620" t="str" cm="1">
        <f t="array" ref="R1620">_xlfn.IFS(I1620&lt;500,"High Risk",I1620&lt;650,"Medium Risk",I1620&lt;750,"Low Risk",I1620&gt;=750,"Very Low Risk")</f>
        <v>Low Risk</v>
      </c>
    </row>
    <row r="1621" spans="1:18">
      <c r="A1621" t="s">
        <v>1653</v>
      </c>
      <c r="B1621">
        <v>43</v>
      </c>
      <c r="C1621" t="s">
        <v>22</v>
      </c>
      <c r="D1621" t="s">
        <v>29</v>
      </c>
      <c r="E1621" t="s">
        <v>27</v>
      </c>
      <c r="F1621" t="s">
        <v>31</v>
      </c>
      <c r="G1621">
        <v>147035.31</v>
      </c>
      <c r="H1621">
        <v>42074.7</v>
      </c>
      <c r="I1621">
        <v>604</v>
      </c>
      <c r="J1621">
        <v>36958.18</v>
      </c>
      <c r="K1621" t="s">
        <v>19</v>
      </c>
      <c r="L1621">
        <v>26</v>
      </c>
      <c r="M1621" s="1">
        <v>43780</v>
      </c>
      <c r="N1621" t="s">
        <v>20</v>
      </c>
      <c r="O1621" t="str" cm="1">
        <f t="array" ref="O1621">_xlfn.IFS(L1621&lt;=15, "Low Engagement", L1621&lt;=35, "Active", L1621&lt;=60, "Highly Active", L1621&gt;60, "Power User")</f>
        <v>Active</v>
      </c>
      <c r="P1621" t="str" cm="1">
        <f t="array" ref="P1621">_xlfn.IFS(B1621&lt;=25,"Youth",B1621&lt;=35,"Young Adult",B1621&lt;=50,"Adult",B1621&lt;=70,"Senior")</f>
        <v>Adult</v>
      </c>
      <c r="Q1621" t="str" cm="1">
        <f t="array" ref="Q1621">_xlfn.IFS(G1621&lt;10000,"Low Value",G1621&lt;=50000,"Mid Value",G1621&lt;=150000,"High Value",G1621&gt;150000,"Premium")</f>
        <v>High Value</v>
      </c>
      <c r="R1621" t="str" cm="1">
        <f t="array" ref="R1621">_xlfn.IFS(I1621&lt;500,"High Risk",I1621&lt;650,"Medium Risk",I1621&lt;750,"Low Risk",I1621&gt;=750,"Very Low Risk")</f>
        <v>Medium Risk</v>
      </c>
    </row>
    <row r="1622" spans="1:18">
      <c r="A1622" t="s">
        <v>1654</v>
      </c>
      <c r="B1622">
        <v>64</v>
      </c>
      <c r="C1622" t="s">
        <v>22</v>
      </c>
      <c r="D1622" t="s">
        <v>37</v>
      </c>
      <c r="E1622" t="s">
        <v>24</v>
      </c>
      <c r="F1622" t="s">
        <v>18</v>
      </c>
      <c r="G1622">
        <v>64731.1</v>
      </c>
      <c r="H1622">
        <v>9848.85</v>
      </c>
      <c r="I1622">
        <v>495</v>
      </c>
      <c r="J1622">
        <v>5997.46</v>
      </c>
      <c r="K1622" t="s">
        <v>25</v>
      </c>
      <c r="L1622">
        <v>38</v>
      </c>
      <c r="M1622" s="1">
        <v>44882</v>
      </c>
      <c r="N1622" t="s">
        <v>20</v>
      </c>
      <c r="O1622" t="str" cm="1">
        <f t="array" ref="O1622">_xlfn.IFS(L1622&lt;=15, "Low Engagement", L1622&lt;=35, "Active", L1622&lt;=60, "Highly Active", L1622&gt;60, "Power User")</f>
        <v>Highly Active</v>
      </c>
      <c r="P1622" t="str" cm="1">
        <f t="array" ref="P1622">_xlfn.IFS(B1622&lt;=25,"Youth",B1622&lt;=35,"Young Adult",B1622&lt;=50,"Adult",B1622&lt;=70,"Senior")</f>
        <v>Senior</v>
      </c>
      <c r="Q1622" t="str" cm="1">
        <f t="array" ref="Q1622">_xlfn.IFS(G1622&lt;10000,"Low Value",G1622&lt;=50000,"Mid Value",G1622&lt;=150000,"High Value",G1622&gt;150000,"Premium")</f>
        <v>High Value</v>
      </c>
      <c r="R1622" t="str" cm="1">
        <f t="array" ref="R1622">_xlfn.IFS(I1622&lt;500,"High Risk",I1622&lt;650,"Medium Risk",I1622&lt;750,"Low Risk",I1622&gt;=750,"Very Low Risk")</f>
        <v>High Risk</v>
      </c>
    </row>
    <row r="1623" spans="1:18">
      <c r="A1623" t="s">
        <v>1655</v>
      </c>
      <c r="B1623">
        <v>49</v>
      </c>
      <c r="C1623" t="s">
        <v>22</v>
      </c>
      <c r="D1623" t="s">
        <v>29</v>
      </c>
      <c r="E1623" t="s">
        <v>27</v>
      </c>
      <c r="F1623" t="s">
        <v>31</v>
      </c>
      <c r="G1623">
        <v>70343.02</v>
      </c>
      <c r="H1623">
        <v>44529.22</v>
      </c>
      <c r="I1623">
        <v>687</v>
      </c>
      <c r="J1623">
        <v>195093.16</v>
      </c>
      <c r="K1623" t="s">
        <v>25</v>
      </c>
      <c r="L1623">
        <v>7</v>
      </c>
      <c r="M1623" s="1">
        <v>43306</v>
      </c>
      <c r="N1623" t="s">
        <v>20</v>
      </c>
      <c r="O1623" t="str" cm="1">
        <f t="array" ref="O1623">_xlfn.IFS(L1623&lt;=15, "Low Engagement", L1623&lt;=35, "Active", L1623&lt;=60, "Highly Active", L1623&gt;60, "Power User")</f>
        <v>Low Engagement</v>
      </c>
      <c r="P1623" t="str" cm="1">
        <f t="array" ref="P1623">_xlfn.IFS(B1623&lt;=25,"Youth",B1623&lt;=35,"Young Adult",B1623&lt;=50,"Adult",B1623&lt;=70,"Senior")</f>
        <v>Adult</v>
      </c>
      <c r="Q1623" t="str" cm="1">
        <f t="array" ref="Q1623">_xlfn.IFS(G1623&lt;10000,"Low Value",G1623&lt;=50000,"Mid Value",G1623&lt;=150000,"High Value",G1623&gt;150000,"Premium")</f>
        <v>High Value</v>
      </c>
      <c r="R1623" t="str" cm="1">
        <f t="array" ref="R1623">_xlfn.IFS(I1623&lt;500,"High Risk",I1623&lt;650,"Medium Risk",I1623&lt;750,"Low Risk",I1623&gt;=750,"Very Low Risk")</f>
        <v>Low Risk</v>
      </c>
    </row>
    <row r="1624" spans="1:18">
      <c r="A1624" t="s">
        <v>1656</v>
      </c>
      <c r="B1624">
        <v>27</v>
      </c>
      <c r="C1624" t="s">
        <v>22</v>
      </c>
      <c r="D1624" t="s">
        <v>29</v>
      </c>
      <c r="E1624" t="s">
        <v>47</v>
      </c>
      <c r="F1624" t="s">
        <v>33</v>
      </c>
      <c r="G1624">
        <v>14830.54</v>
      </c>
      <c r="H1624">
        <v>11544.75</v>
      </c>
      <c r="I1624">
        <v>754</v>
      </c>
      <c r="J1624">
        <v>252800.2</v>
      </c>
      <c r="K1624" t="s">
        <v>38</v>
      </c>
      <c r="L1624">
        <v>45</v>
      </c>
      <c r="M1624" s="1">
        <v>44891</v>
      </c>
      <c r="N1624" t="s">
        <v>20</v>
      </c>
      <c r="O1624" t="str" cm="1">
        <f t="array" ref="O1624">_xlfn.IFS(L1624&lt;=15, "Low Engagement", L1624&lt;=35, "Active", L1624&lt;=60, "Highly Active", L1624&gt;60, "Power User")</f>
        <v>Highly Active</v>
      </c>
      <c r="P1624" t="str" cm="1">
        <f t="array" ref="P1624">_xlfn.IFS(B1624&lt;=25,"Youth",B1624&lt;=35,"Young Adult",B1624&lt;=50,"Adult",B1624&lt;=70,"Senior")</f>
        <v>Young Adult</v>
      </c>
      <c r="Q1624" t="str" cm="1">
        <f t="array" ref="Q1624">_xlfn.IFS(G1624&lt;10000,"Low Value",G1624&lt;=50000,"Mid Value",G1624&lt;=150000,"High Value",G1624&gt;150000,"Premium")</f>
        <v>Mid Value</v>
      </c>
      <c r="R1624" t="str" cm="1">
        <f t="array" ref="R1624">_xlfn.IFS(I1624&lt;500,"High Risk",I1624&lt;650,"Medium Risk",I1624&lt;750,"Low Risk",I1624&gt;=750,"Very Low Risk")</f>
        <v>Very Low Risk</v>
      </c>
    </row>
    <row r="1625" spans="1:18">
      <c r="A1625" t="s">
        <v>1657</v>
      </c>
      <c r="B1625">
        <v>33</v>
      </c>
      <c r="C1625" t="s">
        <v>22</v>
      </c>
      <c r="D1625" t="s">
        <v>23</v>
      </c>
      <c r="E1625" t="s">
        <v>27</v>
      </c>
      <c r="F1625" t="s">
        <v>18</v>
      </c>
      <c r="G1625">
        <v>29524.39</v>
      </c>
      <c r="H1625">
        <v>51416.24</v>
      </c>
      <c r="I1625">
        <v>609</v>
      </c>
      <c r="J1625">
        <v>137235.62</v>
      </c>
      <c r="K1625" t="s">
        <v>38</v>
      </c>
      <c r="L1625">
        <v>34</v>
      </c>
      <c r="M1625" s="1">
        <v>44831</v>
      </c>
      <c r="N1625" t="s">
        <v>20</v>
      </c>
      <c r="O1625" t="str" cm="1">
        <f t="array" ref="O1625">_xlfn.IFS(L1625&lt;=15, "Low Engagement", L1625&lt;=35, "Active", L1625&lt;=60, "Highly Active", L1625&gt;60, "Power User")</f>
        <v>Active</v>
      </c>
      <c r="P1625" t="str" cm="1">
        <f t="array" ref="P1625">_xlfn.IFS(B1625&lt;=25,"Youth",B1625&lt;=35,"Young Adult",B1625&lt;=50,"Adult",B1625&lt;=70,"Senior")</f>
        <v>Young Adult</v>
      </c>
      <c r="Q1625" t="str" cm="1">
        <f t="array" ref="Q1625">_xlfn.IFS(G1625&lt;10000,"Low Value",G1625&lt;=50000,"Mid Value",G1625&lt;=150000,"High Value",G1625&gt;150000,"Premium")</f>
        <v>Mid Value</v>
      </c>
      <c r="R1625" t="str" cm="1">
        <f t="array" ref="R1625">_xlfn.IFS(I1625&lt;500,"High Risk",I1625&lt;650,"Medium Risk",I1625&lt;750,"Low Risk",I1625&gt;=750,"Very Low Risk")</f>
        <v>Medium Risk</v>
      </c>
    </row>
    <row r="1626" spans="1:18">
      <c r="A1626" t="s">
        <v>1658</v>
      </c>
      <c r="B1626">
        <v>24</v>
      </c>
      <c r="C1626" t="s">
        <v>15</v>
      </c>
      <c r="D1626" t="s">
        <v>23</v>
      </c>
      <c r="E1626" t="s">
        <v>27</v>
      </c>
      <c r="F1626" t="s">
        <v>31</v>
      </c>
      <c r="G1626">
        <v>154847.34</v>
      </c>
      <c r="H1626">
        <v>68102.47</v>
      </c>
      <c r="I1626">
        <v>426</v>
      </c>
      <c r="J1626">
        <v>35203.379999999997</v>
      </c>
      <c r="K1626" t="s">
        <v>19</v>
      </c>
      <c r="L1626">
        <v>47</v>
      </c>
      <c r="M1626" s="1">
        <v>44002</v>
      </c>
      <c r="N1626" t="s">
        <v>20</v>
      </c>
      <c r="O1626" t="str" cm="1">
        <f t="array" ref="O1626">_xlfn.IFS(L1626&lt;=15, "Low Engagement", L1626&lt;=35, "Active", L1626&lt;=60, "Highly Active", L1626&gt;60, "Power User")</f>
        <v>Highly Active</v>
      </c>
      <c r="P1626" t="str" cm="1">
        <f t="array" ref="P1626">_xlfn.IFS(B1626&lt;=25,"Youth",B1626&lt;=35,"Young Adult",B1626&lt;=50,"Adult",B1626&lt;=70,"Senior")</f>
        <v>Youth</v>
      </c>
      <c r="Q1626" t="str" cm="1">
        <f t="array" ref="Q1626">_xlfn.IFS(G1626&lt;10000,"Low Value",G1626&lt;=50000,"Mid Value",G1626&lt;=150000,"High Value",G1626&gt;150000,"Premium")</f>
        <v>Premium</v>
      </c>
      <c r="R1626" t="str" cm="1">
        <f t="array" ref="R1626">_xlfn.IFS(I1626&lt;500,"High Risk",I1626&lt;650,"Medium Risk",I1626&lt;750,"Low Risk",I1626&gt;=750,"Very Low Risk")</f>
        <v>High Risk</v>
      </c>
    </row>
    <row r="1627" spans="1:18">
      <c r="A1627" t="s">
        <v>1659</v>
      </c>
      <c r="B1627">
        <v>34</v>
      </c>
      <c r="C1627" t="s">
        <v>15</v>
      </c>
      <c r="D1627" t="s">
        <v>23</v>
      </c>
      <c r="E1627" t="s">
        <v>27</v>
      </c>
      <c r="F1627" t="s">
        <v>45</v>
      </c>
      <c r="G1627">
        <v>142372.37</v>
      </c>
      <c r="H1627">
        <v>48044.59</v>
      </c>
      <c r="I1627">
        <v>474</v>
      </c>
      <c r="J1627">
        <v>28938.77</v>
      </c>
      <c r="K1627" t="s">
        <v>25</v>
      </c>
      <c r="L1627">
        <v>49</v>
      </c>
      <c r="M1627" s="1">
        <v>43305</v>
      </c>
      <c r="N1627" t="s">
        <v>20</v>
      </c>
      <c r="O1627" t="str" cm="1">
        <f t="array" ref="O1627">_xlfn.IFS(L1627&lt;=15, "Low Engagement", L1627&lt;=35, "Active", L1627&lt;=60, "Highly Active", L1627&gt;60, "Power User")</f>
        <v>Highly Active</v>
      </c>
      <c r="P1627" t="str" cm="1">
        <f t="array" ref="P1627">_xlfn.IFS(B1627&lt;=25,"Youth",B1627&lt;=35,"Young Adult",B1627&lt;=50,"Adult",B1627&lt;=70,"Senior")</f>
        <v>Young Adult</v>
      </c>
      <c r="Q1627" t="str" cm="1">
        <f t="array" ref="Q1627">_xlfn.IFS(G1627&lt;10000,"Low Value",G1627&lt;=50000,"Mid Value",G1627&lt;=150000,"High Value",G1627&gt;150000,"Premium")</f>
        <v>High Value</v>
      </c>
      <c r="R1627" t="str" cm="1">
        <f t="array" ref="R1627">_xlfn.IFS(I1627&lt;500,"High Risk",I1627&lt;650,"Medium Risk",I1627&lt;750,"Low Risk",I1627&gt;=750,"Very Low Risk")</f>
        <v>High Risk</v>
      </c>
    </row>
    <row r="1628" spans="1:18">
      <c r="A1628" t="s">
        <v>1660</v>
      </c>
      <c r="B1628">
        <v>40</v>
      </c>
      <c r="C1628" t="s">
        <v>15</v>
      </c>
      <c r="D1628" t="s">
        <v>29</v>
      </c>
      <c r="E1628" t="s">
        <v>27</v>
      </c>
      <c r="F1628" t="s">
        <v>45</v>
      </c>
      <c r="G1628">
        <v>370484.69</v>
      </c>
      <c r="H1628">
        <v>192164.02</v>
      </c>
      <c r="I1628">
        <v>433</v>
      </c>
      <c r="J1628">
        <v>33137.769999999997</v>
      </c>
      <c r="K1628" t="s">
        <v>19</v>
      </c>
      <c r="L1628">
        <v>45</v>
      </c>
      <c r="M1628" s="1">
        <v>44178</v>
      </c>
      <c r="N1628" t="s">
        <v>20</v>
      </c>
      <c r="O1628" t="str" cm="1">
        <f t="array" ref="O1628">_xlfn.IFS(L1628&lt;=15, "Low Engagement", L1628&lt;=35, "Active", L1628&lt;=60, "Highly Active", L1628&gt;60, "Power User")</f>
        <v>Highly Active</v>
      </c>
      <c r="P1628" t="str" cm="1">
        <f t="array" ref="P1628">_xlfn.IFS(B1628&lt;=25,"Youth",B1628&lt;=35,"Young Adult",B1628&lt;=50,"Adult",B1628&lt;=70,"Senior")</f>
        <v>Adult</v>
      </c>
      <c r="Q1628" t="str" cm="1">
        <f t="array" ref="Q1628">_xlfn.IFS(G1628&lt;10000,"Low Value",G1628&lt;=50000,"Mid Value",G1628&lt;=150000,"High Value",G1628&gt;150000,"Premium")</f>
        <v>Premium</v>
      </c>
      <c r="R1628" t="str" cm="1">
        <f t="array" ref="R1628">_xlfn.IFS(I1628&lt;500,"High Risk",I1628&lt;650,"Medium Risk",I1628&lt;750,"Low Risk",I1628&gt;=750,"Very Low Risk")</f>
        <v>High Risk</v>
      </c>
    </row>
    <row r="1629" spans="1:18">
      <c r="A1629" t="s">
        <v>1661</v>
      </c>
      <c r="B1629">
        <v>43</v>
      </c>
      <c r="C1629" t="s">
        <v>22</v>
      </c>
      <c r="D1629" t="s">
        <v>23</v>
      </c>
      <c r="E1629" t="s">
        <v>27</v>
      </c>
      <c r="F1629" t="s">
        <v>18</v>
      </c>
      <c r="G1629">
        <v>58398.2</v>
      </c>
      <c r="H1629">
        <v>77355.66</v>
      </c>
      <c r="I1629">
        <v>365</v>
      </c>
      <c r="J1629">
        <v>28991.31</v>
      </c>
      <c r="K1629" t="s">
        <v>19</v>
      </c>
      <c r="L1629">
        <v>7</v>
      </c>
      <c r="M1629" s="1">
        <v>44965</v>
      </c>
      <c r="N1629" t="s">
        <v>35</v>
      </c>
      <c r="O1629" t="str" cm="1">
        <f t="array" ref="O1629">_xlfn.IFS(L1629&lt;=15, "Low Engagement", L1629&lt;=35, "Active", L1629&lt;=60, "Highly Active", L1629&gt;60, "Power User")</f>
        <v>Low Engagement</v>
      </c>
      <c r="P1629" t="str" cm="1">
        <f t="array" ref="P1629">_xlfn.IFS(B1629&lt;=25,"Youth",B1629&lt;=35,"Young Adult",B1629&lt;=50,"Adult",B1629&lt;=70,"Senior")</f>
        <v>Adult</v>
      </c>
      <c r="Q1629" t="str" cm="1">
        <f t="array" ref="Q1629">_xlfn.IFS(G1629&lt;10000,"Low Value",G1629&lt;=50000,"Mid Value",G1629&lt;=150000,"High Value",G1629&gt;150000,"Premium")</f>
        <v>High Value</v>
      </c>
      <c r="R1629" t="str" cm="1">
        <f t="array" ref="R1629">_xlfn.IFS(I1629&lt;500,"High Risk",I1629&lt;650,"Medium Risk",I1629&lt;750,"Low Risk",I1629&gt;=750,"Very Low Risk")</f>
        <v>High Risk</v>
      </c>
    </row>
    <row r="1630" spans="1:18">
      <c r="A1630" t="s">
        <v>1662</v>
      </c>
      <c r="B1630">
        <v>38</v>
      </c>
      <c r="C1630" t="s">
        <v>22</v>
      </c>
      <c r="D1630" t="s">
        <v>41</v>
      </c>
      <c r="E1630" t="s">
        <v>17</v>
      </c>
      <c r="F1630" t="s">
        <v>31</v>
      </c>
      <c r="G1630">
        <v>38512.089999999997</v>
      </c>
      <c r="H1630">
        <v>144291.32</v>
      </c>
      <c r="I1630">
        <v>692</v>
      </c>
      <c r="J1630">
        <v>138010.71</v>
      </c>
      <c r="K1630" t="s">
        <v>25</v>
      </c>
      <c r="L1630">
        <v>33</v>
      </c>
      <c r="M1630" s="1">
        <v>44036</v>
      </c>
      <c r="N1630" t="s">
        <v>20</v>
      </c>
      <c r="O1630" t="str" cm="1">
        <f t="array" ref="O1630">_xlfn.IFS(L1630&lt;=15, "Low Engagement", L1630&lt;=35, "Active", L1630&lt;=60, "Highly Active", L1630&gt;60, "Power User")</f>
        <v>Active</v>
      </c>
      <c r="P1630" t="str" cm="1">
        <f t="array" ref="P1630">_xlfn.IFS(B1630&lt;=25,"Youth",B1630&lt;=35,"Young Adult",B1630&lt;=50,"Adult",B1630&lt;=70,"Senior")</f>
        <v>Adult</v>
      </c>
      <c r="Q1630" t="str" cm="1">
        <f t="array" ref="Q1630">_xlfn.IFS(G1630&lt;10000,"Low Value",G1630&lt;=50000,"Mid Value",G1630&lt;=150000,"High Value",G1630&gt;150000,"Premium")</f>
        <v>Mid Value</v>
      </c>
      <c r="R1630" t="str" cm="1">
        <f t="array" ref="R1630">_xlfn.IFS(I1630&lt;500,"High Risk",I1630&lt;650,"Medium Risk",I1630&lt;750,"Low Risk",I1630&gt;=750,"Very Low Risk")</f>
        <v>Low Risk</v>
      </c>
    </row>
    <row r="1631" spans="1:18">
      <c r="A1631" t="s">
        <v>1663</v>
      </c>
      <c r="B1631">
        <v>39</v>
      </c>
      <c r="C1631" t="s">
        <v>22</v>
      </c>
      <c r="D1631" t="s">
        <v>23</v>
      </c>
      <c r="E1631" t="s">
        <v>17</v>
      </c>
      <c r="F1631" t="s">
        <v>33</v>
      </c>
      <c r="G1631">
        <v>46627.47</v>
      </c>
      <c r="H1631">
        <v>271611.31</v>
      </c>
      <c r="I1631">
        <v>664</v>
      </c>
      <c r="J1631">
        <v>197529.06</v>
      </c>
      <c r="K1631" t="s">
        <v>19</v>
      </c>
      <c r="L1631">
        <v>35</v>
      </c>
      <c r="M1631" s="1">
        <v>43132</v>
      </c>
      <c r="N1631" t="s">
        <v>20</v>
      </c>
      <c r="O1631" t="str" cm="1">
        <f t="array" ref="O1631">_xlfn.IFS(L1631&lt;=15, "Low Engagement", L1631&lt;=35, "Active", L1631&lt;=60, "Highly Active", L1631&gt;60, "Power User")</f>
        <v>Active</v>
      </c>
      <c r="P1631" t="str" cm="1">
        <f t="array" ref="P1631">_xlfn.IFS(B1631&lt;=25,"Youth",B1631&lt;=35,"Young Adult",B1631&lt;=50,"Adult",B1631&lt;=70,"Senior")</f>
        <v>Adult</v>
      </c>
      <c r="Q1631" t="str" cm="1">
        <f t="array" ref="Q1631">_xlfn.IFS(G1631&lt;10000,"Low Value",G1631&lt;=50000,"Mid Value",G1631&lt;=150000,"High Value",G1631&gt;150000,"Premium")</f>
        <v>Mid Value</v>
      </c>
      <c r="R1631" t="str" cm="1">
        <f t="array" ref="R1631">_xlfn.IFS(I1631&lt;500,"High Risk",I1631&lt;650,"Medium Risk",I1631&lt;750,"Low Risk",I1631&gt;=750,"Very Low Risk")</f>
        <v>Low Risk</v>
      </c>
    </row>
    <row r="1632" spans="1:18">
      <c r="A1632" t="s">
        <v>1664</v>
      </c>
      <c r="B1632">
        <v>24</v>
      </c>
      <c r="C1632" t="s">
        <v>15</v>
      </c>
      <c r="D1632" t="s">
        <v>23</v>
      </c>
      <c r="E1632" t="s">
        <v>17</v>
      </c>
      <c r="F1632" t="s">
        <v>18</v>
      </c>
      <c r="G1632">
        <v>50134.06</v>
      </c>
      <c r="H1632">
        <v>209650.04</v>
      </c>
      <c r="I1632">
        <v>578</v>
      </c>
      <c r="J1632">
        <v>60292.69</v>
      </c>
      <c r="K1632" t="s">
        <v>25</v>
      </c>
      <c r="L1632">
        <v>52</v>
      </c>
      <c r="M1632" s="1">
        <v>44580</v>
      </c>
      <c r="N1632" t="s">
        <v>20</v>
      </c>
      <c r="O1632" t="str" cm="1">
        <f t="array" ref="O1632">_xlfn.IFS(L1632&lt;=15, "Low Engagement", L1632&lt;=35, "Active", L1632&lt;=60, "Highly Active", L1632&gt;60, "Power User")</f>
        <v>Highly Active</v>
      </c>
      <c r="P1632" t="str" cm="1">
        <f t="array" ref="P1632">_xlfn.IFS(B1632&lt;=25,"Youth",B1632&lt;=35,"Young Adult",B1632&lt;=50,"Adult",B1632&lt;=70,"Senior")</f>
        <v>Youth</v>
      </c>
      <c r="Q1632" t="str" cm="1">
        <f t="array" ref="Q1632">_xlfn.IFS(G1632&lt;10000,"Low Value",G1632&lt;=50000,"Mid Value",G1632&lt;=150000,"High Value",G1632&gt;150000,"Premium")</f>
        <v>High Value</v>
      </c>
      <c r="R1632" t="str" cm="1">
        <f t="array" ref="R1632">_xlfn.IFS(I1632&lt;500,"High Risk",I1632&lt;650,"Medium Risk",I1632&lt;750,"Low Risk",I1632&gt;=750,"Very Low Risk")</f>
        <v>Medium Risk</v>
      </c>
    </row>
    <row r="1633" spans="1:18">
      <c r="A1633" t="s">
        <v>1665</v>
      </c>
      <c r="B1633">
        <v>31</v>
      </c>
      <c r="C1633" t="s">
        <v>22</v>
      </c>
      <c r="D1633" t="s">
        <v>29</v>
      </c>
      <c r="E1633" t="s">
        <v>27</v>
      </c>
      <c r="F1633" t="s">
        <v>31</v>
      </c>
      <c r="G1633">
        <v>86583.07</v>
      </c>
      <c r="H1633">
        <v>135066.37</v>
      </c>
      <c r="I1633">
        <v>662</v>
      </c>
      <c r="J1633">
        <v>50717.07</v>
      </c>
      <c r="K1633" t="s">
        <v>25</v>
      </c>
      <c r="L1633">
        <v>50</v>
      </c>
      <c r="M1633" s="1">
        <v>43396</v>
      </c>
      <c r="N1633" t="s">
        <v>20</v>
      </c>
      <c r="O1633" t="str" cm="1">
        <f t="array" ref="O1633">_xlfn.IFS(L1633&lt;=15, "Low Engagement", L1633&lt;=35, "Active", L1633&lt;=60, "Highly Active", L1633&gt;60, "Power User")</f>
        <v>Highly Active</v>
      </c>
      <c r="P1633" t="str" cm="1">
        <f t="array" ref="P1633">_xlfn.IFS(B1633&lt;=25,"Youth",B1633&lt;=35,"Young Adult",B1633&lt;=50,"Adult",B1633&lt;=70,"Senior")</f>
        <v>Young Adult</v>
      </c>
      <c r="Q1633" t="str" cm="1">
        <f t="array" ref="Q1633">_xlfn.IFS(G1633&lt;10000,"Low Value",G1633&lt;=50000,"Mid Value",G1633&lt;=150000,"High Value",G1633&gt;150000,"Premium")</f>
        <v>High Value</v>
      </c>
      <c r="R1633" t="str" cm="1">
        <f t="array" ref="R1633">_xlfn.IFS(I1633&lt;500,"High Risk",I1633&lt;650,"Medium Risk",I1633&lt;750,"Low Risk",I1633&gt;=750,"Very Low Risk")</f>
        <v>Low Risk</v>
      </c>
    </row>
    <row r="1634" spans="1:18">
      <c r="A1634" t="s">
        <v>1666</v>
      </c>
      <c r="B1634">
        <v>32</v>
      </c>
      <c r="C1634" t="s">
        <v>22</v>
      </c>
      <c r="D1634" t="s">
        <v>16</v>
      </c>
      <c r="E1634" t="s">
        <v>17</v>
      </c>
      <c r="F1634" t="s">
        <v>18</v>
      </c>
      <c r="G1634">
        <v>78077.820000000007</v>
      </c>
      <c r="H1634">
        <v>217557.69</v>
      </c>
      <c r="I1634">
        <v>470</v>
      </c>
      <c r="J1634">
        <v>11640.09</v>
      </c>
      <c r="K1634" t="s">
        <v>19</v>
      </c>
      <c r="L1634">
        <v>39</v>
      </c>
      <c r="M1634" s="1">
        <v>43940</v>
      </c>
      <c r="N1634" t="s">
        <v>20</v>
      </c>
      <c r="O1634" t="str" cm="1">
        <f t="array" ref="O1634">_xlfn.IFS(L1634&lt;=15, "Low Engagement", L1634&lt;=35, "Active", L1634&lt;=60, "Highly Active", L1634&gt;60, "Power User")</f>
        <v>Highly Active</v>
      </c>
      <c r="P1634" t="str" cm="1">
        <f t="array" ref="P1634">_xlfn.IFS(B1634&lt;=25,"Youth",B1634&lt;=35,"Young Adult",B1634&lt;=50,"Adult",B1634&lt;=70,"Senior")</f>
        <v>Young Adult</v>
      </c>
      <c r="Q1634" t="str" cm="1">
        <f t="array" ref="Q1634">_xlfn.IFS(G1634&lt;10000,"Low Value",G1634&lt;=50000,"Mid Value",G1634&lt;=150000,"High Value",G1634&gt;150000,"Premium")</f>
        <v>High Value</v>
      </c>
      <c r="R1634" t="str" cm="1">
        <f t="array" ref="R1634">_xlfn.IFS(I1634&lt;500,"High Risk",I1634&lt;650,"Medium Risk",I1634&lt;750,"Low Risk",I1634&gt;=750,"Very Low Risk")</f>
        <v>High Risk</v>
      </c>
    </row>
    <row r="1635" spans="1:18">
      <c r="A1635" t="s">
        <v>1667</v>
      </c>
      <c r="B1635">
        <v>24</v>
      </c>
      <c r="C1635" t="s">
        <v>22</v>
      </c>
      <c r="D1635" t="s">
        <v>23</v>
      </c>
      <c r="E1635" t="s">
        <v>27</v>
      </c>
      <c r="F1635" t="s">
        <v>31</v>
      </c>
      <c r="G1635">
        <v>148208.91</v>
      </c>
      <c r="H1635">
        <v>170899.78</v>
      </c>
      <c r="I1635">
        <v>350</v>
      </c>
      <c r="J1635">
        <v>40577.279999999999</v>
      </c>
      <c r="K1635" t="s">
        <v>25</v>
      </c>
      <c r="L1635">
        <v>21</v>
      </c>
      <c r="M1635" s="1">
        <v>44884</v>
      </c>
      <c r="N1635" t="s">
        <v>35</v>
      </c>
      <c r="O1635" t="str" cm="1">
        <f t="array" ref="O1635">_xlfn.IFS(L1635&lt;=15, "Low Engagement", L1635&lt;=35, "Active", L1635&lt;=60, "Highly Active", L1635&gt;60, "Power User")</f>
        <v>Active</v>
      </c>
      <c r="P1635" t="str" cm="1">
        <f t="array" ref="P1635">_xlfn.IFS(B1635&lt;=25,"Youth",B1635&lt;=35,"Young Adult",B1635&lt;=50,"Adult",B1635&lt;=70,"Senior")</f>
        <v>Youth</v>
      </c>
      <c r="Q1635" t="str" cm="1">
        <f t="array" ref="Q1635">_xlfn.IFS(G1635&lt;10000,"Low Value",G1635&lt;=50000,"Mid Value",G1635&lt;=150000,"High Value",G1635&gt;150000,"Premium")</f>
        <v>High Value</v>
      </c>
      <c r="R1635" t="str" cm="1">
        <f t="array" ref="R1635">_xlfn.IFS(I1635&lt;500,"High Risk",I1635&lt;650,"Medium Risk",I1635&lt;750,"Low Risk",I1635&gt;=750,"Very Low Risk")</f>
        <v>High Risk</v>
      </c>
    </row>
    <row r="1636" spans="1:18">
      <c r="A1636" t="s">
        <v>1668</v>
      </c>
      <c r="B1636">
        <v>26</v>
      </c>
      <c r="C1636" t="s">
        <v>15</v>
      </c>
      <c r="D1636" t="s">
        <v>23</v>
      </c>
      <c r="E1636" t="s">
        <v>17</v>
      </c>
      <c r="F1636" t="s">
        <v>31</v>
      </c>
      <c r="G1636">
        <v>117042.03</v>
      </c>
      <c r="H1636">
        <v>265747.39</v>
      </c>
      <c r="I1636">
        <v>627</v>
      </c>
      <c r="J1636">
        <v>169052.63</v>
      </c>
      <c r="K1636" t="s">
        <v>25</v>
      </c>
      <c r="L1636">
        <v>49</v>
      </c>
      <c r="M1636" s="1">
        <v>44441</v>
      </c>
      <c r="N1636" t="s">
        <v>20</v>
      </c>
      <c r="O1636" t="str" cm="1">
        <f t="array" ref="O1636">_xlfn.IFS(L1636&lt;=15, "Low Engagement", L1636&lt;=35, "Active", L1636&lt;=60, "Highly Active", L1636&gt;60, "Power User")</f>
        <v>Highly Active</v>
      </c>
      <c r="P1636" t="str" cm="1">
        <f t="array" ref="P1636">_xlfn.IFS(B1636&lt;=25,"Youth",B1636&lt;=35,"Young Adult",B1636&lt;=50,"Adult",B1636&lt;=70,"Senior")</f>
        <v>Young Adult</v>
      </c>
      <c r="Q1636" t="str" cm="1">
        <f t="array" ref="Q1636">_xlfn.IFS(G1636&lt;10000,"Low Value",G1636&lt;=50000,"Mid Value",G1636&lt;=150000,"High Value",G1636&gt;150000,"Premium")</f>
        <v>High Value</v>
      </c>
      <c r="R1636" t="str" cm="1">
        <f t="array" ref="R1636">_xlfn.IFS(I1636&lt;500,"High Risk",I1636&lt;650,"Medium Risk",I1636&lt;750,"Low Risk",I1636&gt;=750,"Very Low Risk")</f>
        <v>Medium Risk</v>
      </c>
    </row>
    <row r="1637" spans="1:18">
      <c r="A1637" t="s">
        <v>1669</v>
      </c>
      <c r="B1637">
        <v>68</v>
      </c>
      <c r="C1637" t="s">
        <v>22</v>
      </c>
      <c r="D1637" t="s">
        <v>41</v>
      </c>
      <c r="E1637" t="s">
        <v>27</v>
      </c>
      <c r="F1637" t="s">
        <v>45</v>
      </c>
      <c r="G1637">
        <v>420023.62</v>
      </c>
      <c r="H1637">
        <v>139248.74</v>
      </c>
      <c r="I1637">
        <v>444</v>
      </c>
      <c r="J1637">
        <v>22888.5</v>
      </c>
      <c r="K1637" t="s">
        <v>19</v>
      </c>
      <c r="L1637">
        <v>28</v>
      </c>
      <c r="M1637" s="1">
        <v>45087</v>
      </c>
      <c r="N1637" t="s">
        <v>20</v>
      </c>
      <c r="O1637" t="str" cm="1">
        <f t="array" ref="O1637">_xlfn.IFS(L1637&lt;=15, "Low Engagement", L1637&lt;=35, "Active", L1637&lt;=60, "Highly Active", L1637&gt;60, "Power User")</f>
        <v>Active</v>
      </c>
      <c r="P1637" t="str" cm="1">
        <f t="array" ref="P1637">_xlfn.IFS(B1637&lt;=25,"Youth",B1637&lt;=35,"Young Adult",B1637&lt;=50,"Adult",B1637&lt;=70,"Senior")</f>
        <v>Senior</v>
      </c>
      <c r="Q1637" t="str" cm="1">
        <f t="array" ref="Q1637">_xlfn.IFS(G1637&lt;10000,"Low Value",G1637&lt;=50000,"Mid Value",G1637&lt;=150000,"High Value",G1637&gt;150000,"Premium")</f>
        <v>Premium</v>
      </c>
      <c r="R1637" t="str" cm="1">
        <f t="array" ref="R1637">_xlfn.IFS(I1637&lt;500,"High Risk",I1637&lt;650,"Medium Risk",I1637&lt;750,"Low Risk",I1637&gt;=750,"Very Low Risk")</f>
        <v>High Risk</v>
      </c>
    </row>
    <row r="1638" spans="1:18">
      <c r="A1638" t="s">
        <v>1670</v>
      </c>
      <c r="B1638">
        <v>65</v>
      </c>
      <c r="C1638" t="s">
        <v>15</v>
      </c>
      <c r="D1638" t="s">
        <v>23</v>
      </c>
      <c r="E1638" t="s">
        <v>47</v>
      </c>
      <c r="F1638" t="s">
        <v>18</v>
      </c>
      <c r="G1638">
        <v>56704.28</v>
      </c>
      <c r="H1638">
        <v>27250.18</v>
      </c>
      <c r="I1638">
        <v>573</v>
      </c>
      <c r="J1638">
        <v>185938.39</v>
      </c>
      <c r="K1638" t="s">
        <v>38</v>
      </c>
      <c r="L1638">
        <v>32</v>
      </c>
      <c r="M1638" s="1">
        <v>43417</v>
      </c>
      <c r="N1638" t="s">
        <v>20</v>
      </c>
      <c r="O1638" t="str" cm="1">
        <f t="array" ref="O1638">_xlfn.IFS(L1638&lt;=15, "Low Engagement", L1638&lt;=35, "Active", L1638&lt;=60, "Highly Active", L1638&gt;60, "Power User")</f>
        <v>Active</v>
      </c>
      <c r="P1638" t="str" cm="1">
        <f t="array" ref="P1638">_xlfn.IFS(B1638&lt;=25,"Youth",B1638&lt;=35,"Young Adult",B1638&lt;=50,"Adult",B1638&lt;=70,"Senior")</f>
        <v>Senior</v>
      </c>
      <c r="Q1638" t="str" cm="1">
        <f t="array" ref="Q1638">_xlfn.IFS(G1638&lt;10000,"Low Value",G1638&lt;=50000,"Mid Value",G1638&lt;=150000,"High Value",G1638&gt;150000,"Premium")</f>
        <v>High Value</v>
      </c>
      <c r="R1638" t="str" cm="1">
        <f t="array" ref="R1638">_xlfn.IFS(I1638&lt;500,"High Risk",I1638&lt;650,"Medium Risk",I1638&lt;750,"Low Risk",I1638&gt;=750,"Very Low Risk")</f>
        <v>Medium Risk</v>
      </c>
    </row>
    <row r="1639" spans="1:18">
      <c r="A1639" t="s">
        <v>1671</v>
      </c>
      <c r="B1639">
        <v>25</v>
      </c>
      <c r="C1639" t="s">
        <v>22</v>
      </c>
      <c r="D1639" t="s">
        <v>23</v>
      </c>
      <c r="E1639" t="s">
        <v>17</v>
      </c>
      <c r="F1639" t="s">
        <v>31</v>
      </c>
      <c r="G1639">
        <v>193055.91</v>
      </c>
      <c r="H1639">
        <v>169911.31</v>
      </c>
      <c r="I1639">
        <v>454</v>
      </c>
      <c r="J1639">
        <v>36201.32</v>
      </c>
      <c r="K1639" t="s">
        <v>19</v>
      </c>
      <c r="L1639">
        <v>44</v>
      </c>
      <c r="M1639" s="1">
        <v>43254</v>
      </c>
      <c r="N1639" t="s">
        <v>20</v>
      </c>
      <c r="O1639" t="str" cm="1">
        <f t="array" ref="O1639">_xlfn.IFS(L1639&lt;=15, "Low Engagement", L1639&lt;=35, "Active", L1639&lt;=60, "Highly Active", L1639&gt;60, "Power User")</f>
        <v>Highly Active</v>
      </c>
      <c r="P1639" t="str" cm="1">
        <f t="array" ref="P1639">_xlfn.IFS(B1639&lt;=25,"Youth",B1639&lt;=35,"Young Adult",B1639&lt;=50,"Adult",B1639&lt;=70,"Senior")</f>
        <v>Youth</v>
      </c>
      <c r="Q1639" t="str" cm="1">
        <f t="array" ref="Q1639">_xlfn.IFS(G1639&lt;10000,"Low Value",G1639&lt;=50000,"Mid Value",G1639&lt;=150000,"High Value",G1639&gt;150000,"Premium")</f>
        <v>Premium</v>
      </c>
      <c r="R1639" t="str" cm="1">
        <f t="array" ref="R1639">_xlfn.IFS(I1639&lt;500,"High Risk",I1639&lt;650,"Medium Risk",I1639&lt;750,"Low Risk",I1639&gt;=750,"Very Low Risk")</f>
        <v>High Risk</v>
      </c>
    </row>
    <row r="1640" spans="1:18">
      <c r="A1640" t="s">
        <v>1672</v>
      </c>
      <c r="B1640">
        <v>67</v>
      </c>
      <c r="C1640" t="s">
        <v>15</v>
      </c>
      <c r="D1640" t="s">
        <v>37</v>
      </c>
      <c r="E1640" t="s">
        <v>17</v>
      </c>
      <c r="F1640" t="s">
        <v>31</v>
      </c>
      <c r="G1640">
        <v>47358.7</v>
      </c>
      <c r="H1640">
        <v>97641.44</v>
      </c>
      <c r="I1640">
        <v>807</v>
      </c>
      <c r="J1640">
        <v>465102.36</v>
      </c>
      <c r="K1640" t="s">
        <v>25</v>
      </c>
      <c r="L1640">
        <v>16</v>
      </c>
      <c r="M1640" s="1">
        <v>44062</v>
      </c>
      <c r="N1640" t="s">
        <v>20</v>
      </c>
      <c r="O1640" t="str" cm="1">
        <f t="array" ref="O1640">_xlfn.IFS(L1640&lt;=15, "Low Engagement", L1640&lt;=35, "Active", L1640&lt;=60, "Highly Active", L1640&gt;60, "Power User")</f>
        <v>Active</v>
      </c>
      <c r="P1640" t="str" cm="1">
        <f t="array" ref="P1640">_xlfn.IFS(B1640&lt;=25,"Youth",B1640&lt;=35,"Young Adult",B1640&lt;=50,"Adult",B1640&lt;=70,"Senior")</f>
        <v>Senior</v>
      </c>
      <c r="Q1640" t="str" cm="1">
        <f t="array" ref="Q1640">_xlfn.IFS(G1640&lt;10000,"Low Value",G1640&lt;=50000,"Mid Value",G1640&lt;=150000,"High Value",G1640&gt;150000,"Premium")</f>
        <v>Mid Value</v>
      </c>
      <c r="R1640" t="str" cm="1">
        <f t="array" ref="R1640">_xlfn.IFS(I1640&lt;500,"High Risk",I1640&lt;650,"Medium Risk",I1640&lt;750,"Low Risk",I1640&gt;=750,"Very Low Risk")</f>
        <v>Very Low Risk</v>
      </c>
    </row>
    <row r="1641" spans="1:18">
      <c r="A1641" t="s">
        <v>1673</v>
      </c>
      <c r="B1641">
        <v>40</v>
      </c>
      <c r="C1641" t="s">
        <v>15</v>
      </c>
      <c r="D1641" t="s">
        <v>23</v>
      </c>
      <c r="E1641" t="s">
        <v>27</v>
      </c>
      <c r="F1641" t="s">
        <v>31</v>
      </c>
      <c r="G1641">
        <v>144255.74</v>
      </c>
      <c r="H1641">
        <v>179613.04</v>
      </c>
      <c r="I1641">
        <v>662</v>
      </c>
      <c r="J1641">
        <v>121048.81</v>
      </c>
      <c r="K1641" t="s">
        <v>19</v>
      </c>
      <c r="L1641">
        <v>56</v>
      </c>
      <c r="M1641" s="1">
        <v>44701</v>
      </c>
      <c r="N1641" t="s">
        <v>20</v>
      </c>
      <c r="O1641" t="str" cm="1">
        <f t="array" ref="O1641">_xlfn.IFS(L1641&lt;=15, "Low Engagement", L1641&lt;=35, "Active", L1641&lt;=60, "Highly Active", L1641&gt;60, "Power User")</f>
        <v>Highly Active</v>
      </c>
      <c r="P1641" t="str" cm="1">
        <f t="array" ref="P1641">_xlfn.IFS(B1641&lt;=25,"Youth",B1641&lt;=35,"Young Adult",B1641&lt;=50,"Adult",B1641&lt;=70,"Senior")</f>
        <v>Adult</v>
      </c>
      <c r="Q1641" t="str" cm="1">
        <f t="array" ref="Q1641">_xlfn.IFS(G1641&lt;10000,"Low Value",G1641&lt;=50000,"Mid Value",G1641&lt;=150000,"High Value",G1641&gt;150000,"Premium")</f>
        <v>High Value</v>
      </c>
      <c r="R1641" t="str" cm="1">
        <f t="array" ref="R1641">_xlfn.IFS(I1641&lt;500,"High Risk",I1641&lt;650,"Medium Risk",I1641&lt;750,"Low Risk",I1641&gt;=750,"Very Low Risk")</f>
        <v>Low Risk</v>
      </c>
    </row>
    <row r="1642" spans="1:18">
      <c r="A1642" t="s">
        <v>1674</v>
      </c>
      <c r="B1642">
        <v>46</v>
      </c>
      <c r="C1642" t="s">
        <v>15</v>
      </c>
      <c r="D1642" t="s">
        <v>29</v>
      </c>
      <c r="E1642" t="s">
        <v>27</v>
      </c>
      <c r="F1642" t="s">
        <v>45</v>
      </c>
      <c r="G1642">
        <v>216474.86</v>
      </c>
      <c r="H1642">
        <v>122050.38</v>
      </c>
      <c r="I1642">
        <v>624</v>
      </c>
      <c r="J1642">
        <v>167535.09</v>
      </c>
      <c r="K1642" t="s">
        <v>25</v>
      </c>
      <c r="L1642">
        <v>10</v>
      </c>
      <c r="M1642" s="1">
        <v>45085</v>
      </c>
      <c r="N1642" t="s">
        <v>20</v>
      </c>
      <c r="O1642" t="str" cm="1">
        <f t="array" ref="O1642">_xlfn.IFS(L1642&lt;=15, "Low Engagement", L1642&lt;=35, "Active", L1642&lt;=60, "Highly Active", L1642&gt;60, "Power User")</f>
        <v>Low Engagement</v>
      </c>
      <c r="P1642" t="str" cm="1">
        <f t="array" ref="P1642">_xlfn.IFS(B1642&lt;=25,"Youth",B1642&lt;=35,"Young Adult",B1642&lt;=50,"Adult",B1642&lt;=70,"Senior")</f>
        <v>Adult</v>
      </c>
      <c r="Q1642" t="str" cm="1">
        <f t="array" ref="Q1642">_xlfn.IFS(G1642&lt;10000,"Low Value",G1642&lt;=50000,"Mid Value",G1642&lt;=150000,"High Value",G1642&gt;150000,"Premium")</f>
        <v>Premium</v>
      </c>
      <c r="R1642" t="str" cm="1">
        <f t="array" ref="R1642">_xlfn.IFS(I1642&lt;500,"High Risk",I1642&lt;650,"Medium Risk",I1642&lt;750,"Low Risk",I1642&gt;=750,"Very Low Risk")</f>
        <v>Medium Risk</v>
      </c>
    </row>
    <row r="1643" spans="1:18">
      <c r="A1643" t="s">
        <v>1675</v>
      </c>
      <c r="B1643">
        <v>35</v>
      </c>
      <c r="C1643" t="s">
        <v>22</v>
      </c>
      <c r="D1643" t="s">
        <v>23</v>
      </c>
      <c r="E1643" t="s">
        <v>27</v>
      </c>
      <c r="F1643" t="s">
        <v>31</v>
      </c>
      <c r="G1643">
        <v>59398.41</v>
      </c>
      <c r="H1643">
        <v>184043.39</v>
      </c>
      <c r="I1643">
        <v>597</v>
      </c>
      <c r="J1643">
        <v>16189.89</v>
      </c>
      <c r="K1643" t="s">
        <v>38</v>
      </c>
      <c r="L1643">
        <v>23</v>
      </c>
      <c r="M1643" s="1">
        <v>43643</v>
      </c>
      <c r="N1643" t="s">
        <v>20</v>
      </c>
      <c r="O1643" t="str" cm="1">
        <f t="array" ref="O1643">_xlfn.IFS(L1643&lt;=15, "Low Engagement", L1643&lt;=35, "Active", L1643&lt;=60, "Highly Active", L1643&gt;60, "Power User")</f>
        <v>Active</v>
      </c>
      <c r="P1643" t="str" cm="1">
        <f t="array" ref="P1643">_xlfn.IFS(B1643&lt;=25,"Youth",B1643&lt;=35,"Young Adult",B1643&lt;=50,"Adult",B1643&lt;=70,"Senior")</f>
        <v>Young Adult</v>
      </c>
      <c r="Q1643" t="str" cm="1">
        <f t="array" ref="Q1643">_xlfn.IFS(G1643&lt;10000,"Low Value",G1643&lt;=50000,"Mid Value",G1643&lt;=150000,"High Value",G1643&gt;150000,"Premium")</f>
        <v>High Value</v>
      </c>
      <c r="R1643" t="str" cm="1">
        <f t="array" ref="R1643">_xlfn.IFS(I1643&lt;500,"High Risk",I1643&lt;650,"Medium Risk",I1643&lt;750,"Low Risk",I1643&gt;=750,"Very Low Risk")</f>
        <v>Medium Risk</v>
      </c>
    </row>
    <row r="1644" spans="1:18">
      <c r="A1644" t="s">
        <v>1676</v>
      </c>
      <c r="B1644">
        <v>48</v>
      </c>
      <c r="C1644" t="s">
        <v>22</v>
      </c>
      <c r="D1644" t="s">
        <v>23</v>
      </c>
      <c r="E1644" t="s">
        <v>24</v>
      </c>
      <c r="F1644" t="s">
        <v>33</v>
      </c>
      <c r="G1644">
        <v>35254.25</v>
      </c>
      <c r="H1644">
        <v>803.36</v>
      </c>
      <c r="I1644">
        <v>793</v>
      </c>
      <c r="J1644">
        <v>334350.34999999998</v>
      </c>
      <c r="K1644" t="s">
        <v>38</v>
      </c>
      <c r="L1644">
        <v>48</v>
      </c>
      <c r="M1644" s="1">
        <v>43794</v>
      </c>
      <c r="N1644" t="s">
        <v>20</v>
      </c>
      <c r="O1644" t="str" cm="1">
        <f t="array" ref="O1644">_xlfn.IFS(L1644&lt;=15, "Low Engagement", L1644&lt;=35, "Active", L1644&lt;=60, "Highly Active", L1644&gt;60, "Power User")</f>
        <v>Highly Active</v>
      </c>
      <c r="P1644" t="str" cm="1">
        <f t="array" ref="P1644">_xlfn.IFS(B1644&lt;=25,"Youth",B1644&lt;=35,"Young Adult",B1644&lt;=50,"Adult",B1644&lt;=70,"Senior")</f>
        <v>Adult</v>
      </c>
      <c r="Q1644" t="str" cm="1">
        <f t="array" ref="Q1644">_xlfn.IFS(G1644&lt;10000,"Low Value",G1644&lt;=50000,"Mid Value",G1644&lt;=150000,"High Value",G1644&gt;150000,"Premium")</f>
        <v>Mid Value</v>
      </c>
      <c r="R1644" t="str" cm="1">
        <f t="array" ref="R1644">_xlfn.IFS(I1644&lt;500,"High Risk",I1644&lt;650,"Medium Risk",I1644&lt;750,"Low Risk",I1644&gt;=750,"Very Low Risk")</f>
        <v>Very Low Risk</v>
      </c>
    </row>
    <row r="1645" spans="1:18">
      <c r="A1645" t="s">
        <v>1677</v>
      </c>
      <c r="B1645">
        <v>47</v>
      </c>
      <c r="C1645" t="s">
        <v>15</v>
      </c>
      <c r="D1645" t="s">
        <v>23</v>
      </c>
      <c r="E1645" t="s">
        <v>47</v>
      </c>
      <c r="F1645" t="s">
        <v>31</v>
      </c>
      <c r="G1645">
        <v>112738.18</v>
      </c>
      <c r="H1645">
        <v>14937.89</v>
      </c>
      <c r="I1645">
        <v>845</v>
      </c>
      <c r="J1645">
        <v>193693.25</v>
      </c>
      <c r="K1645" t="s">
        <v>38</v>
      </c>
      <c r="L1645">
        <v>52</v>
      </c>
      <c r="M1645" s="1">
        <v>44377</v>
      </c>
      <c r="N1645" t="s">
        <v>20</v>
      </c>
      <c r="O1645" t="str" cm="1">
        <f t="array" ref="O1645">_xlfn.IFS(L1645&lt;=15, "Low Engagement", L1645&lt;=35, "Active", L1645&lt;=60, "Highly Active", L1645&gt;60, "Power User")</f>
        <v>Highly Active</v>
      </c>
      <c r="P1645" t="str" cm="1">
        <f t="array" ref="P1645">_xlfn.IFS(B1645&lt;=25,"Youth",B1645&lt;=35,"Young Adult",B1645&lt;=50,"Adult",B1645&lt;=70,"Senior")</f>
        <v>Adult</v>
      </c>
      <c r="Q1645" t="str" cm="1">
        <f t="array" ref="Q1645">_xlfn.IFS(G1645&lt;10000,"Low Value",G1645&lt;=50000,"Mid Value",G1645&lt;=150000,"High Value",G1645&gt;150000,"Premium")</f>
        <v>High Value</v>
      </c>
      <c r="R1645" t="str" cm="1">
        <f t="array" ref="R1645">_xlfn.IFS(I1645&lt;500,"High Risk",I1645&lt;650,"Medium Risk",I1645&lt;750,"Low Risk",I1645&gt;=750,"Very Low Risk")</f>
        <v>Very Low Risk</v>
      </c>
    </row>
    <row r="1646" spans="1:18">
      <c r="A1646" t="s">
        <v>1678</v>
      </c>
      <c r="B1646">
        <v>69</v>
      </c>
      <c r="C1646" t="s">
        <v>15</v>
      </c>
      <c r="D1646" t="s">
        <v>23</v>
      </c>
      <c r="E1646" t="s">
        <v>27</v>
      </c>
      <c r="F1646" t="s">
        <v>31</v>
      </c>
      <c r="G1646">
        <v>47016.54</v>
      </c>
      <c r="H1646">
        <v>191126.85</v>
      </c>
      <c r="I1646">
        <v>603</v>
      </c>
      <c r="J1646">
        <v>115069.35</v>
      </c>
      <c r="K1646" t="s">
        <v>38</v>
      </c>
      <c r="L1646">
        <v>50</v>
      </c>
      <c r="M1646" s="1">
        <v>44519</v>
      </c>
      <c r="N1646" t="s">
        <v>20</v>
      </c>
      <c r="O1646" t="str" cm="1">
        <f t="array" ref="O1646">_xlfn.IFS(L1646&lt;=15, "Low Engagement", L1646&lt;=35, "Active", L1646&lt;=60, "Highly Active", L1646&gt;60, "Power User")</f>
        <v>Highly Active</v>
      </c>
      <c r="P1646" t="str" cm="1">
        <f t="array" ref="P1646">_xlfn.IFS(B1646&lt;=25,"Youth",B1646&lt;=35,"Young Adult",B1646&lt;=50,"Adult",B1646&lt;=70,"Senior")</f>
        <v>Senior</v>
      </c>
      <c r="Q1646" t="str" cm="1">
        <f t="array" ref="Q1646">_xlfn.IFS(G1646&lt;10000,"Low Value",G1646&lt;=50000,"Mid Value",G1646&lt;=150000,"High Value",G1646&gt;150000,"Premium")</f>
        <v>Mid Value</v>
      </c>
      <c r="R1646" t="str" cm="1">
        <f t="array" ref="R1646">_xlfn.IFS(I1646&lt;500,"High Risk",I1646&lt;650,"Medium Risk",I1646&lt;750,"Low Risk",I1646&gt;=750,"Very Low Risk")</f>
        <v>Medium Risk</v>
      </c>
    </row>
    <row r="1647" spans="1:18">
      <c r="A1647" t="s">
        <v>1679</v>
      </c>
      <c r="B1647">
        <v>56</v>
      </c>
      <c r="C1647" t="s">
        <v>22</v>
      </c>
      <c r="D1647" t="s">
        <v>23</v>
      </c>
      <c r="E1647" t="s">
        <v>17</v>
      </c>
      <c r="F1647" t="s">
        <v>33</v>
      </c>
      <c r="G1647">
        <v>38049.120000000003</v>
      </c>
      <c r="H1647">
        <v>89902.03</v>
      </c>
      <c r="I1647">
        <v>766</v>
      </c>
      <c r="J1647">
        <v>154850.22</v>
      </c>
      <c r="K1647" t="s">
        <v>38</v>
      </c>
      <c r="L1647">
        <v>15</v>
      </c>
      <c r="M1647" s="1">
        <v>43915</v>
      </c>
      <c r="N1647" t="s">
        <v>20</v>
      </c>
      <c r="O1647" t="str" cm="1">
        <f t="array" ref="O1647">_xlfn.IFS(L1647&lt;=15, "Low Engagement", L1647&lt;=35, "Active", L1647&lt;=60, "Highly Active", L1647&gt;60, "Power User")</f>
        <v>Low Engagement</v>
      </c>
      <c r="P1647" t="str" cm="1">
        <f t="array" ref="P1647">_xlfn.IFS(B1647&lt;=25,"Youth",B1647&lt;=35,"Young Adult",B1647&lt;=50,"Adult",B1647&lt;=70,"Senior")</f>
        <v>Senior</v>
      </c>
      <c r="Q1647" t="str" cm="1">
        <f t="array" ref="Q1647">_xlfn.IFS(G1647&lt;10000,"Low Value",G1647&lt;=50000,"Mid Value",G1647&lt;=150000,"High Value",G1647&gt;150000,"Premium")</f>
        <v>Mid Value</v>
      </c>
      <c r="R1647" t="str" cm="1">
        <f t="array" ref="R1647">_xlfn.IFS(I1647&lt;500,"High Risk",I1647&lt;650,"Medium Risk",I1647&lt;750,"Low Risk",I1647&gt;=750,"Very Low Risk")</f>
        <v>Very Low Risk</v>
      </c>
    </row>
    <row r="1648" spans="1:18">
      <c r="A1648" t="s">
        <v>1680</v>
      </c>
      <c r="B1648">
        <v>52</v>
      </c>
      <c r="C1648" t="s">
        <v>22</v>
      </c>
      <c r="D1648" t="s">
        <v>23</v>
      </c>
      <c r="E1648" t="s">
        <v>17</v>
      </c>
      <c r="F1648" t="s">
        <v>18</v>
      </c>
      <c r="G1648">
        <v>99062.66</v>
      </c>
      <c r="H1648">
        <v>283630.15000000002</v>
      </c>
      <c r="I1648">
        <v>538</v>
      </c>
      <c r="J1648">
        <v>159243.37</v>
      </c>
      <c r="K1648" t="s">
        <v>25</v>
      </c>
      <c r="L1648">
        <v>55</v>
      </c>
      <c r="M1648" s="1">
        <v>44431</v>
      </c>
      <c r="N1648" t="s">
        <v>35</v>
      </c>
      <c r="O1648" t="str" cm="1">
        <f t="array" ref="O1648">_xlfn.IFS(L1648&lt;=15, "Low Engagement", L1648&lt;=35, "Active", L1648&lt;=60, "Highly Active", L1648&gt;60, "Power User")</f>
        <v>Highly Active</v>
      </c>
      <c r="P1648" t="str" cm="1">
        <f t="array" ref="P1648">_xlfn.IFS(B1648&lt;=25,"Youth",B1648&lt;=35,"Young Adult",B1648&lt;=50,"Adult",B1648&lt;=70,"Senior")</f>
        <v>Senior</v>
      </c>
      <c r="Q1648" t="str" cm="1">
        <f t="array" ref="Q1648">_xlfn.IFS(G1648&lt;10000,"Low Value",G1648&lt;=50000,"Mid Value",G1648&lt;=150000,"High Value",G1648&gt;150000,"Premium")</f>
        <v>High Value</v>
      </c>
      <c r="R1648" t="str" cm="1">
        <f t="array" ref="R1648">_xlfn.IFS(I1648&lt;500,"High Risk",I1648&lt;650,"Medium Risk",I1648&lt;750,"Low Risk",I1648&gt;=750,"Very Low Risk")</f>
        <v>Medium Risk</v>
      </c>
    </row>
    <row r="1649" spans="1:18">
      <c r="A1649" t="s">
        <v>1681</v>
      </c>
      <c r="B1649">
        <v>35</v>
      </c>
      <c r="C1649" t="s">
        <v>15</v>
      </c>
      <c r="D1649" t="s">
        <v>37</v>
      </c>
      <c r="E1649" t="s">
        <v>17</v>
      </c>
      <c r="F1649" t="s">
        <v>18</v>
      </c>
      <c r="G1649">
        <v>80372.990000000005</v>
      </c>
      <c r="H1649">
        <v>287092.69</v>
      </c>
      <c r="I1649">
        <v>816</v>
      </c>
      <c r="J1649">
        <v>147421.49</v>
      </c>
      <c r="K1649" t="s">
        <v>38</v>
      </c>
      <c r="L1649">
        <v>43</v>
      </c>
      <c r="M1649" s="1">
        <v>43265</v>
      </c>
      <c r="N1649" t="s">
        <v>20</v>
      </c>
      <c r="O1649" t="str" cm="1">
        <f t="array" ref="O1649">_xlfn.IFS(L1649&lt;=15, "Low Engagement", L1649&lt;=35, "Active", L1649&lt;=60, "Highly Active", L1649&gt;60, "Power User")</f>
        <v>Highly Active</v>
      </c>
      <c r="P1649" t="str" cm="1">
        <f t="array" ref="P1649">_xlfn.IFS(B1649&lt;=25,"Youth",B1649&lt;=35,"Young Adult",B1649&lt;=50,"Adult",B1649&lt;=70,"Senior")</f>
        <v>Young Adult</v>
      </c>
      <c r="Q1649" t="str" cm="1">
        <f t="array" ref="Q1649">_xlfn.IFS(G1649&lt;10000,"Low Value",G1649&lt;=50000,"Mid Value",G1649&lt;=150000,"High Value",G1649&gt;150000,"Premium")</f>
        <v>High Value</v>
      </c>
      <c r="R1649" t="str" cm="1">
        <f t="array" ref="R1649">_xlfn.IFS(I1649&lt;500,"High Risk",I1649&lt;650,"Medium Risk",I1649&lt;750,"Low Risk",I1649&gt;=750,"Very Low Risk")</f>
        <v>Very Low Risk</v>
      </c>
    </row>
    <row r="1650" spans="1:18">
      <c r="A1650" t="s">
        <v>1682</v>
      </c>
      <c r="B1650">
        <v>59</v>
      </c>
      <c r="C1650" t="s">
        <v>22</v>
      </c>
      <c r="D1650" t="s">
        <v>23</v>
      </c>
      <c r="E1650" t="s">
        <v>27</v>
      </c>
      <c r="F1650" t="s">
        <v>45</v>
      </c>
      <c r="G1650">
        <v>386724.57</v>
      </c>
      <c r="H1650">
        <v>179964.19</v>
      </c>
      <c r="I1650">
        <v>475</v>
      </c>
      <c r="J1650">
        <v>27454.43</v>
      </c>
      <c r="K1650" t="s">
        <v>19</v>
      </c>
      <c r="L1650">
        <v>50</v>
      </c>
      <c r="M1650" s="1">
        <v>44845</v>
      </c>
      <c r="N1650" t="s">
        <v>20</v>
      </c>
      <c r="O1650" t="str" cm="1">
        <f t="array" ref="O1650">_xlfn.IFS(L1650&lt;=15, "Low Engagement", L1650&lt;=35, "Active", L1650&lt;=60, "Highly Active", L1650&gt;60, "Power User")</f>
        <v>Highly Active</v>
      </c>
      <c r="P1650" t="str" cm="1">
        <f t="array" ref="P1650">_xlfn.IFS(B1650&lt;=25,"Youth",B1650&lt;=35,"Young Adult",B1650&lt;=50,"Adult",B1650&lt;=70,"Senior")</f>
        <v>Senior</v>
      </c>
      <c r="Q1650" t="str" cm="1">
        <f t="array" ref="Q1650">_xlfn.IFS(G1650&lt;10000,"Low Value",G1650&lt;=50000,"Mid Value",G1650&lt;=150000,"High Value",G1650&gt;150000,"Premium")</f>
        <v>Premium</v>
      </c>
      <c r="R1650" t="str" cm="1">
        <f t="array" ref="R1650">_xlfn.IFS(I1650&lt;500,"High Risk",I1650&lt;650,"Medium Risk",I1650&lt;750,"Low Risk",I1650&gt;=750,"Very Low Risk")</f>
        <v>High Risk</v>
      </c>
    </row>
    <row r="1651" spans="1:18">
      <c r="A1651" t="s">
        <v>1683</v>
      </c>
      <c r="B1651">
        <v>56</v>
      </c>
      <c r="C1651" t="s">
        <v>22</v>
      </c>
      <c r="D1651" t="s">
        <v>29</v>
      </c>
      <c r="E1651" t="s">
        <v>27</v>
      </c>
      <c r="F1651" t="s">
        <v>31</v>
      </c>
      <c r="G1651">
        <v>159841.82</v>
      </c>
      <c r="H1651">
        <v>125823.57</v>
      </c>
      <c r="I1651">
        <v>709</v>
      </c>
      <c r="J1651">
        <v>343768.11</v>
      </c>
      <c r="K1651" t="s">
        <v>38</v>
      </c>
      <c r="L1651">
        <v>6</v>
      </c>
      <c r="M1651" s="1">
        <v>43773</v>
      </c>
      <c r="N1651" t="s">
        <v>20</v>
      </c>
      <c r="O1651" t="str" cm="1">
        <f t="array" ref="O1651">_xlfn.IFS(L1651&lt;=15, "Low Engagement", L1651&lt;=35, "Active", L1651&lt;=60, "Highly Active", L1651&gt;60, "Power User")</f>
        <v>Low Engagement</v>
      </c>
      <c r="P1651" t="str" cm="1">
        <f t="array" ref="P1651">_xlfn.IFS(B1651&lt;=25,"Youth",B1651&lt;=35,"Young Adult",B1651&lt;=50,"Adult",B1651&lt;=70,"Senior")</f>
        <v>Senior</v>
      </c>
      <c r="Q1651" t="str" cm="1">
        <f t="array" ref="Q1651">_xlfn.IFS(G1651&lt;10000,"Low Value",G1651&lt;=50000,"Mid Value",G1651&lt;=150000,"High Value",G1651&gt;150000,"Premium")</f>
        <v>Premium</v>
      </c>
      <c r="R1651" t="str" cm="1">
        <f t="array" ref="R1651">_xlfn.IFS(I1651&lt;500,"High Risk",I1651&lt;650,"Medium Risk",I1651&lt;750,"Low Risk",I1651&gt;=750,"Very Low Risk")</f>
        <v>Low Risk</v>
      </c>
    </row>
    <row r="1652" spans="1:18">
      <c r="A1652" t="s">
        <v>1684</v>
      </c>
      <c r="B1652">
        <v>34</v>
      </c>
      <c r="C1652" t="s">
        <v>22</v>
      </c>
      <c r="D1652" t="s">
        <v>37</v>
      </c>
      <c r="E1652" t="s">
        <v>27</v>
      </c>
      <c r="F1652" t="s">
        <v>33</v>
      </c>
      <c r="G1652">
        <v>145649.20000000001</v>
      </c>
      <c r="H1652">
        <v>139979.71</v>
      </c>
      <c r="I1652">
        <v>663</v>
      </c>
      <c r="J1652">
        <v>92974.25</v>
      </c>
      <c r="K1652" t="s">
        <v>19</v>
      </c>
      <c r="L1652">
        <v>33</v>
      </c>
      <c r="M1652" s="1">
        <v>44846</v>
      </c>
      <c r="N1652" t="s">
        <v>20</v>
      </c>
      <c r="O1652" t="str" cm="1">
        <f t="array" ref="O1652">_xlfn.IFS(L1652&lt;=15, "Low Engagement", L1652&lt;=35, "Active", L1652&lt;=60, "Highly Active", L1652&gt;60, "Power User")</f>
        <v>Active</v>
      </c>
      <c r="P1652" t="str" cm="1">
        <f t="array" ref="P1652">_xlfn.IFS(B1652&lt;=25,"Youth",B1652&lt;=35,"Young Adult",B1652&lt;=50,"Adult",B1652&lt;=70,"Senior")</f>
        <v>Young Adult</v>
      </c>
      <c r="Q1652" t="str" cm="1">
        <f t="array" ref="Q1652">_xlfn.IFS(G1652&lt;10000,"Low Value",G1652&lt;=50000,"Mid Value",G1652&lt;=150000,"High Value",G1652&gt;150000,"Premium")</f>
        <v>High Value</v>
      </c>
      <c r="R1652" t="str" cm="1">
        <f t="array" ref="R1652">_xlfn.IFS(I1652&lt;500,"High Risk",I1652&lt;650,"Medium Risk",I1652&lt;750,"Low Risk",I1652&gt;=750,"Very Low Risk")</f>
        <v>Low Risk</v>
      </c>
    </row>
    <row r="1653" spans="1:18">
      <c r="A1653" t="s">
        <v>1685</v>
      </c>
      <c r="B1653">
        <v>31</v>
      </c>
      <c r="C1653" t="s">
        <v>22</v>
      </c>
      <c r="D1653" t="s">
        <v>16</v>
      </c>
      <c r="E1653" t="s">
        <v>24</v>
      </c>
      <c r="F1653" t="s">
        <v>33</v>
      </c>
      <c r="G1653">
        <v>90258.74</v>
      </c>
      <c r="H1653">
        <v>17392.34</v>
      </c>
      <c r="I1653">
        <v>322</v>
      </c>
      <c r="J1653">
        <v>12994.52</v>
      </c>
      <c r="K1653" t="s">
        <v>19</v>
      </c>
      <c r="L1653">
        <v>55</v>
      </c>
      <c r="M1653" s="1">
        <v>44482</v>
      </c>
      <c r="N1653" t="s">
        <v>20</v>
      </c>
      <c r="O1653" t="str" cm="1">
        <f t="array" ref="O1653">_xlfn.IFS(L1653&lt;=15, "Low Engagement", L1653&lt;=35, "Active", L1653&lt;=60, "Highly Active", L1653&gt;60, "Power User")</f>
        <v>Highly Active</v>
      </c>
      <c r="P1653" t="str" cm="1">
        <f t="array" ref="P1653">_xlfn.IFS(B1653&lt;=25,"Youth",B1653&lt;=35,"Young Adult",B1653&lt;=50,"Adult",B1653&lt;=70,"Senior")</f>
        <v>Young Adult</v>
      </c>
      <c r="Q1653" t="str" cm="1">
        <f t="array" ref="Q1653">_xlfn.IFS(G1653&lt;10000,"Low Value",G1653&lt;=50000,"Mid Value",G1653&lt;=150000,"High Value",G1653&gt;150000,"Premium")</f>
        <v>High Value</v>
      </c>
      <c r="R1653" t="str" cm="1">
        <f t="array" ref="R1653">_xlfn.IFS(I1653&lt;500,"High Risk",I1653&lt;650,"Medium Risk",I1653&lt;750,"Low Risk",I1653&gt;=750,"Very Low Risk")</f>
        <v>High Risk</v>
      </c>
    </row>
    <row r="1654" spans="1:18">
      <c r="A1654" t="s">
        <v>1686</v>
      </c>
      <c r="B1654">
        <v>48</v>
      </c>
      <c r="C1654" t="s">
        <v>15</v>
      </c>
      <c r="D1654" t="s">
        <v>23</v>
      </c>
      <c r="E1654" t="s">
        <v>17</v>
      </c>
      <c r="F1654" t="s">
        <v>31</v>
      </c>
      <c r="G1654">
        <v>47947.56</v>
      </c>
      <c r="H1654">
        <v>237251.18</v>
      </c>
      <c r="I1654">
        <v>617</v>
      </c>
      <c r="J1654">
        <v>77683.990000000005</v>
      </c>
      <c r="K1654" t="s">
        <v>38</v>
      </c>
      <c r="L1654">
        <v>39</v>
      </c>
      <c r="M1654" s="1">
        <v>44860</v>
      </c>
      <c r="N1654" t="s">
        <v>20</v>
      </c>
      <c r="O1654" t="str" cm="1">
        <f t="array" ref="O1654">_xlfn.IFS(L1654&lt;=15, "Low Engagement", L1654&lt;=35, "Active", L1654&lt;=60, "Highly Active", L1654&gt;60, "Power User")</f>
        <v>Highly Active</v>
      </c>
      <c r="P1654" t="str" cm="1">
        <f t="array" ref="P1654">_xlfn.IFS(B1654&lt;=25,"Youth",B1654&lt;=35,"Young Adult",B1654&lt;=50,"Adult",B1654&lt;=70,"Senior")</f>
        <v>Adult</v>
      </c>
      <c r="Q1654" t="str" cm="1">
        <f t="array" ref="Q1654">_xlfn.IFS(G1654&lt;10000,"Low Value",G1654&lt;=50000,"Mid Value",G1654&lt;=150000,"High Value",G1654&gt;150000,"Premium")</f>
        <v>Mid Value</v>
      </c>
      <c r="R1654" t="str" cm="1">
        <f t="array" ref="R1654">_xlfn.IFS(I1654&lt;500,"High Risk",I1654&lt;650,"Medium Risk",I1654&lt;750,"Low Risk",I1654&gt;=750,"Very Low Risk")</f>
        <v>Medium Risk</v>
      </c>
    </row>
    <row r="1655" spans="1:18">
      <c r="A1655" t="s">
        <v>1687</v>
      </c>
      <c r="B1655">
        <v>41</v>
      </c>
      <c r="C1655" t="s">
        <v>22</v>
      </c>
      <c r="D1655" t="s">
        <v>41</v>
      </c>
      <c r="E1655" t="s">
        <v>17</v>
      </c>
      <c r="F1655" t="s">
        <v>31</v>
      </c>
      <c r="G1655">
        <v>173130.88</v>
      </c>
      <c r="H1655">
        <v>196426.28</v>
      </c>
      <c r="I1655">
        <v>824</v>
      </c>
      <c r="J1655">
        <v>72456.759999999995</v>
      </c>
      <c r="K1655" t="s">
        <v>38</v>
      </c>
      <c r="L1655">
        <v>12</v>
      </c>
      <c r="M1655" s="1">
        <v>44193</v>
      </c>
      <c r="N1655" t="s">
        <v>20</v>
      </c>
      <c r="O1655" t="str" cm="1">
        <f t="array" ref="O1655">_xlfn.IFS(L1655&lt;=15, "Low Engagement", L1655&lt;=35, "Active", L1655&lt;=60, "Highly Active", L1655&gt;60, "Power User")</f>
        <v>Low Engagement</v>
      </c>
      <c r="P1655" t="str" cm="1">
        <f t="array" ref="P1655">_xlfn.IFS(B1655&lt;=25,"Youth",B1655&lt;=35,"Young Adult",B1655&lt;=50,"Adult",B1655&lt;=70,"Senior")</f>
        <v>Adult</v>
      </c>
      <c r="Q1655" t="str" cm="1">
        <f t="array" ref="Q1655">_xlfn.IFS(G1655&lt;10000,"Low Value",G1655&lt;=50000,"Mid Value",G1655&lt;=150000,"High Value",G1655&gt;150000,"Premium")</f>
        <v>Premium</v>
      </c>
      <c r="R1655" t="str" cm="1">
        <f t="array" ref="R1655">_xlfn.IFS(I1655&lt;500,"High Risk",I1655&lt;650,"Medium Risk",I1655&lt;750,"Low Risk",I1655&gt;=750,"Very Low Risk")</f>
        <v>Very Low Risk</v>
      </c>
    </row>
    <row r="1656" spans="1:18">
      <c r="A1656" t="s">
        <v>1688</v>
      </c>
      <c r="B1656">
        <v>52</v>
      </c>
      <c r="C1656" t="s">
        <v>22</v>
      </c>
      <c r="D1656" t="s">
        <v>23</v>
      </c>
      <c r="E1656" t="s">
        <v>47</v>
      </c>
      <c r="F1656" t="s">
        <v>31</v>
      </c>
      <c r="G1656">
        <v>149832.49</v>
      </c>
      <c r="H1656">
        <v>29556.49</v>
      </c>
      <c r="I1656">
        <v>575</v>
      </c>
      <c r="J1656">
        <v>13942.29</v>
      </c>
      <c r="K1656" t="s">
        <v>38</v>
      </c>
      <c r="L1656">
        <v>52</v>
      </c>
      <c r="M1656" s="1">
        <v>43879</v>
      </c>
      <c r="N1656" t="s">
        <v>20</v>
      </c>
      <c r="O1656" t="str" cm="1">
        <f t="array" ref="O1656">_xlfn.IFS(L1656&lt;=15, "Low Engagement", L1656&lt;=35, "Active", L1656&lt;=60, "Highly Active", L1656&gt;60, "Power User")</f>
        <v>Highly Active</v>
      </c>
      <c r="P1656" t="str" cm="1">
        <f t="array" ref="P1656">_xlfn.IFS(B1656&lt;=25,"Youth",B1656&lt;=35,"Young Adult",B1656&lt;=50,"Adult",B1656&lt;=70,"Senior")</f>
        <v>Senior</v>
      </c>
      <c r="Q1656" t="str" cm="1">
        <f t="array" ref="Q1656">_xlfn.IFS(G1656&lt;10000,"Low Value",G1656&lt;=50000,"Mid Value",G1656&lt;=150000,"High Value",G1656&gt;150000,"Premium")</f>
        <v>High Value</v>
      </c>
      <c r="R1656" t="str" cm="1">
        <f t="array" ref="R1656">_xlfn.IFS(I1656&lt;500,"High Risk",I1656&lt;650,"Medium Risk",I1656&lt;750,"Low Risk",I1656&gt;=750,"Very Low Risk")</f>
        <v>Medium Risk</v>
      </c>
    </row>
    <row r="1657" spans="1:18">
      <c r="A1657" t="s">
        <v>1689</v>
      </c>
      <c r="B1657">
        <v>61</v>
      </c>
      <c r="C1657" t="s">
        <v>15</v>
      </c>
      <c r="D1657" t="s">
        <v>23</v>
      </c>
      <c r="E1657" t="s">
        <v>17</v>
      </c>
      <c r="F1657" t="s">
        <v>18</v>
      </c>
      <c r="G1657">
        <v>42016.52</v>
      </c>
      <c r="H1657">
        <v>211989.46</v>
      </c>
      <c r="I1657">
        <v>528</v>
      </c>
      <c r="J1657">
        <v>76037.210000000006</v>
      </c>
      <c r="K1657" t="s">
        <v>38</v>
      </c>
      <c r="L1657">
        <v>36</v>
      </c>
      <c r="M1657" s="1">
        <v>45055</v>
      </c>
      <c r="N1657" t="s">
        <v>20</v>
      </c>
      <c r="O1657" t="str" cm="1">
        <f t="array" ref="O1657">_xlfn.IFS(L1657&lt;=15, "Low Engagement", L1657&lt;=35, "Active", L1657&lt;=60, "Highly Active", L1657&gt;60, "Power User")</f>
        <v>Highly Active</v>
      </c>
      <c r="P1657" t="str" cm="1">
        <f t="array" ref="P1657">_xlfn.IFS(B1657&lt;=25,"Youth",B1657&lt;=35,"Young Adult",B1657&lt;=50,"Adult",B1657&lt;=70,"Senior")</f>
        <v>Senior</v>
      </c>
      <c r="Q1657" t="str" cm="1">
        <f t="array" ref="Q1657">_xlfn.IFS(G1657&lt;10000,"Low Value",G1657&lt;=50000,"Mid Value",G1657&lt;=150000,"High Value",G1657&gt;150000,"Premium")</f>
        <v>Mid Value</v>
      </c>
      <c r="R1657" t="str" cm="1">
        <f t="array" ref="R1657">_xlfn.IFS(I1657&lt;500,"High Risk",I1657&lt;650,"Medium Risk",I1657&lt;750,"Low Risk",I1657&gt;=750,"Very Low Risk")</f>
        <v>Medium Risk</v>
      </c>
    </row>
    <row r="1658" spans="1:18">
      <c r="A1658" t="s">
        <v>1690</v>
      </c>
      <c r="B1658">
        <v>62</v>
      </c>
      <c r="C1658" t="s">
        <v>15</v>
      </c>
      <c r="D1658" t="s">
        <v>37</v>
      </c>
      <c r="E1658" t="s">
        <v>24</v>
      </c>
      <c r="F1658" t="s">
        <v>45</v>
      </c>
      <c r="G1658">
        <v>263106.27</v>
      </c>
      <c r="H1658">
        <v>19509.64</v>
      </c>
      <c r="I1658">
        <v>407</v>
      </c>
      <c r="J1658">
        <v>23020.04</v>
      </c>
      <c r="K1658" t="s">
        <v>25</v>
      </c>
      <c r="L1658">
        <v>31</v>
      </c>
      <c r="M1658" s="1">
        <v>43749</v>
      </c>
      <c r="N1658" t="s">
        <v>20</v>
      </c>
      <c r="O1658" t="str" cm="1">
        <f t="array" ref="O1658">_xlfn.IFS(L1658&lt;=15, "Low Engagement", L1658&lt;=35, "Active", L1658&lt;=60, "Highly Active", L1658&gt;60, "Power User")</f>
        <v>Active</v>
      </c>
      <c r="P1658" t="str" cm="1">
        <f t="array" ref="P1658">_xlfn.IFS(B1658&lt;=25,"Youth",B1658&lt;=35,"Young Adult",B1658&lt;=50,"Adult",B1658&lt;=70,"Senior")</f>
        <v>Senior</v>
      </c>
      <c r="Q1658" t="str" cm="1">
        <f t="array" ref="Q1658">_xlfn.IFS(G1658&lt;10000,"Low Value",G1658&lt;=50000,"Mid Value",G1658&lt;=150000,"High Value",G1658&gt;150000,"Premium")</f>
        <v>Premium</v>
      </c>
      <c r="R1658" t="str" cm="1">
        <f t="array" ref="R1658">_xlfn.IFS(I1658&lt;500,"High Risk",I1658&lt;650,"Medium Risk",I1658&lt;750,"Low Risk",I1658&gt;=750,"Very Low Risk")</f>
        <v>High Risk</v>
      </c>
    </row>
    <row r="1659" spans="1:18">
      <c r="A1659" t="s">
        <v>1691</v>
      </c>
      <c r="B1659">
        <v>51</v>
      </c>
      <c r="C1659" t="s">
        <v>22</v>
      </c>
      <c r="D1659" t="s">
        <v>29</v>
      </c>
      <c r="E1659" t="s">
        <v>17</v>
      </c>
      <c r="F1659" t="s">
        <v>45</v>
      </c>
      <c r="G1659">
        <v>235063.58</v>
      </c>
      <c r="H1659">
        <v>36068.769999999997</v>
      </c>
      <c r="I1659">
        <v>475</v>
      </c>
      <c r="J1659">
        <v>20744.29</v>
      </c>
      <c r="K1659" t="s">
        <v>19</v>
      </c>
      <c r="L1659">
        <v>10</v>
      </c>
      <c r="M1659" s="1">
        <v>44384</v>
      </c>
      <c r="N1659" t="s">
        <v>20</v>
      </c>
      <c r="O1659" t="str" cm="1">
        <f t="array" ref="O1659">_xlfn.IFS(L1659&lt;=15, "Low Engagement", L1659&lt;=35, "Active", L1659&lt;=60, "Highly Active", L1659&gt;60, "Power User")</f>
        <v>Low Engagement</v>
      </c>
      <c r="P1659" t="str" cm="1">
        <f t="array" ref="P1659">_xlfn.IFS(B1659&lt;=25,"Youth",B1659&lt;=35,"Young Adult",B1659&lt;=50,"Adult",B1659&lt;=70,"Senior")</f>
        <v>Senior</v>
      </c>
      <c r="Q1659" t="str" cm="1">
        <f t="array" ref="Q1659">_xlfn.IFS(G1659&lt;10000,"Low Value",G1659&lt;=50000,"Mid Value",G1659&lt;=150000,"High Value",G1659&gt;150000,"Premium")</f>
        <v>Premium</v>
      </c>
      <c r="R1659" t="str" cm="1">
        <f t="array" ref="R1659">_xlfn.IFS(I1659&lt;500,"High Risk",I1659&lt;650,"Medium Risk",I1659&lt;750,"Low Risk",I1659&gt;=750,"Very Low Risk")</f>
        <v>High Risk</v>
      </c>
    </row>
    <row r="1660" spans="1:18">
      <c r="A1660" t="s">
        <v>1692</v>
      </c>
      <c r="B1660">
        <v>20</v>
      </c>
      <c r="C1660" t="s">
        <v>22</v>
      </c>
      <c r="D1660" t="s">
        <v>29</v>
      </c>
      <c r="E1660" t="s">
        <v>27</v>
      </c>
      <c r="F1660" t="s">
        <v>31</v>
      </c>
      <c r="G1660">
        <v>186338.72</v>
      </c>
      <c r="H1660">
        <v>53623.26</v>
      </c>
      <c r="I1660">
        <v>619</v>
      </c>
      <c r="J1660">
        <v>129009.23</v>
      </c>
      <c r="K1660" t="s">
        <v>25</v>
      </c>
      <c r="L1660">
        <v>53</v>
      </c>
      <c r="M1660" s="1">
        <v>44572</v>
      </c>
      <c r="N1660" t="s">
        <v>35</v>
      </c>
      <c r="O1660" t="str" cm="1">
        <f t="array" ref="O1660">_xlfn.IFS(L1660&lt;=15, "Low Engagement", L1660&lt;=35, "Active", L1660&lt;=60, "Highly Active", L1660&gt;60, "Power User")</f>
        <v>Highly Active</v>
      </c>
      <c r="P1660" t="str" cm="1">
        <f t="array" ref="P1660">_xlfn.IFS(B1660&lt;=25,"Youth",B1660&lt;=35,"Young Adult",B1660&lt;=50,"Adult",B1660&lt;=70,"Senior")</f>
        <v>Youth</v>
      </c>
      <c r="Q1660" t="str" cm="1">
        <f t="array" ref="Q1660">_xlfn.IFS(G1660&lt;10000,"Low Value",G1660&lt;=50000,"Mid Value",G1660&lt;=150000,"High Value",G1660&gt;150000,"Premium")</f>
        <v>Premium</v>
      </c>
      <c r="R1660" t="str" cm="1">
        <f t="array" ref="R1660">_xlfn.IFS(I1660&lt;500,"High Risk",I1660&lt;650,"Medium Risk",I1660&lt;750,"Low Risk",I1660&gt;=750,"Very Low Risk")</f>
        <v>Medium Risk</v>
      </c>
    </row>
    <row r="1661" spans="1:18">
      <c r="A1661" t="s">
        <v>1693</v>
      </c>
      <c r="B1661">
        <v>54</v>
      </c>
      <c r="C1661" t="s">
        <v>22</v>
      </c>
      <c r="D1661" t="s">
        <v>23</v>
      </c>
      <c r="E1661" t="s">
        <v>47</v>
      </c>
      <c r="F1661" t="s">
        <v>18</v>
      </c>
      <c r="G1661">
        <v>35009.629999999997</v>
      </c>
      <c r="H1661">
        <v>16286.47</v>
      </c>
      <c r="I1661">
        <v>585</v>
      </c>
      <c r="J1661">
        <v>27448.33</v>
      </c>
      <c r="K1661" t="s">
        <v>25</v>
      </c>
      <c r="L1661">
        <v>34</v>
      </c>
      <c r="M1661" s="1">
        <v>44918</v>
      </c>
      <c r="N1661" t="s">
        <v>20</v>
      </c>
      <c r="O1661" t="str" cm="1">
        <f t="array" ref="O1661">_xlfn.IFS(L1661&lt;=15, "Low Engagement", L1661&lt;=35, "Active", L1661&lt;=60, "Highly Active", L1661&gt;60, "Power User")</f>
        <v>Active</v>
      </c>
      <c r="P1661" t="str" cm="1">
        <f t="array" ref="P1661">_xlfn.IFS(B1661&lt;=25,"Youth",B1661&lt;=35,"Young Adult",B1661&lt;=50,"Adult",B1661&lt;=70,"Senior")</f>
        <v>Senior</v>
      </c>
      <c r="Q1661" t="str" cm="1">
        <f t="array" ref="Q1661">_xlfn.IFS(G1661&lt;10000,"Low Value",G1661&lt;=50000,"Mid Value",G1661&lt;=150000,"High Value",G1661&gt;150000,"Premium")</f>
        <v>Mid Value</v>
      </c>
      <c r="R1661" t="str" cm="1">
        <f t="array" ref="R1661">_xlfn.IFS(I1661&lt;500,"High Risk",I1661&lt;650,"Medium Risk",I1661&lt;750,"Low Risk",I1661&gt;=750,"Very Low Risk")</f>
        <v>Medium Risk</v>
      </c>
    </row>
    <row r="1662" spans="1:18">
      <c r="A1662" t="s">
        <v>1694</v>
      </c>
      <c r="B1662">
        <v>60</v>
      </c>
      <c r="C1662" t="s">
        <v>22</v>
      </c>
      <c r="D1662" t="s">
        <v>29</v>
      </c>
      <c r="E1662" t="s">
        <v>17</v>
      </c>
      <c r="F1662" t="s">
        <v>18</v>
      </c>
      <c r="G1662">
        <v>96384.94</v>
      </c>
      <c r="H1662">
        <v>127766.25</v>
      </c>
      <c r="I1662">
        <v>628</v>
      </c>
      <c r="J1662">
        <v>41104.83</v>
      </c>
      <c r="K1662" t="s">
        <v>38</v>
      </c>
      <c r="L1662">
        <v>41</v>
      </c>
      <c r="M1662" s="1">
        <v>44656</v>
      </c>
      <c r="N1662" t="s">
        <v>20</v>
      </c>
      <c r="O1662" t="str" cm="1">
        <f t="array" ref="O1662">_xlfn.IFS(L1662&lt;=15, "Low Engagement", L1662&lt;=35, "Active", L1662&lt;=60, "Highly Active", L1662&gt;60, "Power User")</f>
        <v>Highly Active</v>
      </c>
      <c r="P1662" t="str" cm="1">
        <f t="array" ref="P1662">_xlfn.IFS(B1662&lt;=25,"Youth",B1662&lt;=35,"Young Adult",B1662&lt;=50,"Adult",B1662&lt;=70,"Senior")</f>
        <v>Senior</v>
      </c>
      <c r="Q1662" t="str" cm="1">
        <f t="array" ref="Q1662">_xlfn.IFS(G1662&lt;10000,"Low Value",G1662&lt;=50000,"Mid Value",G1662&lt;=150000,"High Value",G1662&gt;150000,"Premium")</f>
        <v>High Value</v>
      </c>
      <c r="R1662" t="str" cm="1">
        <f t="array" ref="R1662">_xlfn.IFS(I1662&lt;500,"High Risk",I1662&lt;650,"Medium Risk",I1662&lt;750,"Low Risk",I1662&gt;=750,"Very Low Risk")</f>
        <v>Medium Risk</v>
      </c>
    </row>
    <row r="1663" spans="1:18">
      <c r="A1663" t="s">
        <v>1695</v>
      </c>
      <c r="B1663">
        <v>57</v>
      </c>
      <c r="C1663" t="s">
        <v>15</v>
      </c>
      <c r="D1663" t="s">
        <v>23</v>
      </c>
      <c r="E1663" t="s">
        <v>27</v>
      </c>
      <c r="F1663" t="s">
        <v>18</v>
      </c>
      <c r="G1663">
        <v>91116.91</v>
      </c>
      <c r="H1663">
        <v>163064.92000000001</v>
      </c>
      <c r="I1663">
        <v>655</v>
      </c>
      <c r="J1663">
        <v>136159.24</v>
      </c>
      <c r="K1663" t="s">
        <v>19</v>
      </c>
      <c r="L1663">
        <v>10</v>
      </c>
      <c r="M1663" s="1">
        <v>44100</v>
      </c>
      <c r="N1663" t="s">
        <v>20</v>
      </c>
      <c r="O1663" t="str" cm="1">
        <f t="array" ref="O1663">_xlfn.IFS(L1663&lt;=15, "Low Engagement", L1663&lt;=35, "Active", L1663&lt;=60, "Highly Active", L1663&gt;60, "Power User")</f>
        <v>Low Engagement</v>
      </c>
      <c r="P1663" t="str" cm="1">
        <f t="array" ref="P1663">_xlfn.IFS(B1663&lt;=25,"Youth",B1663&lt;=35,"Young Adult",B1663&lt;=50,"Adult",B1663&lt;=70,"Senior")</f>
        <v>Senior</v>
      </c>
      <c r="Q1663" t="str" cm="1">
        <f t="array" ref="Q1663">_xlfn.IFS(G1663&lt;10000,"Low Value",G1663&lt;=50000,"Mid Value",G1663&lt;=150000,"High Value",G1663&gt;150000,"Premium")</f>
        <v>High Value</v>
      </c>
      <c r="R1663" t="str" cm="1">
        <f t="array" ref="R1663">_xlfn.IFS(I1663&lt;500,"High Risk",I1663&lt;650,"Medium Risk",I1663&lt;750,"Low Risk",I1663&gt;=750,"Very Low Risk")</f>
        <v>Low Risk</v>
      </c>
    </row>
    <row r="1664" spans="1:18">
      <c r="A1664" t="s">
        <v>1696</v>
      </c>
      <c r="B1664">
        <v>43</v>
      </c>
      <c r="C1664" t="s">
        <v>15</v>
      </c>
      <c r="D1664" t="s">
        <v>41</v>
      </c>
      <c r="E1664" t="s">
        <v>27</v>
      </c>
      <c r="F1664" t="s">
        <v>33</v>
      </c>
      <c r="G1664">
        <v>98272.960000000006</v>
      </c>
      <c r="H1664">
        <v>57304.38</v>
      </c>
      <c r="I1664">
        <v>313</v>
      </c>
      <c r="J1664">
        <v>25726.7</v>
      </c>
      <c r="K1664" t="s">
        <v>25</v>
      </c>
      <c r="L1664">
        <v>52</v>
      </c>
      <c r="M1664" s="1">
        <v>44887</v>
      </c>
      <c r="N1664" t="s">
        <v>20</v>
      </c>
      <c r="O1664" t="str" cm="1">
        <f t="array" ref="O1664">_xlfn.IFS(L1664&lt;=15, "Low Engagement", L1664&lt;=35, "Active", L1664&lt;=60, "Highly Active", L1664&gt;60, "Power User")</f>
        <v>Highly Active</v>
      </c>
      <c r="P1664" t="str" cm="1">
        <f t="array" ref="P1664">_xlfn.IFS(B1664&lt;=25,"Youth",B1664&lt;=35,"Young Adult",B1664&lt;=50,"Adult",B1664&lt;=70,"Senior")</f>
        <v>Adult</v>
      </c>
      <c r="Q1664" t="str" cm="1">
        <f t="array" ref="Q1664">_xlfn.IFS(G1664&lt;10000,"Low Value",G1664&lt;=50000,"Mid Value",G1664&lt;=150000,"High Value",G1664&gt;150000,"Premium")</f>
        <v>High Value</v>
      </c>
      <c r="R1664" t="str" cm="1">
        <f t="array" ref="R1664">_xlfn.IFS(I1664&lt;500,"High Risk",I1664&lt;650,"Medium Risk",I1664&lt;750,"Low Risk",I1664&gt;=750,"Very Low Risk")</f>
        <v>High Risk</v>
      </c>
    </row>
    <row r="1665" spans="1:18">
      <c r="A1665" t="s">
        <v>1697</v>
      </c>
      <c r="B1665">
        <v>40</v>
      </c>
      <c r="C1665" t="s">
        <v>15</v>
      </c>
      <c r="D1665" t="s">
        <v>23</v>
      </c>
      <c r="E1665" t="s">
        <v>27</v>
      </c>
      <c r="F1665" t="s">
        <v>18</v>
      </c>
      <c r="G1665">
        <v>58402.36</v>
      </c>
      <c r="H1665">
        <v>195936.18</v>
      </c>
      <c r="I1665">
        <v>574</v>
      </c>
      <c r="J1665">
        <v>177256.57</v>
      </c>
      <c r="K1665" t="s">
        <v>38</v>
      </c>
      <c r="L1665">
        <v>11</v>
      </c>
      <c r="M1665" s="1">
        <v>44209</v>
      </c>
      <c r="N1665" t="s">
        <v>20</v>
      </c>
      <c r="O1665" t="str" cm="1">
        <f t="array" ref="O1665">_xlfn.IFS(L1665&lt;=15, "Low Engagement", L1665&lt;=35, "Active", L1665&lt;=60, "Highly Active", L1665&gt;60, "Power User")</f>
        <v>Low Engagement</v>
      </c>
      <c r="P1665" t="str" cm="1">
        <f t="array" ref="P1665">_xlfn.IFS(B1665&lt;=25,"Youth",B1665&lt;=35,"Young Adult",B1665&lt;=50,"Adult",B1665&lt;=70,"Senior")</f>
        <v>Adult</v>
      </c>
      <c r="Q1665" t="str" cm="1">
        <f t="array" ref="Q1665">_xlfn.IFS(G1665&lt;10000,"Low Value",G1665&lt;=50000,"Mid Value",G1665&lt;=150000,"High Value",G1665&gt;150000,"Premium")</f>
        <v>High Value</v>
      </c>
      <c r="R1665" t="str" cm="1">
        <f t="array" ref="R1665">_xlfn.IFS(I1665&lt;500,"High Risk",I1665&lt;650,"Medium Risk",I1665&lt;750,"Low Risk",I1665&gt;=750,"Very Low Risk")</f>
        <v>Medium Risk</v>
      </c>
    </row>
    <row r="1666" spans="1:18">
      <c r="A1666" t="s">
        <v>1698</v>
      </c>
      <c r="B1666">
        <v>61</v>
      </c>
      <c r="C1666" t="s">
        <v>22</v>
      </c>
      <c r="D1666" t="s">
        <v>37</v>
      </c>
      <c r="E1666" t="s">
        <v>17</v>
      </c>
      <c r="F1666" t="s">
        <v>33</v>
      </c>
      <c r="G1666">
        <v>61812.5</v>
      </c>
      <c r="H1666">
        <v>108218.45</v>
      </c>
      <c r="I1666">
        <v>370</v>
      </c>
      <c r="J1666">
        <v>44038.1</v>
      </c>
      <c r="K1666" t="s">
        <v>19</v>
      </c>
      <c r="L1666">
        <v>57</v>
      </c>
      <c r="M1666" s="1">
        <v>43174</v>
      </c>
      <c r="N1666" t="s">
        <v>20</v>
      </c>
      <c r="O1666" t="str" cm="1">
        <f t="array" ref="O1666">_xlfn.IFS(L1666&lt;=15, "Low Engagement", L1666&lt;=35, "Active", L1666&lt;=60, "Highly Active", L1666&gt;60, "Power User")</f>
        <v>Highly Active</v>
      </c>
      <c r="P1666" t="str" cm="1">
        <f t="array" ref="P1666">_xlfn.IFS(B1666&lt;=25,"Youth",B1666&lt;=35,"Young Adult",B1666&lt;=50,"Adult",B1666&lt;=70,"Senior")</f>
        <v>Senior</v>
      </c>
      <c r="Q1666" t="str" cm="1">
        <f t="array" ref="Q1666">_xlfn.IFS(G1666&lt;10000,"Low Value",G1666&lt;=50000,"Mid Value",G1666&lt;=150000,"High Value",G1666&gt;150000,"Premium")</f>
        <v>High Value</v>
      </c>
      <c r="R1666" t="str" cm="1">
        <f t="array" ref="R1666">_xlfn.IFS(I1666&lt;500,"High Risk",I1666&lt;650,"Medium Risk",I1666&lt;750,"Low Risk",I1666&gt;=750,"Very Low Risk")</f>
        <v>High Risk</v>
      </c>
    </row>
    <row r="1667" spans="1:18">
      <c r="A1667" t="s">
        <v>1699</v>
      </c>
      <c r="B1667">
        <v>56</v>
      </c>
      <c r="C1667" t="s">
        <v>22</v>
      </c>
      <c r="D1667" t="s">
        <v>29</v>
      </c>
      <c r="E1667" t="s">
        <v>24</v>
      </c>
      <c r="F1667" t="s">
        <v>45</v>
      </c>
      <c r="G1667">
        <v>58252.28</v>
      </c>
      <c r="H1667">
        <v>8578.4699999999993</v>
      </c>
      <c r="I1667">
        <v>494</v>
      </c>
      <c r="J1667">
        <v>21442.75</v>
      </c>
      <c r="K1667" t="s">
        <v>19</v>
      </c>
      <c r="L1667">
        <v>14</v>
      </c>
      <c r="M1667" s="1">
        <v>44365</v>
      </c>
      <c r="N1667" t="s">
        <v>20</v>
      </c>
      <c r="O1667" t="str" cm="1">
        <f t="array" ref="O1667">_xlfn.IFS(L1667&lt;=15, "Low Engagement", L1667&lt;=35, "Active", L1667&lt;=60, "Highly Active", L1667&gt;60, "Power User")</f>
        <v>Low Engagement</v>
      </c>
      <c r="P1667" t="str" cm="1">
        <f t="array" ref="P1667">_xlfn.IFS(B1667&lt;=25,"Youth",B1667&lt;=35,"Young Adult",B1667&lt;=50,"Adult",B1667&lt;=70,"Senior")</f>
        <v>Senior</v>
      </c>
      <c r="Q1667" t="str" cm="1">
        <f t="array" ref="Q1667">_xlfn.IFS(G1667&lt;10000,"Low Value",G1667&lt;=50000,"Mid Value",G1667&lt;=150000,"High Value",G1667&gt;150000,"Premium")</f>
        <v>High Value</v>
      </c>
      <c r="R1667" t="str" cm="1">
        <f t="array" ref="R1667">_xlfn.IFS(I1667&lt;500,"High Risk",I1667&lt;650,"Medium Risk",I1667&lt;750,"Low Risk",I1667&gt;=750,"Very Low Risk")</f>
        <v>High Risk</v>
      </c>
    </row>
    <row r="1668" spans="1:18">
      <c r="A1668" t="s">
        <v>1700</v>
      </c>
      <c r="B1668">
        <v>32</v>
      </c>
      <c r="C1668" t="s">
        <v>22</v>
      </c>
      <c r="D1668" t="s">
        <v>37</v>
      </c>
      <c r="E1668" t="s">
        <v>47</v>
      </c>
      <c r="F1668" t="s">
        <v>45</v>
      </c>
      <c r="G1668">
        <v>107430.43</v>
      </c>
      <c r="H1668">
        <v>11868.63</v>
      </c>
      <c r="I1668">
        <v>822</v>
      </c>
      <c r="J1668">
        <v>480688.17</v>
      </c>
      <c r="K1668" t="s">
        <v>25</v>
      </c>
      <c r="L1668">
        <v>3</v>
      </c>
      <c r="M1668" s="1">
        <v>43241</v>
      </c>
      <c r="N1668" t="s">
        <v>20</v>
      </c>
      <c r="O1668" t="str" cm="1">
        <f t="array" ref="O1668">_xlfn.IFS(L1668&lt;=15, "Low Engagement", L1668&lt;=35, "Active", L1668&lt;=60, "Highly Active", L1668&gt;60, "Power User")</f>
        <v>Low Engagement</v>
      </c>
      <c r="P1668" t="str" cm="1">
        <f t="array" ref="P1668">_xlfn.IFS(B1668&lt;=25,"Youth",B1668&lt;=35,"Young Adult",B1668&lt;=50,"Adult",B1668&lt;=70,"Senior")</f>
        <v>Young Adult</v>
      </c>
      <c r="Q1668" t="str" cm="1">
        <f t="array" ref="Q1668">_xlfn.IFS(G1668&lt;10000,"Low Value",G1668&lt;=50000,"Mid Value",G1668&lt;=150000,"High Value",G1668&gt;150000,"Premium")</f>
        <v>High Value</v>
      </c>
      <c r="R1668" t="str" cm="1">
        <f t="array" ref="R1668">_xlfn.IFS(I1668&lt;500,"High Risk",I1668&lt;650,"Medium Risk",I1668&lt;750,"Low Risk",I1668&gt;=750,"Very Low Risk")</f>
        <v>Very Low Risk</v>
      </c>
    </row>
    <row r="1669" spans="1:18">
      <c r="A1669" t="s">
        <v>1701</v>
      </c>
      <c r="B1669">
        <v>66</v>
      </c>
      <c r="C1669" t="s">
        <v>22</v>
      </c>
      <c r="D1669" t="s">
        <v>16</v>
      </c>
      <c r="E1669" t="s">
        <v>47</v>
      </c>
      <c r="F1669" t="s">
        <v>31</v>
      </c>
      <c r="G1669">
        <v>152075.10999999999</v>
      </c>
      <c r="H1669">
        <v>19484.09</v>
      </c>
      <c r="I1669">
        <v>405</v>
      </c>
      <c r="J1669">
        <v>26164.85</v>
      </c>
      <c r="K1669" t="s">
        <v>19</v>
      </c>
      <c r="L1669">
        <v>57</v>
      </c>
      <c r="M1669" s="1">
        <v>43581</v>
      </c>
      <c r="N1669" t="s">
        <v>20</v>
      </c>
      <c r="O1669" t="str" cm="1">
        <f t="array" ref="O1669">_xlfn.IFS(L1669&lt;=15, "Low Engagement", L1669&lt;=35, "Active", L1669&lt;=60, "Highly Active", L1669&gt;60, "Power User")</f>
        <v>Highly Active</v>
      </c>
      <c r="P1669" t="str" cm="1">
        <f t="array" ref="P1669">_xlfn.IFS(B1669&lt;=25,"Youth",B1669&lt;=35,"Young Adult",B1669&lt;=50,"Adult",B1669&lt;=70,"Senior")</f>
        <v>Senior</v>
      </c>
      <c r="Q1669" t="str" cm="1">
        <f t="array" ref="Q1669">_xlfn.IFS(G1669&lt;10000,"Low Value",G1669&lt;=50000,"Mid Value",G1669&lt;=150000,"High Value",G1669&gt;150000,"Premium")</f>
        <v>Premium</v>
      </c>
      <c r="R1669" t="str" cm="1">
        <f t="array" ref="R1669">_xlfn.IFS(I1669&lt;500,"High Risk",I1669&lt;650,"Medium Risk",I1669&lt;750,"Low Risk",I1669&gt;=750,"Very Low Risk")</f>
        <v>High Risk</v>
      </c>
    </row>
    <row r="1670" spans="1:18">
      <c r="A1670" t="s">
        <v>1702</v>
      </c>
      <c r="B1670">
        <v>21</v>
      </c>
      <c r="C1670" t="s">
        <v>15</v>
      </c>
      <c r="D1670" t="s">
        <v>16</v>
      </c>
      <c r="E1670" t="s">
        <v>27</v>
      </c>
      <c r="F1670" t="s">
        <v>45</v>
      </c>
      <c r="G1670">
        <v>262193.06</v>
      </c>
      <c r="H1670">
        <v>39966.879999999997</v>
      </c>
      <c r="I1670">
        <v>495</v>
      </c>
      <c r="J1670">
        <v>31119.32</v>
      </c>
      <c r="K1670" t="s">
        <v>19</v>
      </c>
      <c r="L1670">
        <v>33</v>
      </c>
      <c r="M1670" s="1">
        <v>44393</v>
      </c>
      <c r="N1670" t="s">
        <v>20</v>
      </c>
      <c r="O1670" t="str" cm="1">
        <f t="array" ref="O1670">_xlfn.IFS(L1670&lt;=15, "Low Engagement", L1670&lt;=35, "Active", L1670&lt;=60, "Highly Active", L1670&gt;60, "Power User")</f>
        <v>Active</v>
      </c>
      <c r="P1670" t="str" cm="1">
        <f t="array" ref="P1670">_xlfn.IFS(B1670&lt;=25,"Youth",B1670&lt;=35,"Young Adult",B1670&lt;=50,"Adult",B1670&lt;=70,"Senior")</f>
        <v>Youth</v>
      </c>
      <c r="Q1670" t="str" cm="1">
        <f t="array" ref="Q1670">_xlfn.IFS(G1670&lt;10000,"Low Value",G1670&lt;=50000,"Mid Value",G1670&lt;=150000,"High Value",G1670&gt;150000,"Premium")</f>
        <v>Premium</v>
      </c>
      <c r="R1670" t="str" cm="1">
        <f t="array" ref="R1670">_xlfn.IFS(I1670&lt;500,"High Risk",I1670&lt;650,"Medium Risk",I1670&lt;750,"Low Risk",I1670&gt;=750,"Very Low Risk")</f>
        <v>High Risk</v>
      </c>
    </row>
    <row r="1671" spans="1:18">
      <c r="A1671" t="s">
        <v>1703</v>
      </c>
      <c r="B1671">
        <v>46</v>
      </c>
      <c r="C1671" t="s">
        <v>15</v>
      </c>
      <c r="D1671" t="s">
        <v>23</v>
      </c>
      <c r="E1671" t="s">
        <v>27</v>
      </c>
      <c r="F1671" t="s">
        <v>31</v>
      </c>
      <c r="G1671">
        <v>34218.44</v>
      </c>
      <c r="H1671">
        <v>55445.18</v>
      </c>
      <c r="I1671">
        <v>444</v>
      </c>
      <c r="J1671">
        <v>42319.74</v>
      </c>
      <c r="K1671" t="s">
        <v>25</v>
      </c>
      <c r="L1671">
        <v>7</v>
      </c>
      <c r="M1671" s="1">
        <v>44502</v>
      </c>
      <c r="N1671" t="s">
        <v>20</v>
      </c>
      <c r="O1671" t="str" cm="1">
        <f t="array" ref="O1671">_xlfn.IFS(L1671&lt;=15, "Low Engagement", L1671&lt;=35, "Active", L1671&lt;=60, "Highly Active", L1671&gt;60, "Power User")</f>
        <v>Low Engagement</v>
      </c>
      <c r="P1671" t="str" cm="1">
        <f t="array" ref="P1671">_xlfn.IFS(B1671&lt;=25,"Youth",B1671&lt;=35,"Young Adult",B1671&lt;=50,"Adult",B1671&lt;=70,"Senior")</f>
        <v>Adult</v>
      </c>
      <c r="Q1671" t="str" cm="1">
        <f t="array" ref="Q1671">_xlfn.IFS(G1671&lt;10000,"Low Value",G1671&lt;=50000,"Mid Value",G1671&lt;=150000,"High Value",G1671&gt;150000,"Premium")</f>
        <v>Mid Value</v>
      </c>
      <c r="R1671" t="str" cm="1">
        <f t="array" ref="R1671">_xlfn.IFS(I1671&lt;500,"High Risk",I1671&lt;650,"Medium Risk",I1671&lt;750,"Low Risk",I1671&gt;=750,"Very Low Risk")</f>
        <v>High Risk</v>
      </c>
    </row>
    <row r="1672" spans="1:18">
      <c r="A1672" t="s">
        <v>1704</v>
      </c>
      <c r="B1672">
        <v>39</v>
      </c>
      <c r="C1672" t="s">
        <v>22</v>
      </c>
      <c r="D1672" t="s">
        <v>23</v>
      </c>
      <c r="E1672" t="s">
        <v>27</v>
      </c>
      <c r="F1672" t="s">
        <v>45</v>
      </c>
      <c r="G1672">
        <v>168782.38</v>
      </c>
      <c r="H1672">
        <v>156785.60999999999</v>
      </c>
      <c r="I1672">
        <v>649</v>
      </c>
      <c r="J1672">
        <v>71894.37</v>
      </c>
      <c r="K1672" t="s">
        <v>19</v>
      </c>
      <c r="L1672">
        <v>4</v>
      </c>
      <c r="M1672" s="1">
        <v>44987</v>
      </c>
      <c r="N1672" t="s">
        <v>20</v>
      </c>
      <c r="O1672" t="str" cm="1">
        <f t="array" ref="O1672">_xlfn.IFS(L1672&lt;=15, "Low Engagement", L1672&lt;=35, "Active", L1672&lt;=60, "Highly Active", L1672&gt;60, "Power User")</f>
        <v>Low Engagement</v>
      </c>
      <c r="P1672" t="str" cm="1">
        <f t="array" ref="P1672">_xlfn.IFS(B1672&lt;=25,"Youth",B1672&lt;=35,"Young Adult",B1672&lt;=50,"Adult",B1672&lt;=70,"Senior")</f>
        <v>Adult</v>
      </c>
      <c r="Q1672" t="str" cm="1">
        <f t="array" ref="Q1672">_xlfn.IFS(G1672&lt;10000,"Low Value",G1672&lt;=50000,"Mid Value",G1672&lt;=150000,"High Value",G1672&gt;150000,"Premium")</f>
        <v>Premium</v>
      </c>
      <c r="R1672" t="str" cm="1">
        <f t="array" ref="R1672">_xlfn.IFS(I1672&lt;500,"High Risk",I1672&lt;650,"Medium Risk",I1672&lt;750,"Low Risk",I1672&gt;=750,"Very Low Risk")</f>
        <v>Medium Risk</v>
      </c>
    </row>
    <row r="1673" spans="1:18">
      <c r="A1673" t="s">
        <v>1705</v>
      </c>
      <c r="B1673">
        <v>42</v>
      </c>
      <c r="C1673" t="s">
        <v>15</v>
      </c>
      <c r="D1673" t="s">
        <v>23</v>
      </c>
      <c r="E1673" t="s">
        <v>24</v>
      </c>
      <c r="F1673" t="s">
        <v>31</v>
      </c>
      <c r="G1673">
        <v>189828.2</v>
      </c>
      <c r="H1673">
        <v>3730.01</v>
      </c>
      <c r="I1673">
        <v>723</v>
      </c>
      <c r="J1673">
        <v>477201.34</v>
      </c>
      <c r="K1673" t="s">
        <v>38</v>
      </c>
      <c r="L1673">
        <v>39</v>
      </c>
      <c r="M1673" s="1">
        <v>43689</v>
      </c>
      <c r="N1673" t="s">
        <v>35</v>
      </c>
      <c r="O1673" t="str" cm="1">
        <f t="array" ref="O1673">_xlfn.IFS(L1673&lt;=15, "Low Engagement", L1673&lt;=35, "Active", L1673&lt;=60, "Highly Active", L1673&gt;60, "Power User")</f>
        <v>Highly Active</v>
      </c>
      <c r="P1673" t="str" cm="1">
        <f t="array" ref="P1673">_xlfn.IFS(B1673&lt;=25,"Youth",B1673&lt;=35,"Young Adult",B1673&lt;=50,"Adult",B1673&lt;=70,"Senior")</f>
        <v>Adult</v>
      </c>
      <c r="Q1673" t="str" cm="1">
        <f t="array" ref="Q1673">_xlfn.IFS(G1673&lt;10000,"Low Value",G1673&lt;=50000,"Mid Value",G1673&lt;=150000,"High Value",G1673&gt;150000,"Premium")</f>
        <v>Premium</v>
      </c>
      <c r="R1673" t="str" cm="1">
        <f t="array" ref="R1673">_xlfn.IFS(I1673&lt;500,"High Risk",I1673&lt;650,"Medium Risk",I1673&lt;750,"Low Risk",I1673&gt;=750,"Very Low Risk")</f>
        <v>Low Risk</v>
      </c>
    </row>
    <row r="1674" spans="1:18">
      <c r="A1674" t="s">
        <v>1706</v>
      </c>
      <c r="B1674">
        <v>30</v>
      </c>
      <c r="C1674" t="s">
        <v>22</v>
      </c>
      <c r="D1674" t="s">
        <v>37</v>
      </c>
      <c r="E1674" t="s">
        <v>27</v>
      </c>
      <c r="F1674" t="s">
        <v>31</v>
      </c>
      <c r="G1674">
        <v>76590.899999999994</v>
      </c>
      <c r="H1674">
        <v>70037.460000000006</v>
      </c>
      <c r="I1674">
        <v>770</v>
      </c>
      <c r="J1674">
        <v>140648.06</v>
      </c>
      <c r="K1674" t="s">
        <v>25</v>
      </c>
      <c r="L1674">
        <v>48</v>
      </c>
      <c r="M1674" s="1">
        <v>43566</v>
      </c>
      <c r="N1674" t="s">
        <v>20</v>
      </c>
      <c r="O1674" t="str" cm="1">
        <f t="array" ref="O1674">_xlfn.IFS(L1674&lt;=15, "Low Engagement", L1674&lt;=35, "Active", L1674&lt;=60, "Highly Active", L1674&gt;60, "Power User")</f>
        <v>Highly Active</v>
      </c>
      <c r="P1674" t="str" cm="1">
        <f t="array" ref="P1674">_xlfn.IFS(B1674&lt;=25,"Youth",B1674&lt;=35,"Young Adult",B1674&lt;=50,"Adult",B1674&lt;=70,"Senior")</f>
        <v>Young Adult</v>
      </c>
      <c r="Q1674" t="str" cm="1">
        <f t="array" ref="Q1674">_xlfn.IFS(G1674&lt;10000,"Low Value",G1674&lt;=50000,"Mid Value",G1674&lt;=150000,"High Value",G1674&gt;150000,"Premium")</f>
        <v>High Value</v>
      </c>
      <c r="R1674" t="str" cm="1">
        <f t="array" ref="R1674">_xlfn.IFS(I1674&lt;500,"High Risk",I1674&lt;650,"Medium Risk",I1674&lt;750,"Low Risk",I1674&gt;=750,"Very Low Risk")</f>
        <v>Very Low Risk</v>
      </c>
    </row>
    <row r="1675" spans="1:18">
      <c r="A1675" t="s">
        <v>1707</v>
      </c>
      <c r="B1675">
        <v>35</v>
      </c>
      <c r="C1675" t="s">
        <v>22</v>
      </c>
      <c r="D1675" t="s">
        <v>37</v>
      </c>
      <c r="E1675" t="s">
        <v>17</v>
      </c>
      <c r="F1675" t="s">
        <v>31</v>
      </c>
      <c r="G1675">
        <v>181997.98</v>
      </c>
      <c r="H1675">
        <v>242035.03</v>
      </c>
      <c r="I1675">
        <v>515</v>
      </c>
      <c r="J1675">
        <v>103636.76</v>
      </c>
      <c r="K1675" t="s">
        <v>25</v>
      </c>
      <c r="L1675">
        <v>10</v>
      </c>
      <c r="M1675" s="1">
        <v>44630</v>
      </c>
      <c r="N1675" t="s">
        <v>20</v>
      </c>
      <c r="O1675" t="str" cm="1">
        <f t="array" ref="O1675">_xlfn.IFS(L1675&lt;=15, "Low Engagement", L1675&lt;=35, "Active", L1675&lt;=60, "Highly Active", L1675&gt;60, "Power User")</f>
        <v>Low Engagement</v>
      </c>
      <c r="P1675" t="str" cm="1">
        <f t="array" ref="P1675">_xlfn.IFS(B1675&lt;=25,"Youth",B1675&lt;=35,"Young Adult",B1675&lt;=50,"Adult",B1675&lt;=70,"Senior")</f>
        <v>Young Adult</v>
      </c>
      <c r="Q1675" t="str" cm="1">
        <f t="array" ref="Q1675">_xlfn.IFS(G1675&lt;10000,"Low Value",G1675&lt;=50000,"Mid Value",G1675&lt;=150000,"High Value",G1675&gt;150000,"Premium")</f>
        <v>Premium</v>
      </c>
      <c r="R1675" t="str" cm="1">
        <f t="array" ref="R1675">_xlfn.IFS(I1675&lt;500,"High Risk",I1675&lt;650,"Medium Risk",I1675&lt;750,"Low Risk",I1675&gt;=750,"Very Low Risk")</f>
        <v>Medium Risk</v>
      </c>
    </row>
    <row r="1676" spans="1:18">
      <c r="A1676" t="s">
        <v>1708</v>
      </c>
      <c r="B1676">
        <v>50</v>
      </c>
      <c r="C1676" t="s">
        <v>15</v>
      </c>
      <c r="D1676" t="s">
        <v>29</v>
      </c>
      <c r="E1676" t="s">
        <v>17</v>
      </c>
      <c r="F1676" t="s">
        <v>18</v>
      </c>
      <c r="G1676">
        <v>31158.95</v>
      </c>
      <c r="H1676">
        <v>46124.33</v>
      </c>
      <c r="I1676">
        <v>392</v>
      </c>
      <c r="J1676">
        <v>12488.91</v>
      </c>
      <c r="K1676" t="s">
        <v>19</v>
      </c>
      <c r="L1676">
        <v>15</v>
      </c>
      <c r="M1676" s="1">
        <v>43286</v>
      </c>
      <c r="N1676" t="s">
        <v>20</v>
      </c>
      <c r="O1676" t="str" cm="1">
        <f t="array" ref="O1676">_xlfn.IFS(L1676&lt;=15, "Low Engagement", L1676&lt;=35, "Active", L1676&lt;=60, "Highly Active", L1676&gt;60, "Power User")</f>
        <v>Low Engagement</v>
      </c>
      <c r="P1676" t="str" cm="1">
        <f t="array" ref="P1676">_xlfn.IFS(B1676&lt;=25,"Youth",B1676&lt;=35,"Young Adult",B1676&lt;=50,"Adult",B1676&lt;=70,"Senior")</f>
        <v>Adult</v>
      </c>
      <c r="Q1676" t="str" cm="1">
        <f t="array" ref="Q1676">_xlfn.IFS(G1676&lt;10000,"Low Value",G1676&lt;=50000,"Mid Value",G1676&lt;=150000,"High Value",G1676&gt;150000,"Premium")</f>
        <v>Mid Value</v>
      </c>
      <c r="R1676" t="str" cm="1">
        <f t="array" ref="R1676">_xlfn.IFS(I1676&lt;500,"High Risk",I1676&lt;650,"Medium Risk",I1676&lt;750,"Low Risk",I1676&gt;=750,"Very Low Risk")</f>
        <v>High Risk</v>
      </c>
    </row>
    <row r="1677" spans="1:18">
      <c r="A1677" t="s">
        <v>1709</v>
      </c>
      <c r="B1677">
        <v>33</v>
      </c>
      <c r="C1677" t="s">
        <v>22</v>
      </c>
      <c r="D1677" t="s">
        <v>23</v>
      </c>
      <c r="E1677" t="s">
        <v>27</v>
      </c>
      <c r="F1677" t="s">
        <v>31</v>
      </c>
      <c r="G1677">
        <v>110927.92</v>
      </c>
      <c r="H1677">
        <v>104370.55</v>
      </c>
      <c r="I1677">
        <v>559</v>
      </c>
      <c r="J1677">
        <v>53940.22</v>
      </c>
      <c r="K1677" t="s">
        <v>38</v>
      </c>
      <c r="L1677">
        <v>16</v>
      </c>
      <c r="M1677" s="1">
        <v>43989</v>
      </c>
      <c r="N1677" t="s">
        <v>20</v>
      </c>
      <c r="O1677" t="str" cm="1">
        <f t="array" ref="O1677">_xlfn.IFS(L1677&lt;=15, "Low Engagement", L1677&lt;=35, "Active", L1677&lt;=60, "Highly Active", L1677&gt;60, "Power User")</f>
        <v>Active</v>
      </c>
      <c r="P1677" t="str" cm="1">
        <f t="array" ref="P1677">_xlfn.IFS(B1677&lt;=25,"Youth",B1677&lt;=35,"Young Adult",B1677&lt;=50,"Adult",B1677&lt;=70,"Senior")</f>
        <v>Young Adult</v>
      </c>
      <c r="Q1677" t="str" cm="1">
        <f t="array" ref="Q1677">_xlfn.IFS(G1677&lt;10000,"Low Value",G1677&lt;=50000,"Mid Value",G1677&lt;=150000,"High Value",G1677&gt;150000,"Premium")</f>
        <v>High Value</v>
      </c>
      <c r="R1677" t="str" cm="1">
        <f t="array" ref="R1677">_xlfn.IFS(I1677&lt;500,"High Risk",I1677&lt;650,"Medium Risk",I1677&lt;750,"Low Risk",I1677&gt;=750,"Very Low Risk")</f>
        <v>Medium Risk</v>
      </c>
    </row>
    <row r="1678" spans="1:18">
      <c r="A1678" t="s">
        <v>1710</v>
      </c>
      <c r="B1678">
        <v>62</v>
      </c>
      <c r="C1678" t="s">
        <v>22</v>
      </c>
      <c r="D1678" t="s">
        <v>23</v>
      </c>
      <c r="E1678" t="s">
        <v>27</v>
      </c>
      <c r="F1678" t="s">
        <v>33</v>
      </c>
      <c r="G1678">
        <v>12866.79</v>
      </c>
      <c r="H1678">
        <v>33920.78</v>
      </c>
      <c r="I1678">
        <v>840</v>
      </c>
      <c r="J1678">
        <v>152655.07999999999</v>
      </c>
      <c r="K1678" t="s">
        <v>25</v>
      </c>
      <c r="L1678">
        <v>38</v>
      </c>
      <c r="M1678" s="1">
        <v>43302</v>
      </c>
      <c r="N1678" t="s">
        <v>20</v>
      </c>
      <c r="O1678" t="str" cm="1">
        <f t="array" ref="O1678">_xlfn.IFS(L1678&lt;=15, "Low Engagement", L1678&lt;=35, "Active", L1678&lt;=60, "Highly Active", L1678&gt;60, "Power User")</f>
        <v>Highly Active</v>
      </c>
      <c r="P1678" t="str" cm="1">
        <f t="array" ref="P1678">_xlfn.IFS(B1678&lt;=25,"Youth",B1678&lt;=35,"Young Adult",B1678&lt;=50,"Adult",B1678&lt;=70,"Senior")</f>
        <v>Senior</v>
      </c>
      <c r="Q1678" t="str" cm="1">
        <f t="array" ref="Q1678">_xlfn.IFS(G1678&lt;10000,"Low Value",G1678&lt;=50000,"Mid Value",G1678&lt;=150000,"High Value",G1678&gt;150000,"Premium")</f>
        <v>Mid Value</v>
      </c>
      <c r="R1678" t="str" cm="1">
        <f t="array" ref="R1678">_xlfn.IFS(I1678&lt;500,"High Risk",I1678&lt;650,"Medium Risk",I1678&lt;750,"Low Risk",I1678&gt;=750,"Very Low Risk")</f>
        <v>Very Low Risk</v>
      </c>
    </row>
    <row r="1679" spans="1:18">
      <c r="A1679" t="s">
        <v>1711</v>
      </c>
      <c r="B1679">
        <v>59</v>
      </c>
      <c r="C1679" t="s">
        <v>15</v>
      </c>
      <c r="D1679" t="s">
        <v>16</v>
      </c>
      <c r="E1679" t="s">
        <v>47</v>
      </c>
      <c r="F1679" t="s">
        <v>18</v>
      </c>
      <c r="G1679">
        <v>52665.64</v>
      </c>
      <c r="H1679">
        <v>13670.18</v>
      </c>
      <c r="I1679">
        <v>584</v>
      </c>
      <c r="J1679">
        <v>143540.87</v>
      </c>
      <c r="K1679" t="s">
        <v>25</v>
      </c>
      <c r="L1679">
        <v>4</v>
      </c>
      <c r="M1679" s="1">
        <v>44658</v>
      </c>
      <c r="N1679" t="s">
        <v>20</v>
      </c>
      <c r="O1679" t="str" cm="1">
        <f t="array" ref="O1679">_xlfn.IFS(L1679&lt;=15, "Low Engagement", L1679&lt;=35, "Active", L1679&lt;=60, "Highly Active", L1679&gt;60, "Power User")</f>
        <v>Low Engagement</v>
      </c>
      <c r="P1679" t="str" cm="1">
        <f t="array" ref="P1679">_xlfn.IFS(B1679&lt;=25,"Youth",B1679&lt;=35,"Young Adult",B1679&lt;=50,"Adult",B1679&lt;=70,"Senior")</f>
        <v>Senior</v>
      </c>
      <c r="Q1679" t="str" cm="1">
        <f t="array" ref="Q1679">_xlfn.IFS(G1679&lt;10000,"Low Value",G1679&lt;=50000,"Mid Value",G1679&lt;=150000,"High Value",G1679&gt;150000,"Premium")</f>
        <v>High Value</v>
      </c>
      <c r="R1679" t="str" cm="1">
        <f t="array" ref="R1679">_xlfn.IFS(I1679&lt;500,"High Risk",I1679&lt;650,"Medium Risk",I1679&lt;750,"Low Risk",I1679&gt;=750,"Very Low Risk")</f>
        <v>Medium Risk</v>
      </c>
    </row>
    <row r="1680" spans="1:18">
      <c r="A1680" t="s">
        <v>1712</v>
      </c>
      <c r="B1680">
        <v>61</v>
      </c>
      <c r="C1680" t="s">
        <v>22</v>
      </c>
      <c r="D1680" t="s">
        <v>29</v>
      </c>
      <c r="E1680" t="s">
        <v>47</v>
      </c>
      <c r="F1680" t="s">
        <v>18</v>
      </c>
      <c r="G1680">
        <v>64057.26</v>
      </c>
      <c r="H1680">
        <v>22474.54</v>
      </c>
      <c r="I1680">
        <v>783</v>
      </c>
      <c r="J1680">
        <v>219666.36</v>
      </c>
      <c r="K1680" t="s">
        <v>25</v>
      </c>
      <c r="L1680">
        <v>4</v>
      </c>
      <c r="M1680" s="1">
        <v>44398</v>
      </c>
      <c r="N1680" t="s">
        <v>35</v>
      </c>
      <c r="O1680" t="str" cm="1">
        <f t="array" ref="O1680">_xlfn.IFS(L1680&lt;=15, "Low Engagement", L1680&lt;=35, "Active", L1680&lt;=60, "Highly Active", L1680&gt;60, "Power User")</f>
        <v>Low Engagement</v>
      </c>
      <c r="P1680" t="str" cm="1">
        <f t="array" ref="P1680">_xlfn.IFS(B1680&lt;=25,"Youth",B1680&lt;=35,"Young Adult",B1680&lt;=50,"Adult",B1680&lt;=70,"Senior")</f>
        <v>Senior</v>
      </c>
      <c r="Q1680" t="str" cm="1">
        <f t="array" ref="Q1680">_xlfn.IFS(G1680&lt;10000,"Low Value",G1680&lt;=50000,"Mid Value",G1680&lt;=150000,"High Value",G1680&gt;150000,"Premium")</f>
        <v>High Value</v>
      </c>
      <c r="R1680" t="str" cm="1">
        <f t="array" ref="R1680">_xlfn.IFS(I1680&lt;500,"High Risk",I1680&lt;650,"Medium Risk",I1680&lt;750,"Low Risk",I1680&gt;=750,"Very Low Risk")</f>
        <v>Very Low Risk</v>
      </c>
    </row>
    <row r="1681" spans="1:18">
      <c r="A1681" t="s">
        <v>1713</v>
      </c>
      <c r="B1681">
        <v>19</v>
      </c>
      <c r="C1681" t="s">
        <v>22</v>
      </c>
      <c r="D1681" t="s">
        <v>37</v>
      </c>
      <c r="E1681" t="s">
        <v>27</v>
      </c>
      <c r="F1681" t="s">
        <v>18</v>
      </c>
      <c r="G1681">
        <v>24196.2</v>
      </c>
      <c r="H1681">
        <v>45317.56</v>
      </c>
      <c r="I1681">
        <v>671</v>
      </c>
      <c r="J1681">
        <v>159987.51</v>
      </c>
      <c r="K1681" t="s">
        <v>25</v>
      </c>
      <c r="L1681">
        <v>56</v>
      </c>
      <c r="M1681" s="1">
        <v>44542</v>
      </c>
      <c r="N1681" t="s">
        <v>20</v>
      </c>
      <c r="O1681" t="str" cm="1">
        <f t="array" ref="O1681">_xlfn.IFS(L1681&lt;=15, "Low Engagement", L1681&lt;=35, "Active", L1681&lt;=60, "Highly Active", L1681&gt;60, "Power User")</f>
        <v>Highly Active</v>
      </c>
      <c r="P1681" t="str" cm="1">
        <f t="array" ref="P1681">_xlfn.IFS(B1681&lt;=25,"Youth",B1681&lt;=35,"Young Adult",B1681&lt;=50,"Adult",B1681&lt;=70,"Senior")</f>
        <v>Youth</v>
      </c>
      <c r="Q1681" t="str" cm="1">
        <f t="array" ref="Q1681">_xlfn.IFS(G1681&lt;10000,"Low Value",G1681&lt;=50000,"Mid Value",G1681&lt;=150000,"High Value",G1681&gt;150000,"Premium")</f>
        <v>Mid Value</v>
      </c>
      <c r="R1681" t="str" cm="1">
        <f t="array" ref="R1681">_xlfn.IFS(I1681&lt;500,"High Risk",I1681&lt;650,"Medium Risk",I1681&lt;750,"Low Risk",I1681&gt;=750,"Very Low Risk")</f>
        <v>Low Risk</v>
      </c>
    </row>
    <row r="1682" spans="1:18">
      <c r="A1682" t="s">
        <v>1714</v>
      </c>
      <c r="B1682">
        <v>52</v>
      </c>
      <c r="C1682" t="s">
        <v>15</v>
      </c>
      <c r="D1682" t="s">
        <v>41</v>
      </c>
      <c r="E1682" t="s">
        <v>17</v>
      </c>
      <c r="F1682" t="s">
        <v>31</v>
      </c>
      <c r="G1682">
        <v>117892.75</v>
      </c>
      <c r="H1682">
        <v>268733.7</v>
      </c>
      <c r="I1682">
        <v>369</v>
      </c>
      <c r="J1682">
        <v>48692.31</v>
      </c>
      <c r="K1682" t="s">
        <v>19</v>
      </c>
      <c r="L1682">
        <v>55</v>
      </c>
      <c r="M1682" s="1">
        <v>44888</v>
      </c>
      <c r="N1682" t="s">
        <v>35</v>
      </c>
      <c r="O1682" t="str" cm="1">
        <f t="array" ref="O1682">_xlfn.IFS(L1682&lt;=15, "Low Engagement", L1682&lt;=35, "Active", L1682&lt;=60, "Highly Active", L1682&gt;60, "Power User")</f>
        <v>Highly Active</v>
      </c>
      <c r="P1682" t="str" cm="1">
        <f t="array" ref="P1682">_xlfn.IFS(B1682&lt;=25,"Youth",B1682&lt;=35,"Young Adult",B1682&lt;=50,"Adult",B1682&lt;=70,"Senior")</f>
        <v>Senior</v>
      </c>
      <c r="Q1682" t="str" cm="1">
        <f t="array" ref="Q1682">_xlfn.IFS(G1682&lt;10000,"Low Value",G1682&lt;=50000,"Mid Value",G1682&lt;=150000,"High Value",G1682&gt;150000,"Premium")</f>
        <v>High Value</v>
      </c>
      <c r="R1682" t="str" cm="1">
        <f t="array" ref="R1682">_xlfn.IFS(I1682&lt;500,"High Risk",I1682&lt;650,"Medium Risk",I1682&lt;750,"Low Risk",I1682&gt;=750,"Very Low Risk")</f>
        <v>High Risk</v>
      </c>
    </row>
    <row r="1683" spans="1:18">
      <c r="A1683" t="s">
        <v>1715</v>
      </c>
      <c r="B1683">
        <v>59</v>
      </c>
      <c r="C1683" t="s">
        <v>22</v>
      </c>
      <c r="D1683" t="s">
        <v>23</v>
      </c>
      <c r="E1683" t="s">
        <v>47</v>
      </c>
      <c r="F1683" t="s">
        <v>18</v>
      </c>
      <c r="G1683">
        <v>65069.61</v>
      </c>
      <c r="H1683">
        <v>27737.48</v>
      </c>
      <c r="I1683">
        <v>678</v>
      </c>
      <c r="J1683">
        <v>126084.99</v>
      </c>
      <c r="K1683" t="s">
        <v>19</v>
      </c>
      <c r="L1683">
        <v>36</v>
      </c>
      <c r="M1683" s="1">
        <v>43306</v>
      </c>
      <c r="N1683" t="s">
        <v>20</v>
      </c>
      <c r="O1683" t="str" cm="1">
        <f t="array" ref="O1683">_xlfn.IFS(L1683&lt;=15, "Low Engagement", L1683&lt;=35, "Active", L1683&lt;=60, "Highly Active", L1683&gt;60, "Power User")</f>
        <v>Highly Active</v>
      </c>
      <c r="P1683" t="str" cm="1">
        <f t="array" ref="P1683">_xlfn.IFS(B1683&lt;=25,"Youth",B1683&lt;=35,"Young Adult",B1683&lt;=50,"Adult",B1683&lt;=70,"Senior")</f>
        <v>Senior</v>
      </c>
      <c r="Q1683" t="str" cm="1">
        <f t="array" ref="Q1683">_xlfn.IFS(G1683&lt;10000,"Low Value",G1683&lt;=50000,"Mid Value",G1683&lt;=150000,"High Value",G1683&gt;150000,"Premium")</f>
        <v>High Value</v>
      </c>
      <c r="R1683" t="str" cm="1">
        <f t="array" ref="R1683">_xlfn.IFS(I1683&lt;500,"High Risk",I1683&lt;650,"Medium Risk",I1683&lt;750,"Low Risk",I1683&gt;=750,"Very Low Risk")</f>
        <v>Low Risk</v>
      </c>
    </row>
    <row r="1684" spans="1:18">
      <c r="A1684" t="s">
        <v>1716</v>
      </c>
      <c r="B1684">
        <v>51</v>
      </c>
      <c r="C1684" t="s">
        <v>15</v>
      </c>
      <c r="D1684" t="s">
        <v>29</v>
      </c>
      <c r="E1684" t="s">
        <v>27</v>
      </c>
      <c r="F1684" t="s">
        <v>31</v>
      </c>
      <c r="G1684">
        <v>138942.79</v>
      </c>
      <c r="H1684">
        <v>47848.36</v>
      </c>
      <c r="I1684">
        <v>578</v>
      </c>
      <c r="J1684">
        <v>160268.9</v>
      </c>
      <c r="K1684" t="s">
        <v>25</v>
      </c>
      <c r="L1684">
        <v>27</v>
      </c>
      <c r="M1684" s="1">
        <v>44009</v>
      </c>
      <c r="N1684" t="s">
        <v>20</v>
      </c>
      <c r="O1684" t="str" cm="1">
        <f t="array" ref="O1684">_xlfn.IFS(L1684&lt;=15, "Low Engagement", L1684&lt;=35, "Active", L1684&lt;=60, "Highly Active", L1684&gt;60, "Power User")</f>
        <v>Active</v>
      </c>
      <c r="P1684" t="str" cm="1">
        <f t="array" ref="P1684">_xlfn.IFS(B1684&lt;=25,"Youth",B1684&lt;=35,"Young Adult",B1684&lt;=50,"Adult",B1684&lt;=70,"Senior")</f>
        <v>Senior</v>
      </c>
      <c r="Q1684" t="str" cm="1">
        <f t="array" ref="Q1684">_xlfn.IFS(G1684&lt;10000,"Low Value",G1684&lt;=50000,"Mid Value",G1684&lt;=150000,"High Value",G1684&gt;150000,"Premium")</f>
        <v>High Value</v>
      </c>
      <c r="R1684" t="str" cm="1">
        <f t="array" ref="R1684">_xlfn.IFS(I1684&lt;500,"High Risk",I1684&lt;650,"Medium Risk",I1684&lt;750,"Low Risk",I1684&gt;=750,"Very Low Risk")</f>
        <v>Medium Risk</v>
      </c>
    </row>
    <row r="1685" spans="1:18">
      <c r="A1685" t="s">
        <v>1717</v>
      </c>
      <c r="B1685">
        <v>47</v>
      </c>
      <c r="C1685" t="s">
        <v>22</v>
      </c>
      <c r="D1685" t="s">
        <v>29</v>
      </c>
      <c r="E1685" t="s">
        <v>27</v>
      </c>
      <c r="F1685" t="s">
        <v>18</v>
      </c>
      <c r="G1685">
        <v>77863.929999999993</v>
      </c>
      <c r="H1685">
        <v>198424.51</v>
      </c>
      <c r="I1685">
        <v>601</v>
      </c>
      <c r="J1685">
        <v>24480.6</v>
      </c>
      <c r="K1685" t="s">
        <v>25</v>
      </c>
      <c r="L1685">
        <v>22</v>
      </c>
      <c r="M1685" s="1">
        <v>43441</v>
      </c>
      <c r="N1685" t="s">
        <v>20</v>
      </c>
      <c r="O1685" t="str" cm="1">
        <f t="array" ref="O1685">_xlfn.IFS(L1685&lt;=15, "Low Engagement", L1685&lt;=35, "Active", L1685&lt;=60, "Highly Active", L1685&gt;60, "Power User")</f>
        <v>Active</v>
      </c>
      <c r="P1685" t="str" cm="1">
        <f t="array" ref="P1685">_xlfn.IFS(B1685&lt;=25,"Youth",B1685&lt;=35,"Young Adult",B1685&lt;=50,"Adult",B1685&lt;=70,"Senior")</f>
        <v>Adult</v>
      </c>
      <c r="Q1685" t="str" cm="1">
        <f t="array" ref="Q1685">_xlfn.IFS(G1685&lt;10000,"Low Value",G1685&lt;=50000,"Mid Value",G1685&lt;=150000,"High Value",G1685&gt;150000,"Premium")</f>
        <v>High Value</v>
      </c>
      <c r="R1685" t="str" cm="1">
        <f t="array" ref="R1685">_xlfn.IFS(I1685&lt;500,"High Risk",I1685&lt;650,"Medium Risk",I1685&lt;750,"Low Risk",I1685&gt;=750,"Very Low Risk")</f>
        <v>Medium Risk</v>
      </c>
    </row>
    <row r="1686" spans="1:18">
      <c r="A1686" t="s">
        <v>1718</v>
      </c>
      <c r="B1686">
        <v>30</v>
      </c>
      <c r="C1686" t="s">
        <v>15</v>
      </c>
      <c r="D1686" t="s">
        <v>23</v>
      </c>
      <c r="E1686" t="s">
        <v>27</v>
      </c>
      <c r="F1686" t="s">
        <v>18</v>
      </c>
      <c r="G1686">
        <v>31822.59</v>
      </c>
      <c r="H1686">
        <v>80580.02</v>
      </c>
      <c r="I1686">
        <v>554</v>
      </c>
      <c r="J1686">
        <v>110045.56</v>
      </c>
      <c r="K1686" t="s">
        <v>38</v>
      </c>
      <c r="L1686">
        <v>22</v>
      </c>
      <c r="M1686" s="1">
        <v>44522</v>
      </c>
      <c r="N1686" t="s">
        <v>20</v>
      </c>
      <c r="O1686" t="str" cm="1">
        <f t="array" ref="O1686">_xlfn.IFS(L1686&lt;=15, "Low Engagement", L1686&lt;=35, "Active", L1686&lt;=60, "Highly Active", L1686&gt;60, "Power User")</f>
        <v>Active</v>
      </c>
      <c r="P1686" t="str" cm="1">
        <f t="array" ref="P1686">_xlfn.IFS(B1686&lt;=25,"Youth",B1686&lt;=35,"Young Adult",B1686&lt;=50,"Adult",B1686&lt;=70,"Senior")</f>
        <v>Young Adult</v>
      </c>
      <c r="Q1686" t="str" cm="1">
        <f t="array" ref="Q1686">_xlfn.IFS(G1686&lt;10000,"Low Value",G1686&lt;=50000,"Mid Value",G1686&lt;=150000,"High Value",G1686&gt;150000,"Premium")</f>
        <v>Mid Value</v>
      </c>
      <c r="R1686" t="str" cm="1">
        <f t="array" ref="R1686">_xlfn.IFS(I1686&lt;500,"High Risk",I1686&lt;650,"Medium Risk",I1686&lt;750,"Low Risk",I1686&gt;=750,"Very Low Risk")</f>
        <v>Medium Risk</v>
      </c>
    </row>
    <row r="1687" spans="1:18">
      <c r="A1687" t="s">
        <v>1719</v>
      </c>
      <c r="B1687">
        <v>30</v>
      </c>
      <c r="C1687" t="s">
        <v>15</v>
      </c>
      <c r="D1687" t="s">
        <v>23</v>
      </c>
      <c r="E1687" t="s">
        <v>17</v>
      </c>
      <c r="F1687" t="s">
        <v>45</v>
      </c>
      <c r="G1687">
        <v>305499.63</v>
      </c>
      <c r="H1687">
        <v>43548.47</v>
      </c>
      <c r="I1687">
        <v>563</v>
      </c>
      <c r="J1687">
        <v>177628.09</v>
      </c>
      <c r="K1687" t="s">
        <v>38</v>
      </c>
      <c r="L1687">
        <v>17</v>
      </c>
      <c r="M1687" s="1">
        <v>43714</v>
      </c>
      <c r="N1687" t="s">
        <v>20</v>
      </c>
      <c r="O1687" t="str" cm="1">
        <f t="array" ref="O1687">_xlfn.IFS(L1687&lt;=15, "Low Engagement", L1687&lt;=35, "Active", L1687&lt;=60, "Highly Active", L1687&gt;60, "Power User")</f>
        <v>Active</v>
      </c>
      <c r="P1687" t="str" cm="1">
        <f t="array" ref="P1687">_xlfn.IFS(B1687&lt;=25,"Youth",B1687&lt;=35,"Young Adult",B1687&lt;=50,"Adult",B1687&lt;=70,"Senior")</f>
        <v>Young Adult</v>
      </c>
      <c r="Q1687" t="str" cm="1">
        <f t="array" ref="Q1687">_xlfn.IFS(G1687&lt;10000,"Low Value",G1687&lt;=50000,"Mid Value",G1687&lt;=150000,"High Value",G1687&gt;150000,"Premium")</f>
        <v>Premium</v>
      </c>
      <c r="R1687" t="str" cm="1">
        <f t="array" ref="R1687">_xlfn.IFS(I1687&lt;500,"High Risk",I1687&lt;650,"Medium Risk",I1687&lt;750,"Low Risk",I1687&gt;=750,"Very Low Risk")</f>
        <v>Medium Risk</v>
      </c>
    </row>
    <row r="1688" spans="1:18">
      <c r="A1688" t="s">
        <v>1720</v>
      </c>
      <c r="B1688">
        <v>35</v>
      </c>
      <c r="C1688" t="s">
        <v>15</v>
      </c>
      <c r="D1688" t="s">
        <v>23</v>
      </c>
      <c r="E1688" t="s">
        <v>27</v>
      </c>
      <c r="F1688" t="s">
        <v>18</v>
      </c>
      <c r="G1688">
        <v>98176.320000000007</v>
      </c>
      <c r="H1688">
        <v>30861.41</v>
      </c>
      <c r="I1688">
        <v>723</v>
      </c>
      <c r="J1688">
        <v>224365.95</v>
      </c>
      <c r="K1688" t="s">
        <v>25</v>
      </c>
      <c r="L1688">
        <v>45</v>
      </c>
      <c r="M1688" s="1">
        <v>44951</v>
      </c>
      <c r="N1688" t="s">
        <v>20</v>
      </c>
      <c r="O1688" t="str" cm="1">
        <f t="array" ref="O1688">_xlfn.IFS(L1688&lt;=15, "Low Engagement", L1688&lt;=35, "Active", L1688&lt;=60, "Highly Active", L1688&gt;60, "Power User")</f>
        <v>Highly Active</v>
      </c>
      <c r="P1688" t="str" cm="1">
        <f t="array" ref="P1688">_xlfn.IFS(B1688&lt;=25,"Youth",B1688&lt;=35,"Young Adult",B1688&lt;=50,"Adult",B1688&lt;=70,"Senior")</f>
        <v>Young Adult</v>
      </c>
      <c r="Q1688" t="str" cm="1">
        <f t="array" ref="Q1688">_xlfn.IFS(G1688&lt;10000,"Low Value",G1688&lt;=50000,"Mid Value",G1688&lt;=150000,"High Value",G1688&gt;150000,"Premium")</f>
        <v>High Value</v>
      </c>
      <c r="R1688" t="str" cm="1">
        <f t="array" ref="R1688">_xlfn.IFS(I1688&lt;500,"High Risk",I1688&lt;650,"Medium Risk",I1688&lt;750,"Low Risk",I1688&gt;=750,"Very Low Risk")</f>
        <v>Low Risk</v>
      </c>
    </row>
    <row r="1689" spans="1:18">
      <c r="A1689" t="s">
        <v>1721</v>
      </c>
      <c r="B1689">
        <v>49</v>
      </c>
      <c r="C1689" t="s">
        <v>22</v>
      </c>
      <c r="D1689" t="s">
        <v>37</v>
      </c>
      <c r="E1689" t="s">
        <v>27</v>
      </c>
      <c r="F1689" t="s">
        <v>33</v>
      </c>
      <c r="G1689">
        <v>135740.18</v>
      </c>
      <c r="H1689">
        <v>99448.89</v>
      </c>
      <c r="I1689">
        <v>512</v>
      </c>
      <c r="J1689">
        <v>102871.76</v>
      </c>
      <c r="K1689" t="s">
        <v>38</v>
      </c>
      <c r="L1689">
        <v>34</v>
      </c>
      <c r="M1689" s="1">
        <v>43160</v>
      </c>
      <c r="N1689" t="s">
        <v>20</v>
      </c>
      <c r="O1689" t="str" cm="1">
        <f t="array" ref="O1689">_xlfn.IFS(L1689&lt;=15, "Low Engagement", L1689&lt;=35, "Active", L1689&lt;=60, "Highly Active", L1689&gt;60, "Power User")</f>
        <v>Active</v>
      </c>
      <c r="P1689" t="str" cm="1">
        <f t="array" ref="P1689">_xlfn.IFS(B1689&lt;=25,"Youth",B1689&lt;=35,"Young Adult",B1689&lt;=50,"Adult",B1689&lt;=70,"Senior")</f>
        <v>Adult</v>
      </c>
      <c r="Q1689" t="str" cm="1">
        <f t="array" ref="Q1689">_xlfn.IFS(G1689&lt;10000,"Low Value",G1689&lt;=50000,"Mid Value",G1689&lt;=150000,"High Value",G1689&gt;150000,"Premium")</f>
        <v>High Value</v>
      </c>
      <c r="R1689" t="str" cm="1">
        <f t="array" ref="R1689">_xlfn.IFS(I1689&lt;500,"High Risk",I1689&lt;650,"Medium Risk",I1689&lt;750,"Low Risk",I1689&gt;=750,"Very Low Risk")</f>
        <v>Medium Risk</v>
      </c>
    </row>
    <row r="1690" spans="1:18">
      <c r="A1690" t="s">
        <v>1722</v>
      </c>
      <c r="B1690">
        <v>49</v>
      </c>
      <c r="C1690" t="s">
        <v>15</v>
      </c>
      <c r="D1690" t="s">
        <v>29</v>
      </c>
      <c r="E1690" t="s">
        <v>27</v>
      </c>
      <c r="F1690" t="s">
        <v>18</v>
      </c>
      <c r="G1690">
        <v>95313.88</v>
      </c>
      <c r="H1690">
        <v>137067.70000000001</v>
      </c>
      <c r="I1690">
        <v>399</v>
      </c>
      <c r="J1690">
        <v>22434.87</v>
      </c>
      <c r="K1690" t="s">
        <v>25</v>
      </c>
      <c r="L1690">
        <v>32</v>
      </c>
      <c r="M1690" s="1">
        <v>43195</v>
      </c>
      <c r="N1690" t="s">
        <v>20</v>
      </c>
      <c r="O1690" t="str" cm="1">
        <f t="array" ref="O1690">_xlfn.IFS(L1690&lt;=15, "Low Engagement", L1690&lt;=35, "Active", L1690&lt;=60, "Highly Active", L1690&gt;60, "Power User")</f>
        <v>Active</v>
      </c>
      <c r="P1690" t="str" cm="1">
        <f t="array" ref="P1690">_xlfn.IFS(B1690&lt;=25,"Youth",B1690&lt;=35,"Young Adult",B1690&lt;=50,"Adult",B1690&lt;=70,"Senior")</f>
        <v>Adult</v>
      </c>
      <c r="Q1690" t="str" cm="1">
        <f t="array" ref="Q1690">_xlfn.IFS(G1690&lt;10000,"Low Value",G1690&lt;=50000,"Mid Value",G1690&lt;=150000,"High Value",G1690&gt;150000,"Premium")</f>
        <v>High Value</v>
      </c>
      <c r="R1690" t="str" cm="1">
        <f t="array" ref="R1690">_xlfn.IFS(I1690&lt;500,"High Risk",I1690&lt;650,"Medium Risk",I1690&lt;750,"Low Risk",I1690&gt;=750,"Very Low Risk")</f>
        <v>High Risk</v>
      </c>
    </row>
    <row r="1691" spans="1:18">
      <c r="A1691" t="s">
        <v>1723</v>
      </c>
      <c r="B1691">
        <v>52</v>
      </c>
      <c r="C1691" t="s">
        <v>15</v>
      </c>
      <c r="D1691" t="s">
        <v>29</v>
      </c>
      <c r="E1691" t="s">
        <v>17</v>
      </c>
      <c r="F1691" t="s">
        <v>31</v>
      </c>
      <c r="G1691">
        <v>80296.600000000006</v>
      </c>
      <c r="H1691">
        <v>113010.19</v>
      </c>
      <c r="I1691">
        <v>411</v>
      </c>
      <c r="J1691">
        <v>13583.77</v>
      </c>
      <c r="K1691" t="s">
        <v>25</v>
      </c>
      <c r="L1691">
        <v>52</v>
      </c>
      <c r="M1691" s="1">
        <v>43765</v>
      </c>
      <c r="N1691" t="s">
        <v>20</v>
      </c>
      <c r="O1691" t="str" cm="1">
        <f t="array" ref="O1691">_xlfn.IFS(L1691&lt;=15, "Low Engagement", L1691&lt;=35, "Active", L1691&lt;=60, "Highly Active", L1691&gt;60, "Power User")</f>
        <v>Highly Active</v>
      </c>
      <c r="P1691" t="str" cm="1">
        <f t="array" ref="P1691">_xlfn.IFS(B1691&lt;=25,"Youth",B1691&lt;=35,"Young Adult",B1691&lt;=50,"Adult",B1691&lt;=70,"Senior")</f>
        <v>Senior</v>
      </c>
      <c r="Q1691" t="str" cm="1">
        <f t="array" ref="Q1691">_xlfn.IFS(G1691&lt;10000,"Low Value",G1691&lt;=50000,"Mid Value",G1691&lt;=150000,"High Value",G1691&gt;150000,"Premium")</f>
        <v>High Value</v>
      </c>
      <c r="R1691" t="str" cm="1">
        <f t="array" ref="R1691">_xlfn.IFS(I1691&lt;500,"High Risk",I1691&lt;650,"Medium Risk",I1691&lt;750,"Low Risk",I1691&gt;=750,"Very Low Risk")</f>
        <v>High Risk</v>
      </c>
    </row>
    <row r="1692" spans="1:18">
      <c r="A1692" t="s">
        <v>1724</v>
      </c>
      <c r="B1692">
        <v>56</v>
      </c>
      <c r="C1692" t="s">
        <v>15</v>
      </c>
      <c r="D1692" t="s">
        <v>41</v>
      </c>
      <c r="E1692" t="s">
        <v>47</v>
      </c>
      <c r="F1692" t="s">
        <v>18</v>
      </c>
      <c r="G1692">
        <v>78905.88</v>
      </c>
      <c r="H1692">
        <v>25917.93</v>
      </c>
      <c r="I1692">
        <v>607</v>
      </c>
      <c r="J1692">
        <v>44449.49</v>
      </c>
      <c r="K1692" t="s">
        <v>38</v>
      </c>
      <c r="L1692">
        <v>6</v>
      </c>
      <c r="M1692" s="1">
        <v>44731</v>
      </c>
      <c r="N1692" t="s">
        <v>20</v>
      </c>
      <c r="O1692" t="str" cm="1">
        <f t="array" ref="O1692">_xlfn.IFS(L1692&lt;=15, "Low Engagement", L1692&lt;=35, "Active", L1692&lt;=60, "Highly Active", L1692&gt;60, "Power User")</f>
        <v>Low Engagement</v>
      </c>
      <c r="P1692" t="str" cm="1">
        <f t="array" ref="P1692">_xlfn.IFS(B1692&lt;=25,"Youth",B1692&lt;=35,"Young Adult",B1692&lt;=50,"Adult",B1692&lt;=70,"Senior")</f>
        <v>Senior</v>
      </c>
      <c r="Q1692" t="str" cm="1">
        <f t="array" ref="Q1692">_xlfn.IFS(G1692&lt;10000,"Low Value",G1692&lt;=50000,"Mid Value",G1692&lt;=150000,"High Value",G1692&gt;150000,"Premium")</f>
        <v>High Value</v>
      </c>
      <c r="R1692" t="str" cm="1">
        <f t="array" ref="R1692">_xlfn.IFS(I1692&lt;500,"High Risk",I1692&lt;650,"Medium Risk",I1692&lt;750,"Low Risk",I1692&gt;=750,"Very Low Risk")</f>
        <v>Medium Risk</v>
      </c>
    </row>
    <row r="1693" spans="1:18">
      <c r="A1693" t="s">
        <v>1725</v>
      </c>
      <c r="B1693">
        <v>63</v>
      </c>
      <c r="C1693" t="s">
        <v>15</v>
      </c>
      <c r="D1693" t="s">
        <v>37</v>
      </c>
      <c r="E1693" t="s">
        <v>24</v>
      </c>
      <c r="F1693" t="s">
        <v>31</v>
      </c>
      <c r="G1693">
        <v>125880.1</v>
      </c>
      <c r="H1693">
        <v>14332.13</v>
      </c>
      <c r="I1693">
        <v>774</v>
      </c>
      <c r="J1693">
        <v>292198.3</v>
      </c>
      <c r="K1693" t="s">
        <v>25</v>
      </c>
      <c r="L1693">
        <v>54</v>
      </c>
      <c r="M1693" s="1">
        <v>43215</v>
      </c>
      <c r="N1693" t="s">
        <v>35</v>
      </c>
      <c r="O1693" t="str" cm="1">
        <f t="array" ref="O1693">_xlfn.IFS(L1693&lt;=15, "Low Engagement", L1693&lt;=35, "Active", L1693&lt;=60, "Highly Active", L1693&gt;60, "Power User")</f>
        <v>Highly Active</v>
      </c>
      <c r="P1693" t="str" cm="1">
        <f t="array" ref="P1693">_xlfn.IFS(B1693&lt;=25,"Youth",B1693&lt;=35,"Young Adult",B1693&lt;=50,"Adult",B1693&lt;=70,"Senior")</f>
        <v>Senior</v>
      </c>
      <c r="Q1693" t="str" cm="1">
        <f t="array" ref="Q1693">_xlfn.IFS(G1693&lt;10000,"Low Value",G1693&lt;=50000,"Mid Value",G1693&lt;=150000,"High Value",G1693&gt;150000,"Premium")</f>
        <v>High Value</v>
      </c>
      <c r="R1693" t="str" cm="1">
        <f t="array" ref="R1693">_xlfn.IFS(I1693&lt;500,"High Risk",I1693&lt;650,"Medium Risk",I1693&lt;750,"Low Risk",I1693&gt;=750,"Very Low Risk")</f>
        <v>Very Low Risk</v>
      </c>
    </row>
    <row r="1694" spans="1:18">
      <c r="A1694" t="s">
        <v>1726</v>
      </c>
      <c r="B1694">
        <v>69</v>
      </c>
      <c r="C1694" t="s">
        <v>15</v>
      </c>
      <c r="D1694" t="s">
        <v>23</v>
      </c>
      <c r="E1694" t="s">
        <v>24</v>
      </c>
      <c r="F1694" t="s">
        <v>33</v>
      </c>
      <c r="G1694">
        <v>21582.91</v>
      </c>
      <c r="H1694">
        <v>7003.23</v>
      </c>
      <c r="I1694">
        <v>847</v>
      </c>
      <c r="J1694">
        <v>293147.09000000003</v>
      </c>
      <c r="K1694" t="s">
        <v>25</v>
      </c>
      <c r="L1694">
        <v>33</v>
      </c>
      <c r="M1694" s="1">
        <v>43701</v>
      </c>
      <c r="N1694" t="s">
        <v>20</v>
      </c>
      <c r="O1694" t="str" cm="1">
        <f t="array" ref="O1694">_xlfn.IFS(L1694&lt;=15, "Low Engagement", L1694&lt;=35, "Active", L1694&lt;=60, "Highly Active", L1694&gt;60, "Power User")</f>
        <v>Active</v>
      </c>
      <c r="P1694" t="str" cm="1">
        <f t="array" ref="P1694">_xlfn.IFS(B1694&lt;=25,"Youth",B1694&lt;=35,"Young Adult",B1694&lt;=50,"Adult",B1694&lt;=70,"Senior")</f>
        <v>Senior</v>
      </c>
      <c r="Q1694" t="str" cm="1">
        <f t="array" ref="Q1694">_xlfn.IFS(G1694&lt;10000,"Low Value",G1694&lt;=50000,"Mid Value",G1694&lt;=150000,"High Value",G1694&gt;150000,"Premium")</f>
        <v>Mid Value</v>
      </c>
      <c r="R1694" t="str" cm="1">
        <f t="array" ref="R1694">_xlfn.IFS(I1694&lt;500,"High Risk",I1694&lt;650,"Medium Risk",I1694&lt;750,"Low Risk",I1694&gt;=750,"Very Low Risk")</f>
        <v>Very Low Risk</v>
      </c>
    </row>
    <row r="1695" spans="1:18">
      <c r="A1695" t="s">
        <v>1727</v>
      </c>
      <c r="B1695">
        <v>46</v>
      </c>
      <c r="C1695" t="s">
        <v>22</v>
      </c>
      <c r="D1695" t="s">
        <v>29</v>
      </c>
      <c r="E1695" t="s">
        <v>17</v>
      </c>
      <c r="F1695" t="s">
        <v>33</v>
      </c>
      <c r="G1695">
        <v>125357.25</v>
      </c>
      <c r="H1695">
        <v>225606.71</v>
      </c>
      <c r="I1695">
        <v>411</v>
      </c>
      <c r="J1695">
        <v>21095.47</v>
      </c>
      <c r="K1695" t="s">
        <v>19</v>
      </c>
      <c r="L1695">
        <v>8</v>
      </c>
      <c r="M1695" s="1">
        <v>43835</v>
      </c>
      <c r="N1695" t="s">
        <v>20</v>
      </c>
      <c r="O1695" t="str" cm="1">
        <f t="array" ref="O1695">_xlfn.IFS(L1695&lt;=15, "Low Engagement", L1695&lt;=35, "Active", L1695&lt;=60, "Highly Active", L1695&gt;60, "Power User")</f>
        <v>Low Engagement</v>
      </c>
      <c r="P1695" t="str" cm="1">
        <f t="array" ref="P1695">_xlfn.IFS(B1695&lt;=25,"Youth",B1695&lt;=35,"Young Adult",B1695&lt;=50,"Adult",B1695&lt;=70,"Senior")</f>
        <v>Adult</v>
      </c>
      <c r="Q1695" t="str" cm="1">
        <f t="array" ref="Q1695">_xlfn.IFS(G1695&lt;10000,"Low Value",G1695&lt;=50000,"Mid Value",G1695&lt;=150000,"High Value",G1695&gt;150000,"Premium")</f>
        <v>High Value</v>
      </c>
      <c r="R1695" t="str" cm="1">
        <f t="array" ref="R1695">_xlfn.IFS(I1695&lt;500,"High Risk",I1695&lt;650,"Medium Risk",I1695&lt;750,"Low Risk",I1695&gt;=750,"Very Low Risk")</f>
        <v>High Risk</v>
      </c>
    </row>
    <row r="1696" spans="1:18">
      <c r="A1696" t="s">
        <v>1728</v>
      </c>
      <c r="B1696">
        <v>66</v>
      </c>
      <c r="C1696" t="s">
        <v>22</v>
      </c>
      <c r="D1696" t="s">
        <v>29</v>
      </c>
      <c r="E1696" t="s">
        <v>27</v>
      </c>
      <c r="F1696" t="s">
        <v>18</v>
      </c>
      <c r="G1696">
        <v>68033.03</v>
      </c>
      <c r="H1696">
        <v>189882.92</v>
      </c>
      <c r="I1696">
        <v>386</v>
      </c>
      <c r="J1696">
        <v>32921.089999999997</v>
      </c>
      <c r="K1696" t="s">
        <v>19</v>
      </c>
      <c r="L1696">
        <v>50</v>
      </c>
      <c r="M1696" s="1">
        <v>43868</v>
      </c>
      <c r="N1696" t="s">
        <v>20</v>
      </c>
      <c r="O1696" t="str" cm="1">
        <f t="array" ref="O1696">_xlfn.IFS(L1696&lt;=15, "Low Engagement", L1696&lt;=35, "Active", L1696&lt;=60, "Highly Active", L1696&gt;60, "Power User")</f>
        <v>Highly Active</v>
      </c>
      <c r="P1696" t="str" cm="1">
        <f t="array" ref="P1696">_xlfn.IFS(B1696&lt;=25,"Youth",B1696&lt;=35,"Young Adult",B1696&lt;=50,"Adult",B1696&lt;=70,"Senior")</f>
        <v>Senior</v>
      </c>
      <c r="Q1696" t="str" cm="1">
        <f t="array" ref="Q1696">_xlfn.IFS(G1696&lt;10000,"Low Value",G1696&lt;=50000,"Mid Value",G1696&lt;=150000,"High Value",G1696&gt;150000,"Premium")</f>
        <v>High Value</v>
      </c>
      <c r="R1696" t="str" cm="1">
        <f t="array" ref="R1696">_xlfn.IFS(I1696&lt;500,"High Risk",I1696&lt;650,"Medium Risk",I1696&lt;750,"Low Risk",I1696&gt;=750,"Very Low Risk")</f>
        <v>High Risk</v>
      </c>
    </row>
    <row r="1697" spans="1:18">
      <c r="A1697" t="s">
        <v>1729</v>
      </c>
      <c r="B1697">
        <v>46</v>
      </c>
      <c r="C1697" t="s">
        <v>22</v>
      </c>
      <c r="D1697" t="s">
        <v>37</v>
      </c>
      <c r="E1697" t="s">
        <v>27</v>
      </c>
      <c r="F1697" t="s">
        <v>31</v>
      </c>
      <c r="G1697">
        <v>43788.89</v>
      </c>
      <c r="H1697">
        <v>45826.32</v>
      </c>
      <c r="I1697">
        <v>482</v>
      </c>
      <c r="J1697">
        <v>13719.6</v>
      </c>
      <c r="K1697" t="s">
        <v>19</v>
      </c>
      <c r="L1697">
        <v>53</v>
      </c>
      <c r="M1697" s="1">
        <v>43983</v>
      </c>
      <c r="N1697" t="s">
        <v>20</v>
      </c>
      <c r="O1697" t="str" cm="1">
        <f t="array" ref="O1697">_xlfn.IFS(L1697&lt;=15, "Low Engagement", L1697&lt;=35, "Active", L1697&lt;=60, "Highly Active", L1697&gt;60, "Power User")</f>
        <v>Highly Active</v>
      </c>
      <c r="P1697" t="str" cm="1">
        <f t="array" ref="P1697">_xlfn.IFS(B1697&lt;=25,"Youth",B1697&lt;=35,"Young Adult",B1697&lt;=50,"Adult",B1697&lt;=70,"Senior")</f>
        <v>Adult</v>
      </c>
      <c r="Q1697" t="str" cm="1">
        <f t="array" ref="Q1697">_xlfn.IFS(G1697&lt;10000,"Low Value",G1697&lt;=50000,"Mid Value",G1697&lt;=150000,"High Value",G1697&gt;150000,"Premium")</f>
        <v>Mid Value</v>
      </c>
      <c r="R1697" t="str" cm="1">
        <f t="array" ref="R1697">_xlfn.IFS(I1697&lt;500,"High Risk",I1697&lt;650,"Medium Risk",I1697&lt;750,"Low Risk",I1697&gt;=750,"Very Low Risk")</f>
        <v>High Risk</v>
      </c>
    </row>
    <row r="1698" spans="1:18">
      <c r="A1698" t="s">
        <v>1730</v>
      </c>
      <c r="B1698">
        <v>61</v>
      </c>
      <c r="C1698" t="s">
        <v>22</v>
      </c>
      <c r="D1698" t="s">
        <v>16</v>
      </c>
      <c r="E1698" t="s">
        <v>47</v>
      </c>
      <c r="F1698" t="s">
        <v>31</v>
      </c>
      <c r="G1698">
        <v>20549.02</v>
      </c>
      <c r="H1698">
        <v>12652.6</v>
      </c>
      <c r="I1698">
        <v>464</v>
      </c>
      <c r="J1698">
        <v>32942.57</v>
      </c>
      <c r="K1698" t="s">
        <v>19</v>
      </c>
      <c r="L1698">
        <v>36</v>
      </c>
      <c r="M1698" s="1">
        <v>43399</v>
      </c>
      <c r="N1698" t="s">
        <v>20</v>
      </c>
      <c r="O1698" t="str" cm="1">
        <f t="array" ref="O1698">_xlfn.IFS(L1698&lt;=15, "Low Engagement", L1698&lt;=35, "Active", L1698&lt;=60, "Highly Active", L1698&gt;60, "Power User")</f>
        <v>Highly Active</v>
      </c>
      <c r="P1698" t="str" cm="1">
        <f t="array" ref="P1698">_xlfn.IFS(B1698&lt;=25,"Youth",B1698&lt;=35,"Young Adult",B1698&lt;=50,"Adult",B1698&lt;=70,"Senior")</f>
        <v>Senior</v>
      </c>
      <c r="Q1698" t="str" cm="1">
        <f t="array" ref="Q1698">_xlfn.IFS(G1698&lt;10000,"Low Value",G1698&lt;=50000,"Mid Value",G1698&lt;=150000,"High Value",G1698&gt;150000,"Premium")</f>
        <v>Mid Value</v>
      </c>
      <c r="R1698" t="str" cm="1">
        <f t="array" ref="R1698">_xlfn.IFS(I1698&lt;500,"High Risk",I1698&lt;650,"Medium Risk",I1698&lt;750,"Low Risk",I1698&gt;=750,"Very Low Risk")</f>
        <v>High Risk</v>
      </c>
    </row>
    <row r="1699" spans="1:18">
      <c r="A1699" t="s">
        <v>1731</v>
      </c>
      <c r="B1699">
        <v>33</v>
      </c>
      <c r="C1699" t="s">
        <v>22</v>
      </c>
      <c r="D1699" t="s">
        <v>16</v>
      </c>
      <c r="E1699" t="s">
        <v>27</v>
      </c>
      <c r="F1699" t="s">
        <v>18</v>
      </c>
      <c r="G1699">
        <v>83865.19</v>
      </c>
      <c r="H1699">
        <v>108765.41</v>
      </c>
      <c r="I1699">
        <v>389</v>
      </c>
      <c r="J1699">
        <v>45022.400000000001</v>
      </c>
      <c r="K1699" t="s">
        <v>25</v>
      </c>
      <c r="L1699">
        <v>5</v>
      </c>
      <c r="M1699" s="1">
        <v>43601</v>
      </c>
      <c r="N1699" t="s">
        <v>20</v>
      </c>
      <c r="O1699" t="str" cm="1">
        <f t="array" ref="O1699">_xlfn.IFS(L1699&lt;=15, "Low Engagement", L1699&lt;=35, "Active", L1699&lt;=60, "Highly Active", L1699&gt;60, "Power User")</f>
        <v>Low Engagement</v>
      </c>
      <c r="P1699" t="str" cm="1">
        <f t="array" ref="P1699">_xlfn.IFS(B1699&lt;=25,"Youth",B1699&lt;=35,"Young Adult",B1699&lt;=50,"Adult",B1699&lt;=70,"Senior")</f>
        <v>Young Adult</v>
      </c>
      <c r="Q1699" t="str" cm="1">
        <f t="array" ref="Q1699">_xlfn.IFS(G1699&lt;10000,"Low Value",G1699&lt;=50000,"Mid Value",G1699&lt;=150000,"High Value",G1699&gt;150000,"Premium")</f>
        <v>High Value</v>
      </c>
      <c r="R1699" t="str" cm="1">
        <f t="array" ref="R1699">_xlfn.IFS(I1699&lt;500,"High Risk",I1699&lt;650,"Medium Risk",I1699&lt;750,"Low Risk",I1699&gt;=750,"Very Low Risk")</f>
        <v>High Risk</v>
      </c>
    </row>
    <row r="1700" spans="1:18">
      <c r="A1700" t="s">
        <v>1732</v>
      </c>
      <c r="B1700">
        <v>61</v>
      </c>
      <c r="C1700" t="s">
        <v>22</v>
      </c>
      <c r="D1700" t="s">
        <v>23</v>
      </c>
      <c r="E1700" t="s">
        <v>27</v>
      </c>
      <c r="F1700" t="s">
        <v>18</v>
      </c>
      <c r="G1700">
        <v>8811.2800000000007</v>
      </c>
      <c r="H1700">
        <v>114658.32</v>
      </c>
      <c r="I1700">
        <v>754</v>
      </c>
      <c r="J1700">
        <v>82882.69</v>
      </c>
      <c r="K1700" t="s">
        <v>38</v>
      </c>
      <c r="L1700">
        <v>5</v>
      </c>
      <c r="M1700" s="1">
        <v>44188</v>
      </c>
      <c r="N1700" t="s">
        <v>20</v>
      </c>
      <c r="O1700" t="str" cm="1">
        <f t="array" ref="O1700">_xlfn.IFS(L1700&lt;=15, "Low Engagement", L1700&lt;=35, "Active", L1700&lt;=60, "Highly Active", L1700&gt;60, "Power User")</f>
        <v>Low Engagement</v>
      </c>
      <c r="P1700" t="str" cm="1">
        <f t="array" ref="P1700">_xlfn.IFS(B1700&lt;=25,"Youth",B1700&lt;=35,"Young Adult",B1700&lt;=50,"Adult",B1700&lt;=70,"Senior")</f>
        <v>Senior</v>
      </c>
      <c r="Q1700" t="str" cm="1">
        <f t="array" ref="Q1700">_xlfn.IFS(G1700&lt;10000,"Low Value",G1700&lt;=50000,"Mid Value",G1700&lt;=150000,"High Value",G1700&gt;150000,"Premium")</f>
        <v>Low Value</v>
      </c>
      <c r="R1700" t="str" cm="1">
        <f t="array" ref="R1700">_xlfn.IFS(I1700&lt;500,"High Risk",I1700&lt;650,"Medium Risk",I1700&lt;750,"Low Risk",I1700&gt;=750,"Very Low Risk")</f>
        <v>Very Low Risk</v>
      </c>
    </row>
    <row r="1701" spans="1:18">
      <c r="A1701" t="s">
        <v>1733</v>
      </c>
      <c r="B1701">
        <v>64</v>
      </c>
      <c r="C1701" t="s">
        <v>22</v>
      </c>
      <c r="D1701" t="s">
        <v>37</v>
      </c>
      <c r="E1701" t="s">
        <v>17</v>
      </c>
      <c r="F1701" t="s">
        <v>33</v>
      </c>
      <c r="G1701">
        <v>22789.54</v>
      </c>
      <c r="H1701">
        <v>171814.78</v>
      </c>
      <c r="I1701">
        <v>537</v>
      </c>
      <c r="J1701">
        <v>178349.66</v>
      </c>
      <c r="K1701" t="s">
        <v>38</v>
      </c>
      <c r="L1701">
        <v>47</v>
      </c>
      <c r="M1701" s="1">
        <v>43944</v>
      </c>
      <c r="N1701" t="s">
        <v>20</v>
      </c>
      <c r="O1701" t="str" cm="1">
        <f t="array" ref="O1701">_xlfn.IFS(L1701&lt;=15, "Low Engagement", L1701&lt;=35, "Active", L1701&lt;=60, "Highly Active", L1701&gt;60, "Power User")</f>
        <v>Highly Active</v>
      </c>
      <c r="P1701" t="str" cm="1">
        <f t="array" ref="P1701">_xlfn.IFS(B1701&lt;=25,"Youth",B1701&lt;=35,"Young Adult",B1701&lt;=50,"Adult",B1701&lt;=70,"Senior")</f>
        <v>Senior</v>
      </c>
      <c r="Q1701" t="str" cm="1">
        <f t="array" ref="Q1701">_xlfn.IFS(G1701&lt;10000,"Low Value",G1701&lt;=50000,"Mid Value",G1701&lt;=150000,"High Value",G1701&gt;150000,"Premium")</f>
        <v>Mid Value</v>
      </c>
      <c r="R1701" t="str" cm="1">
        <f t="array" ref="R1701">_xlfn.IFS(I1701&lt;500,"High Risk",I1701&lt;650,"Medium Risk",I1701&lt;750,"Low Risk",I1701&gt;=750,"Very Low Risk")</f>
        <v>Medium Risk</v>
      </c>
    </row>
    <row r="1702" spans="1:18">
      <c r="A1702" t="s">
        <v>1734</v>
      </c>
      <c r="B1702">
        <v>27</v>
      </c>
      <c r="C1702" t="s">
        <v>15</v>
      </c>
      <c r="D1702" t="s">
        <v>23</v>
      </c>
      <c r="E1702" t="s">
        <v>27</v>
      </c>
      <c r="F1702" t="s">
        <v>33</v>
      </c>
      <c r="G1702">
        <v>69837.16</v>
      </c>
      <c r="H1702">
        <v>81106.570000000007</v>
      </c>
      <c r="I1702">
        <v>833</v>
      </c>
      <c r="J1702">
        <v>341470.1</v>
      </c>
      <c r="K1702" t="s">
        <v>38</v>
      </c>
      <c r="L1702">
        <v>10</v>
      </c>
      <c r="M1702" s="1">
        <v>44260</v>
      </c>
      <c r="N1702" t="s">
        <v>20</v>
      </c>
      <c r="O1702" t="str" cm="1">
        <f t="array" ref="O1702">_xlfn.IFS(L1702&lt;=15, "Low Engagement", L1702&lt;=35, "Active", L1702&lt;=60, "Highly Active", L1702&gt;60, "Power User")</f>
        <v>Low Engagement</v>
      </c>
      <c r="P1702" t="str" cm="1">
        <f t="array" ref="P1702">_xlfn.IFS(B1702&lt;=25,"Youth",B1702&lt;=35,"Young Adult",B1702&lt;=50,"Adult",B1702&lt;=70,"Senior")</f>
        <v>Young Adult</v>
      </c>
      <c r="Q1702" t="str" cm="1">
        <f t="array" ref="Q1702">_xlfn.IFS(G1702&lt;10000,"Low Value",G1702&lt;=50000,"Mid Value",G1702&lt;=150000,"High Value",G1702&gt;150000,"Premium")</f>
        <v>High Value</v>
      </c>
      <c r="R1702" t="str" cm="1">
        <f t="array" ref="R1702">_xlfn.IFS(I1702&lt;500,"High Risk",I1702&lt;650,"Medium Risk",I1702&lt;750,"Low Risk",I1702&gt;=750,"Very Low Risk")</f>
        <v>Very Low Risk</v>
      </c>
    </row>
    <row r="1703" spans="1:18">
      <c r="A1703" t="s">
        <v>1735</v>
      </c>
      <c r="B1703">
        <v>47</v>
      </c>
      <c r="C1703" t="s">
        <v>22</v>
      </c>
      <c r="D1703" t="s">
        <v>23</v>
      </c>
      <c r="E1703" t="s">
        <v>27</v>
      </c>
      <c r="F1703" t="s">
        <v>33</v>
      </c>
      <c r="G1703">
        <v>28871.7</v>
      </c>
      <c r="H1703">
        <v>143434.14000000001</v>
      </c>
      <c r="I1703">
        <v>357</v>
      </c>
      <c r="J1703">
        <v>30131.24</v>
      </c>
      <c r="K1703" t="s">
        <v>19</v>
      </c>
      <c r="L1703">
        <v>40</v>
      </c>
      <c r="M1703" s="1">
        <v>44497</v>
      </c>
      <c r="N1703" t="s">
        <v>35</v>
      </c>
      <c r="O1703" t="str" cm="1">
        <f t="array" ref="O1703">_xlfn.IFS(L1703&lt;=15, "Low Engagement", L1703&lt;=35, "Active", L1703&lt;=60, "Highly Active", L1703&gt;60, "Power User")</f>
        <v>Highly Active</v>
      </c>
      <c r="P1703" t="str" cm="1">
        <f t="array" ref="P1703">_xlfn.IFS(B1703&lt;=25,"Youth",B1703&lt;=35,"Young Adult",B1703&lt;=50,"Adult",B1703&lt;=70,"Senior")</f>
        <v>Adult</v>
      </c>
      <c r="Q1703" t="str" cm="1">
        <f t="array" ref="Q1703">_xlfn.IFS(G1703&lt;10000,"Low Value",G1703&lt;=50000,"Mid Value",G1703&lt;=150000,"High Value",G1703&gt;150000,"Premium")</f>
        <v>Mid Value</v>
      </c>
      <c r="R1703" t="str" cm="1">
        <f t="array" ref="R1703">_xlfn.IFS(I1703&lt;500,"High Risk",I1703&lt;650,"Medium Risk",I1703&lt;750,"Low Risk",I1703&gt;=750,"Very Low Risk")</f>
        <v>High Risk</v>
      </c>
    </row>
    <row r="1704" spans="1:18">
      <c r="A1704" t="s">
        <v>1736</v>
      </c>
      <c r="B1704">
        <v>42</v>
      </c>
      <c r="C1704" t="s">
        <v>15</v>
      </c>
      <c r="D1704" t="s">
        <v>23</v>
      </c>
      <c r="E1704" t="s">
        <v>47</v>
      </c>
      <c r="F1704" t="s">
        <v>45</v>
      </c>
      <c r="G1704">
        <v>461151.32</v>
      </c>
      <c r="H1704">
        <v>21127.11</v>
      </c>
      <c r="I1704">
        <v>841</v>
      </c>
      <c r="J1704">
        <v>440164.22</v>
      </c>
      <c r="K1704" t="s">
        <v>38</v>
      </c>
      <c r="L1704">
        <v>58</v>
      </c>
      <c r="M1704" s="1">
        <v>44724</v>
      </c>
      <c r="N1704" t="s">
        <v>20</v>
      </c>
      <c r="O1704" t="str" cm="1">
        <f t="array" ref="O1704">_xlfn.IFS(L1704&lt;=15, "Low Engagement", L1704&lt;=35, "Active", L1704&lt;=60, "Highly Active", L1704&gt;60, "Power User")</f>
        <v>Highly Active</v>
      </c>
      <c r="P1704" t="str" cm="1">
        <f t="array" ref="P1704">_xlfn.IFS(B1704&lt;=25,"Youth",B1704&lt;=35,"Young Adult",B1704&lt;=50,"Adult",B1704&lt;=70,"Senior")</f>
        <v>Adult</v>
      </c>
      <c r="Q1704" t="str" cm="1">
        <f t="array" ref="Q1704">_xlfn.IFS(G1704&lt;10000,"Low Value",G1704&lt;=50000,"Mid Value",G1704&lt;=150000,"High Value",G1704&gt;150000,"Premium")</f>
        <v>Premium</v>
      </c>
      <c r="R1704" t="str" cm="1">
        <f t="array" ref="R1704">_xlfn.IFS(I1704&lt;500,"High Risk",I1704&lt;650,"Medium Risk",I1704&lt;750,"Low Risk",I1704&gt;=750,"Very Low Risk")</f>
        <v>Very Low Risk</v>
      </c>
    </row>
    <row r="1705" spans="1:18">
      <c r="A1705" t="s">
        <v>1737</v>
      </c>
      <c r="B1705">
        <v>56</v>
      </c>
      <c r="C1705" t="s">
        <v>15</v>
      </c>
      <c r="D1705" t="s">
        <v>23</v>
      </c>
      <c r="E1705" t="s">
        <v>24</v>
      </c>
      <c r="F1705" t="s">
        <v>45</v>
      </c>
      <c r="G1705">
        <v>261627.77</v>
      </c>
      <c r="H1705">
        <v>11556.43</v>
      </c>
      <c r="I1705">
        <v>701</v>
      </c>
      <c r="J1705">
        <v>210368.53</v>
      </c>
      <c r="K1705" t="s">
        <v>25</v>
      </c>
      <c r="L1705">
        <v>7</v>
      </c>
      <c r="M1705" s="1">
        <v>43469</v>
      </c>
      <c r="N1705" t="s">
        <v>20</v>
      </c>
      <c r="O1705" t="str" cm="1">
        <f t="array" ref="O1705">_xlfn.IFS(L1705&lt;=15, "Low Engagement", L1705&lt;=35, "Active", L1705&lt;=60, "Highly Active", L1705&gt;60, "Power User")</f>
        <v>Low Engagement</v>
      </c>
      <c r="P1705" t="str" cm="1">
        <f t="array" ref="P1705">_xlfn.IFS(B1705&lt;=25,"Youth",B1705&lt;=35,"Young Adult",B1705&lt;=50,"Adult",B1705&lt;=70,"Senior")</f>
        <v>Senior</v>
      </c>
      <c r="Q1705" t="str" cm="1">
        <f t="array" ref="Q1705">_xlfn.IFS(G1705&lt;10000,"Low Value",G1705&lt;=50000,"Mid Value",G1705&lt;=150000,"High Value",G1705&gt;150000,"Premium")</f>
        <v>Premium</v>
      </c>
      <c r="R1705" t="str" cm="1">
        <f t="array" ref="R1705">_xlfn.IFS(I1705&lt;500,"High Risk",I1705&lt;650,"Medium Risk",I1705&lt;750,"Low Risk",I1705&gt;=750,"Very Low Risk")</f>
        <v>Low Risk</v>
      </c>
    </row>
    <row r="1706" spans="1:18">
      <c r="A1706" t="s">
        <v>1738</v>
      </c>
      <c r="B1706">
        <v>37</v>
      </c>
      <c r="C1706" t="s">
        <v>22</v>
      </c>
      <c r="D1706" t="s">
        <v>23</v>
      </c>
      <c r="E1706" t="s">
        <v>27</v>
      </c>
      <c r="F1706" t="s">
        <v>18</v>
      </c>
      <c r="G1706">
        <v>57345.95</v>
      </c>
      <c r="H1706">
        <v>49339.49</v>
      </c>
      <c r="I1706">
        <v>818</v>
      </c>
      <c r="J1706">
        <v>65625.289999999994</v>
      </c>
      <c r="K1706" t="s">
        <v>25</v>
      </c>
      <c r="L1706">
        <v>12</v>
      </c>
      <c r="M1706" s="1">
        <v>43449</v>
      </c>
      <c r="N1706" t="s">
        <v>20</v>
      </c>
      <c r="O1706" t="str" cm="1">
        <f t="array" ref="O1706">_xlfn.IFS(L1706&lt;=15, "Low Engagement", L1706&lt;=35, "Active", L1706&lt;=60, "Highly Active", L1706&gt;60, "Power User")</f>
        <v>Low Engagement</v>
      </c>
      <c r="P1706" t="str" cm="1">
        <f t="array" ref="P1706">_xlfn.IFS(B1706&lt;=25,"Youth",B1706&lt;=35,"Young Adult",B1706&lt;=50,"Adult",B1706&lt;=70,"Senior")</f>
        <v>Adult</v>
      </c>
      <c r="Q1706" t="str" cm="1">
        <f t="array" ref="Q1706">_xlfn.IFS(G1706&lt;10000,"Low Value",G1706&lt;=50000,"Mid Value",G1706&lt;=150000,"High Value",G1706&gt;150000,"Premium")</f>
        <v>High Value</v>
      </c>
      <c r="R1706" t="str" cm="1">
        <f t="array" ref="R1706">_xlfn.IFS(I1706&lt;500,"High Risk",I1706&lt;650,"Medium Risk",I1706&lt;750,"Low Risk",I1706&gt;=750,"Very Low Risk")</f>
        <v>Very Low Risk</v>
      </c>
    </row>
    <row r="1707" spans="1:18">
      <c r="A1707" t="s">
        <v>1739</v>
      </c>
      <c r="B1707">
        <v>22</v>
      </c>
      <c r="C1707" t="s">
        <v>15</v>
      </c>
      <c r="D1707" t="s">
        <v>37</v>
      </c>
      <c r="E1707" t="s">
        <v>47</v>
      </c>
      <c r="F1707" t="s">
        <v>18</v>
      </c>
      <c r="G1707">
        <v>92882.5</v>
      </c>
      <c r="H1707">
        <v>16924.2</v>
      </c>
      <c r="I1707">
        <v>496</v>
      </c>
      <c r="J1707">
        <v>28761.52</v>
      </c>
      <c r="K1707" t="s">
        <v>25</v>
      </c>
      <c r="L1707">
        <v>30</v>
      </c>
      <c r="M1707" s="1">
        <v>43459</v>
      </c>
      <c r="N1707" t="s">
        <v>20</v>
      </c>
      <c r="O1707" t="str" cm="1">
        <f t="array" ref="O1707">_xlfn.IFS(L1707&lt;=15, "Low Engagement", L1707&lt;=35, "Active", L1707&lt;=60, "Highly Active", L1707&gt;60, "Power User")</f>
        <v>Active</v>
      </c>
      <c r="P1707" t="str" cm="1">
        <f t="array" ref="P1707">_xlfn.IFS(B1707&lt;=25,"Youth",B1707&lt;=35,"Young Adult",B1707&lt;=50,"Adult",B1707&lt;=70,"Senior")</f>
        <v>Youth</v>
      </c>
      <c r="Q1707" t="str" cm="1">
        <f t="array" ref="Q1707">_xlfn.IFS(G1707&lt;10000,"Low Value",G1707&lt;=50000,"Mid Value",G1707&lt;=150000,"High Value",G1707&gt;150000,"Premium")</f>
        <v>High Value</v>
      </c>
      <c r="R1707" t="str" cm="1">
        <f t="array" ref="R1707">_xlfn.IFS(I1707&lt;500,"High Risk",I1707&lt;650,"Medium Risk",I1707&lt;750,"Low Risk",I1707&gt;=750,"Very Low Risk")</f>
        <v>High Risk</v>
      </c>
    </row>
    <row r="1708" spans="1:18">
      <c r="A1708" t="s">
        <v>1740</v>
      </c>
      <c r="B1708">
        <v>18</v>
      </c>
      <c r="C1708" t="s">
        <v>15</v>
      </c>
      <c r="D1708" t="s">
        <v>41</v>
      </c>
      <c r="E1708" t="s">
        <v>17</v>
      </c>
      <c r="F1708" t="s">
        <v>18</v>
      </c>
      <c r="G1708">
        <v>53496.06</v>
      </c>
      <c r="H1708">
        <v>119743.53</v>
      </c>
      <c r="I1708">
        <v>345</v>
      </c>
      <c r="J1708">
        <v>41659.449999999997</v>
      </c>
      <c r="K1708" t="s">
        <v>25</v>
      </c>
      <c r="L1708">
        <v>25</v>
      </c>
      <c r="M1708" s="1">
        <v>43262</v>
      </c>
      <c r="N1708" t="s">
        <v>20</v>
      </c>
      <c r="O1708" t="str" cm="1">
        <f t="array" ref="O1708">_xlfn.IFS(L1708&lt;=15, "Low Engagement", L1708&lt;=35, "Active", L1708&lt;=60, "Highly Active", L1708&gt;60, "Power User")</f>
        <v>Active</v>
      </c>
      <c r="P1708" t="str" cm="1">
        <f t="array" ref="P1708">_xlfn.IFS(B1708&lt;=25,"Youth",B1708&lt;=35,"Young Adult",B1708&lt;=50,"Adult",B1708&lt;=70,"Senior")</f>
        <v>Youth</v>
      </c>
      <c r="Q1708" t="str" cm="1">
        <f t="array" ref="Q1708">_xlfn.IFS(G1708&lt;10000,"Low Value",G1708&lt;=50000,"Mid Value",G1708&lt;=150000,"High Value",G1708&gt;150000,"Premium")</f>
        <v>High Value</v>
      </c>
      <c r="R1708" t="str" cm="1">
        <f t="array" ref="R1708">_xlfn.IFS(I1708&lt;500,"High Risk",I1708&lt;650,"Medium Risk",I1708&lt;750,"Low Risk",I1708&gt;=750,"Very Low Risk")</f>
        <v>High Risk</v>
      </c>
    </row>
    <row r="1709" spans="1:18">
      <c r="A1709" t="s">
        <v>1741</v>
      </c>
      <c r="B1709">
        <v>47</v>
      </c>
      <c r="C1709" t="s">
        <v>15</v>
      </c>
      <c r="D1709" t="s">
        <v>23</v>
      </c>
      <c r="E1709" t="s">
        <v>17</v>
      </c>
      <c r="F1709" t="s">
        <v>45</v>
      </c>
      <c r="G1709">
        <v>209116.02</v>
      </c>
      <c r="H1709">
        <v>157490.76999999999</v>
      </c>
      <c r="I1709">
        <v>829</v>
      </c>
      <c r="J1709">
        <v>496136.77</v>
      </c>
      <c r="K1709" t="s">
        <v>25</v>
      </c>
      <c r="L1709">
        <v>28</v>
      </c>
      <c r="M1709" s="1">
        <v>44349</v>
      </c>
      <c r="N1709" t="s">
        <v>20</v>
      </c>
      <c r="O1709" t="str" cm="1">
        <f t="array" ref="O1709">_xlfn.IFS(L1709&lt;=15, "Low Engagement", L1709&lt;=35, "Active", L1709&lt;=60, "Highly Active", L1709&gt;60, "Power User")</f>
        <v>Active</v>
      </c>
      <c r="P1709" t="str" cm="1">
        <f t="array" ref="P1709">_xlfn.IFS(B1709&lt;=25,"Youth",B1709&lt;=35,"Young Adult",B1709&lt;=50,"Adult",B1709&lt;=70,"Senior")</f>
        <v>Adult</v>
      </c>
      <c r="Q1709" t="str" cm="1">
        <f t="array" ref="Q1709">_xlfn.IFS(G1709&lt;10000,"Low Value",G1709&lt;=50000,"Mid Value",G1709&lt;=150000,"High Value",G1709&gt;150000,"Premium")</f>
        <v>Premium</v>
      </c>
      <c r="R1709" t="str" cm="1">
        <f t="array" ref="R1709">_xlfn.IFS(I1709&lt;500,"High Risk",I1709&lt;650,"Medium Risk",I1709&lt;750,"Low Risk",I1709&gt;=750,"Very Low Risk")</f>
        <v>Very Low Risk</v>
      </c>
    </row>
    <row r="1710" spans="1:18">
      <c r="A1710" t="s">
        <v>1742</v>
      </c>
      <c r="B1710">
        <v>66</v>
      </c>
      <c r="C1710" t="s">
        <v>15</v>
      </c>
      <c r="D1710" t="s">
        <v>23</v>
      </c>
      <c r="E1710" t="s">
        <v>27</v>
      </c>
      <c r="F1710" t="s">
        <v>45</v>
      </c>
      <c r="G1710">
        <v>408719.8</v>
      </c>
      <c r="H1710">
        <v>186717.29</v>
      </c>
      <c r="I1710">
        <v>696</v>
      </c>
      <c r="J1710">
        <v>144516.29999999999</v>
      </c>
      <c r="K1710" t="s">
        <v>38</v>
      </c>
      <c r="L1710">
        <v>43</v>
      </c>
      <c r="M1710" s="1">
        <v>44884</v>
      </c>
      <c r="N1710" t="s">
        <v>20</v>
      </c>
      <c r="O1710" t="str" cm="1">
        <f t="array" ref="O1710">_xlfn.IFS(L1710&lt;=15, "Low Engagement", L1710&lt;=35, "Active", L1710&lt;=60, "Highly Active", L1710&gt;60, "Power User")</f>
        <v>Highly Active</v>
      </c>
      <c r="P1710" t="str" cm="1">
        <f t="array" ref="P1710">_xlfn.IFS(B1710&lt;=25,"Youth",B1710&lt;=35,"Young Adult",B1710&lt;=50,"Adult",B1710&lt;=70,"Senior")</f>
        <v>Senior</v>
      </c>
      <c r="Q1710" t="str" cm="1">
        <f t="array" ref="Q1710">_xlfn.IFS(G1710&lt;10000,"Low Value",G1710&lt;=50000,"Mid Value",G1710&lt;=150000,"High Value",G1710&gt;150000,"Premium")</f>
        <v>Premium</v>
      </c>
      <c r="R1710" t="str" cm="1">
        <f t="array" ref="R1710">_xlfn.IFS(I1710&lt;500,"High Risk",I1710&lt;650,"Medium Risk",I1710&lt;750,"Low Risk",I1710&gt;=750,"Very Low Risk")</f>
        <v>Low Risk</v>
      </c>
    </row>
    <row r="1711" spans="1:18">
      <c r="A1711" t="s">
        <v>1743</v>
      </c>
      <c r="B1711">
        <v>20</v>
      </c>
      <c r="C1711" t="s">
        <v>22</v>
      </c>
      <c r="D1711" t="s">
        <v>23</v>
      </c>
      <c r="E1711" t="s">
        <v>27</v>
      </c>
      <c r="F1711" t="s">
        <v>33</v>
      </c>
      <c r="G1711">
        <v>71999.03</v>
      </c>
      <c r="H1711">
        <v>111690.33</v>
      </c>
      <c r="I1711">
        <v>373</v>
      </c>
      <c r="J1711">
        <v>45693.97</v>
      </c>
      <c r="K1711" t="s">
        <v>19</v>
      </c>
      <c r="L1711">
        <v>13</v>
      </c>
      <c r="M1711" s="1">
        <v>43884</v>
      </c>
      <c r="N1711" t="s">
        <v>20</v>
      </c>
      <c r="O1711" t="str" cm="1">
        <f t="array" ref="O1711">_xlfn.IFS(L1711&lt;=15, "Low Engagement", L1711&lt;=35, "Active", L1711&lt;=60, "Highly Active", L1711&gt;60, "Power User")</f>
        <v>Low Engagement</v>
      </c>
      <c r="P1711" t="str" cm="1">
        <f t="array" ref="P1711">_xlfn.IFS(B1711&lt;=25,"Youth",B1711&lt;=35,"Young Adult",B1711&lt;=50,"Adult",B1711&lt;=70,"Senior")</f>
        <v>Youth</v>
      </c>
      <c r="Q1711" t="str" cm="1">
        <f t="array" ref="Q1711">_xlfn.IFS(G1711&lt;10000,"Low Value",G1711&lt;=50000,"Mid Value",G1711&lt;=150000,"High Value",G1711&gt;150000,"Premium")</f>
        <v>High Value</v>
      </c>
      <c r="R1711" t="str" cm="1">
        <f t="array" ref="R1711">_xlfn.IFS(I1711&lt;500,"High Risk",I1711&lt;650,"Medium Risk",I1711&lt;750,"Low Risk",I1711&gt;=750,"Very Low Risk")</f>
        <v>High Risk</v>
      </c>
    </row>
    <row r="1712" spans="1:18">
      <c r="A1712" t="s">
        <v>1744</v>
      </c>
      <c r="B1712">
        <v>62</v>
      </c>
      <c r="C1712" t="s">
        <v>22</v>
      </c>
      <c r="D1712" t="s">
        <v>23</v>
      </c>
      <c r="E1712" t="s">
        <v>17</v>
      </c>
      <c r="F1712" t="s">
        <v>33</v>
      </c>
      <c r="G1712">
        <v>54585.72</v>
      </c>
      <c r="H1712">
        <v>23914.62</v>
      </c>
      <c r="I1712">
        <v>715</v>
      </c>
      <c r="J1712">
        <v>153061.29</v>
      </c>
      <c r="K1712" t="s">
        <v>38</v>
      </c>
      <c r="L1712">
        <v>47</v>
      </c>
      <c r="M1712" s="1">
        <v>44370</v>
      </c>
      <c r="N1712" t="s">
        <v>20</v>
      </c>
      <c r="O1712" t="str" cm="1">
        <f t="array" ref="O1712">_xlfn.IFS(L1712&lt;=15, "Low Engagement", L1712&lt;=35, "Active", L1712&lt;=60, "Highly Active", L1712&gt;60, "Power User")</f>
        <v>Highly Active</v>
      </c>
      <c r="P1712" t="str" cm="1">
        <f t="array" ref="P1712">_xlfn.IFS(B1712&lt;=25,"Youth",B1712&lt;=35,"Young Adult",B1712&lt;=50,"Adult",B1712&lt;=70,"Senior")</f>
        <v>Senior</v>
      </c>
      <c r="Q1712" t="str" cm="1">
        <f t="array" ref="Q1712">_xlfn.IFS(G1712&lt;10000,"Low Value",G1712&lt;=50000,"Mid Value",G1712&lt;=150000,"High Value",G1712&gt;150000,"Premium")</f>
        <v>High Value</v>
      </c>
      <c r="R1712" t="str" cm="1">
        <f t="array" ref="R1712">_xlfn.IFS(I1712&lt;500,"High Risk",I1712&lt;650,"Medium Risk",I1712&lt;750,"Low Risk",I1712&gt;=750,"Very Low Risk")</f>
        <v>Low Risk</v>
      </c>
    </row>
    <row r="1713" spans="1:18">
      <c r="A1713" t="s">
        <v>1745</v>
      </c>
      <c r="B1713">
        <v>31</v>
      </c>
      <c r="C1713" t="s">
        <v>22</v>
      </c>
      <c r="D1713" t="s">
        <v>23</v>
      </c>
      <c r="E1713" t="s">
        <v>24</v>
      </c>
      <c r="F1713" t="s">
        <v>33</v>
      </c>
      <c r="G1713">
        <v>111252.12</v>
      </c>
      <c r="H1713">
        <v>8776.73</v>
      </c>
      <c r="I1713">
        <v>634</v>
      </c>
      <c r="J1713">
        <v>61039.99</v>
      </c>
      <c r="K1713" t="s">
        <v>19</v>
      </c>
      <c r="L1713">
        <v>49</v>
      </c>
      <c r="M1713" s="1">
        <v>44500</v>
      </c>
      <c r="N1713" t="s">
        <v>20</v>
      </c>
      <c r="O1713" t="str" cm="1">
        <f t="array" ref="O1713">_xlfn.IFS(L1713&lt;=15, "Low Engagement", L1713&lt;=35, "Active", L1713&lt;=60, "Highly Active", L1713&gt;60, "Power User")</f>
        <v>Highly Active</v>
      </c>
      <c r="P1713" t="str" cm="1">
        <f t="array" ref="P1713">_xlfn.IFS(B1713&lt;=25,"Youth",B1713&lt;=35,"Young Adult",B1713&lt;=50,"Adult",B1713&lt;=70,"Senior")</f>
        <v>Young Adult</v>
      </c>
      <c r="Q1713" t="str" cm="1">
        <f t="array" ref="Q1713">_xlfn.IFS(G1713&lt;10000,"Low Value",G1713&lt;=50000,"Mid Value",G1713&lt;=150000,"High Value",G1713&gt;150000,"Premium")</f>
        <v>High Value</v>
      </c>
      <c r="R1713" t="str" cm="1">
        <f t="array" ref="R1713">_xlfn.IFS(I1713&lt;500,"High Risk",I1713&lt;650,"Medium Risk",I1713&lt;750,"Low Risk",I1713&gt;=750,"Very Low Risk")</f>
        <v>Medium Risk</v>
      </c>
    </row>
    <row r="1714" spans="1:18">
      <c r="A1714" t="s">
        <v>1746</v>
      </c>
      <c r="B1714">
        <v>47</v>
      </c>
      <c r="C1714" t="s">
        <v>22</v>
      </c>
      <c r="D1714" t="s">
        <v>41</v>
      </c>
      <c r="E1714" t="s">
        <v>17</v>
      </c>
      <c r="F1714" t="s">
        <v>33</v>
      </c>
      <c r="G1714">
        <v>122224.79</v>
      </c>
      <c r="H1714">
        <v>249781.49</v>
      </c>
      <c r="I1714">
        <v>595</v>
      </c>
      <c r="J1714">
        <v>172297.32</v>
      </c>
      <c r="K1714" t="s">
        <v>19</v>
      </c>
      <c r="L1714">
        <v>22</v>
      </c>
      <c r="M1714" s="1">
        <v>43594</v>
      </c>
      <c r="N1714" t="s">
        <v>20</v>
      </c>
      <c r="O1714" t="str" cm="1">
        <f t="array" ref="O1714">_xlfn.IFS(L1714&lt;=15, "Low Engagement", L1714&lt;=35, "Active", L1714&lt;=60, "Highly Active", L1714&gt;60, "Power User")</f>
        <v>Active</v>
      </c>
      <c r="P1714" t="str" cm="1">
        <f t="array" ref="P1714">_xlfn.IFS(B1714&lt;=25,"Youth",B1714&lt;=35,"Young Adult",B1714&lt;=50,"Adult",B1714&lt;=70,"Senior")</f>
        <v>Adult</v>
      </c>
      <c r="Q1714" t="str" cm="1">
        <f t="array" ref="Q1714">_xlfn.IFS(G1714&lt;10000,"Low Value",G1714&lt;=50000,"Mid Value",G1714&lt;=150000,"High Value",G1714&gt;150000,"Premium")</f>
        <v>High Value</v>
      </c>
      <c r="R1714" t="str" cm="1">
        <f t="array" ref="R1714">_xlfn.IFS(I1714&lt;500,"High Risk",I1714&lt;650,"Medium Risk",I1714&lt;750,"Low Risk",I1714&gt;=750,"Very Low Risk")</f>
        <v>Medium Risk</v>
      </c>
    </row>
    <row r="1715" spans="1:18">
      <c r="A1715" t="s">
        <v>1747</v>
      </c>
      <c r="B1715">
        <v>67</v>
      </c>
      <c r="C1715" t="s">
        <v>22</v>
      </c>
      <c r="D1715" t="s">
        <v>23</v>
      </c>
      <c r="E1715" t="s">
        <v>27</v>
      </c>
      <c r="F1715" t="s">
        <v>18</v>
      </c>
      <c r="G1715">
        <v>79379.899999999994</v>
      </c>
      <c r="H1715">
        <v>162610.35999999999</v>
      </c>
      <c r="I1715">
        <v>383</v>
      </c>
      <c r="J1715">
        <v>40494.839999999997</v>
      </c>
      <c r="K1715" t="s">
        <v>19</v>
      </c>
      <c r="L1715">
        <v>54</v>
      </c>
      <c r="M1715" s="1">
        <v>44120</v>
      </c>
      <c r="N1715" t="s">
        <v>20</v>
      </c>
      <c r="O1715" t="str" cm="1">
        <f t="array" ref="O1715">_xlfn.IFS(L1715&lt;=15, "Low Engagement", L1715&lt;=35, "Active", L1715&lt;=60, "Highly Active", L1715&gt;60, "Power User")</f>
        <v>Highly Active</v>
      </c>
      <c r="P1715" t="str" cm="1">
        <f t="array" ref="P1715">_xlfn.IFS(B1715&lt;=25,"Youth",B1715&lt;=35,"Young Adult",B1715&lt;=50,"Adult",B1715&lt;=70,"Senior")</f>
        <v>Senior</v>
      </c>
      <c r="Q1715" t="str" cm="1">
        <f t="array" ref="Q1715">_xlfn.IFS(G1715&lt;10000,"Low Value",G1715&lt;=50000,"Mid Value",G1715&lt;=150000,"High Value",G1715&gt;150000,"Premium")</f>
        <v>High Value</v>
      </c>
      <c r="R1715" t="str" cm="1">
        <f t="array" ref="R1715">_xlfn.IFS(I1715&lt;500,"High Risk",I1715&lt;650,"Medium Risk",I1715&lt;750,"Low Risk",I1715&gt;=750,"Very Low Risk")</f>
        <v>High Risk</v>
      </c>
    </row>
    <row r="1716" spans="1:18">
      <c r="A1716" t="s">
        <v>1748</v>
      </c>
      <c r="B1716">
        <v>21</v>
      </c>
      <c r="C1716" t="s">
        <v>22</v>
      </c>
      <c r="D1716" t="s">
        <v>29</v>
      </c>
      <c r="E1716" t="s">
        <v>27</v>
      </c>
      <c r="F1716" t="s">
        <v>45</v>
      </c>
      <c r="G1716">
        <v>489953.49</v>
      </c>
      <c r="H1716">
        <v>117276.31</v>
      </c>
      <c r="I1716">
        <v>314</v>
      </c>
      <c r="J1716">
        <v>14244.54</v>
      </c>
      <c r="K1716" t="s">
        <v>25</v>
      </c>
      <c r="L1716">
        <v>18</v>
      </c>
      <c r="M1716" s="1">
        <v>44970</v>
      </c>
      <c r="N1716" t="s">
        <v>20</v>
      </c>
      <c r="O1716" t="str" cm="1">
        <f t="array" ref="O1716">_xlfn.IFS(L1716&lt;=15, "Low Engagement", L1716&lt;=35, "Active", L1716&lt;=60, "Highly Active", L1716&gt;60, "Power User")</f>
        <v>Active</v>
      </c>
      <c r="P1716" t="str" cm="1">
        <f t="array" ref="P1716">_xlfn.IFS(B1716&lt;=25,"Youth",B1716&lt;=35,"Young Adult",B1716&lt;=50,"Adult",B1716&lt;=70,"Senior")</f>
        <v>Youth</v>
      </c>
      <c r="Q1716" t="str" cm="1">
        <f t="array" ref="Q1716">_xlfn.IFS(G1716&lt;10000,"Low Value",G1716&lt;=50000,"Mid Value",G1716&lt;=150000,"High Value",G1716&gt;150000,"Premium")</f>
        <v>Premium</v>
      </c>
      <c r="R1716" t="str" cm="1">
        <f t="array" ref="R1716">_xlfn.IFS(I1716&lt;500,"High Risk",I1716&lt;650,"Medium Risk",I1716&lt;750,"Low Risk",I1716&gt;=750,"Very Low Risk")</f>
        <v>High Risk</v>
      </c>
    </row>
    <row r="1717" spans="1:18">
      <c r="A1717" t="s">
        <v>1749</v>
      </c>
      <c r="B1717">
        <v>35</v>
      </c>
      <c r="C1717" t="s">
        <v>22</v>
      </c>
      <c r="D1717" t="s">
        <v>23</v>
      </c>
      <c r="E1717" t="s">
        <v>24</v>
      </c>
      <c r="F1717" t="s">
        <v>31</v>
      </c>
      <c r="G1717">
        <v>158400.06</v>
      </c>
      <c r="H1717">
        <v>4995.38</v>
      </c>
      <c r="I1717">
        <v>433</v>
      </c>
      <c r="J1717">
        <v>11825.73</v>
      </c>
      <c r="K1717" t="s">
        <v>19</v>
      </c>
      <c r="L1717">
        <v>27</v>
      </c>
      <c r="M1717" s="1">
        <v>44295</v>
      </c>
      <c r="N1717" t="s">
        <v>20</v>
      </c>
      <c r="O1717" t="str" cm="1">
        <f t="array" ref="O1717">_xlfn.IFS(L1717&lt;=15, "Low Engagement", L1717&lt;=35, "Active", L1717&lt;=60, "Highly Active", L1717&gt;60, "Power User")</f>
        <v>Active</v>
      </c>
      <c r="P1717" t="str" cm="1">
        <f t="array" ref="P1717">_xlfn.IFS(B1717&lt;=25,"Youth",B1717&lt;=35,"Young Adult",B1717&lt;=50,"Adult",B1717&lt;=70,"Senior")</f>
        <v>Young Adult</v>
      </c>
      <c r="Q1717" t="str" cm="1">
        <f t="array" ref="Q1717">_xlfn.IFS(G1717&lt;10000,"Low Value",G1717&lt;=50000,"Mid Value",G1717&lt;=150000,"High Value",G1717&gt;150000,"Premium")</f>
        <v>Premium</v>
      </c>
      <c r="R1717" t="str" cm="1">
        <f t="array" ref="R1717">_xlfn.IFS(I1717&lt;500,"High Risk",I1717&lt;650,"Medium Risk",I1717&lt;750,"Low Risk",I1717&gt;=750,"Very Low Risk")</f>
        <v>High Risk</v>
      </c>
    </row>
    <row r="1718" spans="1:18">
      <c r="A1718" t="s">
        <v>1750</v>
      </c>
      <c r="B1718">
        <v>54</v>
      </c>
      <c r="C1718" t="s">
        <v>22</v>
      </c>
      <c r="D1718" t="s">
        <v>37</v>
      </c>
      <c r="E1718" t="s">
        <v>27</v>
      </c>
      <c r="F1718" t="s">
        <v>18</v>
      </c>
      <c r="G1718">
        <v>77223.41</v>
      </c>
      <c r="H1718">
        <v>109065.07</v>
      </c>
      <c r="I1718">
        <v>777</v>
      </c>
      <c r="J1718">
        <v>463984.94</v>
      </c>
      <c r="K1718" t="s">
        <v>25</v>
      </c>
      <c r="L1718">
        <v>8</v>
      </c>
      <c r="M1718" s="1">
        <v>43394</v>
      </c>
      <c r="N1718" t="s">
        <v>20</v>
      </c>
      <c r="O1718" t="str" cm="1">
        <f t="array" ref="O1718">_xlfn.IFS(L1718&lt;=15, "Low Engagement", L1718&lt;=35, "Active", L1718&lt;=60, "Highly Active", L1718&gt;60, "Power User")</f>
        <v>Low Engagement</v>
      </c>
      <c r="P1718" t="str" cm="1">
        <f t="array" ref="P1718">_xlfn.IFS(B1718&lt;=25,"Youth",B1718&lt;=35,"Young Adult",B1718&lt;=50,"Adult",B1718&lt;=70,"Senior")</f>
        <v>Senior</v>
      </c>
      <c r="Q1718" t="str" cm="1">
        <f t="array" ref="Q1718">_xlfn.IFS(G1718&lt;10000,"Low Value",G1718&lt;=50000,"Mid Value",G1718&lt;=150000,"High Value",G1718&gt;150000,"Premium")</f>
        <v>High Value</v>
      </c>
      <c r="R1718" t="str" cm="1">
        <f t="array" ref="R1718">_xlfn.IFS(I1718&lt;500,"High Risk",I1718&lt;650,"Medium Risk",I1718&lt;750,"Low Risk",I1718&gt;=750,"Very Low Risk")</f>
        <v>Very Low Risk</v>
      </c>
    </row>
    <row r="1719" spans="1:18">
      <c r="A1719" t="s">
        <v>1751</v>
      </c>
      <c r="B1719">
        <v>42</v>
      </c>
      <c r="C1719" t="s">
        <v>22</v>
      </c>
      <c r="D1719" t="s">
        <v>16</v>
      </c>
      <c r="E1719" t="s">
        <v>17</v>
      </c>
      <c r="F1719" t="s">
        <v>33</v>
      </c>
      <c r="G1719">
        <v>130047.94</v>
      </c>
      <c r="H1719">
        <v>177836.62</v>
      </c>
      <c r="I1719">
        <v>618</v>
      </c>
      <c r="J1719">
        <v>64586.96</v>
      </c>
      <c r="K1719" t="s">
        <v>25</v>
      </c>
      <c r="L1719">
        <v>6</v>
      </c>
      <c r="M1719" s="1">
        <v>43576</v>
      </c>
      <c r="N1719" t="s">
        <v>20</v>
      </c>
      <c r="O1719" t="str" cm="1">
        <f t="array" ref="O1719">_xlfn.IFS(L1719&lt;=15, "Low Engagement", L1719&lt;=35, "Active", L1719&lt;=60, "Highly Active", L1719&gt;60, "Power User")</f>
        <v>Low Engagement</v>
      </c>
      <c r="P1719" t="str" cm="1">
        <f t="array" ref="P1719">_xlfn.IFS(B1719&lt;=25,"Youth",B1719&lt;=35,"Young Adult",B1719&lt;=50,"Adult",B1719&lt;=70,"Senior")</f>
        <v>Adult</v>
      </c>
      <c r="Q1719" t="str" cm="1">
        <f t="array" ref="Q1719">_xlfn.IFS(G1719&lt;10000,"Low Value",G1719&lt;=50000,"Mid Value",G1719&lt;=150000,"High Value",G1719&gt;150000,"Premium")</f>
        <v>High Value</v>
      </c>
      <c r="R1719" t="str" cm="1">
        <f t="array" ref="R1719">_xlfn.IFS(I1719&lt;500,"High Risk",I1719&lt;650,"Medium Risk",I1719&lt;750,"Low Risk",I1719&gt;=750,"Very Low Risk")</f>
        <v>Medium Risk</v>
      </c>
    </row>
    <row r="1720" spans="1:18">
      <c r="A1720" t="s">
        <v>1752</v>
      </c>
      <c r="B1720">
        <v>65</v>
      </c>
      <c r="C1720" t="s">
        <v>22</v>
      </c>
      <c r="D1720" t="s">
        <v>41</v>
      </c>
      <c r="E1720" t="s">
        <v>27</v>
      </c>
      <c r="F1720" t="s">
        <v>33</v>
      </c>
      <c r="G1720">
        <v>10025.93</v>
      </c>
      <c r="H1720">
        <v>199978.14</v>
      </c>
      <c r="I1720">
        <v>691</v>
      </c>
      <c r="J1720">
        <v>123448.62</v>
      </c>
      <c r="K1720" t="s">
        <v>25</v>
      </c>
      <c r="L1720">
        <v>11</v>
      </c>
      <c r="M1720" s="1">
        <v>44045</v>
      </c>
      <c r="N1720" t="s">
        <v>20</v>
      </c>
      <c r="O1720" t="str" cm="1">
        <f t="array" ref="O1720">_xlfn.IFS(L1720&lt;=15, "Low Engagement", L1720&lt;=35, "Active", L1720&lt;=60, "Highly Active", L1720&gt;60, "Power User")</f>
        <v>Low Engagement</v>
      </c>
      <c r="P1720" t="str" cm="1">
        <f t="array" ref="P1720">_xlfn.IFS(B1720&lt;=25,"Youth",B1720&lt;=35,"Young Adult",B1720&lt;=50,"Adult",B1720&lt;=70,"Senior")</f>
        <v>Senior</v>
      </c>
      <c r="Q1720" t="str" cm="1">
        <f t="array" ref="Q1720">_xlfn.IFS(G1720&lt;10000,"Low Value",G1720&lt;=50000,"Mid Value",G1720&lt;=150000,"High Value",G1720&gt;150000,"Premium")</f>
        <v>Mid Value</v>
      </c>
      <c r="R1720" t="str" cm="1">
        <f t="array" ref="R1720">_xlfn.IFS(I1720&lt;500,"High Risk",I1720&lt;650,"Medium Risk",I1720&lt;750,"Low Risk",I1720&gt;=750,"Very Low Risk")</f>
        <v>Low Risk</v>
      </c>
    </row>
    <row r="1721" spans="1:18">
      <c r="A1721" t="s">
        <v>1753</v>
      </c>
      <c r="B1721">
        <v>18</v>
      </c>
      <c r="C1721" t="s">
        <v>15</v>
      </c>
      <c r="D1721" t="s">
        <v>37</v>
      </c>
      <c r="E1721" t="s">
        <v>27</v>
      </c>
      <c r="F1721" t="s">
        <v>18</v>
      </c>
      <c r="G1721">
        <v>36880.71</v>
      </c>
      <c r="H1721">
        <v>139510.28</v>
      </c>
      <c r="I1721">
        <v>778</v>
      </c>
      <c r="J1721">
        <v>349595.89</v>
      </c>
      <c r="K1721" t="s">
        <v>38</v>
      </c>
      <c r="L1721">
        <v>29</v>
      </c>
      <c r="M1721" s="1">
        <v>44407</v>
      </c>
      <c r="N1721" t="s">
        <v>35</v>
      </c>
      <c r="O1721" t="str" cm="1">
        <f t="array" ref="O1721">_xlfn.IFS(L1721&lt;=15, "Low Engagement", L1721&lt;=35, "Active", L1721&lt;=60, "Highly Active", L1721&gt;60, "Power User")</f>
        <v>Active</v>
      </c>
      <c r="P1721" t="str" cm="1">
        <f t="array" ref="P1721">_xlfn.IFS(B1721&lt;=25,"Youth",B1721&lt;=35,"Young Adult",B1721&lt;=50,"Adult",B1721&lt;=70,"Senior")</f>
        <v>Youth</v>
      </c>
      <c r="Q1721" t="str" cm="1">
        <f t="array" ref="Q1721">_xlfn.IFS(G1721&lt;10000,"Low Value",G1721&lt;=50000,"Mid Value",G1721&lt;=150000,"High Value",G1721&gt;150000,"Premium")</f>
        <v>Mid Value</v>
      </c>
      <c r="R1721" t="str" cm="1">
        <f t="array" ref="R1721">_xlfn.IFS(I1721&lt;500,"High Risk",I1721&lt;650,"Medium Risk",I1721&lt;750,"Low Risk",I1721&gt;=750,"Very Low Risk")</f>
        <v>Very Low Risk</v>
      </c>
    </row>
    <row r="1722" spans="1:18">
      <c r="A1722" t="s">
        <v>1754</v>
      </c>
      <c r="B1722">
        <v>63</v>
      </c>
      <c r="C1722" t="s">
        <v>22</v>
      </c>
      <c r="D1722" t="s">
        <v>23</v>
      </c>
      <c r="E1722" t="s">
        <v>17</v>
      </c>
      <c r="F1722" t="s">
        <v>18</v>
      </c>
      <c r="G1722">
        <v>74022.710000000006</v>
      </c>
      <c r="H1722">
        <v>214394.18</v>
      </c>
      <c r="I1722">
        <v>667</v>
      </c>
      <c r="J1722">
        <v>189452.11</v>
      </c>
      <c r="K1722" t="s">
        <v>25</v>
      </c>
      <c r="L1722">
        <v>58</v>
      </c>
      <c r="M1722" s="1">
        <v>43621</v>
      </c>
      <c r="N1722" t="s">
        <v>20</v>
      </c>
      <c r="O1722" t="str" cm="1">
        <f t="array" ref="O1722">_xlfn.IFS(L1722&lt;=15, "Low Engagement", L1722&lt;=35, "Active", L1722&lt;=60, "Highly Active", L1722&gt;60, "Power User")</f>
        <v>Highly Active</v>
      </c>
      <c r="P1722" t="str" cm="1">
        <f t="array" ref="P1722">_xlfn.IFS(B1722&lt;=25,"Youth",B1722&lt;=35,"Young Adult",B1722&lt;=50,"Adult",B1722&lt;=70,"Senior")</f>
        <v>Senior</v>
      </c>
      <c r="Q1722" t="str" cm="1">
        <f t="array" ref="Q1722">_xlfn.IFS(G1722&lt;10000,"Low Value",G1722&lt;=50000,"Mid Value",G1722&lt;=150000,"High Value",G1722&gt;150000,"Premium")</f>
        <v>High Value</v>
      </c>
      <c r="R1722" t="str" cm="1">
        <f t="array" ref="R1722">_xlfn.IFS(I1722&lt;500,"High Risk",I1722&lt;650,"Medium Risk",I1722&lt;750,"Low Risk",I1722&gt;=750,"Very Low Risk")</f>
        <v>Low Risk</v>
      </c>
    </row>
    <row r="1723" spans="1:18">
      <c r="A1723" t="s">
        <v>1755</v>
      </c>
      <c r="B1723">
        <v>32</v>
      </c>
      <c r="C1723" t="s">
        <v>15</v>
      </c>
      <c r="D1723" t="s">
        <v>23</v>
      </c>
      <c r="E1723" t="s">
        <v>17</v>
      </c>
      <c r="F1723" t="s">
        <v>45</v>
      </c>
      <c r="G1723">
        <v>319873.55</v>
      </c>
      <c r="H1723">
        <v>157607.16</v>
      </c>
      <c r="I1723">
        <v>666</v>
      </c>
      <c r="J1723">
        <v>153298.21</v>
      </c>
      <c r="K1723" t="s">
        <v>38</v>
      </c>
      <c r="L1723">
        <v>41</v>
      </c>
      <c r="M1723" s="1">
        <v>44042</v>
      </c>
      <c r="N1723" t="s">
        <v>20</v>
      </c>
      <c r="O1723" t="str" cm="1">
        <f t="array" ref="O1723">_xlfn.IFS(L1723&lt;=15, "Low Engagement", L1723&lt;=35, "Active", L1723&lt;=60, "Highly Active", L1723&gt;60, "Power User")</f>
        <v>Highly Active</v>
      </c>
      <c r="P1723" t="str" cm="1">
        <f t="array" ref="P1723">_xlfn.IFS(B1723&lt;=25,"Youth",B1723&lt;=35,"Young Adult",B1723&lt;=50,"Adult",B1723&lt;=70,"Senior")</f>
        <v>Young Adult</v>
      </c>
      <c r="Q1723" t="str" cm="1">
        <f t="array" ref="Q1723">_xlfn.IFS(G1723&lt;10000,"Low Value",G1723&lt;=50000,"Mid Value",G1723&lt;=150000,"High Value",G1723&gt;150000,"Premium")</f>
        <v>Premium</v>
      </c>
      <c r="R1723" t="str" cm="1">
        <f t="array" ref="R1723">_xlfn.IFS(I1723&lt;500,"High Risk",I1723&lt;650,"Medium Risk",I1723&lt;750,"Low Risk",I1723&gt;=750,"Very Low Risk")</f>
        <v>Low Risk</v>
      </c>
    </row>
    <row r="1724" spans="1:18">
      <c r="A1724" t="s">
        <v>1756</v>
      </c>
      <c r="B1724">
        <v>26</v>
      </c>
      <c r="C1724" t="s">
        <v>15</v>
      </c>
      <c r="D1724" t="s">
        <v>16</v>
      </c>
      <c r="E1724" t="s">
        <v>27</v>
      </c>
      <c r="F1724" t="s">
        <v>31</v>
      </c>
      <c r="G1724">
        <v>39626.54</v>
      </c>
      <c r="H1724">
        <v>90263.22</v>
      </c>
      <c r="I1724">
        <v>587</v>
      </c>
      <c r="J1724">
        <v>42030.58</v>
      </c>
      <c r="K1724" t="s">
        <v>38</v>
      </c>
      <c r="L1724">
        <v>58</v>
      </c>
      <c r="M1724" s="1">
        <v>43623</v>
      </c>
      <c r="N1724" t="s">
        <v>20</v>
      </c>
      <c r="O1724" t="str" cm="1">
        <f t="array" ref="O1724">_xlfn.IFS(L1724&lt;=15, "Low Engagement", L1724&lt;=35, "Active", L1724&lt;=60, "Highly Active", L1724&gt;60, "Power User")</f>
        <v>Highly Active</v>
      </c>
      <c r="P1724" t="str" cm="1">
        <f t="array" ref="P1724">_xlfn.IFS(B1724&lt;=25,"Youth",B1724&lt;=35,"Young Adult",B1724&lt;=50,"Adult",B1724&lt;=70,"Senior")</f>
        <v>Young Adult</v>
      </c>
      <c r="Q1724" t="str" cm="1">
        <f t="array" ref="Q1724">_xlfn.IFS(G1724&lt;10000,"Low Value",G1724&lt;=50000,"Mid Value",G1724&lt;=150000,"High Value",G1724&gt;150000,"Premium")</f>
        <v>Mid Value</v>
      </c>
      <c r="R1724" t="str" cm="1">
        <f t="array" ref="R1724">_xlfn.IFS(I1724&lt;500,"High Risk",I1724&lt;650,"Medium Risk",I1724&lt;750,"Low Risk",I1724&gt;=750,"Very Low Risk")</f>
        <v>Medium Risk</v>
      </c>
    </row>
    <row r="1725" spans="1:18">
      <c r="A1725" t="s">
        <v>1757</v>
      </c>
      <c r="B1725">
        <v>32</v>
      </c>
      <c r="C1725" t="s">
        <v>15</v>
      </c>
      <c r="D1725" t="s">
        <v>23</v>
      </c>
      <c r="E1725" t="s">
        <v>27</v>
      </c>
      <c r="F1725" t="s">
        <v>33</v>
      </c>
      <c r="G1725">
        <v>52522.63</v>
      </c>
      <c r="H1725">
        <v>168202.01</v>
      </c>
      <c r="I1725">
        <v>677</v>
      </c>
      <c r="J1725">
        <v>155667.76999999999</v>
      </c>
      <c r="K1725" t="s">
        <v>19</v>
      </c>
      <c r="L1725">
        <v>5</v>
      </c>
      <c r="M1725" s="1">
        <v>44466</v>
      </c>
      <c r="N1725" t="s">
        <v>20</v>
      </c>
      <c r="O1725" t="str" cm="1">
        <f t="array" ref="O1725">_xlfn.IFS(L1725&lt;=15, "Low Engagement", L1725&lt;=35, "Active", L1725&lt;=60, "Highly Active", L1725&gt;60, "Power User")</f>
        <v>Low Engagement</v>
      </c>
      <c r="P1725" t="str" cm="1">
        <f t="array" ref="P1725">_xlfn.IFS(B1725&lt;=25,"Youth",B1725&lt;=35,"Young Adult",B1725&lt;=50,"Adult",B1725&lt;=70,"Senior")</f>
        <v>Young Adult</v>
      </c>
      <c r="Q1725" t="str" cm="1">
        <f t="array" ref="Q1725">_xlfn.IFS(G1725&lt;10000,"Low Value",G1725&lt;=50000,"Mid Value",G1725&lt;=150000,"High Value",G1725&gt;150000,"Premium")</f>
        <v>High Value</v>
      </c>
      <c r="R1725" t="str" cm="1">
        <f t="array" ref="R1725">_xlfn.IFS(I1725&lt;500,"High Risk",I1725&lt;650,"Medium Risk",I1725&lt;750,"Low Risk",I1725&gt;=750,"Very Low Risk")</f>
        <v>Low Risk</v>
      </c>
    </row>
    <row r="1726" spans="1:18">
      <c r="A1726" t="s">
        <v>1758</v>
      </c>
      <c r="B1726">
        <v>66</v>
      </c>
      <c r="C1726" t="s">
        <v>15</v>
      </c>
      <c r="D1726" t="s">
        <v>29</v>
      </c>
      <c r="E1726" t="s">
        <v>24</v>
      </c>
      <c r="F1726" t="s">
        <v>18</v>
      </c>
      <c r="G1726">
        <v>34342.47</v>
      </c>
      <c r="H1726">
        <v>9898.65</v>
      </c>
      <c r="I1726">
        <v>762</v>
      </c>
      <c r="J1726">
        <v>242298.42</v>
      </c>
      <c r="K1726" t="s">
        <v>25</v>
      </c>
      <c r="L1726">
        <v>7</v>
      </c>
      <c r="M1726" s="1">
        <v>43120</v>
      </c>
      <c r="N1726" t="s">
        <v>20</v>
      </c>
      <c r="O1726" t="str" cm="1">
        <f t="array" ref="O1726">_xlfn.IFS(L1726&lt;=15, "Low Engagement", L1726&lt;=35, "Active", L1726&lt;=60, "Highly Active", L1726&gt;60, "Power User")</f>
        <v>Low Engagement</v>
      </c>
      <c r="P1726" t="str" cm="1">
        <f t="array" ref="P1726">_xlfn.IFS(B1726&lt;=25,"Youth",B1726&lt;=35,"Young Adult",B1726&lt;=50,"Adult",B1726&lt;=70,"Senior")</f>
        <v>Senior</v>
      </c>
      <c r="Q1726" t="str" cm="1">
        <f t="array" ref="Q1726">_xlfn.IFS(G1726&lt;10000,"Low Value",G1726&lt;=50000,"Mid Value",G1726&lt;=150000,"High Value",G1726&gt;150000,"Premium")</f>
        <v>Mid Value</v>
      </c>
      <c r="R1726" t="str" cm="1">
        <f t="array" ref="R1726">_xlfn.IFS(I1726&lt;500,"High Risk",I1726&lt;650,"Medium Risk",I1726&lt;750,"Low Risk",I1726&gt;=750,"Very Low Risk")</f>
        <v>Very Low Risk</v>
      </c>
    </row>
    <row r="1727" spans="1:18">
      <c r="A1727" t="s">
        <v>1759</v>
      </c>
      <c r="B1727">
        <v>41</v>
      </c>
      <c r="C1727" t="s">
        <v>22</v>
      </c>
      <c r="D1727" t="s">
        <v>23</v>
      </c>
      <c r="E1727" t="s">
        <v>27</v>
      </c>
      <c r="F1727" t="s">
        <v>18</v>
      </c>
      <c r="G1727">
        <v>57214.98</v>
      </c>
      <c r="H1727">
        <v>199097.32</v>
      </c>
      <c r="I1727">
        <v>312</v>
      </c>
      <c r="J1727">
        <v>26168.34</v>
      </c>
      <c r="K1727" t="s">
        <v>25</v>
      </c>
      <c r="L1727">
        <v>22</v>
      </c>
      <c r="M1727" s="1">
        <v>44941</v>
      </c>
      <c r="N1727" t="s">
        <v>35</v>
      </c>
      <c r="O1727" t="str" cm="1">
        <f t="array" ref="O1727">_xlfn.IFS(L1727&lt;=15, "Low Engagement", L1727&lt;=35, "Active", L1727&lt;=60, "Highly Active", L1727&gt;60, "Power User")</f>
        <v>Active</v>
      </c>
      <c r="P1727" t="str" cm="1">
        <f t="array" ref="P1727">_xlfn.IFS(B1727&lt;=25,"Youth",B1727&lt;=35,"Young Adult",B1727&lt;=50,"Adult",B1727&lt;=70,"Senior")</f>
        <v>Adult</v>
      </c>
      <c r="Q1727" t="str" cm="1">
        <f t="array" ref="Q1727">_xlfn.IFS(G1727&lt;10000,"Low Value",G1727&lt;=50000,"Mid Value",G1727&lt;=150000,"High Value",G1727&gt;150000,"Premium")</f>
        <v>High Value</v>
      </c>
      <c r="R1727" t="str" cm="1">
        <f t="array" ref="R1727">_xlfn.IFS(I1727&lt;500,"High Risk",I1727&lt;650,"Medium Risk",I1727&lt;750,"Low Risk",I1727&gt;=750,"Very Low Risk")</f>
        <v>High Risk</v>
      </c>
    </row>
    <row r="1728" spans="1:18">
      <c r="A1728" t="s">
        <v>1760</v>
      </c>
      <c r="B1728">
        <v>21</v>
      </c>
      <c r="C1728" t="s">
        <v>15</v>
      </c>
      <c r="D1728" t="s">
        <v>23</v>
      </c>
      <c r="E1728" t="s">
        <v>17</v>
      </c>
      <c r="F1728" t="s">
        <v>18</v>
      </c>
      <c r="G1728">
        <v>83328.23</v>
      </c>
      <c r="H1728">
        <v>147993.76</v>
      </c>
      <c r="I1728">
        <v>835</v>
      </c>
      <c r="J1728">
        <v>382669.32</v>
      </c>
      <c r="K1728" t="s">
        <v>25</v>
      </c>
      <c r="L1728">
        <v>59</v>
      </c>
      <c r="M1728" s="1">
        <v>44748</v>
      </c>
      <c r="N1728" t="s">
        <v>20</v>
      </c>
      <c r="O1728" t="str" cm="1">
        <f t="array" ref="O1728">_xlfn.IFS(L1728&lt;=15, "Low Engagement", L1728&lt;=35, "Active", L1728&lt;=60, "Highly Active", L1728&gt;60, "Power User")</f>
        <v>Highly Active</v>
      </c>
      <c r="P1728" t="str" cm="1">
        <f t="array" ref="P1728">_xlfn.IFS(B1728&lt;=25,"Youth",B1728&lt;=35,"Young Adult",B1728&lt;=50,"Adult",B1728&lt;=70,"Senior")</f>
        <v>Youth</v>
      </c>
      <c r="Q1728" t="str" cm="1">
        <f t="array" ref="Q1728">_xlfn.IFS(G1728&lt;10000,"Low Value",G1728&lt;=50000,"Mid Value",G1728&lt;=150000,"High Value",G1728&gt;150000,"Premium")</f>
        <v>High Value</v>
      </c>
      <c r="R1728" t="str" cm="1">
        <f t="array" ref="R1728">_xlfn.IFS(I1728&lt;500,"High Risk",I1728&lt;650,"Medium Risk",I1728&lt;750,"Low Risk",I1728&gt;=750,"Very Low Risk")</f>
        <v>Very Low Risk</v>
      </c>
    </row>
    <row r="1729" spans="1:18">
      <c r="A1729" t="s">
        <v>1761</v>
      </c>
      <c r="B1729">
        <v>29</v>
      </c>
      <c r="C1729" t="s">
        <v>22</v>
      </c>
      <c r="D1729" t="s">
        <v>29</v>
      </c>
      <c r="E1729" t="s">
        <v>47</v>
      </c>
      <c r="F1729" t="s">
        <v>18</v>
      </c>
      <c r="G1729">
        <v>93316.69</v>
      </c>
      <c r="H1729">
        <v>6700.01</v>
      </c>
      <c r="I1729">
        <v>467</v>
      </c>
      <c r="J1729">
        <v>14127.84</v>
      </c>
      <c r="K1729" t="s">
        <v>19</v>
      </c>
      <c r="L1729">
        <v>47</v>
      </c>
      <c r="M1729" s="1">
        <v>44053</v>
      </c>
      <c r="N1729" t="s">
        <v>20</v>
      </c>
      <c r="O1729" t="str" cm="1">
        <f t="array" ref="O1729">_xlfn.IFS(L1729&lt;=15, "Low Engagement", L1729&lt;=35, "Active", L1729&lt;=60, "Highly Active", L1729&gt;60, "Power User")</f>
        <v>Highly Active</v>
      </c>
      <c r="P1729" t="str" cm="1">
        <f t="array" ref="P1729">_xlfn.IFS(B1729&lt;=25,"Youth",B1729&lt;=35,"Young Adult",B1729&lt;=50,"Adult",B1729&lt;=70,"Senior")</f>
        <v>Young Adult</v>
      </c>
      <c r="Q1729" t="str" cm="1">
        <f t="array" ref="Q1729">_xlfn.IFS(G1729&lt;10000,"Low Value",G1729&lt;=50000,"Mid Value",G1729&lt;=150000,"High Value",G1729&gt;150000,"Premium")</f>
        <v>High Value</v>
      </c>
      <c r="R1729" t="str" cm="1">
        <f t="array" ref="R1729">_xlfn.IFS(I1729&lt;500,"High Risk",I1729&lt;650,"Medium Risk",I1729&lt;750,"Low Risk",I1729&gt;=750,"Very Low Risk")</f>
        <v>High Risk</v>
      </c>
    </row>
    <row r="1730" spans="1:18">
      <c r="A1730" t="s">
        <v>1762</v>
      </c>
      <c r="B1730">
        <v>54</v>
      </c>
      <c r="C1730" t="s">
        <v>22</v>
      </c>
      <c r="D1730" t="s">
        <v>29</v>
      </c>
      <c r="E1730" t="s">
        <v>27</v>
      </c>
      <c r="F1730" t="s">
        <v>18</v>
      </c>
      <c r="G1730">
        <v>75259.149999999994</v>
      </c>
      <c r="H1730">
        <v>146038.28</v>
      </c>
      <c r="I1730">
        <v>569</v>
      </c>
      <c r="J1730">
        <v>104007.6</v>
      </c>
      <c r="K1730" t="s">
        <v>38</v>
      </c>
      <c r="L1730">
        <v>53</v>
      </c>
      <c r="M1730" s="1">
        <v>44946</v>
      </c>
      <c r="N1730" t="s">
        <v>20</v>
      </c>
      <c r="O1730" t="str" cm="1">
        <f t="array" ref="O1730">_xlfn.IFS(L1730&lt;=15, "Low Engagement", L1730&lt;=35, "Active", L1730&lt;=60, "Highly Active", L1730&gt;60, "Power User")</f>
        <v>Highly Active</v>
      </c>
      <c r="P1730" t="str" cm="1">
        <f t="array" ref="P1730">_xlfn.IFS(B1730&lt;=25,"Youth",B1730&lt;=35,"Young Adult",B1730&lt;=50,"Adult",B1730&lt;=70,"Senior")</f>
        <v>Senior</v>
      </c>
      <c r="Q1730" t="str" cm="1">
        <f t="array" ref="Q1730">_xlfn.IFS(G1730&lt;10000,"Low Value",G1730&lt;=50000,"Mid Value",G1730&lt;=150000,"High Value",G1730&gt;150000,"Premium")</f>
        <v>High Value</v>
      </c>
      <c r="R1730" t="str" cm="1">
        <f t="array" ref="R1730">_xlfn.IFS(I1730&lt;500,"High Risk",I1730&lt;650,"Medium Risk",I1730&lt;750,"Low Risk",I1730&gt;=750,"Very Low Risk")</f>
        <v>Medium Risk</v>
      </c>
    </row>
    <row r="1731" spans="1:18">
      <c r="A1731" t="s">
        <v>1763</v>
      </c>
      <c r="B1731">
        <v>54</v>
      </c>
      <c r="C1731" t="s">
        <v>15</v>
      </c>
      <c r="D1731" t="s">
        <v>37</v>
      </c>
      <c r="E1731" t="s">
        <v>47</v>
      </c>
      <c r="F1731" t="s">
        <v>33</v>
      </c>
      <c r="G1731">
        <v>128013.05</v>
      </c>
      <c r="H1731">
        <v>6166.04</v>
      </c>
      <c r="I1731">
        <v>369</v>
      </c>
      <c r="J1731">
        <v>46797.54</v>
      </c>
      <c r="K1731" t="s">
        <v>19</v>
      </c>
      <c r="L1731">
        <v>54</v>
      </c>
      <c r="M1731" s="1">
        <v>43690</v>
      </c>
      <c r="N1731" t="s">
        <v>35</v>
      </c>
      <c r="O1731" t="str" cm="1">
        <f t="array" ref="O1731">_xlfn.IFS(L1731&lt;=15, "Low Engagement", L1731&lt;=35, "Active", L1731&lt;=60, "Highly Active", L1731&gt;60, "Power User")</f>
        <v>Highly Active</v>
      </c>
      <c r="P1731" t="str" cm="1">
        <f t="array" ref="P1731">_xlfn.IFS(B1731&lt;=25,"Youth",B1731&lt;=35,"Young Adult",B1731&lt;=50,"Adult",B1731&lt;=70,"Senior")</f>
        <v>Senior</v>
      </c>
      <c r="Q1731" t="str" cm="1">
        <f t="array" ref="Q1731">_xlfn.IFS(G1731&lt;10000,"Low Value",G1731&lt;=50000,"Mid Value",G1731&lt;=150000,"High Value",G1731&gt;150000,"Premium")</f>
        <v>High Value</v>
      </c>
      <c r="R1731" t="str" cm="1">
        <f t="array" ref="R1731">_xlfn.IFS(I1731&lt;500,"High Risk",I1731&lt;650,"Medium Risk",I1731&lt;750,"Low Risk",I1731&gt;=750,"Very Low Risk")</f>
        <v>High Risk</v>
      </c>
    </row>
    <row r="1732" spans="1:18">
      <c r="A1732" t="s">
        <v>1764</v>
      </c>
      <c r="B1732">
        <v>60</v>
      </c>
      <c r="C1732" t="s">
        <v>22</v>
      </c>
      <c r="D1732" t="s">
        <v>23</v>
      </c>
      <c r="E1732" t="s">
        <v>27</v>
      </c>
      <c r="F1732" t="s">
        <v>31</v>
      </c>
      <c r="G1732">
        <v>96668.71</v>
      </c>
      <c r="H1732">
        <v>72585.27</v>
      </c>
      <c r="I1732">
        <v>617</v>
      </c>
      <c r="J1732">
        <v>33028.620000000003</v>
      </c>
      <c r="K1732" t="s">
        <v>38</v>
      </c>
      <c r="L1732">
        <v>4</v>
      </c>
      <c r="M1732" s="1">
        <v>44488</v>
      </c>
      <c r="N1732" t="s">
        <v>20</v>
      </c>
      <c r="O1732" t="str" cm="1">
        <f t="array" ref="O1732">_xlfn.IFS(L1732&lt;=15, "Low Engagement", L1732&lt;=35, "Active", L1732&lt;=60, "Highly Active", L1732&gt;60, "Power User")</f>
        <v>Low Engagement</v>
      </c>
      <c r="P1732" t="str" cm="1">
        <f t="array" ref="P1732">_xlfn.IFS(B1732&lt;=25,"Youth",B1732&lt;=35,"Young Adult",B1732&lt;=50,"Adult",B1732&lt;=70,"Senior")</f>
        <v>Senior</v>
      </c>
      <c r="Q1732" t="str" cm="1">
        <f t="array" ref="Q1732">_xlfn.IFS(G1732&lt;10000,"Low Value",G1732&lt;=50000,"Mid Value",G1732&lt;=150000,"High Value",G1732&gt;150000,"Premium")</f>
        <v>High Value</v>
      </c>
      <c r="R1732" t="str" cm="1">
        <f t="array" ref="R1732">_xlfn.IFS(I1732&lt;500,"High Risk",I1732&lt;650,"Medium Risk",I1732&lt;750,"Low Risk",I1732&gt;=750,"Very Low Risk")</f>
        <v>Medium Risk</v>
      </c>
    </row>
    <row r="1733" spans="1:18">
      <c r="A1733" t="s">
        <v>1765</v>
      </c>
      <c r="B1733">
        <v>23</v>
      </c>
      <c r="C1733" t="s">
        <v>15</v>
      </c>
      <c r="D1733" t="s">
        <v>29</v>
      </c>
      <c r="E1733" t="s">
        <v>17</v>
      </c>
      <c r="F1733" t="s">
        <v>31</v>
      </c>
      <c r="G1733">
        <v>81006.19</v>
      </c>
      <c r="H1733">
        <v>119046.71</v>
      </c>
      <c r="I1733">
        <v>675</v>
      </c>
      <c r="J1733">
        <v>191327.52</v>
      </c>
      <c r="K1733" t="s">
        <v>25</v>
      </c>
      <c r="L1733">
        <v>32</v>
      </c>
      <c r="M1733" s="1">
        <v>44220</v>
      </c>
      <c r="N1733" t="s">
        <v>20</v>
      </c>
      <c r="O1733" t="str" cm="1">
        <f t="array" ref="O1733">_xlfn.IFS(L1733&lt;=15, "Low Engagement", L1733&lt;=35, "Active", L1733&lt;=60, "Highly Active", L1733&gt;60, "Power User")</f>
        <v>Active</v>
      </c>
      <c r="P1733" t="str" cm="1">
        <f t="array" ref="P1733">_xlfn.IFS(B1733&lt;=25,"Youth",B1733&lt;=35,"Young Adult",B1733&lt;=50,"Adult",B1733&lt;=70,"Senior")</f>
        <v>Youth</v>
      </c>
      <c r="Q1733" t="str" cm="1">
        <f t="array" ref="Q1733">_xlfn.IFS(G1733&lt;10000,"Low Value",G1733&lt;=50000,"Mid Value",G1733&lt;=150000,"High Value",G1733&gt;150000,"Premium")</f>
        <v>High Value</v>
      </c>
      <c r="R1733" t="str" cm="1">
        <f t="array" ref="R1733">_xlfn.IFS(I1733&lt;500,"High Risk",I1733&lt;650,"Medium Risk",I1733&lt;750,"Low Risk",I1733&gt;=750,"Very Low Risk")</f>
        <v>Low Risk</v>
      </c>
    </row>
    <row r="1734" spans="1:18">
      <c r="A1734" t="s">
        <v>1766</v>
      </c>
      <c r="B1734">
        <v>56</v>
      </c>
      <c r="C1734" t="s">
        <v>15</v>
      </c>
      <c r="D1734" t="s">
        <v>23</v>
      </c>
      <c r="E1734" t="s">
        <v>27</v>
      </c>
      <c r="F1734" t="s">
        <v>18</v>
      </c>
      <c r="G1734">
        <v>39878.14</v>
      </c>
      <c r="H1734">
        <v>155712.21</v>
      </c>
      <c r="I1734">
        <v>388</v>
      </c>
      <c r="J1734">
        <v>38048.230000000003</v>
      </c>
      <c r="K1734" t="s">
        <v>25</v>
      </c>
      <c r="L1734">
        <v>19</v>
      </c>
      <c r="M1734" s="1">
        <v>43424</v>
      </c>
      <c r="N1734" t="s">
        <v>20</v>
      </c>
      <c r="O1734" t="str" cm="1">
        <f t="array" ref="O1734">_xlfn.IFS(L1734&lt;=15, "Low Engagement", L1734&lt;=35, "Active", L1734&lt;=60, "Highly Active", L1734&gt;60, "Power User")</f>
        <v>Active</v>
      </c>
      <c r="P1734" t="str" cm="1">
        <f t="array" ref="P1734">_xlfn.IFS(B1734&lt;=25,"Youth",B1734&lt;=35,"Young Adult",B1734&lt;=50,"Adult",B1734&lt;=70,"Senior")</f>
        <v>Senior</v>
      </c>
      <c r="Q1734" t="str" cm="1">
        <f t="array" ref="Q1734">_xlfn.IFS(G1734&lt;10000,"Low Value",G1734&lt;=50000,"Mid Value",G1734&lt;=150000,"High Value",G1734&gt;150000,"Premium")</f>
        <v>Mid Value</v>
      </c>
      <c r="R1734" t="str" cm="1">
        <f t="array" ref="R1734">_xlfn.IFS(I1734&lt;500,"High Risk",I1734&lt;650,"Medium Risk",I1734&lt;750,"Low Risk",I1734&gt;=750,"Very Low Risk")</f>
        <v>High Risk</v>
      </c>
    </row>
    <row r="1735" spans="1:18">
      <c r="A1735" t="s">
        <v>1767</v>
      </c>
      <c r="B1735">
        <v>63</v>
      </c>
      <c r="C1735" t="s">
        <v>22</v>
      </c>
      <c r="D1735" t="s">
        <v>23</v>
      </c>
      <c r="E1735" t="s">
        <v>47</v>
      </c>
      <c r="F1735" t="s">
        <v>18</v>
      </c>
      <c r="G1735">
        <v>61987.81</v>
      </c>
      <c r="H1735">
        <v>17355.900000000001</v>
      </c>
      <c r="I1735">
        <v>556</v>
      </c>
      <c r="J1735">
        <v>180106.78</v>
      </c>
      <c r="K1735" t="s">
        <v>25</v>
      </c>
      <c r="L1735">
        <v>45</v>
      </c>
      <c r="M1735" s="1">
        <v>43252</v>
      </c>
      <c r="N1735" t="s">
        <v>35</v>
      </c>
      <c r="O1735" t="str" cm="1">
        <f t="array" ref="O1735">_xlfn.IFS(L1735&lt;=15, "Low Engagement", L1735&lt;=35, "Active", L1735&lt;=60, "Highly Active", L1735&gt;60, "Power User")</f>
        <v>Highly Active</v>
      </c>
      <c r="P1735" t="str" cm="1">
        <f t="array" ref="P1735">_xlfn.IFS(B1735&lt;=25,"Youth",B1735&lt;=35,"Young Adult",B1735&lt;=50,"Adult",B1735&lt;=70,"Senior")</f>
        <v>Senior</v>
      </c>
      <c r="Q1735" t="str" cm="1">
        <f t="array" ref="Q1735">_xlfn.IFS(G1735&lt;10000,"Low Value",G1735&lt;=50000,"Mid Value",G1735&lt;=150000,"High Value",G1735&gt;150000,"Premium")</f>
        <v>High Value</v>
      </c>
      <c r="R1735" t="str" cm="1">
        <f t="array" ref="R1735">_xlfn.IFS(I1735&lt;500,"High Risk",I1735&lt;650,"Medium Risk",I1735&lt;750,"Low Risk",I1735&gt;=750,"Very Low Risk")</f>
        <v>Medium Risk</v>
      </c>
    </row>
    <row r="1736" spans="1:18">
      <c r="A1736" t="s">
        <v>1768</v>
      </c>
      <c r="B1736">
        <v>41</v>
      </c>
      <c r="C1736" t="s">
        <v>22</v>
      </c>
      <c r="D1736" t="s">
        <v>29</v>
      </c>
      <c r="E1736" t="s">
        <v>27</v>
      </c>
      <c r="F1736" t="s">
        <v>33</v>
      </c>
      <c r="G1736">
        <v>27393.14</v>
      </c>
      <c r="H1736">
        <v>34869.81</v>
      </c>
      <c r="I1736">
        <v>516</v>
      </c>
      <c r="J1736">
        <v>135346.29</v>
      </c>
      <c r="K1736" t="s">
        <v>19</v>
      </c>
      <c r="L1736">
        <v>33</v>
      </c>
      <c r="M1736" s="1">
        <v>44005</v>
      </c>
      <c r="N1736" t="s">
        <v>35</v>
      </c>
      <c r="O1736" t="str" cm="1">
        <f t="array" ref="O1736">_xlfn.IFS(L1736&lt;=15, "Low Engagement", L1736&lt;=35, "Active", L1736&lt;=60, "Highly Active", L1736&gt;60, "Power User")</f>
        <v>Active</v>
      </c>
      <c r="P1736" t="str" cm="1">
        <f t="array" ref="P1736">_xlfn.IFS(B1736&lt;=25,"Youth",B1736&lt;=35,"Young Adult",B1736&lt;=50,"Adult",B1736&lt;=70,"Senior")</f>
        <v>Adult</v>
      </c>
      <c r="Q1736" t="str" cm="1">
        <f t="array" ref="Q1736">_xlfn.IFS(G1736&lt;10000,"Low Value",G1736&lt;=50000,"Mid Value",G1736&lt;=150000,"High Value",G1736&gt;150000,"Premium")</f>
        <v>Mid Value</v>
      </c>
      <c r="R1736" t="str" cm="1">
        <f t="array" ref="R1736">_xlfn.IFS(I1736&lt;500,"High Risk",I1736&lt;650,"Medium Risk",I1736&lt;750,"Low Risk",I1736&gt;=750,"Very Low Risk")</f>
        <v>Medium Risk</v>
      </c>
    </row>
    <row r="1737" spans="1:18">
      <c r="A1737" t="s">
        <v>1769</v>
      </c>
      <c r="B1737">
        <v>28</v>
      </c>
      <c r="C1737" t="s">
        <v>15</v>
      </c>
      <c r="D1737" t="s">
        <v>23</v>
      </c>
      <c r="E1737" t="s">
        <v>27</v>
      </c>
      <c r="F1737" t="s">
        <v>31</v>
      </c>
      <c r="G1737">
        <v>118001.37</v>
      </c>
      <c r="H1737">
        <v>134864.47</v>
      </c>
      <c r="I1737">
        <v>749</v>
      </c>
      <c r="J1737">
        <v>95005.57</v>
      </c>
      <c r="K1737" t="s">
        <v>38</v>
      </c>
      <c r="L1737">
        <v>1</v>
      </c>
      <c r="M1737" s="1">
        <v>45036</v>
      </c>
      <c r="N1737" t="s">
        <v>20</v>
      </c>
      <c r="O1737" t="str" cm="1">
        <f t="array" ref="O1737">_xlfn.IFS(L1737&lt;=15, "Low Engagement", L1737&lt;=35, "Active", L1737&lt;=60, "Highly Active", L1737&gt;60, "Power User")</f>
        <v>Low Engagement</v>
      </c>
      <c r="P1737" t="str" cm="1">
        <f t="array" ref="P1737">_xlfn.IFS(B1737&lt;=25,"Youth",B1737&lt;=35,"Young Adult",B1737&lt;=50,"Adult",B1737&lt;=70,"Senior")</f>
        <v>Young Adult</v>
      </c>
      <c r="Q1737" t="str" cm="1">
        <f t="array" ref="Q1737">_xlfn.IFS(G1737&lt;10000,"Low Value",G1737&lt;=50000,"Mid Value",G1737&lt;=150000,"High Value",G1737&gt;150000,"Premium")</f>
        <v>High Value</v>
      </c>
      <c r="R1737" t="str" cm="1">
        <f t="array" ref="R1737">_xlfn.IFS(I1737&lt;500,"High Risk",I1737&lt;650,"Medium Risk",I1737&lt;750,"Low Risk",I1737&gt;=750,"Very Low Risk")</f>
        <v>Low Risk</v>
      </c>
    </row>
    <row r="1738" spans="1:18">
      <c r="A1738" t="s">
        <v>1770</v>
      </c>
      <c r="B1738">
        <v>30</v>
      </c>
      <c r="C1738" t="s">
        <v>22</v>
      </c>
      <c r="D1738" t="s">
        <v>23</v>
      </c>
      <c r="E1738" t="s">
        <v>47</v>
      </c>
      <c r="F1738" t="s">
        <v>45</v>
      </c>
      <c r="G1738">
        <v>349309.79</v>
      </c>
      <c r="H1738">
        <v>15285.91</v>
      </c>
      <c r="I1738">
        <v>843</v>
      </c>
      <c r="J1738">
        <v>72325.73</v>
      </c>
      <c r="K1738" t="s">
        <v>38</v>
      </c>
      <c r="L1738">
        <v>54</v>
      </c>
      <c r="M1738" s="1">
        <v>43808</v>
      </c>
      <c r="N1738" t="s">
        <v>20</v>
      </c>
      <c r="O1738" t="str" cm="1">
        <f t="array" ref="O1738">_xlfn.IFS(L1738&lt;=15, "Low Engagement", L1738&lt;=35, "Active", L1738&lt;=60, "Highly Active", L1738&gt;60, "Power User")</f>
        <v>Highly Active</v>
      </c>
      <c r="P1738" t="str" cm="1">
        <f t="array" ref="P1738">_xlfn.IFS(B1738&lt;=25,"Youth",B1738&lt;=35,"Young Adult",B1738&lt;=50,"Adult",B1738&lt;=70,"Senior")</f>
        <v>Young Adult</v>
      </c>
      <c r="Q1738" t="str" cm="1">
        <f t="array" ref="Q1738">_xlfn.IFS(G1738&lt;10000,"Low Value",G1738&lt;=50000,"Mid Value",G1738&lt;=150000,"High Value",G1738&gt;150000,"Premium")</f>
        <v>Premium</v>
      </c>
      <c r="R1738" t="str" cm="1">
        <f t="array" ref="R1738">_xlfn.IFS(I1738&lt;500,"High Risk",I1738&lt;650,"Medium Risk",I1738&lt;750,"Low Risk",I1738&gt;=750,"Very Low Risk")</f>
        <v>Very Low Risk</v>
      </c>
    </row>
    <row r="1739" spans="1:18">
      <c r="A1739" t="s">
        <v>1771</v>
      </c>
      <c r="B1739">
        <v>51</v>
      </c>
      <c r="C1739" t="s">
        <v>22</v>
      </c>
      <c r="D1739" t="s">
        <v>23</v>
      </c>
      <c r="E1739" t="s">
        <v>17</v>
      </c>
      <c r="F1739" t="s">
        <v>31</v>
      </c>
      <c r="G1739">
        <v>90587.199999999997</v>
      </c>
      <c r="H1739">
        <v>278113.65999999997</v>
      </c>
      <c r="I1739">
        <v>440</v>
      </c>
      <c r="J1739">
        <v>16351.67</v>
      </c>
      <c r="K1739" t="s">
        <v>19</v>
      </c>
      <c r="L1739">
        <v>46</v>
      </c>
      <c r="M1739" s="1">
        <v>44304</v>
      </c>
      <c r="N1739" t="s">
        <v>20</v>
      </c>
      <c r="O1739" t="str" cm="1">
        <f t="array" ref="O1739">_xlfn.IFS(L1739&lt;=15, "Low Engagement", L1739&lt;=35, "Active", L1739&lt;=60, "Highly Active", L1739&gt;60, "Power User")</f>
        <v>Highly Active</v>
      </c>
      <c r="P1739" t="str" cm="1">
        <f t="array" ref="P1739">_xlfn.IFS(B1739&lt;=25,"Youth",B1739&lt;=35,"Young Adult",B1739&lt;=50,"Adult",B1739&lt;=70,"Senior")</f>
        <v>Senior</v>
      </c>
      <c r="Q1739" t="str" cm="1">
        <f t="array" ref="Q1739">_xlfn.IFS(G1739&lt;10000,"Low Value",G1739&lt;=50000,"Mid Value",G1739&lt;=150000,"High Value",G1739&gt;150000,"Premium")</f>
        <v>High Value</v>
      </c>
      <c r="R1739" t="str" cm="1">
        <f t="array" ref="R1739">_xlfn.IFS(I1739&lt;500,"High Risk",I1739&lt;650,"Medium Risk",I1739&lt;750,"Low Risk",I1739&gt;=750,"Very Low Risk")</f>
        <v>High Risk</v>
      </c>
    </row>
    <row r="1740" spans="1:18">
      <c r="A1740" t="s">
        <v>1772</v>
      </c>
      <c r="B1740">
        <v>42</v>
      </c>
      <c r="C1740" t="s">
        <v>22</v>
      </c>
      <c r="D1740" t="s">
        <v>23</v>
      </c>
      <c r="E1740" t="s">
        <v>17</v>
      </c>
      <c r="F1740" t="s">
        <v>18</v>
      </c>
      <c r="G1740">
        <v>95363.55</v>
      </c>
      <c r="H1740">
        <v>159877.45000000001</v>
      </c>
      <c r="I1740">
        <v>460</v>
      </c>
      <c r="J1740">
        <v>22932.16</v>
      </c>
      <c r="K1740" t="s">
        <v>19</v>
      </c>
      <c r="L1740">
        <v>41</v>
      </c>
      <c r="M1740" s="1">
        <v>43713</v>
      </c>
      <c r="N1740" t="s">
        <v>20</v>
      </c>
      <c r="O1740" t="str" cm="1">
        <f t="array" ref="O1740">_xlfn.IFS(L1740&lt;=15, "Low Engagement", L1740&lt;=35, "Active", L1740&lt;=60, "Highly Active", L1740&gt;60, "Power User")</f>
        <v>Highly Active</v>
      </c>
      <c r="P1740" t="str" cm="1">
        <f t="array" ref="P1740">_xlfn.IFS(B1740&lt;=25,"Youth",B1740&lt;=35,"Young Adult",B1740&lt;=50,"Adult",B1740&lt;=70,"Senior")</f>
        <v>Adult</v>
      </c>
      <c r="Q1740" t="str" cm="1">
        <f t="array" ref="Q1740">_xlfn.IFS(G1740&lt;10000,"Low Value",G1740&lt;=50000,"Mid Value",G1740&lt;=150000,"High Value",G1740&gt;150000,"Premium")</f>
        <v>High Value</v>
      </c>
      <c r="R1740" t="str" cm="1">
        <f t="array" ref="R1740">_xlfn.IFS(I1740&lt;500,"High Risk",I1740&lt;650,"Medium Risk",I1740&lt;750,"Low Risk",I1740&gt;=750,"Very Low Risk")</f>
        <v>High Risk</v>
      </c>
    </row>
    <row r="1741" spans="1:18">
      <c r="A1741" t="s">
        <v>1773</v>
      </c>
      <c r="B1741">
        <v>24</v>
      </c>
      <c r="C1741" t="s">
        <v>15</v>
      </c>
      <c r="D1741" t="s">
        <v>23</v>
      </c>
      <c r="E1741" t="s">
        <v>27</v>
      </c>
      <c r="F1741" t="s">
        <v>31</v>
      </c>
      <c r="G1741">
        <v>123601.59</v>
      </c>
      <c r="H1741">
        <v>150525.76999999999</v>
      </c>
      <c r="I1741">
        <v>331</v>
      </c>
      <c r="J1741">
        <v>43712.93</v>
      </c>
      <c r="K1741" t="s">
        <v>19</v>
      </c>
      <c r="L1741">
        <v>56</v>
      </c>
      <c r="M1741" s="1">
        <v>44409</v>
      </c>
      <c r="N1741" t="s">
        <v>20</v>
      </c>
      <c r="O1741" t="str" cm="1">
        <f t="array" ref="O1741">_xlfn.IFS(L1741&lt;=15, "Low Engagement", L1741&lt;=35, "Active", L1741&lt;=60, "Highly Active", L1741&gt;60, "Power User")</f>
        <v>Highly Active</v>
      </c>
      <c r="P1741" t="str" cm="1">
        <f t="array" ref="P1741">_xlfn.IFS(B1741&lt;=25,"Youth",B1741&lt;=35,"Young Adult",B1741&lt;=50,"Adult",B1741&lt;=70,"Senior")</f>
        <v>Youth</v>
      </c>
      <c r="Q1741" t="str" cm="1">
        <f t="array" ref="Q1741">_xlfn.IFS(G1741&lt;10000,"Low Value",G1741&lt;=50000,"Mid Value",G1741&lt;=150000,"High Value",G1741&gt;150000,"Premium")</f>
        <v>High Value</v>
      </c>
      <c r="R1741" t="str" cm="1">
        <f t="array" ref="R1741">_xlfn.IFS(I1741&lt;500,"High Risk",I1741&lt;650,"Medium Risk",I1741&lt;750,"Low Risk",I1741&gt;=750,"Very Low Risk")</f>
        <v>High Risk</v>
      </c>
    </row>
    <row r="1742" spans="1:18">
      <c r="A1742" t="s">
        <v>1774</v>
      </c>
      <c r="B1742">
        <v>69</v>
      </c>
      <c r="C1742" t="s">
        <v>15</v>
      </c>
      <c r="D1742" t="s">
        <v>23</v>
      </c>
      <c r="E1742" t="s">
        <v>17</v>
      </c>
      <c r="F1742" t="s">
        <v>18</v>
      </c>
      <c r="G1742">
        <v>22779.95</v>
      </c>
      <c r="H1742">
        <v>81283.179999999993</v>
      </c>
      <c r="I1742">
        <v>451</v>
      </c>
      <c r="J1742">
        <v>27671.87</v>
      </c>
      <c r="K1742" t="s">
        <v>19</v>
      </c>
      <c r="L1742">
        <v>44</v>
      </c>
      <c r="M1742" s="1">
        <v>45071</v>
      </c>
      <c r="N1742" t="s">
        <v>35</v>
      </c>
      <c r="O1742" t="str" cm="1">
        <f t="array" ref="O1742">_xlfn.IFS(L1742&lt;=15, "Low Engagement", L1742&lt;=35, "Active", L1742&lt;=60, "Highly Active", L1742&gt;60, "Power User")</f>
        <v>Highly Active</v>
      </c>
      <c r="P1742" t="str" cm="1">
        <f t="array" ref="P1742">_xlfn.IFS(B1742&lt;=25,"Youth",B1742&lt;=35,"Young Adult",B1742&lt;=50,"Adult",B1742&lt;=70,"Senior")</f>
        <v>Senior</v>
      </c>
      <c r="Q1742" t="str" cm="1">
        <f t="array" ref="Q1742">_xlfn.IFS(G1742&lt;10000,"Low Value",G1742&lt;=50000,"Mid Value",G1742&lt;=150000,"High Value",G1742&gt;150000,"Premium")</f>
        <v>Mid Value</v>
      </c>
      <c r="R1742" t="str" cm="1">
        <f t="array" ref="R1742">_xlfn.IFS(I1742&lt;500,"High Risk",I1742&lt;650,"Medium Risk",I1742&lt;750,"Low Risk",I1742&gt;=750,"Very Low Risk")</f>
        <v>High Risk</v>
      </c>
    </row>
    <row r="1743" spans="1:18">
      <c r="A1743" t="s">
        <v>1775</v>
      </c>
      <c r="B1743">
        <v>21</v>
      </c>
      <c r="C1743" t="s">
        <v>22</v>
      </c>
      <c r="D1743" t="s">
        <v>23</v>
      </c>
      <c r="E1743" t="s">
        <v>27</v>
      </c>
      <c r="F1743" t="s">
        <v>33</v>
      </c>
      <c r="G1743">
        <v>77090.28</v>
      </c>
      <c r="H1743">
        <v>159365.51</v>
      </c>
      <c r="I1743">
        <v>559</v>
      </c>
      <c r="J1743">
        <v>24390.53</v>
      </c>
      <c r="K1743" t="s">
        <v>38</v>
      </c>
      <c r="L1743">
        <v>50</v>
      </c>
      <c r="M1743" s="1">
        <v>43969</v>
      </c>
      <c r="N1743" t="s">
        <v>20</v>
      </c>
      <c r="O1743" t="str" cm="1">
        <f t="array" ref="O1743">_xlfn.IFS(L1743&lt;=15, "Low Engagement", L1743&lt;=35, "Active", L1743&lt;=60, "Highly Active", L1743&gt;60, "Power User")</f>
        <v>Highly Active</v>
      </c>
      <c r="P1743" t="str" cm="1">
        <f t="array" ref="P1743">_xlfn.IFS(B1743&lt;=25,"Youth",B1743&lt;=35,"Young Adult",B1743&lt;=50,"Adult",B1743&lt;=70,"Senior")</f>
        <v>Youth</v>
      </c>
      <c r="Q1743" t="str" cm="1">
        <f t="array" ref="Q1743">_xlfn.IFS(G1743&lt;10000,"Low Value",G1743&lt;=50000,"Mid Value",G1743&lt;=150000,"High Value",G1743&gt;150000,"Premium")</f>
        <v>High Value</v>
      </c>
      <c r="R1743" t="str" cm="1">
        <f t="array" ref="R1743">_xlfn.IFS(I1743&lt;500,"High Risk",I1743&lt;650,"Medium Risk",I1743&lt;750,"Low Risk",I1743&gt;=750,"Very Low Risk")</f>
        <v>Medium Risk</v>
      </c>
    </row>
    <row r="1744" spans="1:18">
      <c r="A1744" t="s">
        <v>1776</v>
      </c>
      <c r="B1744">
        <v>25</v>
      </c>
      <c r="C1744" t="s">
        <v>22</v>
      </c>
      <c r="D1744" t="s">
        <v>23</v>
      </c>
      <c r="E1744" t="s">
        <v>27</v>
      </c>
      <c r="F1744" t="s">
        <v>18</v>
      </c>
      <c r="G1744">
        <v>67865.039999999994</v>
      </c>
      <c r="H1744">
        <v>152562.4</v>
      </c>
      <c r="I1744">
        <v>578</v>
      </c>
      <c r="J1744">
        <v>125672.4</v>
      </c>
      <c r="K1744" t="s">
        <v>38</v>
      </c>
      <c r="L1744">
        <v>41</v>
      </c>
      <c r="M1744" s="1">
        <v>44514</v>
      </c>
      <c r="N1744" t="s">
        <v>20</v>
      </c>
      <c r="O1744" t="str" cm="1">
        <f t="array" ref="O1744">_xlfn.IFS(L1744&lt;=15, "Low Engagement", L1744&lt;=35, "Active", L1744&lt;=60, "Highly Active", L1744&gt;60, "Power User")</f>
        <v>Highly Active</v>
      </c>
      <c r="P1744" t="str" cm="1">
        <f t="array" ref="P1744">_xlfn.IFS(B1744&lt;=25,"Youth",B1744&lt;=35,"Young Adult",B1744&lt;=50,"Adult",B1744&lt;=70,"Senior")</f>
        <v>Youth</v>
      </c>
      <c r="Q1744" t="str" cm="1">
        <f t="array" ref="Q1744">_xlfn.IFS(G1744&lt;10000,"Low Value",G1744&lt;=50000,"Mid Value",G1744&lt;=150000,"High Value",G1744&gt;150000,"Premium")</f>
        <v>High Value</v>
      </c>
      <c r="R1744" t="str" cm="1">
        <f t="array" ref="R1744">_xlfn.IFS(I1744&lt;500,"High Risk",I1744&lt;650,"Medium Risk",I1744&lt;750,"Low Risk",I1744&gt;=750,"Very Low Risk")</f>
        <v>Medium Risk</v>
      </c>
    </row>
    <row r="1745" spans="1:18">
      <c r="A1745" t="s">
        <v>1777</v>
      </c>
      <c r="B1745">
        <v>37</v>
      </c>
      <c r="C1745" t="s">
        <v>22</v>
      </c>
      <c r="D1745" t="s">
        <v>16</v>
      </c>
      <c r="E1745" t="s">
        <v>17</v>
      </c>
      <c r="F1745" t="s">
        <v>45</v>
      </c>
      <c r="G1745">
        <v>195633.11</v>
      </c>
      <c r="H1745">
        <v>273142.88</v>
      </c>
      <c r="I1745">
        <v>584</v>
      </c>
      <c r="J1745">
        <v>82272</v>
      </c>
      <c r="K1745" t="s">
        <v>38</v>
      </c>
      <c r="L1745">
        <v>8</v>
      </c>
      <c r="M1745" s="1">
        <v>43613</v>
      </c>
      <c r="N1745" t="s">
        <v>20</v>
      </c>
      <c r="O1745" t="str" cm="1">
        <f t="array" ref="O1745">_xlfn.IFS(L1745&lt;=15, "Low Engagement", L1745&lt;=35, "Active", L1745&lt;=60, "Highly Active", L1745&gt;60, "Power User")</f>
        <v>Low Engagement</v>
      </c>
      <c r="P1745" t="str" cm="1">
        <f t="array" ref="P1745">_xlfn.IFS(B1745&lt;=25,"Youth",B1745&lt;=35,"Young Adult",B1745&lt;=50,"Adult",B1745&lt;=70,"Senior")</f>
        <v>Adult</v>
      </c>
      <c r="Q1745" t="str" cm="1">
        <f t="array" ref="Q1745">_xlfn.IFS(G1745&lt;10000,"Low Value",G1745&lt;=50000,"Mid Value",G1745&lt;=150000,"High Value",G1745&gt;150000,"Premium")</f>
        <v>Premium</v>
      </c>
      <c r="R1745" t="str" cm="1">
        <f t="array" ref="R1745">_xlfn.IFS(I1745&lt;500,"High Risk",I1745&lt;650,"Medium Risk",I1745&lt;750,"Low Risk",I1745&gt;=750,"Very Low Risk")</f>
        <v>Medium Risk</v>
      </c>
    </row>
    <row r="1746" spans="1:18">
      <c r="A1746" t="s">
        <v>1778</v>
      </c>
      <c r="B1746">
        <v>46</v>
      </c>
      <c r="C1746" t="s">
        <v>22</v>
      </c>
      <c r="D1746" t="s">
        <v>23</v>
      </c>
      <c r="E1746" t="s">
        <v>27</v>
      </c>
      <c r="F1746" t="s">
        <v>18</v>
      </c>
      <c r="G1746">
        <v>8884.52</v>
      </c>
      <c r="H1746">
        <v>35749.68</v>
      </c>
      <c r="I1746">
        <v>841</v>
      </c>
      <c r="J1746">
        <v>326852.37</v>
      </c>
      <c r="K1746" t="s">
        <v>38</v>
      </c>
      <c r="L1746">
        <v>32</v>
      </c>
      <c r="M1746" s="1">
        <v>44036</v>
      </c>
      <c r="N1746" t="s">
        <v>35</v>
      </c>
      <c r="O1746" t="str" cm="1">
        <f t="array" ref="O1746">_xlfn.IFS(L1746&lt;=15, "Low Engagement", L1746&lt;=35, "Active", L1746&lt;=60, "Highly Active", L1746&gt;60, "Power User")</f>
        <v>Active</v>
      </c>
      <c r="P1746" t="str" cm="1">
        <f t="array" ref="P1746">_xlfn.IFS(B1746&lt;=25,"Youth",B1746&lt;=35,"Young Adult",B1746&lt;=50,"Adult",B1746&lt;=70,"Senior")</f>
        <v>Adult</v>
      </c>
      <c r="Q1746" t="str" cm="1">
        <f t="array" ref="Q1746">_xlfn.IFS(G1746&lt;10000,"Low Value",G1746&lt;=50000,"Mid Value",G1746&lt;=150000,"High Value",G1746&gt;150000,"Premium")</f>
        <v>Low Value</v>
      </c>
      <c r="R1746" t="str" cm="1">
        <f t="array" ref="R1746">_xlfn.IFS(I1746&lt;500,"High Risk",I1746&lt;650,"Medium Risk",I1746&lt;750,"Low Risk",I1746&gt;=750,"Very Low Risk")</f>
        <v>Very Low Risk</v>
      </c>
    </row>
    <row r="1747" spans="1:18">
      <c r="A1747" t="s">
        <v>1779</v>
      </c>
      <c r="B1747">
        <v>68</v>
      </c>
      <c r="C1747" t="s">
        <v>22</v>
      </c>
      <c r="D1747" t="s">
        <v>23</v>
      </c>
      <c r="E1747" t="s">
        <v>47</v>
      </c>
      <c r="F1747" t="s">
        <v>45</v>
      </c>
      <c r="G1747">
        <v>312546.03999999998</v>
      </c>
      <c r="H1747">
        <v>16187.52</v>
      </c>
      <c r="I1747">
        <v>447</v>
      </c>
      <c r="J1747">
        <v>10715.93</v>
      </c>
      <c r="K1747" t="s">
        <v>25</v>
      </c>
      <c r="L1747">
        <v>30</v>
      </c>
      <c r="M1747" s="1">
        <v>44832</v>
      </c>
      <c r="N1747" t="s">
        <v>20</v>
      </c>
      <c r="O1747" t="str" cm="1">
        <f t="array" ref="O1747">_xlfn.IFS(L1747&lt;=15, "Low Engagement", L1747&lt;=35, "Active", L1747&lt;=60, "Highly Active", L1747&gt;60, "Power User")</f>
        <v>Active</v>
      </c>
      <c r="P1747" t="str" cm="1">
        <f t="array" ref="P1747">_xlfn.IFS(B1747&lt;=25,"Youth",B1747&lt;=35,"Young Adult",B1747&lt;=50,"Adult",B1747&lt;=70,"Senior")</f>
        <v>Senior</v>
      </c>
      <c r="Q1747" t="str" cm="1">
        <f t="array" ref="Q1747">_xlfn.IFS(G1747&lt;10000,"Low Value",G1747&lt;=50000,"Mid Value",G1747&lt;=150000,"High Value",G1747&gt;150000,"Premium")</f>
        <v>Premium</v>
      </c>
      <c r="R1747" t="str" cm="1">
        <f t="array" ref="R1747">_xlfn.IFS(I1747&lt;500,"High Risk",I1747&lt;650,"Medium Risk",I1747&lt;750,"Low Risk",I1747&gt;=750,"Very Low Risk")</f>
        <v>High Risk</v>
      </c>
    </row>
    <row r="1748" spans="1:18">
      <c r="A1748" t="s">
        <v>1780</v>
      </c>
      <c r="B1748">
        <v>62</v>
      </c>
      <c r="C1748" t="s">
        <v>15</v>
      </c>
      <c r="D1748" t="s">
        <v>23</v>
      </c>
      <c r="E1748" t="s">
        <v>47</v>
      </c>
      <c r="F1748" t="s">
        <v>33</v>
      </c>
      <c r="G1748">
        <v>142701.82</v>
      </c>
      <c r="H1748">
        <v>21978.89</v>
      </c>
      <c r="I1748">
        <v>366</v>
      </c>
      <c r="J1748">
        <v>30634.73</v>
      </c>
      <c r="K1748" t="s">
        <v>19</v>
      </c>
      <c r="L1748">
        <v>46</v>
      </c>
      <c r="M1748" s="1">
        <v>43719</v>
      </c>
      <c r="N1748" t="s">
        <v>20</v>
      </c>
      <c r="O1748" t="str" cm="1">
        <f t="array" ref="O1748">_xlfn.IFS(L1748&lt;=15, "Low Engagement", L1748&lt;=35, "Active", L1748&lt;=60, "Highly Active", L1748&gt;60, "Power User")</f>
        <v>Highly Active</v>
      </c>
      <c r="P1748" t="str" cm="1">
        <f t="array" ref="P1748">_xlfn.IFS(B1748&lt;=25,"Youth",B1748&lt;=35,"Young Adult",B1748&lt;=50,"Adult",B1748&lt;=70,"Senior")</f>
        <v>Senior</v>
      </c>
      <c r="Q1748" t="str" cm="1">
        <f t="array" ref="Q1748">_xlfn.IFS(G1748&lt;10000,"Low Value",G1748&lt;=50000,"Mid Value",G1748&lt;=150000,"High Value",G1748&gt;150000,"Premium")</f>
        <v>High Value</v>
      </c>
      <c r="R1748" t="str" cm="1">
        <f t="array" ref="R1748">_xlfn.IFS(I1748&lt;500,"High Risk",I1748&lt;650,"Medium Risk",I1748&lt;750,"Low Risk",I1748&gt;=750,"Very Low Risk")</f>
        <v>High Risk</v>
      </c>
    </row>
    <row r="1749" spans="1:18">
      <c r="A1749" t="s">
        <v>1781</v>
      </c>
      <c r="B1749">
        <v>63</v>
      </c>
      <c r="C1749" t="s">
        <v>22</v>
      </c>
      <c r="D1749" t="s">
        <v>16</v>
      </c>
      <c r="E1749" t="s">
        <v>17</v>
      </c>
      <c r="F1749" t="s">
        <v>31</v>
      </c>
      <c r="G1749">
        <v>99589.04</v>
      </c>
      <c r="H1749">
        <v>46645.89</v>
      </c>
      <c r="I1749">
        <v>578</v>
      </c>
      <c r="J1749">
        <v>97843.82</v>
      </c>
      <c r="K1749" t="s">
        <v>19</v>
      </c>
      <c r="L1749">
        <v>28</v>
      </c>
      <c r="M1749" s="1">
        <v>43508</v>
      </c>
      <c r="N1749" t="s">
        <v>20</v>
      </c>
      <c r="O1749" t="str" cm="1">
        <f t="array" ref="O1749">_xlfn.IFS(L1749&lt;=15, "Low Engagement", L1749&lt;=35, "Active", L1749&lt;=60, "Highly Active", L1749&gt;60, "Power User")</f>
        <v>Active</v>
      </c>
      <c r="P1749" t="str" cm="1">
        <f t="array" ref="P1749">_xlfn.IFS(B1749&lt;=25,"Youth",B1749&lt;=35,"Young Adult",B1749&lt;=50,"Adult",B1749&lt;=70,"Senior")</f>
        <v>Senior</v>
      </c>
      <c r="Q1749" t="str" cm="1">
        <f t="array" ref="Q1749">_xlfn.IFS(G1749&lt;10000,"Low Value",G1749&lt;=50000,"Mid Value",G1749&lt;=150000,"High Value",G1749&gt;150000,"Premium")</f>
        <v>High Value</v>
      </c>
      <c r="R1749" t="str" cm="1">
        <f t="array" ref="R1749">_xlfn.IFS(I1749&lt;500,"High Risk",I1749&lt;650,"Medium Risk",I1749&lt;750,"Low Risk",I1749&gt;=750,"Very Low Risk")</f>
        <v>Medium Risk</v>
      </c>
    </row>
    <row r="1750" spans="1:18">
      <c r="A1750" t="s">
        <v>1782</v>
      </c>
      <c r="B1750">
        <v>27</v>
      </c>
      <c r="C1750" t="s">
        <v>15</v>
      </c>
      <c r="D1750" t="s">
        <v>37</v>
      </c>
      <c r="E1750" t="s">
        <v>24</v>
      </c>
      <c r="F1750" t="s">
        <v>31</v>
      </c>
      <c r="G1750">
        <v>181691.27</v>
      </c>
      <c r="H1750">
        <v>8212.08</v>
      </c>
      <c r="I1750">
        <v>742</v>
      </c>
      <c r="J1750">
        <v>100598.19</v>
      </c>
      <c r="K1750" t="s">
        <v>38</v>
      </c>
      <c r="L1750">
        <v>41</v>
      </c>
      <c r="M1750" s="1">
        <v>43888</v>
      </c>
      <c r="N1750" t="s">
        <v>20</v>
      </c>
      <c r="O1750" t="str" cm="1">
        <f t="array" ref="O1750">_xlfn.IFS(L1750&lt;=15, "Low Engagement", L1750&lt;=35, "Active", L1750&lt;=60, "Highly Active", L1750&gt;60, "Power User")</f>
        <v>Highly Active</v>
      </c>
      <c r="P1750" t="str" cm="1">
        <f t="array" ref="P1750">_xlfn.IFS(B1750&lt;=25,"Youth",B1750&lt;=35,"Young Adult",B1750&lt;=50,"Adult",B1750&lt;=70,"Senior")</f>
        <v>Young Adult</v>
      </c>
      <c r="Q1750" t="str" cm="1">
        <f t="array" ref="Q1750">_xlfn.IFS(G1750&lt;10000,"Low Value",G1750&lt;=50000,"Mid Value",G1750&lt;=150000,"High Value",G1750&gt;150000,"Premium")</f>
        <v>Premium</v>
      </c>
      <c r="R1750" t="str" cm="1">
        <f t="array" ref="R1750">_xlfn.IFS(I1750&lt;500,"High Risk",I1750&lt;650,"Medium Risk",I1750&lt;750,"Low Risk",I1750&gt;=750,"Very Low Risk")</f>
        <v>Low Risk</v>
      </c>
    </row>
    <row r="1751" spans="1:18">
      <c r="A1751" t="s">
        <v>1783</v>
      </c>
      <c r="B1751">
        <v>60</v>
      </c>
      <c r="C1751" t="s">
        <v>22</v>
      </c>
      <c r="D1751" t="s">
        <v>37</v>
      </c>
      <c r="E1751" t="s">
        <v>17</v>
      </c>
      <c r="F1751" t="s">
        <v>33</v>
      </c>
      <c r="G1751">
        <v>126903.3</v>
      </c>
      <c r="H1751">
        <v>283801.05</v>
      </c>
      <c r="I1751">
        <v>698</v>
      </c>
      <c r="J1751">
        <v>18406.41</v>
      </c>
      <c r="K1751" t="s">
        <v>25</v>
      </c>
      <c r="L1751">
        <v>52</v>
      </c>
      <c r="M1751" s="1">
        <v>44848</v>
      </c>
      <c r="N1751" t="s">
        <v>20</v>
      </c>
      <c r="O1751" t="str" cm="1">
        <f t="array" ref="O1751">_xlfn.IFS(L1751&lt;=15, "Low Engagement", L1751&lt;=35, "Active", L1751&lt;=60, "Highly Active", L1751&gt;60, "Power User")</f>
        <v>Highly Active</v>
      </c>
      <c r="P1751" t="str" cm="1">
        <f t="array" ref="P1751">_xlfn.IFS(B1751&lt;=25,"Youth",B1751&lt;=35,"Young Adult",B1751&lt;=50,"Adult",B1751&lt;=70,"Senior")</f>
        <v>Senior</v>
      </c>
      <c r="Q1751" t="str" cm="1">
        <f t="array" ref="Q1751">_xlfn.IFS(G1751&lt;10000,"Low Value",G1751&lt;=50000,"Mid Value",G1751&lt;=150000,"High Value",G1751&gt;150000,"Premium")</f>
        <v>High Value</v>
      </c>
      <c r="R1751" t="str" cm="1">
        <f t="array" ref="R1751">_xlfn.IFS(I1751&lt;500,"High Risk",I1751&lt;650,"Medium Risk",I1751&lt;750,"Low Risk",I1751&gt;=750,"Very Low Risk")</f>
        <v>Low Risk</v>
      </c>
    </row>
    <row r="1752" spans="1:18">
      <c r="A1752" t="s">
        <v>1784</v>
      </c>
      <c r="B1752">
        <v>51</v>
      </c>
      <c r="C1752" t="s">
        <v>15</v>
      </c>
      <c r="D1752" t="s">
        <v>16</v>
      </c>
      <c r="E1752" t="s">
        <v>27</v>
      </c>
      <c r="F1752" t="s">
        <v>31</v>
      </c>
      <c r="G1752">
        <v>33745.49</v>
      </c>
      <c r="H1752">
        <v>104108.86</v>
      </c>
      <c r="I1752">
        <v>427</v>
      </c>
      <c r="J1752">
        <v>36780.43</v>
      </c>
      <c r="K1752" t="s">
        <v>25</v>
      </c>
      <c r="L1752">
        <v>32</v>
      </c>
      <c r="M1752" s="1">
        <v>44090</v>
      </c>
      <c r="N1752" t="s">
        <v>20</v>
      </c>
      <c r="O1752" t="str" cm="1">
        <f t="array" ref="O1752">_xlfn.IFS(L1752&lt;=15, "Low Engagement", L1752&lt;=35, "Active", L1752&lt;=60, "Highly Active", L1752&gt;60, "Power User")</f>
        <v>Active</v>
      </c>
      <c r="P1752" t="str" cm="1">
        <f t="array" ref="P1752">_xlfn.IFS(B1752&lt;=25,"Youth",B1752&lt;=35,"Young Adult",B1752&lt;=50,"Adult",B1752&lt;=70,"Senior")</f>
        <v>Senior</v>
      </c>
      <c r="Q1752" t="str" cm="1">
        <f t="array" ref="Q1752">_xlfn.IFS(G1752&lt;10000,"Low Value",G1752&lt;=50000,"Mid Value",G1752&lt;=150000,"High Value",G1752&gt;150000,"Premium")</f>
        <v>Mid Value</v>
      </c>
      <c r="R1752" t="str" cm="1">
        <f t="array" ref="R1752">_xlfn.IFS(I1752&lt;500,"High Risk",I1752&lt;650,"Medium Risk",I1752&lt;750,"Low Risk",I1752&gt;=750,"Very Low Risk")</f>
        <v>High Risk</v>
      </c>
    </row>
    <row r="1753" spans="1:18">
      <c r="A1753" t="s">
        <v>1785</v>
      </c>
      <c r="B1753">
        <v>43</v>
      </c>
      <c r="C1753" t="s">
        <v>22</v>
      </c>
      <c r="D1753" t="s">
        <v>29</v>
      </c>
      <c r="E1753" t="s">
        <v>24</v>
      </c>
      <c r="F1753" t="s">
        <v>18</v>
      </c>
      <c r="G1753">
        <v>71108.820000000007</v>
      </c>
      <c r="H1753">
        <v>19708.099999999999</v>
      </c>
      <c r="I1753">
        <v>636</v>
      </c>
      <c r="J1753">
        <v>131399.67000000001</v>
      </c>
      <c r="K1753" t="s">
        <v>25</v>
      </c>
      <c r="L1753">
        <v>25</v>
      </c>
      <c r="M1753" s="1">
        <v>43319</v>
      </c>
      <c r="N1753" t="s">
        <v>20</v>
      </c>
      <c r="O1753" t="str" cm="1">
        <f t="array" ref="O1753">_xlfn.IFS(L1753&lt;=15, "Low Engagement", L1753&lt;=35, "Active", L1753&lt;=60, "Highly Active", L1753&gt;60, "Power User")</f>
        <v>Active</v>
      </c>
      <c r="P1753" t="str" cm="1">
        <f t="array" ref="P1753">_xlfn.IFS(B1753&lt;=25,"Youth",B1753&lt;=35,"Young Adult",B1753&lt;=50,"Adult",B1753&lt;=70,"Senior")</f>
        <v>Adult</v>
      </c>
      <c r="Q1753" t="str" cm="1">
        <f t="array" ref="Q1753">_xlfn.IFS(G1753&lt;10000,"Low Value",G1753&lt;=50000,"Mid Value",G1753&lt;=150000,"High Value",G1753&gt;150000,"Premium")</f>
        <v>High Value</v>
      </c>
      <c r="R1753" t="str" cm="1">
        <f t="array" ref="R1753">_xlfn.IFS(I1753&lt;500,"High Risk",I1753&lt;650,"Medium Risk",I1753&lt;750,"Low Risk",I1753&gt;=750,"Very Low Risk")</f>
        <v>Medium Risk</v>
      </c>
    </row>
    <row r="1754" spans="1:18">
      <c r="A1754" t="s">
        <v>1786</v>
      </c>
      <c r="B1754">
        <v>58</v>
      </c>
      <c r="C1754" t="s">
        <v>15</v>
      </c>
      <c r="D1754" t="s">
        <v>16</v>
      </c>
      <c r="E1754" t="s">
        <v>27</v>
      </c>
      <c r="F1754" t="s">
        <v>18</v>
      </c>
      <c r="G1754">
        <v>44111.09</v>
      </c>
      <c r="H1754">
        <v>39662.639999999999</v>
      </c>
      <c r="I1754">
        <v>781</v>
      </c>
      <c r="J1754">
        <v>494305.03</v>
      </c>
      <c r="K1754" t="s">
        <v>25</v>
      </c>
      <c r="L1754">
        <v>34</v>
      </c>
      <c r="M1754" s="1">
        <v>43586</v>
      </c>
      <c r="N1754" t="s">
        <v>20</v>
      </c>
      <c r="O1754" t="str" cm="1">
        <f t="array" ref="O1754">_xlfn.IFS(L1754&lt;=15, "Low Engagement", L1754&lt;=35, "Active", L1754&lt;=60, "Highly Active", L1754&gt;60, "Power User")</f>
        <v>Active</v>
      </c>
      <c r="P1754" t="str" cm="1">
        <f t="array" ref="P1754">_xlfn.IFS(B1754&lt;=25,"Youth",B1754&lt;=35,"Young Adult",B1754&lt;=50,"Adult",B1754&lt;=70,"Senior")</f>
        <v>Senior</v>
      </c>
      <c r="Q1754" t="str" cm="1">
        <f t="array" ref="Q1754">_xlfn.IFS(G1754&lt;10000,"Low Value",G1754&lt;=50000,"Mid Value",G1754&lt;=150000,"High Value",G1754&gt;150000,"Premium")</f>
        <v>Mid Value</v>
      </c>
      <c r="R1754" t="str" cm="1">
        <f t="array" ref="R1754">_xlfn.IFS(I1754&lt;500,"High Risk",I1754&lt;650,"Medium Risk",I1754&lt;750,"Low Risk",I1754&gt;=750,"Very Low Risk")</f>
        <v>Very Low Risk</v>
      </c>
    </row>
    <row r="1755" spans="1:18">
      <c r="A1755" t="s">
        <v>1787</v>
      </c>
      <c r="B1755">
        <v>66</v>
      </c>
      <c r="C1755" t="s">
        <v>22</v>
      </c>
      <c r="D1755" t="s">
        <v>29</v>
      </c>
      <c r="E1755" t="s">
        <v>27</v>
      </c>
      <c r="F1755" t="s">
        <v>45</v>
      </c>
      <c r="G1755">
        <v>162610.85</v>
      </c>
      <c r="H1755">
        <v>152031.06</v>
      </c>
      <c r="I1755">
        <v>485</v>
      </c>
      <c r="J1755">
        <v>34586.300000000003</v>
      </c>
      <c r="K1755" t="s">
        <v>19</v>
      </c>
      <c r="L1755">
        <v>33</v>
      </c>
      <c r="M1755" s="1">
        <v>43882</v>
      </c>
      <c r="N1755" t="s">
        <v>20</v>
      </c>
      <c r="O1755" t="str" cm="1">
        <f t="array" ref="O1755">_xlfn.IFS(L1755&lt;=15, "Low Engagement", L1755&lt;=35, "Active", L1755&lt;=60, "Highly Active", L1755&gt;60, "Power User")</f>
        <v>Active</v>
      </c>
      <c r="P1755" t="str" cm="1">
        <f t="array" ref="P1755">_xlfn.IFS(B1755&lt;=25,"Youth",B1755&lt;=35,"Young Adult",B1755&lt;=50,"Adult",B1755&lt;=70,"Senior")</f>
        <v>Senior</v>
      </c>
      <c r="Q1755" t="str" cm="1">
        <f t="array" ref="Q1755">_xlfn.IFS(G1755&lt;10000,"Low Value",G1755&lt;=50000,"Mid Value",G1755&lt;=150000,"High Value",G1755&gt;150000,"Premium")</f>
        <v>Premium</v>
      </c>
      <c r="R1755" t="str" cm="1">
        <f t="array" ref="R1755">_xlfn.IFS(I1755&lt;500,"High Risk",I1755&lt;650,"Medium Risk",I1755&lt;750,"Low Risk",I1755&gt;=750,"Very Low Risk")</f>
        <v>High Risk</v>
      </c>
    </row>
    <row r="1756" spans="1:18">
      <c r="A1756" t="s">
        <v>1788</v>
      </c>
      <c r="B1756">
        <v>20</v>
      </c>
      <c r="C1756" t="s">
        <v>15</v>
      </c>
      <c r="D1756" t="s">
        <v>23</v>
      </c>
      <c r="E1756" t="s">
        <v>24</v>
      </c>
      <c r="F1756" t="s">
        <v>45</v>
      </c>
      <c r="G1756">
        <v>359122.26</v>
      </c>
      <c r="H1756">
        <v>11620.32</v>
      </c>
      <c r="I1756">
        <v>468</v>
      </c>
      <c r="J1756">
        <v>49881.48</v>
      </c>
      <c r="K1756" t="s">
        <v>19</v>
      </c>
      <c r="L1756">
        <v>13</v>
      </c>
      <c r="M1756" s="1">
        <v>44272</v>
      </c>
      <c r="N1756" t="s">
        <v>20</v>
      </c>
      <c r="O1756" t="str" cm="1">
        <f t="array" ref="O1756">_xlfn.IFS(L1756&lt;=15, "Low Engagement", L1756&lt;=35, "Active", L1756&lt;=60, "Highly Active", L1756&gt;60, "Power User")</f>
        <v>Low Engagement</v>
      </c>
      <c r="P1756" t="str" cm="1">
        <f t="array" ref="P1756">_xlfn.IFS(B1756&lt;=25,"Youth",B1756&lt;=35,"Young Adult",B1756&lt;=50,"Adult",B1756&lt;=70,"Senior")</f>
        <v>Youth</v>
      </c>
      <c r="Q1756" t="str" cm="1">
        <f t="array" ref="Q1756">_xlfn.IFS(G1756&lt;10000,"Low Value",G1756&lt;=50000,"Mid Value",G1756&lt;=150000,"High Value",G1756&gt;150000,"Premium")</f>
        <v>Premium</v>
      </c>
      <c r="R1756" t="str" cm="1">
        <f t="array" ref="R1756">_xlfn.IFS(I1756&lt;500,"High Risk",I1756&lt;650,"Medium Risk",I1756&lt;750,"Low Risk",I1756&gt;=750,"Very Low Risk")</f>
        <v>High Risk</v>
      </c>
    </row>
    <row r="1757" spans="1:18">
      <c r="A1757" t="s">
        <v>1789</v>
      </c>
      <c r="B1757">
        <v>23</v>
      </c>
      <c r="C1757" t="s">
        <v>15</v>
      </c>
      <c r="D1757" t="s">
        <v>23</v>
      </c>
      <c r="E1757" t="s">
        <v>17</v>
      </c>
      <c r="F1757" t="s">
        <v>18</v>
      </c>
      <c r="G1757">
        <v>74523.41</v>
      </c>
      <c r="H1757">
        <v>160151.10999999999</v>
      </c>
      <c r="I1757">
        <v>559</v>
      </c>
      <c r="J1757">
        <v>112241.87</v>
      </c>
      <c r="K1757" t="s">
        <v>25</v>
      </c>
      <c r="L1757">
        <v>25</v>
      </c>
      <c r="M1757" s="1">
        <v>43836</v>
      </c>
      <c r="N1757" t="s">
        <v>20</v>
      </c>
      <c r="O1757" t="str" cm="1">
        <f t="array" ref="O1757">_xlfn.IFS(L1757&lt;=15, "Low Engagement", L1757&lt;=35, "Active", L1757&lt;=60, "Highly Active", L1757&gt;60, "Power User")</f>
        <v>Active</v>
      </c>
      <c r="P1757" t="str" cm="1">
        <f t="array" ref="P1757">_xlfn.IFS(B1757&lt;=25,"Youth",B1757&lt;=35,"Young Adult",B1757&lt;=50,"Adult",B1757&lt;=70,"Senior")</f>
        <v>Youth</v>
      </c>
      <c r="Q1757" t="str" cm="1">
        <f t="array" ref="Q1757">_xlfn.IFS(G1757&lt;10000,"Low Value",G1757&lt;=50000,"Mid Value",G1757&lt;=150000,"High Value",G1757&gt;150000,"Premium")</f>
        <v>High Value</v>
      </c>
      <c r="R1757" t="str" cm="1">
        <f t="array" ref="R1757">_xlfn.IFS(I1757&lt;500,"High Risk",I1757&lt;650,"Medium Risk",I1757&lt;750,"Low Risk",I1757&gt;=750,"Very Low Risk")</f>
        <v>Medium Risk</v>
      </c>
    </row>
    <row r="1758" spans="1:18">
      <c r="A1758" t="s">
        <v>1790</v>
      </c>
      <c r="B1758">
        <v>22</v>
      </c>
      <c r="C1758" t="s">
        <v>15</v>
      </c>
      <c r="D1758" t="s">
        <v>23</v>
      </c>
      <c r="E1758" t="s">
        <v>24</v>
      </c>
      <c r="F1758" t="s">
        <v>18</v>
      </c>
      <c r="G1758">
        <v>18809.740000000002</v>
      </c>
      <c r="H1758">
        <v>19416.95</v>
      </c>
      <c r="I1758">
        <v>806</v>
      </c>
      <c r="J1758">
        <v>257951.72</v>
      </c>
      <c r="K1758" t="s">
        <v>38</v>
      </c>
      <c r="L1758">
        <v>42</v>
      </c>
      <c r="M1758" s="1">
        <v>44278</v>
      </c>
      <c r="N1758" t="s">
        <v>20</v>
      </c>
      <c r="O1758" t="str" cm="1">
        <f t="array" ref="O1758">_xlfn.IFS(L1758&lt;=15, "Low Engagement", L1758&lt;=35, "Active", L1758&lt;=60, "Highly Active", L1758&gt;60, "Power User")</f>
        <v>Highly Active</v>
      </c>
      <c r="P1758" t="str" cm="1">
        <f t="array" ref="P1758">_xlfn.IFS(B1758&lt;=25,"Youth",B1758&lt;=35,"Young Adult",B1758&lt;=50,"Adult",B1758&lt;=70,"Senior")</f>
        <v>Youth</v>
      </c>
      <c r="Q1758" t="str" cm="1">
        <f t="array" ref="Q1758">_xlfn.IFS(G1758&lt;10000,"Low Value",G1758&lt;=50000,"Mid Value",G1758&lt;=150000,"High Value",G1758&gt;150000,"Premium")</f>
        <v>Mid Value</v>
      </c>
      <c r="R1758" t="str" cm="1">
        <f t="array" ref="R1758">_xlfn.IFS(I1758&lt;500,"High Risk",I1758&lt;650,"Medium Risk",I1758&lt;750,"Low Risk",I1758&gt;=750,"Very Low Risk")</f>
        <v>Very Low Risk</v>
      </c>
    </row>
    <row r="1759" spans="1:18">
      <c r="A1759" t="s">
        <v>1791</v>
      </c>
      <c r="B1759">
        <v>22</v>
      </c>
      <c r="C1759" t="s">
        <v>15</v>
      </c>
      <c r="D1759" t="s">
        <v>41</v>
      </c>
      <c r="E1759" t="s">
        <v>27</v>
      </c>
      <c r="F1759" t="s">
        <v>33</v>
      </c>
      <c r="G1759">
        <v>138022.26</v>
      </c>
      <c r="H1759">
        <v>52040.57</v>
      </c>
      <c r="I1759">
        <v>820</v>
      </c>
      <c r="J1759">
        <v>289129.24</v>
      </c>
      <c r="K1759" t="s">
        <v>38</v>
      </c>
      <c r="L1759">
        <v>40</v>
      </c>
      <c r="M1759" s="1">
        <v>43706</v>
      </c>
      <c r="N1759" t="s">
        <v>20</v>
      </c>
      <c r="O1759" t="str" cm="1">
        <f t="array" ref="O1759">_xlfn.IFS(L1759&lt;=15, "Low Engagement", L1759&lt;=35, "Active", L1759&lt;=60, "Highly Active", L1759&gt;60, "Power User")</f>
        <v>Highly Active</v>
      </c>
      <c r="P1759" t="str" cm="1">
        <f t="array" ref="P1759">_xlfn.IFS(B1759&lt;=25,"Youth",B1759&lt;=35,"Young Adult",B1759&lt;=50,"Adult",B1759&lt;=70,"Senior")</f>
        <v>Youth</v>
      </c>
      <c r="Q1759" t="str" cm="1">
        <f t="array" ref="Q1759">_xlfn.IFS(G1759&lt;10000,"Low Value",G1759&lt;=50000,"Mid Value",G1759&lt;=150000,"High Value",G1759&gt;150000,"Premium")</f>
        <v>High Value</v>
      </c>
      <c r="R1759" t="str" cm="1">
        <f t="array" ref="R1759">_xlfn.IFS(I1759&lt;500,"High Risk",I1759&lt;650,"Medium Risk",I1759&lt;750,"Low Risk",I1759&gt;=750,"Very Low Risk")</f>
        <v>Very Low Risk</v>
      </c>
    </row>
    <row r="1760" spans="1:18">
      <c r="A1760" t="s">
        <v>1792</v>
      </c>
      <c r="B1760">
        <v>64</v>
      </c>
      <c r="C1760" t="s">
        <v>15</v>
      </c>
      <c r="D1760" t="s">
        <v>29</v>
      </c>
      <c r="E1760" t="s">
        <v>17</v>
      </c>
      <c r="F1760" t="s">
        <v>18</v>
      </c>
      <c r="G1760">
        <v>75363.58</v>
      </c>
      <c r="H1760">
        <v>270879.71000000002</v>
      </c>
      <c r="I1760">
        <v>770</v>
      </c>
      <c r="J1760">
        <v>467054.95</v>
      </c>
      <c r="K1760" t="s">
        <v>38</v>
      </c>
      <c r="L1760">
        <v>39</v>
      </c>
      <c r="M1760" s="1">
        <v>44533</v>
      </c>
      <c r="N1760" t="s">
        <v>20</v>
      </c>
      <c r="O1760" t="str" cm="1">
        <f t="array" ref="O1760">_xlfn.IFS(L1760&lt;=15, "Low Engagement", L1760&lt;=35, "Active", L1760&lt;=60, "Highly Active", L1760&gt;60, "Power User")</f>
        <v>Highly Active</v>
      </c>
      <c r="P1760" t="str" cm="1">
        <f t="array" ref="P1760">_xlfn.IFS(B1760&lt;=25,"Youth",B1760&lt;=35,"Young Adult",B1760&lt;=50,"Adult",B1760&lt;=70,"Senior")</f>
        <v>Senior</v>
      </c>
      <c r="Q1760" t="str" cm="1">
        <f t="array" ref="Q1760">_xlfn.IFS(G1760&lt;10000,"Low Value",G1760&lt;=50000,"Mid Value",G1760&lt;=150000,"High Value",G1760&gt;150000,"Premium")</f>
        <v>High Value</v>
      </c>
      <c r="R1760" t="str" cm="1">
        <f t="array" ref="R1760">_xlfn.IFS(I1760&lt;500,"High Risk",I1760&lt;650,"Medium Risk",I1760&lt;750,"Low Risk",I1760&gt;=750,"Very Low Risk")</f>
        <v>Very Low Risk</v>
      </c>
    </row>
    <row r="1761" spans="1:18">
      <c r="A1761" t="s">
        <v>1793</v>
      </c>
      <c r="B1761">
        <v>40</v>
      </c>
      <c r="C1761" t="s">
        <v>15</v>
      </c>
      <c r="D1761" t="s">
        <v>16</v>
      </c>
      <c r="E1761" t="s">
        <v>27</v>
      </c>
      <c r="F1761" t="s">
        <v>31</v>
      </c>
      <c r="G1761">
        <v>187008.22</v>
      </c>
      <c r="H1761">
        <v>147510.87</v>
      </c>
      <c r="I1761">
        <v>460</v>
      </c>
      <c r="J1761">
        <v>42890.35</v>
      </c>
      <c r="K1761" t="s">
        <v>19</v>
      </c>
      <c r="L1761">
        <v>56</v>
      </c>
      <c r="M1761" s="1">
        <v>43705</v>
      </c>
      <c r="N1761" t="s">
        <v>20</v>
      </c>
      <c r="O1761" t="str" cm="1">
        <f t="array" ref="O1761">_xlfn.IFS(L1761&lt;=15, "Low Engagement", L1761&lt;=35, "Active", L1761&lt;=60, "Highly Active", L1761&gt;60, "Power User")</f>
        <v>Highly Active</v>
      </c>
      <c r="P1761" t="str" cm="1">
        <f t="array" ref="P1761">_xlfn.IFS(B1761&lt;=25,"Youth",B1761&lt;=35,"Young Adult",B1761&lt;=50,"Adult",B1761&lt;=70,"Senior")</f>
        <v>Adult</v>
      </c>
      <c r="Q1761" t="str" cm="1">
        <f t="array" ref="Q1761">_xlfn.IFS(G1761&lt;10000,"Low Value",G1761&lt;=50000,"Mid Value",G1761&lt;=150000,"High Value",G1761&gt;150000,"Premium")</f>
        <v>Premium</v>
      </c>
      <c r="R1761" t="str" cm="1">
        <f t="array" ref="R1761">_xlfn.IFS(I1761&lt;500,"High Risk",I1761&lt;650,"Medium Risk",I1761&lt;750,"Low Risk",I1761&gt;=750,"Very Low Risk")</f>
        <v>High Risk</v>
      </c>
    </row>
    <row r="1762" spans="1:18">
      <c r="A1762" t="s">
        <v>1794</v>
      </c>
      <c r="B1762">
        <v>66</v>
      </c>
      <c r="C1762" t="s">
        <v>22</v>
      </c>
      <c r="D1762" t="s">
        <v>23</v>
      </c>
      <c r="E1762" t="s">
        <v>17</v>
      </c>
      <c r="F1762" t="s">
        <v>18</v>
      </c>
      <c r="G1762">
        <v>32390.25</v>
      </c>
      <c r="H1762">
        <v>92518.9</v>
      </c>
      <c r="I1762">
        <v>588</v>
      </c>
      <c r="J1762">
        <v>146475.15</v>
      </c>
      <c r="K1762" t="s">
        <v>38</v>
      </c>
      <c r="L1762">
        <v>44</v>
      </c>
      <c r="M1762" s="1">
        <v>43145</v>
      </c>
      <c r="N1762" t="s">
        <v>20</v>
      </c>
      <c r="O1762" t="str" cm="1">
        <f t="array" ref="O1762">_xlfn.IFS(L1762&lt;=15, "Low Engagement", L1762&lt;=35, "Active", L1762&lt;=60, "Highly Active", L1762&gt;60, "Power User")</f>
        <v>Highly Active</v>
      </c>
      <c r="P1762" t="str" cm="1">
        <f t="array" ref="P1762">_xlfn.IFS(B1762&lt;=25,"Youth",B1762&lt;=35,"Young Adult",B1762&lt;=50,"Adult",B1762&lt;=70,"Senior")</f>
        <v>Senior</v>
      </c>
      <c r="Q1762" t="str" cm="1">
        <f t="array" ref="Q1762">_xlfn.IFS(G1762&lt;10000,"Low Value",G1762&lt;=50000,"Mid Value",G1762&lt;=150000,"High Value",G1762&gt;150000,"Premium")</f>
        <v>Mid Value</v>
      </c>
      <c r="R1762" t="str" cm="1">
        <f t="array" ref="R1762">_xlfn.IFS(I1762&lt;500,"High Risk",I1762&lt;650,"Medium Risk",I1762&lt;750,"Low Risk",I1762&gt;=750,"Very Low Risk")</f>
        <v>Medium Risk</v>
      </c>
    </row>
    <row r="1763" spans="1:18">
      <c r="A1763" t="s">
        <v>1795</v>
      </c>
      <c r="B1763">
        <v>26</v>
      </c>
      <c r="C1763" t="s">
        <v>15</v>
      </c>
      <c r="D1763" t="s">
        <v>29</v>
      </c>
      <c r="E1763" t="s">
        <v>24</v>
      </c>
      <c r="F1763" t="s">
        <v>33</v>
      </c>
      <c r="G1763">
        <v>141506.9</v>
      </c>
      <c r="H1763">
        <v>18033.38</v>
      </c>
      <c r="I1763">
        <v>639</v>
      </c>
      <c r="J1763">
        <v>128713.3</v>
      </c>
      <c r="K1763" t="s">
        <v>25</v>
      </c>
      <c r="L1763">
        <v>49</v>
      </c>
      <c r="M1763" s="1">
        <v>44800</v>
      </c>
      <c r="N1763" t="s">
        <v>20</v>
      </c>
      <c r="O1763" t="str" cm="1">
        <f t="array" ref="O1763">_xlfn.IFS(L1763&lt;=15, "Low Engagement", L1763&lt;=35, "Active", L1763&lt;=60, "Highly Active", L1763&gt;60, "Power User")</f>
        <v>Highly Active</v>
      </c>
      <c r="P1763" t="str" cm="1">
        <f t="array" ref="P1763">_xlfn.IFS(B1763&lt;=25,"Youth",B1763&lt;=35,"Young Adult",B1763&lt;=50,"Adult",B1763&lt;=70,"Senior")</f>
        <v>Young Adult</v>
      </c>
      <c r="Q1763" t="str" cm="1">
        <f t="array" ref="Q1763">_xlfn.IFS(G1763&lt;10000,"Low Value",G1763&lt;=50000,"Mid Value",G1763&lt;=150000,"High Value",G1763&gt;150000,"Premium")</f>
        <v>High Value</v>
      </c>
      <c r="R1763" t="str" cm="1">
        <f t="array" ref="R1763">_xlfn.IFS(I1763&lt;500,"High Risk",I1763&lt;650,"Medium Risk",I1763&lt;750,"Low Risk",I1763&gt;=750,"Very Low Risk")</f>
        <v>Medium Risk</v>
      </c>
    </row>
    <row r="1764" spans="1:18">
      <c r="A1764" t="s">
        <v>1796</v>
      </c>
      <c r="B1764">
        <v>52</v>
      </c>
      <c r="C1764" t="s">
        <v>22</v>
      </c>
      <c r="D1764" t="s">
        <v>23</v>
      </c>
      <c r="E1764" t="s">
        <v>17</v>
      </c>
      <c r="F1764" t="s">
        <v>18</v>
      </c>
      <c r="G1764">
        <v>37483.25</v>
      </c>
      <c r="H1764">
        <v>140202.57999999999</v>
      </c>
      <c r="I1764">
        <v>801</v>
      </c>
      <c r="J1764">
        <v>215201.42</v>
      </c>
      <c r="K1764" t="s">
        <v>25</v>
      </c>
      <c r="L1764">
        <v>57</v>
      </c>
      <c r="M1764" s="1">
        <v>44449</v>
      </c>
      <c r="N1764" t="s">
        <v>20</v>
      </c>
      <c r="O1764" t="str" cm="1">
        <f t="array" ref="O1764">_xlfn.IFS(L1764&lt;=15, "Low Engagement", L1764&lt;=35, "Active", L1764&lt;=60, "Highly Active", L1764&gt;60, "Power User")</f>
        <v>Highly Active</v>
      </c>
      <c r="P1764" t="str" cm="1">
        <f t="array" ref="P1764">_xlfn.IFS(B1764&lt;=25,"Youth",B1764&lt;=35,"Young Adult",B1764&lt;=50,"Adult",B1764&lt;=70,"Senior")</f>
        <v>Senior</v>
      </c>
      <c r="Q1764" t="str" cm="1">
        <f t="array" ref="Q1764">_xlfn.IFS(G1764&lt;10000,"Low Value",G1764&lt;=50000,"Mid Value",G1764&lt;=150000,"High Value",G1764&gt;150000,"Premium")</f>
        <v>Mid Value</v>
      </c>
      <c r="R1764" t="str" cm="1">
        <f t="array" ref="R1764">_xlfn.IFS(I1764&lt;500,"High Risk",I1764&lt;650,"Medium Risk",I1764&lt;750,"Low Risk",I1764&gt;=750,"Very Low Risk")</f>
        <v>Very Low Risk</v>
      </c>
    </row>
    <row r="1765" spans="1:18">
      <c r="A1765" t="s">
        <v>1797</v>
      </c>
      <c r="B1765">
        <v>37</v>
      </c>
      <c r="C1765" t="s">
        <v>22</v>
      </c>
      <c r="D1765" t="s">
        <v>23</v>
      </c>
      <c r="E1765" t="s">
        <v>27</v>
      </c>
      <c r="F1765" t="s">
        <v>45</v>
      </c>
      <c r="G1765">
        <v>74286.39</v>
      </c>
      <c r="H1765">
        <v>168418.65</v>
      </c>
      <c r="I1765">
        <v>405</v>
      </c>
      <c r="J1765">
        <v>10072.030000000001</v>
      </c>
      <c r="K1765" t="s">
        <v>19</v>
      </c>
      <c r="L1765">
        <v>44</v>
      </c>
      <c r="M1765" s="1">
        <v>43911</v>
      </c>
      <c r="N1765" t="s">
        <v>20</v>
      </c>
      <c r="O1765" t="str" cm="1">
        <f t="array" ref="O1765">_xlfn.IFS(L1765&lt;=15, "Low Engagement", L1765&lt;=35, "Active", L1765&lt;=60, "Highly Active", L1765&gt;60, "Power User")</f>
        <v>Highly Active</v>
      </c>
      <c r="P1765" t="str" cm="1">
        <f t="array" ref="P1765">_xlfn.IFS(B1765&lt;=25,"Youth",B1765&lt;=35,"Young Adult",B1765&lt;=50,"Adult",B1765&lt;=70,"Senior")</f>
        <v>Adult</v>
      </c>
      <c r="Q1765" t="str" cm="1">
        <f t="array" ref="Q1765">_xlfn.IFS(G1765&lt;10000,"Low Value",G1765&lt;=50000,"Mid Value",G1765&lt;=150000,"High Value",G1765&gt;150000,"Premium")</f>
        <v>High Value</v>
      </c>
      <c r="R1765" t="str" cm="1">
        <f t="array" ref="R1765">_xlfn.IFS(I1765&lt;500,"High Risk",I1765&lt;650,"Medium Risk",I1765&lt;750,"Low Risk",I1765&gt;=750,"Very Low Risk")</f>
        <v>High Risk</v>
      </c>
    </row>
    <row r="1766" spans="1:18">
      <c r="A1766" t="s">
        <v>1798</v>
      </c>
      <c r="B1766">
        <v>66</v>
      </c>
      <c r="C1766" t="s">
        <v>22</v>
      </c>
      <c r="D1766" t="s">
        <v>37</v>
      </c>
      <c r="E1766" t="s">
        <v>27</v>
      </c>
      <c r="F1766" t="s">
        <v>18</v>
      </c>
      <c r="G1766">
        <v>76533.97</v>
      </c>
      <c r="H1766">
        <v>96102.21</v>
      </c>
      <c r="I1766">
        <v>774</v>
      </c>
      <c r="J1766">
        <v>137466.07999999999</v>
      </c>
      <c r="K1766" t="s">
        <v>25</v>
      </c>
      <c r="L1766">
        <v>48</v>
      </c>
      <c r="M1766" s="1">
        <v>43663</v>
      </c>
      <c r="N1766" t="s">
        <v>20</v>
      </c>
      <c r="O1766" t="str" cm="1">
        <f t="array" ref="O1766">_xlfn.IFS(L1766&lt;=15, "Low Engagement", L1766&lt;=35, "Active", L1766&lt;=60, "Highly Active", L1766&gt;60, "Power User")</f>
        <v>Highly Active</v>
      </c>
      <c r="P1766" t="str" cm="1">
        <f t="array" ref="P1766">_xlfn.IFS(B1766&lt;=25,"Youth",B1766&lt;=35,"Young Adult",B1766&lt;=50,"Adult",B1766&lt;=70,"Senior")</f>
        <v>Senior</v>
      </c>
      <c r="Q1766" t="str" cm="1">
        <f t="array" ref="Q1766">_xlfn.IFS(G1766&lt;10000,"Low Value",G1766&lt;=50000,"Mid Value",G1766&lt;=150000,"High Value",G1766&gt;150000,"Premium")</f>
        <v>High Value</v>
      </c>
      <c r="R1766" t="str" cm="1">
        <f t="array" ref="R1766">_xlfn.IFS(I1766&lt;500,"High Risk",I1766&lt;650,"Medium Risk",I1766&lt;750,"Low Risk",I1766&gt;=750,"Very Low Risk")</f>
        <v>Very Low Risk</v>
      </c>
    </row>
    <row r="1767" spans="1:18">
      <c r="A1767" t="s">
        <v>1799</v>
      </c>
      <c r="B1767">
        <v>59</v>
      </c>
      <c r="C1767" t="s">
        <v>22</v>
      </c>
      <c r="D1767" t="s">
        <v>29</v>
      </c>
      <c r="E1767" t="s">
        <v>27</v>
      </c>
      <c r="F1767" t="s">
        <v>45</v>
      </c>
      <c r="G1767">
        <v>366578.66</v>
      </c>
      <c r="H1767">
        <v>174658.24</v>
      </c>
      <c r="I1767">
        <v>762</v>
      </c>
      <c r="J1767">
        <v>164061.21</v>
      </c>
      <c r="K1767" t="s">
        <v>25</v>
      </c>
      <c r="L1767">
        <v>10</v>
      </c>
      <c r="M1767" s="1">
        <v>43117</v>
      </c>
      <c r="N1767" t="s">
        <v>20</v>
      </c>
      <c r="O1767" t="str" cm="1">
        <f t="array" ref="O1767">_xlfn.IFS(L1767&lt;=15, "Low Engagement", L1767&lt;=35, "Active", L1767&lt;=60, "Highly Active", L1767&gt;60, "Power User")</f>
        <v>Low Engagement</v>
      </c>
      <c r="P1767" t="str" cm="1">
        <f t="array" ref="P1767">_xlfn.IFS(B1767&lt;=25,"Youth",B1767&lt;=35,"Young Adult",B1767&lt;=50,"Adult",B1767&lt;=70,"Senior")</f>
        <v>Senior</v>
      </c>
      <c r="Q1767" t="str" cm="1">
        <f t="array" ref="Q1767">_xlfn.IFS(G1767&lt;10000,"Low Value",G1767&lt;=50000,"Mid Value",G1767&lt;=150000,"High Value",G1767&gt;150000,"Premium")</f>
        <v>Premium</v>
      </c>
      <c r="R1767" t="str" cm="1">
        <f t="array" ref="R1767">_xlfn.IFS(I1767&lt;500,"High Risk",I1767&lt;650,"Medium Risk",I1767&lt;750,"Low Risk",I1767&gt;=750,"Very Low Risk")</f>
        <v>Very Low Risk</v>
      </c>
    </row>
    <row r="1768" spans="1:18">
      <c r="A1768" t="s">
        <v>1800</v>
      </c>
      <c r="B1768">
        <v>52</v>
      </c>
      <c r="C1768" t="s">
        <v>22</v>
      </c>
      <c r="D1768" t="s">
        <v>23</v>
      </c>
      <c r="E1768" t="s">
        <v>17</v>
      </c>
      <c r="F1768" t="s">
        <v>33</v>
      </c>
      <c r="G1768">
        <v>93707.54</v>
      </c>
      <c r="H1768">
        <v>198256.15</v>
      </c>
      <c r="I1768">
        <v>782</v>
      </c>
      <c r="J1768">
        <v>124503.58</v>
      </c>
      <c r="K1768" t="s">
        <v>38</v>
      </c>
      <c r="L1768">
        <v>59</v>
      </c>
      <c r="M1768" s="1">
        <v>44260</v>
      </c>
      <c r="N1768" t="s">
        <v>20</v>
      </c>
      <c r="O1768" t="str" cm="1">
        <f t="array" ref="O1768">_xlfn.IFS(L1768&lt;=15, "Low Engagement", L1768&lt;=35, "Active", L1768&lt;=60, "Highly Active", L1768&gt;60, "Power User")</f>
        <v>Highly Active</v>
      </c>
      <c r="P1768" t="str" cm="1">
        <f t="array" ref="P1768">_xlfn.IFS(B1768&lt;=25,"Youth",B1768&lt;=35,"Young Adult",B1768&lt;=50,"Adult",B1768&lt;=70,"Senior")</f>
        <v>Senior</v>
      </c>
      <c r="Q1768" t="str" cm="1">
        <f t="array" ref="Q1768">_xlfn.IFS(G1768&lt;10000,"Low Value",G1768&lt;=50000,"Mid Value",G1768&lt;=150000,"High Value",G1768&gt;150000,"Premium")</f>
        <v>High Value</v>
      </c>
      <c r="R1768" t="str" cm="1">
        <f t="array" ref="R1768">_xlfn.IFS(I1768&lt;500,"High Risk",I1768&lt;650,"Medium Risk",I1768&lt;750,"Low Risk",I1768&gt;=750,"Very Low Risk")</f>
        <v>Very Low Risk</v>
      </c>
    </row>
    <row r="1769" spans="1:18">
      <c r="A1769" t="s">
        <v>1801</v>
      </c>
      <c r="B1769">
        <v>67</v>
      </c>
      <c r="C1769" t="s">
        <v>15</v>
      </c>
      <c r="D1769" t="s">
        <v>37</v>
      </c>
      <c r="E1769" t="s">
        <v>47</v>
      </c>
      <c r="F1769" t="s">
        <v>31</v>
      </c>
      <c r="G1769">
        <v>100529.28</v>
      </c>
      <c r="H1769">
        <v>8526.17</v>
      </c>
      <c r="I1769">
        <v>452</v>
      </c>
      <c r="J1769">
        <v>45471.07</v>
      </c>
      <c r="K1769" t="s">
        <v>25</v>
      </c>
      <c r="L1769">
        <v>57</v>
      </c>
      <c r="M1769" s="1">
        <v>44872</v>
      </c>
      <c r="N1769" t="s">
        <v>20</v>
      </c>
      <c r="O1769" t="str" cm="1">
        <f t="array" ref="O1769">_xlfn.IFS(L1769&lt;=15, "Low Engagement", L1769&lt;=35, "Active", L1769&lt;=60, "Highly Active", L1769&gt;60, "Power User")</f>
        <v>Highly Active</v>
      </c>
      <c r="P1769" t="str" cm="1">
        <f t="array" ref="P1769">_xlfn.IFS(B1769&lt;=25,"Youth",B1769&lt;=35,"Young Adult",B1769&lt;=50,"Adult",B1769&lt;=70,"Senior")</f>
        <v>Senior</v>
      </c>
      <c r="Q1769" t="str" cm="1">
        <f t="array" ref="Q1769">_xlfn.IFS(G1769&lt;10000,"Low Value",G1769&lt;=50000,"Mid Value",G1769&lt;=150000,"High Value",G1769&gt;150000,"Premium")</f>
        <v>High Value</v>
      </c>
      <c r="R1769" t="str" cm="1">
        <f t="array" ref="R1769">_xlfn.IFS(I1769&lt;500,"High Risk",I1769&lt;650,"Medium Risk",I1769&lt;750,"Low Risk",I1769&gt;=750,"Very Low Risk")</f>
        <v>High Risk</v>
      </c>
    </row>
    <row r="1770" spans="1:18">
      <c r="A1770" t="s">
        <v>1802</v>
      </c>
      <c r="B1770">
        <v>35</v>
      </c>
      <c r="C1770" t="s">
        <v>15</v>
      </c>
      <c r="D1770" t="s">
        <v>23</v>
      </c>
      <c r="E1770" t="s">
        <v>27</v>
      </c>
      <c r="F1770" t="s">
        <v>31</v>
      </c>
      <c r="G1770">
        <v>11272.23</v>
      </c>
      <c r="H1770">
        <v>140442.74</v>
      </c>
      <c r="I1770">
        <v>448</v>
      </c>
      <c r="J1770">
        <v>34843.81</v>
      </c>
      <c r="K1770" t="s">
        <v>25</v>
      </c>
      <c r="L1770">
        <v>31</v>
      </c>
      <c r="M1770" s="1">
        <v>44505</v>
      </c>
      <c r="N1770" t="s">
        <v>20</v>
      </c>
      <c r="O1770" t="str" cm="1">
        <f t="array" ref="O1770">_xlfn.IFS(L1770&lt;=15, "Low Engagement", L1770&lt;=35, "Active", L1770&lt;=60, "Highly Active", L1770&gt;60, "Power User")</f>
        <v>Active</v>
      </c>
      <c r="P1770" t="str" cm="1">
        <f t="array" ref="P1770">_xlfn.IFS(B1770&lt;=25,"Youth",B1770&lt;=35,"Young Adult",B1770&lt;=50,"Adult",B1770&lt;=70,"Senior")</f>
        <v>Young Adult</v>
      </c>
      <c r="Q1770" t="str" cm="1">
        <f t="array" ref="Q1770">_xlfn.IFS(G1770&lt;10000,"Low Value",G1770&lt;=50000,"Mid Value",G1770&lt;=150000,"High Value",G1770&gt;150000,"Premium")</f>
        <v>Mid Value</v>
      </c>
      <c r="R1770" t="str" cm="1">
        <f t="array" ref="R1770">_xlfn.IFS(I1770&lt;500,"High Risk",I1770&lt;650,"Medium Risk",I1770&lt;750,"Low Risk",I1770&gt;=750,"Very Low Risk")</f>
        <v>High Risk</v>
      </c>
    </row>
    <row r="1771" spans="1:18">
      <c r="A1771" t="s">
        <v>1803</v>
      </c>
      <c r="B1771">
        <v>34</v>
      </c>
      <c r="C1771" t="s">
        <v>15</v>
      </c>
      <c r="D1771" t="s">
        <v>41</v>
      </c>
      <c r="E1771" t="s">
        <v>17</v>
      </c>
      <c r="F1771" t="s">
        <v>31</v>
      </c>
      <c r="G1771">
        <v>126796.46</v>
      </c>
      <c r="H1771">
        <v>73576.53</v>
      </c>
      <c r="I1771">
        <v>487</v>
      </c>
      <c r="J1771">
        <v>23708.71</v>
      </c>
      <c r="K1771" t="s">
        <v>19</v>
      </c>
      <c r="L1771">
        <v>44</v>
      </c>
      <c r="M1771" s="1">
        <v>44694</v>
      </c>
      <c r="N1771" t="s">
        <v>20</v>
      </c>
      <c r="O1771" t="str" cm="1">
        <f t="array" ref="O1771">_xlfn.IFS(L1771&lt;=15, "Low Engagement", L1771&lt;=35, "Active", L1771&lt;=60, "Highly Active", L1771&gt;60, "Power User")</f>
        <v>Highly Active</v>
      </c>
      <c r="P1771" t="str" cm="1">
        <f t="array" ref="P1771">_xlfn.IFS(B1771&lt;=25,"Youth",B1771&lt;=35,"Young Adult",B1771&lt;=50,"Adult",B1771&lt;=70,"Senior")</f>
        <v>Young Adult</v>
      </c>
      <c r="Q1771" t="str" cm="1">
        <f t="array" ref="Q1771">_xlfn.IFS(G1771&lt;10000,"Low Value",G1771&lt;=50000,"Mid Value",G1771&lt;=150000,"High Value",G1771&gt;150000,"Premium")</f>
        <v>High Value</v>
      </c>
      <c r="R1771" t="str" cm="1">
        <f t="array" ref="R1771">_xlfn.IFS(I1771&lt;500,"High Risk",I1771&lt;650,"Medium Risk",I1771&lt;750,"Low Risk",I1771&gt;=750,"Very Low Risk")</f>
        <v>High Risk</v>
      </c>
    </row>
    <row r="1772" spans="1:18">
      <c r="A1772" t="s">
        <v>1804</v>
      </c>
      <c r="B1772">
        <v>41</v>
      </c>
      <c r="C1772" t="s">
        <v>22</v>
      </c>
      <c r="D1772" t="s">
        <v>23</v>
      </c>
      <c r="E1772" t="s">
        <v>24</v>
      </c>
      <c r="F1772" t="s">
        <v>18</v>
      </c>
      <c r="G1772">
        <v>42266.63</v>
      </c>
      <c r="H1772">
        <v>8238.4500000000007</v>
      </c>
      <c r="I1772">
        <v>430</v>
      </c>
      <c r="J1772">
        <v>30978.79</v>
      </c>
      <c r="K1772" t="s">
        <v>19</v>
      </c>
      <c r="L1772">
        <v>11</v>
      </c>
      <c r="M1772" s="1">
        <v>44626</v>
      </c>
      <c r="N1772" t="s">
        <v>20</v>
      </c>
      <c r="O1772" t="str" cm="1">
        <f t="array" ref="O1772">_xlfn.IFS(L1772&lt;=15, "Low Engagement", L1772&lt;=35, "Active", L1772&lt;=60, "Highly Active", L1772&gt;60, "Power User")</f>
        <v>Low Engagement</v>
      </c>
      <c r="P1772" t="str" cm="1">
        <f t="array" ref="P1772">_xlfn.IFS(B1772&lt;=25,"Youth",B1772&lt;=35,"Young Adult",B1772&lt;=50,"Adult",B1772&lt;=70,"Senior")</f>
        <v>Adult</v>
      </c>
      <c r="Q1772" t="str" cm="1">
        <f t="array" ref="Q1772">_xlfn.IFS(G1772&lt;10000,"Low Value",G1772&lt;=50000,"Mid Value",G1772&lt;=150000,"High Value",G1772&gt;150000,"Premium")</f>
        <v>Mid Value</v>
      </c>
      <c r="R1772" t="str" cm="1">
        <f t="array" ref="R1772">_xlfn.IFS(I1772&lt;500,"High Risk",I1772&lt;650,"Medium Risk",I1772&lt;750,"Low Risk",I1772&gt;=750,"Very Low Risk")</f>
        <v>High Risk</v>
      </c>
    </row>
    <row r="1773" spans="1:18">
      <c r="A1773" t="s">
        <v>1805</v>
      </c>
      <c r="B1773">
        <v>20</v>
      </c>
      <c r="C1773" t="s">
        <v>15</v>
      </c>
      <c r="D1773" t="s">
        <v>23</v>
      </c>
      <c r="E1773" t="s">
        <v>17</v>
      </c>
      <c r="F1773" t="s">
        <v>33</v>
      </c>
      <c r="G1773">
        <v>88429.32</v>
      </c>
      <c r="H1773">
        <v>67682.759999999995</v>
      </c>
      <c r="I1773">
        <v>751</v>
      </c>
      <c r="J1773">
        <v>338059.14</v>
      </c>
      <c r="K1773" t="s">
        <v>38</v>
      </c>
      <c r="L1773">
        <v>25</v>
      </c>
      <c r="M1773" s="1">
        <v>45094</v>
      </c>
      <c r="N1773" t="s">
        <v>20</v>
      </c>
      <c r="O1773" t="str" cm="1">
        <f t="array" ref="O1773">_xlfn.IFS(L1773&lt;=15, "Low Engagement", L1773&lt;=35, "Active", L1773&lt;=60, "Highly Active", L1773&gt;60, "Power User")</f>
        <v>Active</v>
      </c>
      <c r="P1773" t="str" cm="1">
        <f t="array" ref="P1773">_xlfn.IFS(B1773&lt;=25,"Youth",B1773&lt;=35,"Young Adult",B1773&lt;=50,"Adult",B1773&lt;=70,"Senior")</f>
        <v>Youth</v>
      </c>
      <c r="Q1773" t="str" cm="1">
        <f t="array" ref="Q1773">_xlfn.IFS(G1773&lt;10000,"Low Value",G1773&lt;=50000,"Mid Value",G1773&lt;=150000,"High Value",G1773&gt;150000,"Premium")</f>
        <v>High Value</v>
      </c>
      <c r="R1773" t="str" cm="1">
        <f t="array" ref="R1773">_xlfn.IFS(I1773&lt;500,"High Risk",I1773&lt;650,"Medium Risk",I1773&lt;750,"Low Risk",I1773&gt;=750,"Very Low Risk")</f>
        <v>Very Low Risk</v>
      </c>
    </row>
    <row r="1774" spans="1:18">
      <c r="A1774" t="s">
        <v>1806</v>
      </c>
      <c r="B1774">
        <v>49</v>
      </c>
      <c r="C1774" t="s">
        <v>15</v>
      </c>
      <c r="D1774" t="s">
        <v>23</v>
      </c>
      <c r="E1774" t="s">
        <v>17</v>
      </c>
      <c r="F1774" t="s">
        <v>18</v>
      </c>
      <c r="G1774">
        <v>43502.81</v>
      </c>
      <c r="H1774">
        <v>26164.51</v>
      </c>
      <c r="I1774">
        <v>815</v>
      </c>
      <c r="J1774">
        <v>230615.37</v>
      </c>
      <c r="K1774" t="s">
        <v>38</v>
      </c>
      <c r="L1774">
        <v>46</v>
      </c>
      <c r="M1774" s="1">
        <v>43201</v>
      </c>
      <c r="N1774" t="s">
        <v>20</v>
      </c>
      <c r="O1774" t="str" cm="1">
        <f t="array" ref="O1774">_xlfn.IFS(L1774&lt;=15, "Low Engagement", L1774&lt;=35, "Active", L1774&lt;=60, "Highly Active", L1774&gt;60, "Power User")</f>
        <v>Highly Active</v>
      </c>
      <c r="P1774" t="str" cm="1">
        <f t="array" ref="P1774">_xlfn.IFS(B1774&lt;=25,"Youth",B1774&lt;=35,"Young Adult",B1774&lt;=50,"Adult",B1774&lt;=70,"Senior")</f>
        <v>Adult</v>
      </c>
      <c r="Q1774" t="str" cm="1">
        <f t="array" ref="Q1774">_xlfn.IFS(G1774&lt;10000,"Low Value",G1774&lt;=50000,"Mid Value",G1774&lt;=150000,"High Value",G1774&gt;150000,"Premium")</f>
        <v>Mid Value</v>
      </c>
      <c r="R1774" t="str" cm="1">
        <f t="array" ref="R1774">_xlfn.IFS(I1774&lt;500,"High Risk",I1774&lt;650,"Medium Risk",I1774&lt;750,"Low Risk",I1774&gt;=750,"Very Low Risk")</f>
        <v>Very Low Risk</v>
      </c>
    </row>
    <row r="1775" spans="1:18">
      <c r="A1775" t="s">
        <v>1807</v>
      </c>
      <c r="B1775">
        <v>52</v>
      </c>
      <c r="C1775" t="s">
        <v>15</v>
      </c>
      <c r="D1775" t="s">
        <v>23</v>
      </c>
      <c r="E1775" t="s">
        <v>24</v>
      </c>
      <c r="F1775" t="s">
        <v>45</v>
      </c>
      <c r="G1775">
        <v>484725.26</v>
      </c>
      <c r="H1775">
        <v>4237.7299999999996</v>
      </c>
      <c r="I1775">
        <v>790</v>
      </c>
      <c r="J1775">
        <v>395940.64</v>
      </c>
      <c r="K1775" t="s">
        <v>25</v>
      </c>
      <c r="L1775">
        <v>54</v>
      </c>
      <c r="M1775" s="1">
        <v>44965</v>
      </c>
      <c r="N1775" t="s">
        <v>20</v>
      </c>
      <c r="O1775" t="str" cm="1">
        <f t="array" ref="O1775">_xlfn.IFS(L1775&lt;=15, "Low Engagement", L1775&lt;=35, "Active", L1775&lt;=60, "Highly Active", L1775&gt;60, "Power User")</f>
        <v>Highly Active</v>
      </c>
      <c r="P1775" t="str" cm="1">
        <f t="array" ref="P1775">_xlfn.IFS(B1775&lt;=25,"Youth",B1775&lt;=35,"Young Adult",B1775&lt;=50,"Adult",B1775&lt;=70,"Senior")</f>
        <v>Senior</v>
      </c>
      <c r="Q1775" t="str" cm="1">
        <f t="array" ref="Q1775">_xlfn.IFS(G1775&lt;10000,"Low Value",G1775&lt;=50000,"Mid Value",G1775&lt;=150000,"High Value",G1775&gt;150000,"Premium")</f>
        <v>Premium</v>
      </c>
      <c r="R1775" t="str" cm="1">
        <f t="array" ref="R1775">_xlfn.IFS(I1775&lt;500,"High Risk",I1775&lt;650,"Medium Risk",I1775&lt;750,"Low Risk",I1775&gt;=750,"Very Low Risk")</f>
        <v>Very Low Risk</v>
      </c>
    </row>
    <row r="1776" spans="1:18">
      <c r="A1776" t="s">
        <v>1808</v>
      </c>
      <c r="B1776">
        <v>55</v>
      </c>
      <c r="C1776" t="s">
        <v>15</v>
      </c>
      <c r="D1776" t="s">
        <v>23</v>
      </c>
      <c r="E1776" t="s">
        <v>27</v>
      </c>
      <c r="F1776" t="s">
        <v>18</v>
      </c>
      <c r="G1776">
        <v>60806.78</v>
      </c>
      <c r="H1776">
        <v>121183.24</v>
      </c>
      <c r="I1776">
        <v>775</v>
      </c>
      <c r="J1776">
        <v>139656.54</v>
      </c>
      <c r="K1776" t="s">
        <v>38</v>
      </c>
      <c r="L1776">
        <v>52</v>
      </c>
      <c r="M1776" s="1">
        <v>44342</v>
      </c>
      <c r="N1776" t="s">
        <v>20</v>
      </c>
      <c r="O1776" t="str" cm="1">
        <f t="array" ref="O1776">_xlfn.IFS(L1776&lt;=15, "Low Engagement", L1776&lt;=35, "Active", L1776&lt;=60, "Highly Active", L1776&gt;60, "Power User")</f>
        <v>Highly Active</v>
      </c>
      <c r="P1776" t="str" cm="1">
        <f t="array" ref="P1776">_xlfn.IFS(B1776&lt;=25,"Youth",B1776&lt;=35,"Young Adult",B1776&lt;=50,"Adult",B1776&lt;=70,"Senior")</f>
        <v>Senior</v>
      </c>
      <c r="Q1776" t="str" cm="1">
        <f t="array" ref="Q1776">_xlfn.IFS(G1776&lt;10000,"Low Value",G1776&lt;=50000,"Mid Value",G1776&lt;=150000,"High Value",G1776&gt;150000,"Premium")</f>
        <v>High Value</v>
      </c>
      <c r="R1776" t="str" cm="1">
        <f t="array" ref="R1776">_xlfn.IFS(I1776&lt;500,"High Risk",I1776&lt;650,"Medium Risk",I1776&lt;750,"Low Risk",I1776&gt;=750,"Very Low Risk")</f>
        <v>Very Low Risk</v>
      </c>
    </row>
    <row r="1777" spans="1:18">
      <c r="A1777" t="s">
        <v>1809</v>
      </c>
      <c r="B1777">
        <v>30</v>
      </c>
      <c r="C1777" t="s">
        <v>15</v>
      </c>
      <c r="D1777" t="s">
        <v>16</v>
      </c>
      <c r="E1777" t="s">
        <v>27</v>
      </c>
      <c r="F1777" t="s">
        <v>18</v>
      </c>
      <c r="G1777">
        <v>75174.399999999994</v>
      </c>
      <c r="H1777">
        <v>111865.36</v>
      </c>
      <c r="I1777">
        <v>562</v>
      </c>
      <c r="J1777">
        <v>17986.919999999998</v>
      </c>
      <c r="K1777" t="s">
        <v>19</v>
      </c>
      <c r="L1777">
        <v>45</v>
      </c>
      <c r="M1777" s="1">
        <v>44627</v>
      </c>
      <c r="N1777" t="s">
        <v>20</v>
      </c>
      <c r="O1777" t="str" cm="1">
        <f t="array" ref="O1777">_xlfn.IFS(L1777&lt;=15, "Low Engagement", L1777&lt;=35, "Active", L1777&lt;=60, "Highly Active", L1777&gt;60, "Power User")</f>
        <v>Highly Active</v>
      </c>
      <c r="P1777" t="str" cm="1">
        <f t="array" ref="P1777">_xlfn.IFS(B1777&lt;=25,"Youth",B1777&lt;=35,"Young Adult",B1777&lt;=50,"Adult",B1777&lt;=70,"Senior")</f>
        <v>Young Adult</v>
      </c>
      <c r="Q1777" t="str" cm="1">
        <f t="array" ref="Q1777">_xlfn.IFS(G1777&lt;10000,"Low Value",G1777&lt;=50000,"Mid Value",G1777&lt;=150000,"High Value",G1777&gt;150000,"Premium")</f>
        <v>High Value</v>
      </c>
      <c r="R1777" t="str" cm="1">
        <f t="array" ref="R1777">_xlfn.IFS(I1777&lt;500,"High Risk",I1777&lt;650,"Medium Risk",I1777&lt;750,"Low Risk",I1777&gt;=750,"Very Low Risk")</f>
        <v>Medium Risk</v>
      </c>
    </row>
    <row r="1778" spans="1:18">
      <c r="A1778" t="s">
        <v>1810</v>
      </c>
      <c r="B1778">
        <v>64</v>
      </c>
      <c r="C1778" t="s">
        <v>22</v>
      </c>
      <c r="D1778" t="s">
        <v>37</v>
      </c>
      <c r="E1778" t="s">
        <v>27</v>
      </c>
      <c r="F1778" t="s">
        <v>18</v>
      </c>
      <c r="G1778">
        <v>93698.35</v>
      </c>
      <c r="H1778">
        <v>115254.51</v>
      </c>
      <c r="I1778">
        <v>837</v>
      </c>
      <c r="J1778">
        <v>413233.96</v>
      </c>
      <c r="K1778" t="s">
        <v>38</v>
      </c>
      <c r="L1778">
        <v>34</v>
      </c>
      <c r="M1778" s="1">
        <v>44118</v>
      </c>
      <c r="N1778" t="s">
        <v>20</v>
      </c>
      <c r="O1778" t="str" cm="1">
        <f t="array" ref="O1778">_xlfn.IFS(L1778&lt;=15, "Low Engagement", L1778&lt;=35, "Active", L1778&lt;=60, "Highly Active", L1778&gt;60, "Power User")</f>
        <v>Active</v>
      </c>
      <c r="P1778" t="str" cm="1">
        <f t="array" ref="P1778">_xlfn.IFS(B1778&lt;=25,"Youth",B1778&lt;=35,"Young Adult",B1778&lt;=50,"Adult",B1778&lt;=70,"Senior")</f>
        <v>Senior</v>
      </c>
      <c r="Q1778" t="str" cm="1">
        <f t="array" ref="Q1778">_xlfn.IFS(G1778&lt;10000,"Low Value",G1778&lt;=50000,"Mid Value",G1778&lt;=150000,"High Value",G1778&gt;150000,"Premium")</f>
        <v>High Value</v>
      </c>
      <c r="R1778" t="str" cm="1">
        <f t="array" ref="R1778">_xlfn.IFS(I1778&lt;500,"High Risk",I1778&lt;650,"Medium Risk",I1778&lt;750,"Low Risk",I1778&gt;=750,"Very Low Risk")</f>
        <v>Very Low Risk</v>
      </c>
    </row>
    <row r="1779" spans="1:18">
      <c r="A1779" t="s">
        <v>1811</v>
      </c>
      <c r="B1779">
        <v>42</v>
      </c>
      <c r="C1779" t="s">
        <v>15</v>
      </c>
      <c r="D1779" t="s">
        <v>37</v>
      </c>
      <c r="E1779" t="s">
        <v>47</v>
      </c>
      <c r="F1779" t="s">
        <v>31</v>
      </c>
      <c r="G1779">
        <v>120361.87</v>
      </c>
      <c r="H1779">
        <v>11192.17</v>
      </c>
      <c r="I1779">
        <v>758</v>
      </c>
      <c r="J1779">
        <v>266858.71999999997</v>
      </c>
      <c r="K1779" t="s">
        <v>38</v>
      </c>
      <c r="L1779">
        <v>59</v>
      </c>
      <c r="M1779" s="1">
        <v>44806</v>
      </c>
      <c r="N1779" t="s">
        <v>20</v>
      </c>
      <c r="O1779" t="str" cm="1">
        <f t="array" ref="O1779">_xlfn.IFS(L1779&lt;=15, "Low Engagement", L1779&lt;=35, "Active", L1779&lt;=60, "Highly Active", L1779&gt;60, "Power User")</f>
        <v>Highly Active</v>
      </c>
      <c r="P1779" t="str" cm="1">
        <f t="array" ref="P1779">_xlfn.IFS(B1779&lt;=25,"Youth",B1779&lt;=35,"Young Adult",B1779&lt;=50,"Adult",B1779&lt;=70,"Senior")</f>
        <v>Adult</v>
      </c>
      <c r="Q1779" t="str" cm="1">
        <f t="array" ref="Q1779">_xlfn.IFS(G1779&lt;10000,"Low Value",G1779&lt;=50000,"Mid Value",G1779&lt;=150000,"High Value",G1779&gt;150000,"Premium")</f>
        <v>High Value</v>
      </c>
      <c r="R1779" t="str" cm="1">
        <f t="array" ref="R1779">_xlfn.IFS(I1779&lt;500,"High Risk",I1779&lt;650,"Medium Risk",I1779&lt;750,"Low Risk",I1779&gt;=750,"Very Low Risk")</f>
        <v>Very Low Risk</v>
      </c>
    </row>
    <row r="1780" spans="1:18">
      <c r="A1780" t="s">
        <v>1812</v>
      </c>
      <c r="B1780">
        <v>26</v>
      </c>
      <c r="C1780" t="s">
        <v>22</v>
      </c>
      <c r="D1780" t="s">
        <v>23</v>
      </c>
      <c r="E1780" t="s">
        <v>47</v>
      </c>
      <c r="F1780" t="s">
        <v>31</v>
      </c>
      <c r="G1780">
        <v>7352.19</v>
      </c>
      <c r="H1780">
        <v>22129.03</v>
      </c>
      <c r="I1780">
        <v>835</v>
      </c>
      <c r="J1780">
        <v>318759.78999999998</v>
      </c>
      <c r="K1780" t="s">
        <v>25</v>
      </c>
      <c r="L1780">
        <v>20</v>
      </c>
      <c r="M1780" s="1">
        <v>44952</v>
      </c>
      <c r="N1780" t="s">
        <v>20</v>
      </c>
      <c r="O1780" t="str" cm="1">
        <f t="array" ref="O1780">_xlfn.IFS(L1780&lt;=15, "Low Engagement", L1780&lt;=35, "Active", L1780&lt;=60, "Highly Active", L1780&gt;60, "Power User")</f>
        <v>Active</v>
      </c>
      <c r="P1780" t="str" cm="1">
        <f t="array" ref="P1780">_xlfn.IFS(B1780&lt;=25,"Youth",B1780&lt;=35,"Young Adult",B1780&lt;=50,"Adult",B1780&lt;=70,"Senior")</f>
        <v>Young Adult</v>
      </c>
      <c r="Q1780" t="str" cm="1">
        <f t="array" ref="Q1780">_xlfn.IFS(G1780&lt;10000,"Low Value",G1780&lt;=50000,"Mid Value",G1780&lt;=150000,"High Value",G1780&gt;150000,"Premium")</f>
        <v>Low Value</v>
      </c>
      <c r="R1780" t="str" cm="1">
        <f t="array" ref="R1780">_xlfn.IFS(I1780&lt;500,"High Risk",I1780&lt;650,"Medium Risk",I1780&lt;750,"Low Risk",I1780&gt;=750,"Very Low Risk")</f>
        <v>Very Low Risk</v>
      </c>
    </row>
    <row r="1781" spans="1:18">
      <c r="A1781" t="s">
        <v>1813</v>
      </c>
      <c r="B1781">
        <v>21</v>
      </c>
      <c r="C1781" t="s">
        <v>22</v>
      </c>
      <c r="D1781" t="s">
        <v>29</v>
      </c>
      <c r="E1781" t="s">
        <v>24</v>
      </c>
      <c r="F1781" t="s">
        <v>45</v>
      </c>
      <c r="G1781">
        <v>65431.26</v>
      </c>
      <c r="H1781">
        <v>14085.27</v>
      </c>
      <c r="I1781">
        <v>594</v>
      </c>
      <c r="J1781">
        <v>95000.01</v>
      </c>
      <c r="K1781" t="s">
        <v>19</v>
      </c>
      <c r="L1781">
        <v>7</v>
      </c>
      <c r="M1781" s="1">
        <v>44950</v>
      </c>
      <c r="N1781" t="s">
        <v>20</v>
      </c>
      <c r="O1781" t="str" cm="1">
        <f t="array" ref="O1781">_xlfn.IFS(L1781&lt;=15, "Low Engagement", L1781&lt;=35, "Active", L1781&lt;=60, "Highly Active", L1781&gt;60, "Power User")</f>
        <v>Low Engagement</v>
      </c>
      <c r="P1781" t="str" cm="1">
        <f t="array" ref="P1781">_xlfn.IFS(B1781&lt;=25,"Youth",B1781&lt;=35,"Young Adult",B1781&lt;=50,"Adult",B1781&lt;=70,"Senior")</f>
        <v>Youth</v>
      </c>
      <c r="Q1781" t="str" cm="1">
        <f t="array" ref="Q1781">_xlfn.IFS(G1781&lt;10000,"Low Value",G1781&lt;=50000,"Mid Value",G1781&lt;=150000,"High Value",G1781&gt;150000,"Premium")</f>
        <v>High Value</v>
      </c>
      <c r="R1781" t="str" cm="1">
        <f t="array" ref="R1781">_xlfn.IFS(I1781&lt;500,"High Risk",I1781&lt;650,"Medium Risk",I1781&lt;750,"Low Risk",I1781&gt;=750,"Very Low Risk")</f>
        <v>Medium Risk</v>
      </c>
    </row>
    <row r="1782" spans="1:18">
      <c r="A1782" t="s">
        <v>1814</v>
      </c>
      <c r="B1782">
        <v>31</v>
      </c>
      <c r="C1782" t="s">
        <v>22</v>
      </c>
      <c r="D1782" t="s">
        <v>23</v>
      </c>
      <c r="E1782" t="s">
        <v>27</v>
      </c>
      <c r="F1782" t="s">
        <v>18</v>
      </c>
      <c r="G1782">
        <v>70531.5</v>
      </c>
      <c r="H1782">
        <v>90854.53</v>
      </c>
      <c r="I1782">
        <v>734</v>
      </c>
      <c r="J1782">
        <v>282661.64</v>
      </c>
      <c r="K1782" t="s">
        <v>38</v>
      </c>
      <c r="L1782">
        <v>33</v>
      </c>
      <c r="M1782" s="1">
        <v>43687</v>
      </c>
      <c r="N1782" t="s">
        <v>20</v>
      </c>
      <c r="O1782" t="str" cm="1">
        <f t="array" ref="O1782">_xlfn.IFS(L1782&lt;=15, "Low Engagement", L1782&lt;=35, "Active", L1782&lt;=60, "Highly Active", L1782&gt;60, "Power User")</f>
        <v>Active</v>
      </c>
      <c r="P1782" t="str" cm="1">
        <f t="array" ref="P1782">_xlfn.IFS(B1782&lt;=25,"Youth",B1782&lt;=35,"Young Adult",B1782&lt;=50,"Adult",B1782&lt;=70,"Senior")</f>
        <v>Young Adult</v>
      </c>
      <c r="Q1782" t="str" cm="1">
        <f t="array" ref="Q1782">_xlfn.IFS(G1782&lt;10000,"Low Value",G1782&lt;=50000,"Mid Value",G1782&lt;=150000,"High Value",G1782&gt;150000,"Premium")</f>
        <v>High Value</v>
      </c>
      <c r="R1782" t="str" cm="1">
        <f t="array" ref="R1782">_xlfn.IFS(I1782&lt;500,"High Risk",I1782&lt;650,"Medium Risk",I1782&lt;750,"Low Risk",I1782&gt;=750,"Very Low Risk")</f>
        <v>Low Risk</v>
      </c>
    </row>
    <row r="1783" spans="1:18">
      <c r="A1783" t="s">
        <v>1815</v>
      </c>
      <c r="B1783">
        <v>54</v>
      </c>
      <c r="C1783" t="s">
        <v>22</v>
      </c>
      <c r="D1783" t="s">
        <v>23</v>
      </c>
      <c r="E1783" t="s">
        <v>27</v>
      </c>
      <c r="F1783" t="s">
        <v>18</v>
      </c>
      <c r="G1783">
        <v>28629.43</v>
      </c>
      <c r="H1783">
        <v>179798.92</v>
      </c>
      <c r="I1783">
        <v>574</v>
      </c>
      <c r="J1783">
        <v>128235.36</v>
      </c>
      <c r="K1783" t="s">
        <v>25</v>
      </c>
      <c r="L1783">
        <v>57</v>
      </c>
      <c r="M1783" s="1">
        <v>44689</v>
      </c>
      <c r="N1783" t="s">
        <v>20</v>
      </c>
      <c r="O1783" t="str" cm="1">
        <f t="array" ref="O1783">_xlfn.IFS(L1783&lt;=15, "Low Engagement", L1783&lt;=35, "Active", L1783&lt;=60, "Highly Active", L1783&gt;60, "Power User")</f>
        <v>Highly Active</v>
      </c>
      <c r="P1783" t="str" cm="1">
        <f t="array" ref="P1783">_xlfn.IFS(B1783&lt;=25,"Youth",B1783&lt;=35,"Young Adult",B1783&lt;=50,"Adult",B1783&lt;=70,"Senior")</f>
        <v>Senior</v>
      </c>
      <c r="Q1783" t="str" cm="1">
        <f t="array" ref="Q1783">_xlfn.IFS(G1783&lt;10000,"Low Value",G1783&lt;=50000,"Mid Value",G1783&lt;=150000,"High Value",G1783&gt;150000,"Premium")</f>
        <v>Mid Value</v>
      </c>
      <c r="R1783" t="str" cm="1">
        <f t="array" ref="R1783">_xlfn.IFS(I1783&lt;500,"High Risk",I1783&lt;650,"Medium Risk",I1783&lt;750,"Low Risk",I1783&gt;=750,"Very Low Risk")</f>
        <v>Medium Risk</v>
      </c>
    </row>
    <row r="1784" spans="1:18">
      <c r="A1784" t="s">
        <v>1816</v>
      </c>
      <c r="B1784">
        <v>51</v>
      </c>
      <c r="C1784" t="s">
        <v>22</v>
      </c>
      <c r="D1784" t="s">
        <v>16</v>
      </c>
      <c r="E1784" t="s">
        <v>27</v>
      </c>
      <c r="F1784" t="s">
        <v>45</v>
      </c>
      <c r="G1784">
        <v>310720.88</v>
      </c>
      <c r="H1784">
        <v>139483.95000000001</v>
      </c>
      <c r="I1784">
        <v>607</v>
      </c>
      <c r="J1784">
        <v>187777.65</v>
      </c>
      <c r="K1784" t="s">
        <v>38</v>
      </c>
      <c r="L1784">
        <v>35</v>
      </c>
      <c r="M1784" s="1">
        <v>44737</v>
      </c>
      <c r="N1784" t="s">
        <v>20</v>
      </c>
      <c r="O1784" t="str" cm="1">
        <f t="array" ref="O1784">_xlfn.IFS(L1784&lt;=15, "Low Engagement", L1784&lt;=35, "Active", L1784&lt;=60, "Highly Active", L1784&gt;60, "Power User")</f>
        <v>Active</v>
      </c>
      <c r="P1784" t="str" cm="1">
        <f t="array" ref="P1784">_xlfn.IFS(B1784&lt;=25,"Youth",B1784&lt;=35,"Young Adult",B1784&lt;=50,"Adult",B1784&lt;=70,"Senior")</f>
        <v>Senior</v>
      </c>
      <c r="Q1784" t="str" cm="1">
        <f t="array" ref="Q1784">_xlfn.IFS(G1784&lt;10000,"Low Value",G1784&lt;=50000,"Mid Value",G1784&lt;=150000,"High Value",G1784&gt;150000,"Premium")</f>
        <v>Premium</v>
      </c>
      <c r="R1784" t="str" cm="1">
        <f t="array" ref="R1784">_xlfn.IFS(I1784&lt;500,"High Risk",I1784&lt;650,"Medium Risk",I1784&lt;750,"Low Risk",I1784&gt;=750,"Very Low Risk")</f>
        <v>Medium Risk</v>
      </c>
    </row>
    <row r="1785" spans="1:18">
      <c r="A1785" t="s">
        <v>1817</v>
      </c>
      <c r="B1785">
        <v>28</v>
      </c>
      <c r="C1785" t="s">
        <v>15</v>
      </c>
      <c r="D1785" t="s">
        <v>29</v>
      </c>
      <c r="E1785" t="s">
        <v>27</v>
      </c>
      <c r="F1785" t="s">
        <v>33</v>
      </c>
      <c r="G1785">
        <v>38318.81</v>
      </c>
      <c r="H1785">
        <v>151216.68</v>
      </c>
      <c r="I1785">
        <v>675</v>
      </c>
      <c r="J1785">
        <v>86544.49</v>
      </c>
      <c r="K1785" t="s">
        <v>25</v>
      </c>
      <c r="L1785">
        <v>29</v>
      </c>
      <c r="M1785" s="1">
        <v>43572</v>
      </c>
      <c r="N1785" t="s">
        <v>20</v>
      </c>
      <c r="O1785" t="str" cm="1">
        <f t="array" ref="O1785">_xlfn.IFS(L1785&lt;=15, "Low Engagement", L1785&lt;=35, "Active", L1785&lt;=60, "Highly Active", L1785&gt;60, "Power User")</f>
        <v>Active</v>
      </c>
      <c r="P1785" t="str" cm="1">
        <f t="array" ref="P1785">_xlfn.IFS(B1785&lt;=25,"Youth",B1785&lt;=35,"Young Adult",B1785&lt;=50,"Adult",B1785&lt;=70,"Senior")</f>
        <v>Young Adult</v>
      </c>
      <c r="Q1785" t="str" cm="1">
        <f t="array" ref="Q1785">_xlfn.IFS(G1785&lt;10000,"Low Value",G1785&lt;=50000,"Mid Value",G1785&lt;=150000,"High Value",G1785&gt;150000,"Premium")</f>
        <v>Mid Value</v>
      </c>
      <c r="R1785" t="str" cm="1">
        <f t="array" ref="R1785">_xlfn.IFS(I1785&lt;500,"High Risk",I1785&lt;650,"Medium Risk",I1785&lt;750,"Low Risk",I1785&gt;=750,"Very Low Risk")</f>
        <v>Low Risk</v>
      </c>
    </row>
    <row r="1786" spans="1:18">
      <c r="A1786" t="s">
        <v>1818</v>
      </c>
      <c r="B1786">
        <v>58</v>
      </c>
      <c r="C1786" t="s">
        <v>15</v>
      </c>
      <c r="D1786" t="s">
        <v>23</v>
      </c>
      <c r="E1786" t="s">
        <v>17</v>
      </c>
      <c r="F1786" t="s">
        <v>18</v>
      </c>
      <c r="G1786">
        <v>27754.639999999999</v>
      </c>
      <c r="H1786">
        <v>97655.18</v>
      </c>
      <c r="I1786">
        <v>457</v>
      </c>
      <c r="J1786">
        <v>28714.38</v>
      </c>
      <c r="K1786" t="s">
        <v>19</v>
      </c>
      <c r="L1786">
        <v>52</v>
      </c>
      <c r="M1786" s="1">
        <v>44344</v>
      </c>
      <c r="N1786" t="s">
        <v>20</v>
      </c>
      <c r="O1786" t="str" cm="1">
        <f t="array" ref="O1786">_xlfn.IFS(L1786&lt;=15, "Low Engagement", L1786&lt;=35, "Active", L1786&lt;=60, "Highly Active", L1786&gt;60, "Power User")</f>
        <v>Highly Active</v>
      </c>
      <c r="P1786" t="str" cm="1">
        <f t="array" ref="P1786">_xlfn.IFS(B1786&lt;=25,"Youth",B1786&lt;=35,"Young Adult",B1786&lt;=50,"Adult",B1786&lt;=70,"Senior")</f>
        <v>Senior</v>
      </c>
      <c r="Q1786" t="str" cm="1">
        <f t="array" ref="Q1786">_xlfn.IFS(G1786&lt;10000,"Low Value",G1786&lt;=50000,"Mid Value",G1786&lt;=150000,"High Value",G1786&gt;150000,"Premium")</f>
        <v>Mid Value</v>
      </c>
      <c r="R1786" t="str" cm="1">
        <f t="array" ref="R1786">_xlfn.IFS(I1786&lt;500,"High Risk",I1786&lt;650,"Medium Risk",I1786&lt;750,"Low Risk",I1786&gt;=750,"Very Low Risk")</f>
        <v>High Risk</v>
      </c>
    </row>
    <row r="1787" spans="1:18">
      <c r="A1787" t="s">
        <v>1819</v>
      </c>
      <c r="B1787">
        <v>20</v>
      </c>
      <c r="C1787" t="s">
        <v>15</v>
      </c>
      <c r="D1787" t="s">
        <v>23</v>
      </c>
      <c r="E1787" t="s">
        <v>47</v>
      </c>
      <c r="F1787" t="s">
        <v>31</v>
      </c>
      <c r="G1787">
        <v>103405.01</v>
      </c>
      <c r="H1787">
        <v>5015.29</v>
      </c>
      <c r="I1787">
        <v>503</v>
      </c>
      <c r="J1787">
        <v>198057.14</v>
      </c>
      <c r="K1787" t="s">
        <v>38</v>
      </c>
      <c r="L1787">
        <v>12</v>
      </c>
      <c r="M1787" s="1">
        <v>44743</v>
      </c>
      <c r="N1787" t="s">
        <v>20</v>
      </c>
      <c r="O1787" t="str" cm="1">
        <f t="array" ref="O1787">_xlfn.IFS(L1787&lt;=15, "Low Engagement", L1787&lt;=35, "Active", L1787&lt;=60, "Highly Active", L1787&gt;60, "Power User")</f>
        <v>Low Engagement</v>
      </c>
      <c r="P1787" t="str" cm="1">
        <f t="array" ref="P1787">_xlfn.IFS(B1787&lt;=25,"Youth",B1787&lt;=35,"Young Adult",B1787&lt;=50,"Adult",B1787&lt;=70,"Senior")</f>
        <v>Youth</v>
      </c>
      <c r="Q1787" t="str" cm="1">
        <f t="array" ref="Q1787">_xlfn.IFS(G1787&lt;10000,"Low Value",G1787&lt;=50000,"Mid Value",G1787&lt;=150000,"High Value",G1787&gt;150000,"Premium")</f>
        <v>High Value</v>
      </c>
      <c r="R1787" t="str" cm="1">
        <f t="array" ref="R1787">_xlfn.IFS(I1787&lt;500,"High Risk",I1787&lt;650,"Medium Risk",I1787&lt;750,"Low Risk",I1787&gt;=750,"Very Low Risk")</f>
        <v>Medium Risk</v>
      </c>
    </row>
    <row r="1788" spans="1:18">
      <c r="A1788" t="s">
        <v>1820</v>
      </c>
      <c r="B1788">
        <v>45</v>
      </c>
      <c r="C1788" t="s">
        <v>22</v>
      </c>
      <c r="D1788" t="s">
        <v>41</v>
      </c>
      <c r="E1788" t="s">
        <v>47</v>
      </c>
      <c r="F1788" t="s">
        <v>31</v>
      </c>
      <c r="G1788">
        <v>195236.05</v>
      </c>
      <c r="H1788">
        <v>26634.39</v>
      </c>
      <c r="I1788">
        <v>374</v>
      </c>
      <c r="J1788">
        <v>17488.8</v>
      </c>
      <c r="K1788" t="s">
        <v>19</v>
      </c>
      <c r="L1788">
        <v>5</v>
      </c>
      <c r="M1788" s="1">
        <v>43822</v>
      </c>
      <c r="N1788" t="s">
        <v>20</v>
      </c>
      <c r="O1788" t="str" cm="1">
        <f t="array" ref="O1788">_xlfn.IFS(L1788&lt;=15, "Low Engagement", L1788&lt;=35, "Active", L1788&lt;=60, "Highly Active", L1788&gt;60, "Power User")</f>
        <v>Low Engagement</v>
      </c>
      <c r="P1788" t="str" cm="1">
        <f t="array" ref="P1788">_xlfn.IFS(B1788&lt;=25,"Youth",B1788&lt;=35,"Young Adult",B1788&lt;=50,"Adult",B1788&lt;=70,"Senior")</f>
        <v>Adult</v>
      </c>
      <c r="Q1788" t="str" cm="1">
        <f t="array" ref="Q1788">_xlfn.IFS(G1788&lt;10000,"Low Value",G1788&lt;=50000,"Mid Value",G1788&lt;=150000,"High Value",G1788&gt;150000,"Premium")</f>
        <v>Premium</v>
      </c>
      <c r="R1788" t="str" cm="1">
        <f t="array" ref="R1788">_xlfn.IFS(I1788&lt;500,"High Risk",I1788&lt;650,"Medium Risk",I1788&lt;750,"Low Risk",I1788&gt;=750,"Very Low Risk")</f>
        <v>High Risk</v>
      </c>
    </row>
    <row r="1789" spans="1:18">
      <c r="A1789" t="s">
        <v>1821</v>
      </c>
      <c r="B1789">
        <v>46</v>
      </c>
      <c r="C1789" t="s">
        <v>15</v>
      </c>
      <c r="D1789" t="s">
        <v>23</v>
      </c>
      <c r="E1789" t="s">
        <v>17</v>
      </c>
      <c r="F1789" t="s">
        <v>45</v>
      </c>
      <c r="G1789">
        <v>327321.71999999997</v>
      </c>
      <c r="H1789">
        <v>250278.83</v>
      </c>
      <c r="I1789">
        <v>679</v>
      </c>
      <c r="J1789">
        <v>10640.86</v>
      </c>
      <c r="K1789" t="s">
        <v>38</v>
      </c>
      <c r="L1789">
        <v>12</v>
      </c>
      <c r="M1789" s="1">
        <v>43549</v>
      </c>
      <c r="N1789" t="s">
        <v>20</v>
      </c>
      <c r="O1789" t="str" cm="1">
        <f t="array" ref="O1789">_xlfn.IFS(L1789&lt;=15, "Low Engagement", L1789&lt;=35, "Active", L1789&lt;=60, "Highly Active", L1789&gt;60, "Power User")</f>
        <v>Low Engagement</v>
      </c>
      <c r="P1789" t="str" cm="1">
        <f t="array" ref="P1789">_xlfn.IFS(B1789&lt;=25,"Youth",B1789&lt;=35,"Young Adult",B1789&lt;=50,"Adult",B1789&lt;=70,"Senior")</f>
        <v>Adult</v>
      </c>
      <c r="Q1789" t="str" cm="1">
        <f t="array" ref="Q1789">_xlfn.IFS(G1789&lt;10000,"Low Value",G1789&lt;=50000,"Mid Value",G1789&lt;=150000,"High Value",G1789&gt;150000,"Premium")</f>
        <v>Premium</v>
      </c>
      <c r="R1789" t="str" cm="1">
        <f t="array" ref="R1789">_xlfn.IFS(I1789&lt;500,"High Risk",I1789&lt;650,"Medium Risk",I1789&lt;750,"Low Risk",I1789&gt;=750,"Very Low Risk")</f>
        <v>Low Risk</v>
      </c>
    </row>
    <row r="1790" spans="1:18">
      <c r="A1790" t="s">
        <v>1822</v>
      </c>
      <c r="B1790">
        <v>26</v>
      </c>
      <c r="C1790" t="s">
        <v>15</v>
      </c>
      <c r="D1790" t="s">
        <v>29</v>
      </c>
      <c r="E1790" t="s">
        <v>27</v>
      </c>
      <c r="F1790" t="s">
        <v>33</v>
      </c>
      <c r="G1790">
        <v>141060.73000000001</v>
      </c>
      <c r="H1790">
        <v>50942.62</v>
      </c>
      <c r="I1790">
        <v>603</v>
      </c>
      <c r="J1790">
        <v>122184.87</v>
      </c>
      <c r="K1790" t="s">
        <v>38</v>
      </c>
      <c r="L1790">
        <v>29</v>
      </c>
      <c r="M1790" s="1">
        <v>44404</v>
      </c>
      <c r="N1790" t="s">
        <v>20</v>
      </c>
      <c r="O1790" t="str" cm="1">
        <f t="array" ref="O1790">_xlfn.IFS(L1790&lt;=15, "Low Engagement", L1790&lt;=35, "Active", L1790&lt;=60, "Highly Active", L1790&gt;60, "Power User")</f>
        <v>Active</v>
      </c>
      <c r="P1790" t="str" cm="1">
        <f t="array" ref="P1790">_xlfn.IFS(B1790&lt;=25,"Youth",B1790&lt;=35,"Young Adult",B1790&lt;=50,"Adult",B1790&lt;=70,"Senior")</f>
        <v>Young Adult</v>
      </c>
      <c r="Q1790" t="str" cm="1">
        <f t="array" ref="Q1790">_xlfn.IFS(G1790&lt;10000,"Low Value",G1790&lt;=50000,"Mid Value",G1790&lt;=150000,"High Value",G1790&gt;150000,"Premium")</f>
        <v>High Value</v>
      </c>
      <c r="R1790" t="str" cm="1">
        <f t="array" ref="R1790">_xlfn.IFS(I1790&lt;500,"High Risk",I1790&lt;650,"Medium Risk",I1790&lt;750,"Low Risk",I1790&gt;=750,"Very Low Risk")</f>
        <v>Medium Risk</v>
      </c>
    </row>
    <row r="1791" spans="1:18">
      <c r="A1791" t="s">
        <v>1823</v>
      </c>
      <c r="B1791">
        <v>20</v>
      </c>
      <c r="C1791" t="s">
        <v>22</v>
      </c>
      <c r="D1791" t="s">
        <v>29</v>
      </c>
      <c r="E1791" t="s">
        <v>27</v>
      </c>
      <c r="F1791" t="s">
        <v>33</v>
      </c>
      <c r="G1791">
        <v>144313.18</v>
      </c>
      <c r="H1791">
        <v>93597.87</v>
      </c>
      <c r="I1791">
        <v>361</v>
      </c>
      <c r="J1791">
        <v>49361.18</v>
      </c>
      <c r="K1791" t="s">
        <v>19</v>
      </c>
      <c r="L1791">
        <v>35</v>
      </c>
      <c r="M1791" s="1">
        <v>43490</v>
      </c>
      <c r="N1791" t="s">
        <v>20</v>
      </c>
      <c r="O1791" t="str" cm="1">
        <f t="array" ref="O1791">_xlfn.IFS(L1791&lt;=15, "Low Engagement", L1791&lt;=35, "Active", L1791&lt;=60, "Highly Active", L1791&gt;60, "Power User")</f>
        <v>Active</v>
      </c>
      <c r="P1791" t="str" cm="1">
        <f t="array" ref="P1791">_xlfn.IFS(B1791&lt;=25,"Youth",B1791&lt;=35,"Young Adult",B1791&lt;=50,"Adult",B1791&lt;=70,"Senior")</f>
        <v>Youth</v>
      </c>
      <c r="Q1791" t="str" cm="1">
        <f t="array" ref="Q1791">_xlfn.IFS(G1791&lt;10000,"Low Value",G1791&lt;=50000,"Mid Value",G1791&lt;=150000,"High Value",G1791&gt;150000,"Premium")</f>
        <v>High Value</v>
      </c>
      <c r="R1791" t="str" cm="1">
        <f t="array" ref="R1791">_xlfn.IFS(I1791&lt;500,"High Risk",I1791&lt;650,"Medium Risk",I1791&lt;750,"Low Risk",I1791&gt;=750,"Very Low Risk")</f>
        <v>High Risk</v>
      </c>
    </row>
    <row r="1792" spans="1:18">
      <c r="A1792" t="s">
        <v>1824</v>
      </c>
      <c r="B1792">
        <v>42</v>
      </c>
      <c r="C1792" t="s">
        <v>22</v>
      </c>
      <c r="D1792" t="s">
        <v>23</v>
      </c>
      <c r="E1792" t="s">
        <v>27</v>
      </c>
      <c r="F1792" t="s">
        <v>45</v>
      </c>
      <c r="G1792">
        <v>143649.5</v>
      </c>
      <c r="H1792">
        <v>142427.68</v>
      </c>
      <c r="I1792">
        <v>407</v>
      </c>
      <c r="J1792">
        <v>31881.38</v>
      </c>
      <c r="K1792" t="s">
        <v>25</v>
      </c>
      <c r="L1792">
        <v>20</v>
      </c>
      <c r="M1792" s="1">
        <v>44372</v>
      </c>
      <c r="N1792" t="s">
        <v>20</v>
      </c>
      <c r="O1792" t="str" cm="1">
        <f t="array" ref="O1792">_xlfn.IFS(L1792&lt;=15, "Low Engagement", L1792&lt;=35, "Active", L1792&lt;=60, "Highly Active", L1792&gt;60, "Power User")</f>
        <v>Active</v>
      </c>
      <c r="P1792" t="str" cm="1">
        <f t="array" ref="P1792">_xlfn.IFS(B1792&lt;=25,"Youth",B1792&lt;=35,"Young Adult",B1792&lt;=50,"Adult",B1792&lt;=70,"Senior")</f>
        <v>Adult</v>
      </c>
      <c r="Q1792" t="str" cm="1">
        <f t="array" ref="Q1792">_xlfn.IFS(G1792&lt;10000,"Low Value",G1792&lt;=50000,"Mid Value",G1792&lt;=150000,"High Value",G1792&gt;150000,"Premium")</f>
        <v>High Value</v>
      </c>
      <c r="R1792" t="str" cm="1">
        <f t="array" ref="R1792">_xlfn.IFS(I1792&lt;500,"High Risk",I1792&lt;650,"Medium Risk",I1792&lt;750,"Low Risk",I1792&gt;=750,"Very Low Risk")</f>
        <v>High Risk</v>
      </c>
    </row>
    <row r="1793" spans="1:18">
      <c r="A1793" t="s">
        <v>1825</v>
      </c>
      <c r="B1793">
        <v>51</v>
      </c>
      <c r="C1793" t="s">
        <v>22</v>
      </c>
      <c r="D1793" t="s">
        <v>23</v>
      </c>
      <c r="E1793" t="s">
        <v>24</v>
      </c>
      <c r="F1793" t="s">
        <v>18</v>
      </c>
      <c r="G1793">
        <v>31808.17</v>
      </c>
      <c r="H1793">
        <v>13042.22</v>
      </c>
      <c r="I1793">
        <v>486</v>
      </c>
      <c r="J1793">
        <v>18022.009999999998</v>
      </c>
      <c r="K1793" t="s">
        <v>19</v>
      </c>
      <c r="L1793">
        <v>37</v>
      </c>
      <c r="M1793" s="1">
        <v>43614</v>
      </c>
      <c r="N1793" t="s">
        <v>35</v>
      </c>
      <c r="O1793" t="str" cm="1">
        <f t="array" ref="O1793">_xlfn.IFS(L1793&lt;=15, "Low Engagement", L1793&lt;=35, "Active", L1793&lt;=60, "Highly Active", L1793&gt;60, "Power User")</f>
        <v>Highly Active</v>
      </c>
      <c r="P1793" t="str" cm="1">
        <f t="array" ref="P1793">_xlfn.IFS(B1793&lt;=25,"Youth",B1793&lt;=35,"Young Adult",B1793&lt;=50,"Adult",B1793&lt;=70,"Senior")</f>
        <v>Senior</v>
      </c>
      <c r="Q1793" t="str" cm="1">
        <f t="array" ref="Q1793">_xlfn.IFS(G1793&lt;10000,"Low Value",G1793&lt;=50000,"Mid Value",G1793&lt;=150000,"High Value",G1793&gt;150000,"Premium")</f>
        <v>Mid Value</v>
      </c>
      <c r="R1793" t="str" cm="1">
        <f t="array" ref="R1793">_xlfn.IFS(I1793&lt;500,"High Risk",I1793&lt;650,"Medium Risk",I1793&lt;750,"Low Risk",I1793&gt;=750,"Very Low Risk")</f>
        <v>High Risk</v>
      </c>
    </row>
    <row r="1794" spans="1:18">
      <c r="A1794" t="s">
        <v>1826</v>
      </c>
      <c r="B1794">
        <v>29</v>
      </c>
      <c r="C1794" t="s">
        <v>22</v>
      </c>
      <c r="D1794" t="s">
        <v>23</v>
      </c>
      <c r="E1794" t="s">
        <v>24</v>
      </c>
      <c r="F1794" t="s">
        <v>33</v>
      </c>
      <c r="G1794">
        <v>117798.92</v>
      </c>
      <c r="H1794">
        <v>17207.009999999998</v>
      </c>
      <c r="I1794">
        <v>528</v>
      </c>
      <c r="J1794">
        <v>114415.14</v>
      </c>
      <c r="K1794" t="s">
        <v>25</v>
      </c>
      <c r="L1794">
        <v>1</v>
      </c>
      <c r="M1794" s="1">
        <v>44489</v>
      </c>
      <c r="N1794" t="s">
        <v>20</v>
      </c>
      <c r="O1794" t="str" cm="1">
        <f t="array" ref="O1794">_xlfn.IFS(L1794&lt;=15, "Low Engagement", L1794&lt;=35, "Active", L1794&lt;=60, "Highly Active", L1794&gt;60, "Power User")</f>
        <v>Low Engagement</v>
      </c>
      <c r="P1794" t="str" cm="1">
        <f t="array" ref="P1794">_xlfn.IFS(B1794&lt;=25,"Youth",B1794&lt;=35,"Young Adult",B1794&lt;=50,"Adult",B1794&lt;=70,"Senior")</f>
        <v>Young Adult</v>
      </c>
      <c r="Q1794" t="str" cm="1">
        <f t="array" ref="Q1794">_xlfn.IFS(G1794&lt;10000,"Low Value",G1794&lt;=50000,"Mid Value",G1794&lt;=150000,"High Value",G1794&gt;150000,"Premium")</f>
        <v>High Value</v>
      </c>
      <c r="R1794" t="str" cm="1">
        <f t="array" ref="R1794">_xlfn.IFS(I1794&lt;500,"High Risk",I1794&lt;650,"Medium Risk",I1794&lt;750,"Low Risk",I1794&gt;=750,"Very Low Risk")</f>
        <v>Medium Risk</v>
      </c>
    </row>
    <row r="1795" spans="1:18">
      <c r="A1795" t="s">
        <v>1827</v>
      </c>
      <c r="B1795">
        <v>59</v>
      </c>
      <c r="C1795" t="s">
        <v>15</v>
      </c>
      <c r="D1795" t="s">
        <v>37</v>
      </c>
      <c r="E1795" t="s">
        <v>27</v>
      </c>
      <c r="F1795" t="s">
        <v>31</v>
      </c>
      <c r="G1795">
        <v>174018.98</v>
      </c>
      <c r="H1795">
        <v>53845.59</v>
      </c>
      <c r="I1795">
        <v>347</v>
      </c>
      <c r="J1795">
        <v>17115.490000000002</v>
      </c>
      <c r="K1795" t="s">
        <v>19</v>
      </c>
      <c r="L1795">
        <v>16</v>
      </c>
      <c r="M1795" s="1">
        <v>44648</v>
      </c>
      <c r="N1795" t="s">
        <v>20</v>
      </c>
      <c r="O1795" t="str" cm="1">
        <f t="array" ref="O1795">_xlfn.IFS(L1795&lt;=15, "Low Engagement", L1795&lt;=35, "Active", L1795&lt;=60, "Highly Active", L1795&gt;60, "Power User")</f>
        <v>Active</v>
      </c>
      <c r="P1795" t="str" cm="1">
        <f t="array" ref="P1795">_xlfn.IFS(B1795&lt;=25,"Youth",B1795&lt;=35,"Young Adult",B1795&lt;=50,"Adult",B1795&lt;=70,"Senior")</f>
        <v>Senior</v>
      </c>
      <c r="Q1795" t="str" cm="1">
        <f t="array" ref="Q1795">_xlfn.IFS(G1795&lt;10000,"Low Value",G1795&lt;=50000,"Mid Value",G1795&lt;=150000,"High Value",G1795&gt;150000,"Premium")</f>
        <v>Premium</v>
      </c>
      <c r="R1795" t="str" cm="1">
        <f t="array" ref="R1795">_xlfn.IFS(I1795&lt;500,"High Risk",I1795&lt;650,"Medium Risk",I1795&lt;750,"Low Risk",I1795&gt;=750,"Very Low Risk")</f>
        <v>High Risk</v>
      </c>
    </row>
    <row r="1796" spans="1:18">
      <c r="A1796" t="s">
        <v>1828</v>
      </c>
      <c r="B1796">
        <v>26</v>
      </c>
      <c r="C1796" t="s">
        <v>22</v>
      </c>
      <c r="D1796" t="s">
        <v>29</v>
      </c>
      <c r="E1796" t="s">
        <v>27</v>
      </c>
      <c r="F1796" t="s">
        <v>18</v>
      </c>
      <c r="G1796">
        <v>52403.45</v>
      </c>
      <c r="H1796">
        <v>103089.76</v>
      </c>
      <c r="I1796">
        <v>567</v>
      </c>
      <c r="J1796">
        <v>65285.35</v>
      </c>
      <c r="K1796" t="s">
        <v>25</v>
      </c>
      <c r="L1796">
        <v>30</v>
      </c>
      <c r="M1796" s="1">
        <v>44577</v>
      </c>
      <c r="N1796" t="s">
        <v>20</v>
      </c>
      <c r="O1796" t="str" cm="1">
        <f t="array" ref="O1796">_xlfn.IFS(L1796&lt;=15, "Low Engagement", L1796&lt;=35, "Active", L1796&lt;=60, "Highly Active", L1796&gt;60, "Power User")</f>
        <v>Active</v>
      </c>
      <c r="P1796" t="str" cm="1">
        <f t="array" ref="P1796">_xlfn.IFS(B1796&lt;=25,"Youth",B1796&lt;=35,"Young Adult",B1796&lt;=50,"Adult",B1796&lt;=70,"Senior")</f>
        <v>Young Adult</v>
      </c>
      <c r="Q1796" t="str" cm="1">
        <f t="array" ref="Q1796">_xlfn.IFS(G1796&lt;10000,"Low Value",G1796&lt;=50000,"Mid Value",G1796&lt;=150000,"High Value",G1796&gt;150000,"Premium")</f>
        <v>High Value</v>
      </c>
      <c r="R1796" t="str" cm="1">
        <f t="array" ref="R1796">_xlfn.IFS(I1796&lt;500,"High Risk",I1796&lt;650,"Medium Risk",I1796&lt;750,"Low Risk",I1796&gt;=750,"Very Low Risk")</f>
        <v>Medium Risk</v>
      </c>
    </row>
    <row r="1797" spans="1:18">
      <c r="A1797" t="s">
        <v>1829</v>
      </c>
      <c r="B1797">
        <v>32</v>
      </c>
      <c r="C1797" t="s">
        <v>22</v>
      </c>
      <c r="D1797" t="s">
        <v>16</v>
      </c>
      <c r="E1797" t="s">
        <v>27</v>
      </c>
      <c r="F1797" t="s">
        <v>31</v>
      </c>
      <c r="G1797">
        <v>198679.08</v>
      </c>
      <c r="H1797">
        <v>46528.15</v>
      </c>
      <c r="I1797">
        <v>553</v>
      </c>
      <c r="J1797">
        <v>124955.88</v>
      </c>
      <c r="K1797" t="s">
        <v>38</v>
      </c>
      <c r="L1797">
        <v>9</v>
      </c>
      <c r="M1797" s="1">
        <v>44672</v>
      </c>
      <c r="N1797" t="s">
        <v>20</v>
      </c>
      <c r="O1797" t="str" cm="1">
        <f t="array" ref="O1797">_xlfn.IFS(L1797&lt;=15, "Low Engagement", L1797&lt;=35, "Active", L1797&lt;=60, "Highly Active", L1797&gt;60, "Power User")</f>
        <v>Low Engagement</v>
      </c>
      <c r="P1797" t="str" cm="1">
        <f t="array" ref="P1797">_xlfn.IFS(B1797&lt;=25,"Youth",B1797&lt;=35,"Young Adult",B1797&lt;=50,"Adult",B1797&lt;=70,"Senior")</f>
        <v>Young Adult</v>
      </c>
      <c r="Q1797" t="str" cm="1">
        <f t="array" ref="Q1797">_xlfn.IFS(G1797&lt;10000,"Low Value",G1797&lt;=50000,"Mid Value",G1797&lt;=150000,"High Value",G1797&gt;150000,"Premium")</f>
        <v>Premium</v>
      </c>
      <c r="R1797" t="str" cm="1">
        <f t="array" ref="R1797">_xlfn.IFS(I1797&lt;500,"High Risk",I1797&lt;650,"Medium Risk",I1797&lt;750,"Low Risk",I1797&gt;=750,"Very Low Risk")</f>
        <v>Medium Risk</v>
      </c>
    </row>
    <row r="1798" spans="1:18">
      <c r="A1798" t="s">
        <v>1830</v>
      </c>
      <c r="B1798">
        <v>57</v>
      </c>
      <c r="C1798" t="s">
        <v>15</v>
      </c>
      <c r="D1798" t="s">
        <v>41</v>
      </c>
      <c r="E1798" t="s">
        <v>27</v>
      </c>
      <c r="F1798" t="s">
        <v>33</v>
      </c>
      <c r="G1798">
        <v>11620.11</v>
      </c>
      <c r="H1798">
        <v>96231.19</v>
      </c>
      <c r="I1798">
        <v>386</v>
      </c>
      <c r="J1798">
        <v>29688.49</v>
      </c>
      <c r="K1798" t="s">
        <v>25</v>
      </c>
      <c r="L1798">
        <v>42</v>
      </c>
      <c r="M1798" s="1">
        <v>44451</v>
      </c>
      <c r="N1798" t="s">
        <v>20</v>
      </c>
      <c r="O1798" t="str" cm="1">
        <f t="array" ref="O1798">_xlfn.IFS(L1798&lt;=15, "Low Engagement", L1798&lt;=35, "Active", L1798&lt;=60, "Highly Active", L1798&gt;60, "Power User")</f>
        <v>Highly Active</v>
      </c>
      <c r="P1798" t="str" cm="1">
        <f t="array" ref="P1798">_xlfn.IFS(B1798&lt;=25,"Youth",B1798&lt;=35,"Young Adult",B1798&lt;=50,"Adult",B1798&lt;=70,"Senior")</f>
        <v>Senior</v>
      </c>
      <c r="Q1798" t="str" cm="1">
        <f t="array" ref="Q1798">_xlfn.IFS(G1798&lt;10000,"Low Value",G1798&lt;=50000,"Mid Value",G1798&lt;=150000,"High Value",G1798&gt;150000,"Premium")</f>
        <v>Mid Value</v>
      </c>
      <c r="R1798" t="str" cm="1">
        <f t="array" ref="R1798">_xlfn.IFS(I1798&lt;500,"High Risk",I1798&lt;650,"Medium Risk",I1798&lt;750,"Low Risk",I1798&gt;=750,"Very Low Risk")</f>
        <v>High Risk</v>
      </c>
    </row>
    <row r="1799" spans="1:18">
      <c r="A1799" t="s">
        <v>1831</v>
      </c>
      <c r="B1799">
        <v>42</v>
      </c>
      <c r="C1799" t="s">
        <v>15</v>
      </c>
      <c r="D1799" t="s">
        <v>37</v>
      </c>
      <c r="E1799" t="s">
        <v>17</v>
      </c>
      <c r="F1799" t="s">
        <v>33</v>
      </c>
      <c r="G1799">
        <v>51942.97</v>
      </c>
      <c r="H1799">
        <v>24230.080000000002</v>
      </c>
      <c r="I1799">
        <v>480</v>
      </c>
      <c r="J1799">
        <v>27554.48</v>
      </c>
      <c r="K1799" t="s">
        <v>19</v>
      </c>
      <c r="L1799">
        <v>10</v>
      </c>
      <c r="M1799" s="1">
        <v>44495</v>
      </c>
      <c r="N1799" t="s">
        <v>35</v>
      </c>
      <c r="O1799" t="str" cm="1">
        <f t="array" ref="O1799">_xlfn.IFS(L1799&lt;=15, "Low Engagement", L1799&lt;=35, "Active", L1799&lt;=60, "Highly Active", L1799&gt;60, "Power User")</f>
        <v>Low Engagement</v>
      </c>
      <c r="P1799" t="str" cm="1">
        <f t="array" ref="P1799">_xlfn.IFS(B1799&lt;=25,"Youth",B1799&lt;=35,"Young Adult",B1799&lt;=50,"Adult",B1799&lt;=70,"Senior")</f>
        <v>Adult</v>
      </c>
      <c r="Q1799" t="str" cm="1">
        <f t="array" ref="Q1799">_xlfn.IFS(G1799&lt;10000,"Low Value",G1799&lt;=50000,"Mid Value",G1799&lt;=150000,"High Value",G1799&gt;150000,"Premium")</f>
        <v>High Value</v>
      </c>
      <c r="R1799" t="str" cm="1">
        <f t="array" ref="R1799">_xlfn.IFS(I1799&lt;500,"High Risk",I1799&lt;650,"Medium Risk",I1799&lt;750,"Low Risk",I1799&gt;=750,"Very Low Risk")</f>
        <v>High Risk</v>
      </c>
    </row>
    <row r="1800" spans="1:18">
      <c r="A1800" t="s">
        <v>1832</v>
      </c>
      <c r="B1800">
        <v>22</v>
      </c>
      <c r="C1800" t="s">
        <v>22</v>
      </c>
      <c r="D1800" t="s">
        <v>29</v>
      </c>
      <c r="E1800" t="s">
        <v>27</v>
      </c>
      <c r="F1800" t="s">
        <v>18</v>
      </c>
      <c r="G1800">
        <v>62693.01</v>
      </c>
      <c r="H1800">
        <v>182706.42</v>
      </c>
      <c r="I1800">
        <v>324</v>
      </c>
      <c r="J1800">
        <v>8277.4699999999993</v>
      </c>
      <c r="K1800" t="s">
        <v>19</v>
      </c>
      <c r="L1800">
        <v>13</v>
      </c>
      <c r="M1800" s="1">
        <v>44817</v>
      </c>
      <c r="N1800" t="s">
        <v>20</v>
      </c>
      <c r="O1800" t="str" cm="1">
        <f t="array" ref="O1800">_xlfn.IFS(L1800&lt;=15, "Low Engagement", L1800&lt;=35, "Active", L1800&lt;=60, "Highly Active", L1800&gt;60, "Power User")</f>
        <v>Low Engagement</v>
      </c>
      <c r="P1800" t="str" cm="1">
        <f t="array" ref="P1800">_xlfn.IFS(B1800&lt;=25,"Youth",B1800&lt;=35,"Young Adult",B1800&lt;=50,"Adult",B1800&lt;=70,"Senior")</f>
        <v>Youth</v>
      </c>
      <c r="Q1800" t="str" cm="1">
        <f t="array" ref="Q1800">_xlfn.IFS(G1800&lt;10000,"Low Value",G1800&lt;=50000,"Mid Value",G1800&lt;=150000,"High Value",G1800&gt;150000,"Premium")</f>
        <v>High Value</v>
      </c>
      <c r="R1800" t="str" cm="1">
        <f t="array" ref="R1800">_xlfn.IFS(I1800&lt;500,"High Risk",I1800&lt;650,"Medium Risk",I1800&lt;750,"Low Risk",I1800&gt;=750,"Very Low Risk")</f>
        <v>High Risk</v>
      </c>
    </row>
    <row r="1801" spans="1:18">
      <c r="A1801" t="s">
        <v>1833</v>
      </c>
      <c r="B1801">
        <v>28</v>
      </c>
      <c r="C1801" t="s">
        <v>15</v>
      </c>
      <c r="D1801" t="s">
        <v>29</v>
      </c>
      <c r="E1801" t="s">
        <v>17</v>
      </c>
      <c r="F1801" t="s">
        <v>45</v>
      </c>
      <c r="G1801">
        <v>261180.46</v>
      </c>
      <c r="H1801">
        <v>167572.32</v>
      </c>
      <c r="I1801">
        <v>687</v>
      </c>
      <c r="J1801">
        <v>97163.55</v>
      </c>
      <c r="K1801" t="s">
        <v>19</v>
      </c>
      <c r="L1801">
        <v>48</v>
      </c>
      <c r="M1801" s="1">
        <v>43381</v>
      </c>
      <c r="N1801" t="s">
        <v>35</v>
      </c>
      <c r="O1801" t="str" cm="1">
        <f t="array" ref="O1801">_xlfn.IFS(L1801&lt;=15, "Low Engagement", L1801&lt;=35, "Active", L1801&lt;=60, "Highly Active", L1801&gt;60, "Power User")</f>
        <v>Highly Active</v>
      </c>
      <c r="P1801" t="str" cm="1">
        <f t="array" ref="P1801">_xlfn.IFS(B1801&lt;=25,"Youth",B1801&lt;=35,"Young Adult",B1801&lt;=50,"Adult",B1801&lt;=70,"Senior")</f>
        <v>Young Adult</v>
      </c>
      <c r="Q1801" t="str" cm="1">
        <f t="array" ref="Q1801">_xlfn.IFS(G1801&lt;10000,"Low Value",G1801&lt;=50000,"Mid Value",G1801&lt;=150000,"High Value",G1801&gt;150000,"Premium")</f>
        <v>Premium</v>
      </c>
      <c r="R1801" t="str" cm="1">
        <f t="array" ref="R1801">_xlfn.IFS(I1801&lt;500,"High Risk",I1801&lt;650,"Medium Risk",I1801&lt;750,"Low Risk",I1801&gt;=750,"Very Low Risk")</f>
        <v>Low Risk</v>
      </c>
    </row>
    <row r="1802" spans="1:18">
      <c r="A1802" t="s">
        <v>1834</v>
      </c>
      <c r="B1802">
        <v>51</v>
      </c>
      <c r="C1802" t="s">
        <v>22</v>
      </c>
      <c r="D1802" t="s">
        <v>16</v>
      </c>
      <c r="E1802" t="s">
        <v>24</v>
      </c>
      <c r="F1802" t="s">
        <v>33</v>
      </c>
      <c r="G1802">
        <v>26324.42</v>
      </c>
      <c r="H1802">
        <v>16996.05</v>
      </c>
      <c r="I1802">
        <v>521</v>
      </c>
      <c r="J1802">
        <v>30405.7</v>
      </c>
      <c r="K1802" t="s">
        <v>19</v>
      </c>
      <c r="L1802">
        <v>20</v>
      </c>
      <c r="M1802" s="1">
        <v>44387</v>
      </c>
      <c r="N1802" t="s">
        <v>20</v>
      </c>
      <c r="O1802" t="str" cm="1">
        <f t="array" ref="O1802">_xlfn.IFS(L1802&lt;=15, "Low Engagement", L1802&lt;=35, "Active", L1802&lt;=60, "Highly Active", L1802&gt;60, "Power User")</f>
        <v>Active</v>
      </c>
      <c r="P1802" t="str" cm="1">
        <f t="array" ref="P1802">_xlfn.IFS(B1802&lt;=25,"Youth",B1802&lt;=35,"Young Adult",B1802&lt;=50,"Adult",B1802&lt;=70,"Senior")</f>
        <v>Senior</v>
      </c>
      <c r="Q1802" t="str" cm="1">
        <f t="array" ref="Q1802">_xlfn.IFS(G1802&lt;10000,"Low Value",G1802&lt;=50000,"Mid Value",G1802&lt;=150000,"High Value",G1802&gt;150000,"Premium")</f>
        <v>Mid Value</v>
      </c>
      <c r="R1802" t="str" cm="1">
        <f t="array" ref="R1802">_xlfn.IFS(I1802&lt;500,"High Risk",I1802&lt;650,"Medium Risk",I1802&lt;750,"Low Risk",I1802&gt;=750,"Very Low Risk")</f>
        <v>Medium Risk</v>
      </c>
    </row>
    <row r="1803" spans="1:18">
      <c r="A1803" t="s">
        <v>1835</v>
      </c>
      <c r="B1803">
        <v>41</v>
      </c>
      <c r="C1803" t="s">
        <v>22</v>
      </c>
      <c r="D1803" t="s">
        <v>16</v>
      </c>
      <c r="E1803" t="s">
        <v>17</v>
      </c>
      <c r="F1803" t="s">
        <v>18</v>
      </c>
      <c r="G1803">
        <v>37410.92</v>
      </c>
      <c r="H1803">
        <v>36773.32</v>
      </c>
      <c r="I1803">
        <v>696</v>
      </c>
      <c r="J1803">
        <v>30747.45</v>
      </c>
      <c r="K1803" t="s">
        <v>25</v>
      </c>
      <c r="L1803">
        <v>29</v>
      </c>
      <c r="M1803" s="1">
        <v>43299</v>
      </c>
      <c r="N1803" t="s">
        <v>20</v>
      </c>
      <c r="O1803" t="str" cm="1">
        <f t="array" ref="O1803">_xlfn.IFS(L1803&lt;=15, "Low Engagement", L1803&lt;=35, "Active", L1803&lt;=60, "Highly Active", L1803&gt;60, "Power User")</f>
        <v>Active</v>
      </c>
      <c r="P1803" t="str" cm="1">
        <f t="array" ref="P1803">_xlfn.IFS(B1803&lt;=25,"Youth",B1803&lt;=35,"Young Adult",B1803&lt;=50,"Adult",B1803&lt;=70,"Senior")</f>
        <v>Adult</v>
      </c>
      <c r="Q1803" t="str" cm="1">
        <f t="array" ref="Q1803">_xlfn.IFS(G1803&lt;10000,"Low Value",G1803&lt;=50000,"Mid Value",G1803&lt;=150000,"High Value",G1803&gt;150000,"Premium")</f>
        <v>Mid Value</v>
      </c>
      <c r="R1803" t="str" cm="1">
        <f t="array" ref="R1803">_xlfn.IFS(I1803&lt;500,"High Risk",I1803&lt;650,"Medium Risk",I1803&lt;750,"Low Risk",I1803&gt;=750,"Very Low Risk")</f>
        <v>Low Risk</v>
      </c>
    </row>
    <row r="1804" spans="1:18">
      <c r="A1804" t="s">
        <v>1836</v>
      </c>
      <c r="B1804">
        <v>32</v>
      </c>
      <c r="C1804" t="s">
        <v>15</v>
      </c>
      <c r="D1804" t="s">
        <v>29</v>
      </c>
      <c r="E1804" t="s">
        <v>27</v>
      </c>
      <c r="F1804" t="s">
        <v>31</v>
      </c>
      <c r="G1804">
        <v>9962.19</v>
      </c>
      <c r="H1804">
        <v>68667.88</v>
      </c>
      <c r="I1804">
        <v>810</v>
      </c>
      <c r="J1804">
        <v>472096.43</v>
      </c>
      <c r="K1804" t="s">
        <v>38</v>
      </c>
      <c r="L1804">
        <v>57</v>
      </c>
      <c r="M1804" s="1">
        <v>44951</v>
      </c>
      <c r="N1804" t="s">
        <v>20</v>
      </c>
      <c r="O1804" t="str" cm="1">
        <f t="array" ref="O1804">_xlfn.IFS(L1804&lt;=15, "Low Engagement", L1804&lt;=35, "Active", L1804&lt;=60, "Highly Active", L1804&gt;60, "Power User")</f>
        <v>Highly Active</v>
      </c>
      <c r="P1804" t="str" cm="1">
        <f t="array" ref="P1804">_xlfn.IFS(B1804&lt;=25,"Youth",B1804&lt;=35,"Young Adult",B1804&lt;=50,"Adult",B1804&lt;=70,"Senior")</f>
        <v>Young Adult</v>
      </c>
      <c r="Q1804" t="str" cm="1">
        <f t="array" ref="Q1804">_xlfn.IFS(G1804&lt;10000,"Low Value",G1804&lt;=50000,"Mid Value",G1804&lt;=150000,"High Value",G1804&gt;150000,"Premium")</f>
        <v>Low Value</v>
      </c>
      <c r="R1804" t="str" cm="1">
        <f t="array" ref="R1804">_xlfn.IFS(I1804&lt;500,"High Risk",I1804&lt;650,"Medium Risk",I1804&lt;750,"Low Risk",I1804&gt;=750,"Very Low Risk")</f>
        <v>Very Low Risk</v>
      </c>
    </row>
    <row r="1805" spans="1:18">
      <c r="A1805" t="s">
        <v>1837</v>
      </c>
      <c r="B1805">
        <v>55</v>
      </c>
      <c r="C1805" t="s">
        <v>15</v>
      </c>
      <c r="D1805" t="s">
        <v>16</v>
      </c>
      <c r="E1805" t="s">
        <v>27</v>
      </c>
      <c r="F1805" t="s">
        <v>45</v>
      </c>
      <c r="G1805">
        <v>339235.72</v>
      </c>
      <c r="H1805">
        <v>74094.600000000006</v>
      </c>
      <c r="I1805">
        <v>739</v>
      </c>
      <c r="J1805">
        <v>65653.240000000005</v>
      </c>
      <c r="K1805" t="s">
        <v>25</v>
      </c>
      <c r="L1805">
        <v>4</v>
      </c>
      <c r="M1805" s="1">
        <v>44386</v>
      </c>
      <c r="N1805" t="s">
        <v>20</v>
      </c>
      <c r="O1805" t="str" cm="1">
        <f t="array" ref="O1805">_xlfn.IFS(L1805&lt;=15, "Low Engagement", L1805&lt;=35, "Active", L1805&lt;=60, "Highly Active", L1805&gt;60, "Power User")</f>
        <v>Low Engagement</v>
      </c>
      <c r="P1805" t="str" cm="1">
        <f t="array" ref="P1805">_xlfn.IFS(B1805&lt;=25,"Youth",B1805&lt;=35,"Young Adult",B1805&lt;=50,"Adult",B1805&lt;=70,"Senior")</f>
        <v>Senior</v>
      </c>
      <c r="Q1805" t="str" cm="1">
        <f t="array" ref="Q1805">_xlfn.IFS(G1805&lt;10000,"Low Value",G1805&lt;=50000,"Mid Value",G1805&lt;=150000,"High Value",G1805&gt;150000,"Premium")</f>
        <v>Premium</v>
      </c>
      <c r="R1805" t="str" cm="1">
        <f t="array" ref="R1805">_xlfn.IFS(I1805&lt;500,"High Risk",I1805&lt;650,"Medium Risk",I1805&lt;750,"Low Risk",I1805&gt;=750,"Very Low Risk")</f>
        <v>Low Risk</v>
      </c>
    </row>
    <row r="1806" spans="1:18">
      <c r="A1806" t="s">
        <v>1838</v>
      </c>
      <c r="B1806">
        <v>25</v>
      </c>
      <c r="C1806" t="s">
        <v>22</v>
      </c>
      <c r="D1806" t="s">
        <v>23</v>
      </c>
      <c r="E1806" t="s">
        <v>17</v>
      </c>
      <c r="F1806" t="s">
        <v>31</v>
      </c>
      <c r="G1806">
        <v>179084.79999999999</v>
      </c>
      <c r="H1806">
        <v>128273.62</v>
      </c>
      <c r="I1806">
        <v>474</v>
      </c>
      <c r="J1806">
        <v>31814.76</v>
      </c>
      <c r="K1806" t="s">
        <v>19</v>
      </c>
      <c r="L1806">
        <v>46</v>
      </c>
      <c r="M1806" s="1">
        <v>44424</v>
      </c>
      <c r="N1806" t="s">
        <v>20</v>
      </c>
      <c r="O1806" t="str" cm="1">
        <f t="array" ref="O1806">_xlfn.IFS(L1806&lt;=15, "Low Engagement", L1806&lt;=35, "Active", L1806&lt;=60, "Highly Active", L1806&gt;60, "Power User")</f>
        <v>Highly Active</v>
      </c>
      <c r="P1806" t="str" cm="1">
        <f t="array" ref="P1806">_xlfn.IFS(B1806&lt;=25,"Youth",B1806&lt;=35,"Young Adult",B1806&lt;=50,"Adult",B1806&lt;=70,"Senior")</f>
        <v>Youth</v>
      </c>
      <c r="Q1806" t="str" cm="1">
        <f t="array" ref="Q1806">_xlfn.IFS(G1806&lt;10000,"Low Value",G1806&lt;=50000,"Mid Value",G1806&lt;=150000,"High Value",G1806&gt;150000,"Premium")</f>
        <v>Premium</v>
      </c>
      <c r="R1806" t="str" cm="1">
        <f t="array" ref="R1806">_xlfn.IFS(I1806&lt;500,"High Risk",I1806&lt;650,"Medium Risk",I1806&lt;750,"Low Risk",I1806&gt;=750,"Very Low Risk")</f>
        <v>High Risk</v>
      </c>
    </row>
    <row r="1807" spans="1:18">
      <c r="A1807" t="s">
        <v>1839</v>
      </c>
      <c r="B1807">
        <v>22</v>
      </c>
      <c r="C1807" t="s">
        <v>22</v>
      </c>
      <c r="D1807" t="s">
        <v>29</v>
      </c>
      <c r="E1807" t="s">
        <v>27</v>
      </c>
      <c r="F1807" t="s">
        <v>18</v>
      </c>
      <c r="G1807">
        <v>88602.54</v>
      </c>
      <c r="H1807">
        <v>166487.28</v>
      </c>
      <c r="I1807">
        <v>610</v>
      </c>
      <c r="J1807">
        <v>16525.240000000002</v>
      </c>
      <c r="K1807" t="s">
        <v>25</v>
      </c>
      <c r="L1807">
        <v>49</v>
      </c>
      <c r="M1807" s="1">
        <v>43181</v>
      </c>
      <c r="N1807" t="s">
        <v>20</v>
      </c>
      <c r="O1807" t="str" cm="1">
        <f t="array" ref="O1807">_xlfn.IFS(L1807&lt;=15, "Low Engagement", L1807&lt;=35, "Active", L1807&lt;=60, "Highly Active", L1807&gt;60, "Power User")</f>
        <v>Highly Active</v>
      </c>
      <c r="P1807" t="str" cm="1">
        <f t="array" ref="P1807">_xlfn.IFS(B1807&lt;=25,"Youth",B1807&lt;=35,"Young Adult",B1807&lt;=50,"Adult",B1807&lt;=70,"Senior")</f>
        <v>Youth</v>
      </c>
      <c r="Q1807" t="str" cm="1">
        <f t="array" ref="Q1807">_xlfn.IFS(G1807&lt;10000,"Low Value",G1807&lt;=50000,"Mid Value",G1807&lt;=150000,"High Value",G1807&gt;150000,"Premium")</f>
        <v>High Value</v>
      </c>
      <c r="R1807" t="str" cm="1">
        <f t="array" ref="R1807">_xlfn.IFS(I1807&lt;500,"High Risk",I1807&lt;650,"Medium Risk",I1807&lt;750,"Low Risk",I1807&gt;=750,"Very Low Risk")</f>
        <v>Medium Risk</v>
      </c>
    </row>
    <row r="1808" spans="1:18">
      <c r="A1808" t="s">
        <v>1840</v>
      </c>
      <c r="B1808">
        <v>65</v>
      </c>
      <c r="C1808" t="s">
        <v>22</v>
      </c>
      <c r="D1808" t="s">
        <v>23</v>
      </c>
      <c r="E1808" t="s">
        <v>27</v>
      </c>
      <c r="F1808" t="s">
        <v>45</v>
      </c>
      <c r="G1808">
        <v>364795.01</v>
      </c>
      <c r="H1808">
        <v>95714.84</v>
      </c>
      <c r="I1808">
        <v>573</v>
      </c>
      <c r="J1808">
        <v>42608.44</v>
      </c>
      <c r="K1808" t="s">
        <v>19</v>
      </c>
      <c r="L1808">
        <v>28</v>
      </c>
      <c r="M1808" s="1">
        <v>43733</v>
      </c>
      <c r="N1808" t="s">
        <v>20</v>
      </c>
      <c r="O1808" t="str" cm="1">
        <f t="array" ref="O1808">_xlfn.IFS(L1808&lt;=15, "Low Engagement", L1808&lt;=35, "Active", L1808&lt;=60, "Highly Active", L1808&gt;60, "Power User")</f>
        <v>Active</v>
      </c>
      <c r="P1808" t="str" cm="1">
        <f t="array" ref="P1808">_xlfn.IFS(B1808&lt;=25,"Youth",B1808&lt;=35,"Young Adult",B1808&lt;=50,"Adult",B1808&lt;=70,"Senior")</f>
        <v>Senior</v>
      </c>
      <c r="Q1808" t="str" cm="1">
        <f t="array" ref="Q1808">_xlfn.IFS(G1808&lt;10000,"Low Value",G1808&lt;=50000,"Mid Value",G1808&lt;=150000,"High Value",G1808&gt;150000,"Premium")</f>
        <v>Premium</v>
      </c>
      <c r="R1808" t="str" cm="1">
        <f t="array" ref="R1808">_xlfn.IFS(I1808&lt;500,"High Risk",I1808&lt;650,"Medium Risk",I1808&lt;750,"Low Risk",I1808&gt;=750,"Very Low Risk")</f>
        <v>Medium Risk</v>
      </c>
    </row>
    <row r="1809" spans="1:18">
      <c r="A1809" t="s">
        <v>1841</v>
      </c>
      <c r="B1809">
        <v>43</v>
      </c>
      <c r="C1809" t="s">
        <v>15</v>
      </c>
      <c r="D1809" t="s">
        <v>23</v>
      </c>
      <c r="E1809" t="s">
        <v>17</v>
      </c>
      <c r="F1809" t="s">
        <v>33</v>
      </c>
      <c r="G1809">
        <v>75207.83</v>
      </c>
      <c r="H1809">
        <v>77302.990000000005</v>
      </c>
      <c r="I1809">
        <v>334</v>
      </c>
      <c r="J1809">
        <v>35857.71</v>
      </c>
      <c r="K1809" t="s">
        <v>19</v>
      </c>
      <c r="L1809">
        <v>37</v>
      </c>
      <c r="M1809" s="1">
        <v>44716</v>
      </c>
      <c r="N1809" t="s">
        <v>20</v>
      </c>
      <c r="O1809" t="str" cm="1">
        <f t="array" ref="O1809">_xlfn.IFS(L1809&lt;=15, "Low Engagement", L1809&lt;=35, "Active", L1809&lt;=60, "Highly Active", L1809&gt;60, "Power User")</f>
        <v>Highly Active</v>
      </c>
      <c r="P1809" t="str" cm="1">
        <f t="array" ref="P1809">_xlfn.IFS(B1809&lt;=25,"Youth",B1809&lt;=35,"Young Adult",B1809&lt;=50,"Adult",B1809&lt;=70,"Senior")</f>
        <v>Adult</v>
      </c>
      <c r="Q1809" t="str" cm="1">
        <f t="array" ref="Q1809">_xlfn.IFS(G1809&lt;10000,"Low Value",G1809&lt;=50000,"Mid Value",G1809&lt;=150000,"High Value",G1809&gt;150000,"Premium")</f>
        <v>High Value</v>
      </c>
      <c r="R1809" t="str" cm="1">
        <f t="array" ref="R1809">_xlfn.IFS(I1809&lt;500,"High Risk",I1809&lt;650,"Medium Risk",I1809&lt;750,"Low Risk",I1809&gt;=750,"Very Low Risk")</f>
        <v>High Risk</v>
      </c>
    </row>
    <row r="1810" spans="1:18">
      <c r="A1810" t="s">
        <v>1842</v>
      </c>
      <c r="B1810">
        <v>35</v>
      </c>
      <c r="C1810" t="s">
        <v>22</v>
      </c>
      <c r="D1810" t="s">
        <v>23</v>
      </c>
      <c r="E1810" t="s">
        <v>17</v>
      </c>
      <c r="F1810" t="s">
        <v>45</v>
      </c>
      <c r="G1810">
        <v>280414.23</v>
      </c>
      <c r="H1810">
        <v>38197.269999999997</v>
      </c>
      <c r="I1810">
        <v>516</v>
      </c>
      <c r="J1810">
        <v>54190.25</v>
      </c>
      <c r="K1810" t="s">
        <v>19</v>
      </c>
      <c r="L1810">
        <v>13</v>
      </c>
      <c r="M1810" s="1">
        <v>44003</v>
      </c>
      <c r="N1810" t="s">
        <v>20</v>
      </c>
      <c r="O1810" t="str" cm="1">
        <f t="array" ref="O1810">_xlfn.IFS(L1810&lt;=15, "Low Engagement", L1810&lt;=35, "Active", L1810&lt;=60, "Highly Active", L1810&gt;60, "Power User")</f>
        <v>Low Engagement</v>
      </c>
      <c r="P1810" t="str" cm="1">
        <f t="array" ref="P1810">_xlfn.IFS(B1810&lt;=25,"Youth",B1810&lt;=35,"Young Adult",B1810&lt;=50,"Adult",B1810&lt;=70,"Senior")</f>
        <v>Young Adult</v>
      </c>
      <c r="Q1810" t="str" cm="1">
        <f t="array" ref="Q1810">_xlfn.IFS(G1810&lt;10000,"Low Value",G1810&lt;=50000,"Mid Value",G1810&lt;=150000,"High Value",G1810&gt;150000,"Premium")</f>
        <v>Premium</v>
      </c>
      <c r="R1810" t="str" cm="1">
        <f t="array" ref="R1810">_xlfn.IFS(I1810&lt;500,"High Risk",I1810&lt;650,"Medium Risk",I1810&lt;750,"Low Risk",I1810&gt;=750,"Very Low Risk")</f>
        <v>Medium Risk</v>
      </c>
    </row>
    <row r="1811" spans="1:18">
      <c r="A1811" t="s">
        <v>1843</v>
      </c>
      <c r="B1811">
        <v>23</v>
      </c>
      <c r="C1811" t="s">
        <v>22</v>
      </c>
      <c r="D1811" t="s">
        <v>16</v>
      </c>
      <c r="E1811" t="s">
        <v>24</v>
      </c>
      <c r="F1811" t="s">
        <v>45</v>
      </c>
      <c r="G1811">
        <v>111613.47</v>
      </c>
      <c r="H1811">
        <v>1589.83</v>
      </c>
      <c r="I1811">
        <v>707</v>
      </c>
      <c r="J1811">
        <v>291979.65999999997</v>
      </c>
      <c r="K1811" t="s">
        <v>25</v>
      </c>
      <c r="L1811">
        <v>57</v>
      </c>
      <c r="M1811" s="1">
        <v>43169</v>
      </c>
      <c r="N1811" t="s">
        <v>35</v>
      </c>
      <c r="O1811" t="str" cm="1">
        <f t="array" ref="O1811">_xlfn.IFS(L1811&lt;=15, "Low Engagement", L1811&lt;=35, "Active", L1811&lt;=60, "Highly Active", L1811&gt;60, "Power User")</f>
        <v>Highly Active</v>
      </c>
      <c r="P1811" t="str" cm="1">
        <f t="array" ref="P1811">_xlfn.IFS(B1811&lt;=25,"Youth",B1811&lt;=35,"Young Adult",B1811&lt;=50,"Adult",B1811&lt;=70,"Senior")</f>
        <v>Youth</v>
      </c>
      <c r="Q1811" t="str" cm="1">
        <f t="array" ref="Q1811">_xlfn.IFS(G1811&lt;10000,"Low Value",G1811&lt;=50000,"Mid Value",G1811&lt;=150000,"High Value",G1811&gt;150000,"Premium")</f>
        <v>High Value</v>
      </c>
      <c r="R1811" t="str" cm="1">
        <f t="array" ref="R1811">_xlfn.IFS(I1811&lt;500,"High Risk",I1811&lt;650,"Medium Risk",I1811&lt;750,"Low Risk",I1811&gt;=750,"Very Low Risk")</f>
        <v>Low Risk</v>
      </c>
    </row>
    <row r="1812" spans="1:18">
      <c r="A1812" t="s">
        <v>1844</v>
      </c>
      <c r="B1812">
        <v>54</v>
      </c>
      <c r="C1812" t="s">
        <v>22</v>
      </c>
      <c r="D1812" t="s">
        <v>29</v>
      </c>
      <c r="E1812" t="s">
        <v>27</v>
      </c>
      <c r="F1812" t="s">
        <v>31</v>
      </c>
      <c r="G1812">
        <v>71498.33</v>
      </c>
      <c r="H1812">
        <v>159208.03</v>
      </c>
      <c r="I1812">
        <v>818</v>
      </c>
      <c r="J1812">
        <v>171926.36</v>
      </c>
      <c r="K1812" t="s">
        <v>25</v>
      </c>
      <c r="L1812">
        <v>3</v>
      </c>
      <c r="M1812" s="1">
        <v>44287</v>
      </c>
      <c r="N1812" t="s">
        <v>20</v>
      </c>
      <c r="O1812" t="str" cm="1">
        <f t="array" ref="O1812">_xlfn.IFS(L1812&lt;=15, "Low Engagement", L1812&lt;=35, "Active", L1812&lt;=60, "Highly Active", L1812&gt;60, "Power User")</f>
        <v>Low Engagement</v>
      </c>
      <c r="P1812" t="str" cm="1">
        <f t="array" ref="P1812">_xlfn.IFS(B1812&lt;=25,"Youth",B1812&lt;=35,"Young Adult",B1812&lt;=50,"Adult",B1812&lt;=70,"Senior")</f>
        <v>Senior</v>
      </c>
      <c r="Q1812" t="str" cm="1">
        <f t="array" ref="Q1812">_xlfn.IFS(G1812&lt;10000,"Low Value",G1812&lt;=50000,"Mid Value",G1812&lt;=150000,"High Value",G1812&gt;150000,"Premium")</f>
        <v>High Value</v>
      </c>
      <c r="R1812" t="str" cm="1">
        <f t="array" ref="R1812">_xlfn.IFS(I1812&lt;500,"High Risk",I1812&lt;650,"Medium Risk",I1812&lt;750,"Low Risk",I1812&gt;=750,"Very Low Risk")</f>
        <v>Very Low Risk</v>
      </c>
    </row>
    <row r="1813" spans="1:18">
      <c r="A1813" t="s">
        <v>1845</v>
      </c>
      <c r="B1813">
        <v>65</v>
      </c>
      <c r="C1813" t="s">
        <v>22</v>
      </c>
      <c r="D1813" t="s">
        <v>23</v>
      </c>
      <c r="E1813" t="s">
        <v>24</v>
      </c>
      <c r="F1813" t="s">
        <v>18</v>
      </c>
      <c r="G1813">
        <v>19585.080000000002</v>
      </c>
      <c r="H1813">
        <v>8896.06</v>
      </c>
      <c r="I1813">
        <v>568</v>
      </c>
      <c r="J1813">
        <v>119167.71</v>
      </c>
      <c r="K1813" t="s">
        <v>38</v>
      </c>
      <c r="L1813">
        <v>37</v>
      </c>
      <c r="M1813" s="1">
        <v>43848</v>
      </c>
      <c r="N1813" t="s">
        <v>20</v>
      </c>
      <c r="O1813" t="str" cm="1">
        <f t="array" ref="O1813">_xlfn.IFS(L1813&lt;=15, "Low Engagement", L1813&lt;=35, "Active", L1813&lt;=60, "Highly Active", L1813&gt;60, "Power User")</f>
        <v>Highly Active</v>
      </c>
      <c r="P1813" t="str" cm="1">
        <f t="array" ref="P1813">_xlfn.IFS(B1813&lt;=25,"Youth",B1813&lt;=35,"Young Adult",B1813&lt;=50,"Adult",B1813&lt;=70,"Senior")</f>
        <v>Senior</v>
      </c>
      <c r="Q1813" t="str" cm="1">
        <f t="array" ref="Q1813">_xlfn.IFS(G1813&lt;10000,"Low Value",G1813&lt;=50000,"Mid Value",G1813&lt;=150000,"High Value",G1813&gt;150000,"Premium")</f>
        <v>Mid Value</v>
      </c>
      <c r="R1813" t="str" cm="1">
        <f t="array" ref="R1813">_xlfn.IFS(I1813&lt;500,"High Risk",I1813&lt;650,"Medium Risk",I1813&lt;750,"Low Risk",I1813&gt;=750,"Very Low Risk")</f>
        <v>Medium Risk</v>
      </c>
    </row>
    <row r="1814" spans="1:18">
      <c r="A1814" t="s">
        <v>1846</v>
      </c>
      <c r="B1814">
        <v>30</v>
      </c>
      <c r="C1814" t="s">
        <v>22</v>
      </c>
      <c r="D1814" t="s">
        <v>29</v>
      </c>
      <c r="E1814" t="s">
        <v>27</v>
      </c>
      <c r="F1814" t="s">
        <v>31</v>
      </c>
      <c r="G1814">
        <v>165134.04</v>
      </c>
      <c r="H1814">
        <v>153450.79</v>
      </c>
      <c r="I1814">
        <v>774</v>
      </c>
      <c r="J1814">
        <v>232404.05</v>
      </c>
      <c r="K1814" t="s">
        <v>38</v>
      </c>
      <c r="L1814">
        <v>48</v>
      </c>
      <c r="M1814" s="1">
        <v>44600</v>
      </c>
      <c r="N1814" t="s">
        <v>20</v>
      </c>
      <c r="O1814" t="str" cm="1">
        <f t="array" ref="O1814">_xlfn.IFS(L1814&lt;=15, "Low Engagement", L1814&lt;=35, "Active", L1814&lt;=60, "Highly Active", L1814&gt;60, "Power User")</f>
        <v>Highly Active</v>
      </c>
      <c r="P1814" t="str" cm="1">
        <f t="array" ref="P1814">_xlfn.IFS(B1814&lt;=25,"Youth",B1814&lt;=35,"Young Adult",B1814&lt;=50,"Adult",B1814&lt;=70,"Senior")</f>
        <v>Young Adult</v>
      </c>
      <c r="Q1814" t="str" cm="1">
        <f t="array" ref="Q1814">_xlfn.IFS(G1814&lt;10000,"Low Value",G1814&lt;=50000,"Mid Value",G1814&lt;=150000,"High Value",G1814&gt;150000,"Premium")</f>
        <v>Premium</v>
      </c>
      <c r="R1814" t="str" cm="1">
        <f t="array" ref="R1814">_xlfn.IFS(I1814&lt;500,"High Risk",I1814&lt;650,"Medium Risk",I1814&lt;750,"Low Risk",I1814&gt;=750,"Very Low Risk")</f>
        <v>Very Low Risk</v>
      </c>
    </row>
    <row r="1815" spans="1:18">
      <c r="A1815" t="s">
        <v>1847</v>
      </c>
      <c r="B1815">
        <v>45</v>
      </c>
      <c r="C1815" t="s">
        <v>15</v>
      </c>
      <c r="D1815" t="s">
        <v>29</v>
      </c>
      <c r="E1815" t="s">
        <v>27</v>
      </c>
      <c r="F1815" t="s">
        <v>18</v>
      </c>
      <c r="G1815">
        <v>91560.639999999999</v>
      </c>
      <c r="H1815">
        <v>145988.81</v>
      </c>
      <c r="I1815">
        <v>624</v>
      </c>
      <c r="J1815">
        <v>78242.98</v>
      </c>
      <c r="K1815" t="s">
        <v>38</v>
      </c>
      <c r="L1815">
        <v>19</v>
      </c>
      <c r="M1815" s="1">
        <v>43370</v>
      </c>
      <c r="N1815" t="s">
        <v>35</v>
      </c>
      <c r="O1815" t="str" cm="1">
        <f t="array" ref="O1815">_xlfn.IFS(L1815&lt;=15, "Low Engagement", L1815&lt;=35, "Active", L1815&lt;=60, "Highly Active", L1815&gt;60, "Power User")</f>
        <v>Active</v>
      </c>
      <c r="P1815" t="str" cm="1">
        <f t="array" ref="P1815">_xlfn.IFS(B1815&lt;=25,"Youth",B1815&lt;=35,"Young Adult",B1815&lt;=50,"Adult",B1815&lt;=70,"Senior")</f>
        <v>Adult</v>
      </c>
      <c r="Q1815" t="str" cm="1">
        <f t="array" ref="Q1815">_xlfn.IFS(G1815&lt;10000,"Low Value",G1815&lt;=50000,"Mid Value",G1815&lt;=150000,"High Value",G1815&gt;150000,"Premium")</f>
        <v>High Value</v>
      </c>
      <c r="R1815" t="str" cm="1">
        <f t="array" ref="R1815">_xlfn.IFS(I1815&lt;500,"High Risk",I1815&lt;650,"Medium Risk",I1815&lt;750,"Low Risk",I1815&gt;=750,"Very Low Risk")</f>
        <v>Medium Risk</v>
      </c>
    </row>
    <row r="1816" spans="1:18">
      <c r="A1816" t="s">
        <v>1848</v>
      </c>
      <c r="B1816">
        <v>22</v>
      </c>
      <c r="C1816" t="s">
        <v>22</v>
      </c>
      <c r="D1816" t="s">
        <v>23</v>
      </c>
      <c r="E1816" t="s">
        <v>17</v>
      </c>
      <c r="F1816" t="s">
        <v>33</v>
      </c>
      <c r="G1816">
        <v>85169.26</v>
      </c>
      <c r="H1816">
        <v>57901.49</v>
      </c>
      <c r="I1816">
        <v>655</v>
      </c>
      <c r="J1816">
        <v>100236.39</v>
      </c>
      <c r="K1816" t="s">
        <v>25</v>
      </c>
      <c r="L1816">
        <v>28</v>
      </c>
      <c r="M1816" s="1">
        <v>43285</v>
      </c>
      <c r="N1816" t="s">
        <v>35</v>
      </c>
      <c r="O1816" t="str" cm="1">
        <f t="array" ref="O1816">_xlfn.IFS(L1816&lt;=15, "Low Engagement", L1816&lt;=35, "Active", L1816&lt;=60, "Highly Active", L1816&gt;60, "Power User")</f>
        <v>Active</v>
      </c>
      <c r="P1816" t="str" cm="1">
        <f t="array" ref="P1816">_xlfn.IFS(B1816&lt;=25,"Youth",B1816&lt;=35,"Young Adult",B1816&lt;=50,"Adult",B1816&lt;=70,"Senior")</f>
        <v>Youth</v>
      </c>
      <c r="Q1816" t="str" cm="1">
        <f t="array" ref="Q1816">_xlfn.IFS(G1816&lt;10000,"Low Value",G1816&lt;=50000,"Mid Value",G1816&lt;=150000,"High Value",G1816&gt;150000,"Premium")</f>
        <v>High Value</v>
      </c>
      <c r="R1816" t="str" cm="1">
        <f t="array" ref="R1816">_xlfn.IFS(I1816&lt;500,"High Risk",I1816&lt;650,"Medium Risk",I1816&lt;750,"Low Risk",I1816&gt;=750,"Very Low Risk")</f>
        <v>Low Risk</v>
      </c>
    </row>
    <row r="1817" spans="1:18">
      <c r="A1817" t="s">
        <v>1849</v>
      </c>
      <c r="B1817">
        <v>30</v>
      </c>
      <c r="C1817" t="s">
        <v>22</v>
      </c>
      <c r="D1817" t="s">
        <v>16</v>
      </c>
      <c r="E1817" t="s">
        <v>17</v>
      </c>
      <c r="F1817" t="s">
        <v>18</v>
      </c>
      <c r="G1817">
        <v>73048.639999999999</v>
      </c>
      <c r="H1817">
        <v>60008.62</v>
      </c>
      <c r="I1817">
        <v>389</v>
      </c>
      <c r="J1817">
        <v>30693.99</v>
      </c>
      <c r="K1817" t="s">
        <v>25</v>
      </c>
      <c r="L1817">
        <v>19</v>
      </c>
      <c r="M1817" s="1">
        <v>44963</v>
      </c>
      <c r="N1817" t="s">
        <v>35</v>
      </c>
      <c r="O1817" t="str" cm="1">
        <f t="array" ref="O1817">_xlfn.IFS(L1817&lt;=15, "Low Engagement", L1817&lt;=35, "Active", L1817&lt;=60, "Highly Active", L1817&gt;60, "Power User")</f>
        <v>Active</v>
      </c>
      <c r="P1817" t="str" cm="1">
        <f t="array" ref="P1817">_xlfn.IFS(B1817&lt;=25,"Youth",B1817&lt;=35,"Young Adult",B1817&lt;=50,"Adult",B1817&lt;=70,"Senior")</f>
        <v>Young Adult</v>
      </c>
      <c r="Q1817" t="str" cm="1">
        <f t="array" ref="Q1817">_xlfn.IFS(G1817&lt;10000,"Low Value",G1817&lt;=50000,"Mid Value",G1817&lt;=150000,"High Value",G1817&gt;150000,"Premium")</f>
        <v>High Value</v>
      </c>
      <c r="R1817" t="str" cm="1">
        <f t="array" ref="R1817">_xlfn.IFS(I1817&lt;500,"High Risk",I1817&lt;650,"Medium Risk",I1817&lt;750,"Low Risk",I1817&gt;=750,"Very Low Risk")</f>
        <v>High Risk</v>
      </c>
    </row>
    <row r="1818" spans="1:18">
      <c r="A1818" t="s">
        <v>1850</v>
      </c>
      <c r="B1818">
        <v>34</v>
      </c>
      <c r="C1818" t="s">
        <v>22</v>
      </c>
      <c r="D1818" t="s">
        <v>37</v>
      </c>
      <c r="E1818" t="s">
        <v>47</v>
      </c>
      <c r="F1818" t="s">
        <v>31</v>
      </c>
      <c r="G1818">
        <v>28685.63</v>
      </c>
      <c r="H1818">
        <v>23883.55</v>
      </c>
      <c r="I1818">
        <v>341</v>
      </c>
      <c r="J1818">
        <v>38781.01</v>
      </c>
      <c r="K1818" t="s">
        <v>19</v>
      </c>
      <c r="L1818">
        <v>17</v>
      </c>
      <c r="M1818" s="1">
        <v>43705</v>
      </c>
      <c r="N1818" t="s">
        <v>20</v>
      </c>
      <c r="O1818" t="str" cm="1">
        <f t="array" ref="O1818">_xlfn.IFS(L1818&lt;=15, "Low Engagement", L1818&lt;=35, "Active", L1818&lt;=60, "Highly Active", L1818&gt;60, "Power User")</f>
        <v>Active</v>
      </c>
      <c r="P1818" t="str" cm="1">
        <f t="array" ref="P1818">_xlfn.IFS(B1818&lt;=25,"Youth",B1818&lt;=35,"Young Adult",B1818&lt;=50,"Adult",B1818&lt;=70,"Senior")</f>
        <v>Young Adult</v>
      </c>
      <c r="Q1818" t="str" cm="1">
        <f t="array" ref="Q1818">_xlfn.IFS(G1818&lt;10000,"Low Value",G1818&lt;=50000,"Mid Value",G1818&lt;=150000,"High Value",G1818&gt;150000,"Premium")</f>
        <v>Mid Value</v>
      </c>
      <c r="R1818" t="str" cm="1">
        <f t="array" ref="R1818">_xlfn.IFS(I1818&lt;500,"High Risk",I1818&lt;650,"Medium Risk",I1818&lt;750,"Low Risk",I1818&gt;=750,"Very Low Risk")</f>
        <v>High Risk</v>
      </c>
    </row>
    <row r="1819" spans="1:18">
      <c r="A1819" t="s">
        <v>1851</v>
      </c>
      <c r="B1819">
        <v>67</v>
      </c>
      <c r="C1819" t="s">
        <v>22</v>
      </c>
      <c r="D1819" t="s">
        <v>37</v>
      </c>
      <c r="E1819" t="s">
        <v>17</v>
      </c>
      <c r="F1819" t="s">
        <v>31</v>
      </c>
      <c r="G1819">
        <v>123664.26</v>
      </c>
      <c r="H1819">
        <v>221955.12</v>
      </c>
      <c r="I1819">
        <v>664</v>
      </c>
      <c r="J1819">
        <v>76249.440000000002</v>
      </c>
      <c r="K1819" t="s">
        <v>38</v>
      </c>
      <c r="L1819">
        <v>18</v>
      </c>
      <c r="M1819" s="1">
        <v>43770</v>
      </c>
      <c r="N1819" t="s">
        <v>20</v>
      </c>
      <c r="O1819" t="str" cm="1">
        <f t="array" ref="O1819">_xlfn.IFS(L1819&lt;=15, "Low Engagement", L1819&lt;=35, "Active", L1819&lt;=60, "Highly Active", L1819&gt;60, "Power User")</f>
        <v>Active</v>
      </c>
      <c r="P1819" t="str" cm="1">
        <f t="array" ref="P1819">_xlfn.IFS(B1819&lt;=25,"Youth",B1819&lt;=35,"Young Adult",B1819&lt;=50,"Adult",B1819&lt;=70,"Senior")</f>
        <v>Senior</v>
      </c>
      <c r="Q1819" t="str" cm="1">
        <f t="array" ref="Q1819">_xlfn.IFS(G1819&lt;10000,"Low Value",G1819&lt;=50000,"Mid Value",G1819&lt;=150000,"High Value",G1819&gt;150000,"Premium")</f>
        <v>High Value</v>
      </c>
      <c r="R1819" t="str" cm="1">
        <f t="array" ref="R1819">_xlfn.IFS(I1819&lt;500,"High Risk",I1819&lt;650,"Medium Risk",I1819&lt;750,"Low Risk",I1819&gt;=750,"Very Low Risk")</f>
        <v>Low Risk</v>
      </c>
    </row>
    <row r="1820" spans="1:18">
      <c r="A1820" t="s">
        <v>1852</v>
      </c>
      <c r="B1820">
        <v>57</v>
      </c>
      <c r="C1820" t="s">
        <v>15</v>
      </c>
      <c r="D1820" t="s">
        <v>16</v>
      </c>
      <c r="E1820" t="s">
        <v>47</v>
      </c>
      <c r="F1820" t="s">
        <v>33</v>
      </c>
      <c r="G1820">
        <v>108390.74</v>
      </c>
      <c r="H1820">
        <v>14450.77</v>
      </c>
      <c r="I1820">
        <v>501</v>
      </c>
      <c r="J1820">
        <v>112600.3</v>
      </c>
      <c r="K1820" t="s">
        <v>25</v>
      </c>
      <c r="L1820">
        <v>18</v>
      </c>
      <c r="M1820" s="1">
        <v>44631</v>
      </c>
      <c r="N1820" t="s">
        <v>20</v>
      </c>
      <c r="O1820" t="str" cm="1">
        <f t="array" ref="O1820">_xlfn.IFS(L1820&lt;=15, "Low Engagement", L1820&lt;=35, "Active", L1820&lt;=60, "Highly Active", L1820&gt;60, "Power User")</f>
        <v>Active</v>
      </c>
      <c r="P1820" t="str" cm="1">
        <f t="array" ref="P1820">_xlfn.IFS(B1820&lt;=25,"Youth",B1820&lt;=35,"Young Adult",B1820&lt;=50,"Adult",B1820&lt;=70,"Senior")</f>
        <v>Senior</v>
      </c>
      <c r="Q1820" t="str" cm="1">
        <f t="array" ref="Q1820">_xlfn.IFS(G1820&lt;10000,"Low Value",G1820&lt;=50000,"Mid Value",G1820&lt;=150000,"High Value",G1820&gt;150000,"Premium")</f>
        <v>High Value</v>
      </c>
      <c r="R1820" t="str" cm="1">
        <f t="array" ref="R1820">_xlfn.IFS(I1820&lt;500,"High Risk",I1820&lt;650,"Medium Risk",I1820&lt;750,"Low Risk",I1820&gt;=750,"Very Low Risk")</f>
        <v>Medium Risk</v>
      </c>
    </row>
    <row r="1821" spans="1:18">
      <c r="A1821" t="s">
        <v>1853</v>
      </c>
      <c r="B1821">
        <v>62</v>
      </c>
      <c r="C1821" t="s">
        <v>15</v>
      </c>
      <c r="D1821" t="s">
        <v>29</v>
      </c>
      <c r="E1821" t="s">
        <v>47</v>
      </c>
      <c r="F1821" t="s">
        <v>18</v>
      </c>
      <c r="G1821">
        <v>45824.04</v>
      </c>
      <c r="H1821">
        <v>6935.56</v>
      </c>
      <c r="I1821">
        <v>665</v>
      </c>
      <c r="J1821">
        <v>138991.93</v>
      </c>
      <c r="K1821" t="s">
        <v>25</v>
      </c>
      <c r="L1821">
        <v>57</v>
      </c>
      <c r="M1821" s="1">
        <v>43951</v>
      </c>
      <c r="N1821" t="s">
        <v>35</v>
      </c>
      <c r="O1821" t="str" cm="1">
        <f t="array" ref="O1821">_xlfn.IFS(L1821&lt;=15, "Low Engagement", L1821&lt;=35, "Active", L1821&lt;=60, "Highly Active", L1821&gt;60, "Power User")</f>
        <v>Highly Active</v>
      </c>
      <c r="P1821" t="str" cm="1">
        <f t="array" ref="P1821">_xlfn.IFS(B1821&lt;=25,"Youth",B1821&lt;=35,"Young Adult",B1821&lt;=50,"Adult",B1821&lt;=70,"Senior")</f>
        <v>Senior</v>
      </c>
      <c r="Q1821" t="str" cm="1">
        <f t="array" ref="Q1821">_xlfn.IFS(G1821&lt;10000,"Low Value",G1821&lt;=50000,"Mid Value",G1821&lt;=150000,"High Value",G1821&gt;150000,"Premium")</f>
        <v>Mid Value</v>
      </c>
      <c r="R1821" t="str" cm="1">
        <f t="array" ref="R1821">_xlfn.IFS(I1821&lt;500,"High Risk",I1821&lt;650,"Medium Risk",I1821&lt;750,"Low Risk",I1821&gt;=750,"Very Low Risk")</f>
        <v>Low Risk</v>
      </c>
    </row>
    <row r="1822" spans="1:18">
      <c r="A1822" t="s">
        <v>1854</v>
      </c>
      <c r="B1822">
        <v>49</v>
      </c>
      <c r="C1822" t="s">
        <v>15</v>
      </c>
      <c r="D1822" t="s">
        <v>23</v>
      </c>
      <c r="E1822" t="s">
        <v>17</v>
      </c>
      <c r="F1822" t="s">
        <v>18</v>
      </c>
      <c r="G1822">
        <v>25084.04</v>
      </c>
      <c r="H1822">
        <v>23387.45</v>
      </c>
      <c r="I1822">
        <v>587</v>
      </c>
      <c r="J1822">
        <v>37784.129999999997</v>
      </c>
      <c r="K1822" t="s">
        <v>19</v>
      </c>
      <c r="L1822">
        <v>23</v>
      </c>
      <c r="M1822" s="1">
        <v>43460</v>
      </c>
      <c r="N1822" t="s">
        <v>20</v>
      </c>
      <c r="O1822" t="str" cm="1">
        <f t="array" ref="O1822">_xlfn.IFS(L1822&lt;=15, "Low Engagement", L1822&lt;=35, "Active", L1822&lt;=60, "Highly Active", L1822&gt;60, "Power User")</f>
        <v>Active</v>
      </c>
      <c r="P1822" t="str" cm="1">
        <f t="array" ref="P1822">_xlfn.IFS(B1822&lt;=25,"Youth",B1822&lt;=35,"Young Adult",B1822&lt;=50,"Adult",B1822&lt;=70,"Senior")</f>
        <v>Adult</v>
      </c>
      <c r="Q1822" t="str" cm="1">
        <f t="array" ref="Q1822">_xlfn.IFS(G1822&lt;10000,"Low Value",G1822&lt;=50000,"Mid Value",G1822&lt;=150000,"High Value",G1822&gt;150000,"Premium")</f>
        <v>Mid Value</v>
      </c>
      <c r="R1822" t="str" cm="1">
        <f t="array" ref="R1822">_xlfn.IFS(I1822&lt;500,"High Risk",I1822&lt;650,"Medium Risk",I1822&lt;750,"Low Risk",I1822&gt;=750,"Very Low Risk")</f>
        <v>Medium Risk</v>
      </c>
    </row>
    <row r="1823" spans="1:18">
      <c r="A1823" t="s">
        <v>1855</v>
      </c>
      <c r="B1823">
        <v>46</v>
      </c>
      <c r="C1823" t="s">
        <v>22</v>
      </c>
      <c r="D1823" t="s">
        <v>23</v>
      </c>
      <c r="E1823" t="s">
        <v>17</v>
      </c>
      <c r="F1823" t="s">
        <v>18</v>
      </c>
      <c r="G1823">
        <v>87860.08</v>
      </c>
      <c r="H1823">
        <v>100683.95</v>
      </c>
      <c r="I1823">
        <v>780</v>
      </c>
      <c r="J1823">
        <v>241529.7</v>
      </c>
      <c r="K1823" t="s">
        <v>38</v>
      </c>
      <c r="L1823">
        <v>40</v>
      </c>
      <c r="M1823" s="1">
        <v>43512</v>
      </c>
      <c r="N1823" t="s">
        <v>20</v>
      </c>
      <c r="O1823" t="str" cm="1">
        <f t="array" ref="O1823">_xlfn.IFS(L1823&lt;=15, "Low Engagement", L1823&lt;=35, "Active", L1823&lt;=60, "Highly Active", L1823&gt;60, "Power User")</f>
        <v>Highly Active</v>
      </c>
      <c r="P1823" t="str" cm="1">
        <f t="array" ref="P1823">_xlfn.IFS(B1823&lt;=25,"Youth",B1823&lt;=35,"Young Adult",B1823&lt;=50,"Adult",B1823&lt;=70,"Senior")</f>
        <v>Adult</v>
      </c>
      <c r="Q1823" t="str" cm="1">
        <f t="array" ref="Q1823">_xlfn.IFS(G1823&lt;10000,"Low Value",G1823&lt;=50000,"Mid Value",G1823&lt;=150000,"High Value",G1823&gt;150000,"Premium")</f>
        <v>High Value</v>
      </c>
      <c r="R1823" t="str" cm="1">
        <f t="array" ref="R1823">_xlfn.IFS(I1823&lt;500,"High Risk",I1823&lt;650,"Medium Risk",I1823&lt;750,"Low Risk",I1823&gt;=750,"Very Low Risk")</f>
        <v>Very Low Risk</v>
      </c>
    </row>
    <row r="1824" spans="1:18">
      <c r="A1824" t="s">
        <v>1856</v>
      </c>
      <c r="B1824">
        <v>68</v>
      </c>
      <c r="C1824" t="s">
        <v>22</v>
      </c>
      <c r="D1824" t="s">
        <v>23</v>
      </c>
      <c r="E1824" t="s">
        <v>17</v>
      </c>
      <c r="F1824" t="s">
        <v>33</v>
      </c>
      <c r="G1824">
        <v>114007.22</v>
      </c>
      <c r="H1824">
        <v>22582.240000000002</v>
      </c>
      <c r="I1824">
        <v>800</v>
      </c>
      <c r="J1824">
        <v>88819.76</v>
      </c>
      <c r="K1824" t="s">
        <v>38</v>
      </c>
      <c r="L1824">
        <v>50</v>
      </c>
      <c r="M1824" s="1">
        <v>43371</v>
      </c>
      <c r="N1824" t="s">
        <v>20</v>
      </c>
      <c r="O1824" t="str" cm="1">
        <f t="array" ref="O1824">_xlfn.IFS(L1824&lt;=15, "Low Engagement", L1824&lt;=35, "Active", L1824&lt;=60, "Highly Active", L1824&gt;60, "Power User")</f>
        <v>Highly Active</v>
      </c>
      <c r="P1824" t="str" cm="1">
        <f t="array" ref="P1824">_xlfn.IFS(B1824&lt;=25,"Youth",B1824&lt;=35,"Young Adult",B1824&lt;=50,"Adult",B1824&lt;=70,"Senior")</f>
        <v>Senior</v>
      </c>
      <c r="Q1824" t="str" cm="1">
        <f t="array" ref="Q1824">_xlfn.IFS(G1824&lt;10000,"Low Value",G1824&lt;=50000,"Mid Value",G1824&lt;=150000,"High Value",G1824&gt;150000,"Premium")</f>
        <v>High Value</v>
      </c>
      <c r="R1824" t="str" cm="1">
        <f t="array" ref="R1824">_xlfn.IFS(I1824&lt;500,"High Risk",I1824&lt;650,"Medium Risk",I1824&lt;750,"Low Risk",I1824&gt;=750,"Very Low Risk")</f>
        <v>Very Low Risk</v>
      </c>
    </row>
    <row r="1825" spans="1:18">
      <c r="A1825" t="s">
        <v>1857</v>
      </c>
      <c r="B1825">
        <v>20</v>
      </c>
      <c r="C1825" t="s">
        <v>15</v>
      </c>
      <c r="D1825" t="s">
        <v>41</v>
      </c>
      <c r="E1825" t="s">
        <v>47</v>
      </c>
      <c r="F1825" t="s">
        <v>18</v>
      </c>
      <c r="G1825">
        <v>90085.87</v>
      </c>
      <c r="H1825">
        <v>10751.82</v>
      </c>
      <c r="I1825">
        <v>351</v>
      </c>
      <c r="J1825">
        <v>32808.79</v>
      </c>
      <c r="K1825" t="s">
        <v>19</v>
      </c>
      <c r="L1825">
        <v>9</v>
      </c>
      <c r="M1825" s="1">
        <v>44711</v>
      </c>
      <c r="N1825" t="s">
        <v>20</v>
      </c>
      <c r="O1825" t="str" cm="1">
        <f t="array" ref="O1825">_xlfn.IFS(L1825&lt;=15, "Low Engagement", L1825&lt;=35, "Active", L1825&lt;=60, "Highly Active", L1825&gt;60, "Power User")</f>
        <v>Low Engagement</v>
      </c>
      <c r="P1825" t="str" cm="1">
        <f t="array" ref="P1825">_xlfn.IFS(B1825&lt;=25,"Youth",B1825&lt;=35,"Young Adult",B1825&lt;=50,"Adult",B1825&lt;=70,"Senior")</f>
        <v>Youth</v>
      </c>
      <c r="Q1825" t="str" cm="1">
        <f t="array" ref="Q1825">_xlfn.IFS(G1825&lt;10000,"Low Value",G1825&lt;=50000,"Mid Value",G1825&lt;=150000,"High Value",G1825&gt;150000,"Premium")</f>
        <v>High Value</v>
      </c>
      <c r="R1825" t="str" cm="1">
        <f t="array" ref="R1825">_xlfn.IFS(I1825&lt;500,"High Risk",I1825&lt;650,"Medium Risk",I1825&lt;750,"Low Risk",I1825&gt;=750,"Very Low Risk")</f>
        <v>High Risk</v>
      </c>
    </row>
    <row r="1826" spans="1:18">
      <c r="A1826" t="s">
        <v>1858</v>
      </c>
      <c r="B1826">
        <v>57</v>
      </c>
      <c r="C1826" t="s">
        <v>15</v>
      </c>
      <c r="D1826" t="s">
        <v>23</v>
      </c>
      <c r="E1826" t="s">
        <v>24</v>
      </c>
      <c r="F1826" t="s">
        <v>18</v>
      </c>
      <c r="G1826">
        <v>82021.86</v>
      </c>
      <c r="H1826">
        <v>8390.01</v>
      </c>
      <c r="I1826">
        <v>402</v>
      </c>
      <c r="J1826">
        <v>48323.16</v>
      </c>
      <c r="K1826" t="s">
        <v>25</v>
      </c>
      <c r="L1826">
        <v>29</v>
      </c>
      <c r="M1826" s="1">
        <v>44205</v>
      </c>
      <c r="N1826" t="s">
        <v>20</v>
      </c>
      <c r="O1826" t="str" cm="1">
        <f t="array" ref="O1826">_xlfn.IFS(L1826&lt;=15, "Low Engagement", L1826&lt;=35, "Active", L1826&lt;=60, "Highly Active", L1826&gt;60, "Power User")</f>
        <v>Active</v>
      </c>
      <c r="P1826" t="str" cm="1">
        <f t="array" ref="P1826">_xlfn.IFS(B1826&lt;=25,"Youth",B1826&lt;=35,"Young Adult",B1826&lt;=50,"Adult",B1826&lt;=70,"Senior")</f>
        <v>Senior</v>
      </c>
      <c r="Q1826" t="str" cm="1">
        <f t="array" ref="Q1826">_xlfn.IFS(G1826&lt;10000,"Low Value",G1826&lt;=50000,"Mid Value",G1826&lt;=150000,"High Value",G1826&gt;150000,"Premium")</f>
        <v>High Value</v>
      </c>
      <c r="R1826" t="str" cm="1">
        <f t="array" ref="R1826">_xlfn.IFS(I1826&lt;500,"High Risk",I1826&lt;650,"Medium Risk",I1826&lt;750,"Low Risk",I1826&gt;=750,"Very Low Risk")</f>
        <v>High Risk</v>
      </c>
    </row>
    <row r="1827" spans="1:18">
      <c r="A1827" t="s">
        <v>1859</v>
      </c>
      <c r="B1827">
        <v>51</v>
      </c>
      <c r="C1827" t="s">
        <v>15</v>
      </c>
      <c r="D1827" t="s">
        <v>23</v>
      </c>
      <c r="E1827" t="s">
        <v>27</v>
      </c>
      <c r="F1827" t="s">
        <v>18</v>
      </c>
      <c r="G1827">
        <v>99047.07</v>
      </c>
      <c r="H1827">
        <v>50640.68</v>
      </c>
      <c r="I1827">
        <v>660</v>
      </c>
      <c r="J1827">
        <v>197297</v>
      </c>
      <c r="K1827" t="s">
        <v>25</v>
      </c>
      <c r="L1827">
        <v>51</v>
      </c>
      <c r="M1827" s="1">
        <v>44895</v>
      </c>
      <c r="N1827" t="s">
        <v>20</v>
      </c>
      <c r="O1827" t="str" cm="1">
        <f t="array" ref="O1827">_xlfn.IFS(L1827&lt;=15, "Low Engagement", L1827&lt;=35, "Active", L1827&lt;=60, "Highly Active", L1827&gt;60, "Power User")</f>
        <v>Highly Active</v>
      </c>
      <c r="P1827" t="str" cm="1">
        <f t="array" ref="P1827">_xlfn.IFS(B1827&lt;=25,"Youth",B1827&lt;=35,"Young Adult",B1827&lt;=50,"Adult",B1827&lt;=70,"Senior")</f>
        <v>Senior</v>
      </c>
      <c r="Q1827" t="str" cm="1">
        <f t="array" ref="Q1827">_xlfn.IFS(G1827&lt;10000,"Low Value",G1827&lt;=50000,"Mid Value",G1827&lt;=150000,"High Value",G1827&gt;150000,"Premium")</f>
        <v>High Value</v>
      </c>
      <c r="R1827" t="str" cm="1">
        <f t="array" ref="R1827">_xlfn.IFS(I1827&lt;500,"High Risk",I1827&lt;650,"Medium Risk",I1827&lt;750,"Low Risk",I1827&gt;=750,"Very Low Risk")</f>
        <v>Low Risk</v>
      </c>
    </row>
    <row r="1828" spans="1:18">
      <c r="A1828" t="s">
        <v>1860</v>
      </c>
      <c r="B1828">
        <v>57</v>
      </c>
      <c r="C1828" t="s">
        <v>22</v>
      </c>
      <c r="D1828" t="s">
        <v>37</v>
      </c>
      <c r="E1828" t="s">
        <v>24</v>
      </c>
      <c r="F1828" t="s">
        <v>45</v>
      </c>
      <c r="G1828">
        <v>136477.73000000001</v>
      </c>
      <c r="H1828">
        <v>2085.56</v>
      </c>
      <c r="I1828">
        <v>723</v>
      </c>
      <c r="J1828">
        <v>254403.08</v>
      </c>
      <c r="K1828" t="s">
        <v>25</v>
      </c>
      <c r="L1828">
        <v>42</v>
      </c>
      <c r="M1828" s="1">
        <v>45090</v>
      </c>
      <c r="N1828" t="s">
        <v>20</v>
      </c>
      <c r="O1828" t="str" cm="1">
        <f t="array" ref="O1828">_xlfn.IFS(L1828&lt;=15, "Low Engagement", L1828&lt;=35, "Active", L1828&lt;=60, "Highly Active", L1828&gt;60, "Power User")</f>
        <v>Highly Active</v>
      </c>
      <c r="P1828" t="str" cm="1">
        <f t="array" ref="P1828">_xlfn.IFS(B1828&lt;=25,"Youth",B1828&lt;=35,"Young Adult",B1828&lt;=50,"Adult",B1828&lt;=70,"Senior")</f>
        <v>Senior</v>
      </c>
      <c r="Q1828" t="str" cm="1">
        <f t="array" ref="Q1828">_xlfn.IFS(G1828&lt;10000,"Low Value",G1828&lt;=50000,"Mid Value",G1828&lt;=150000,"High Value",G1828&gt;150000,"Premium")</f>
        <v>High Value</v>
      </c>
      <c r="R1828" t="str" cm="1">
        <f t="array" ref="R1828">_xlfn.IFS(I1828&lt;500,"High Risk",I1828&lt;650,"Medium Risk",I1828&lt;750,"Low Risk",I1828&gt;=750,"Very Low Risk")</f>
        <v>Low Risk</v>
      </c>
    </row>
    <row r="1829" spans="1:18">
      <c r="A1829" t="s">
        <v>1861</v>
      </c>
      <c r="B1829">
        <v>44</v>
      </c>
      <c r="C1829" t="s">
        <v>22</v>
      </c>
      <c r="D1829" t="s">
        <v>41</v>
      </c>
      <c r="E1829" t="s">
        <v>27</v>
      </c>
      <c r="F1829" t="s">
        <v>18</v>
      </c>
      <c r="G1829">
        <v>9588.0300000000007</v>
      </c>
      <c r="H1829">
        <v>182394.36</v>
      </c>
      <c r="I1829">
        <v>504</v>
      </c>
      <c r="J1829">
        <v>141951.15</v>
      </c>
      <c r="K1829" t="s">
        <v>38</v>
      </c>
      <c r="L1829">
        <v>29</v>
      </c>
      <c r="M1829" s="1">
        <v>43850</v>
      </c>
      <c r="N1829" t="s">
        <v>20</v>
      </c>
      <c r="O1829" t="str" cm="1">
        <f t="array" ref="O1829">_xlfn.IFS(L1829&lt;=15, "Low Engagement", L1829&lt;=35, "Active", L1829&lt;=60, "Highly Active", L1829&gt;60, "Power User")</f>
        <v>Active</v>
      </c>
      <c r="P1829" t="str" cm="1">
        <f t="array" ref="P1829">_xlfn.IFS(B1829&lt;=25,"Youth",B1829&lt;=35,"Young Adult",B1829&lt;=50,"Adult",B1829&lt;=70,"Senior")</f>
        <v>Adult</v>
      </c>
      <c r="Q1829" t="str" cm="1">
        <f t="array" ref="Q1829">_xlfn.IFS(G1829&lt;10000,"Low Value",G1829&lt;=50000,"Mid Value",G1829&lt;=150000,"High Value",G1829&gt;150000,"Premium")</f>
        <v>Low Value</v>
      </c>
      <c r="R1829" t="str" cm="1">
        <f t="array" ref="R1829">_xlfn.IFS(I1829&lt;500,"High Risk",I1829&lt;650,"Medium Risk",I1829&lt;750,"Low Risk",I1829&gt;=750,"Very Low Risk")</f>
        <v>Medium Risk</v>
      </c>
    </row>
    <row r="1830" spans="1:18">
      <c r="A1830" t="s">
        <v>1862</v>
      </c>
      <c r="B1830">
        <v>30</v>
      </c>
      <c r="C1830" t="s">
        <v>15</v>
      </c>
      <c r="D1830" t="s">
        <v>37</v>
      </c>
      <c r="E1830" t="s">
        <v>27</v>
      </c>
      <c r="F1830" t="s">
        <v>18</v>
      </c>
      <c r="G1830">
        <v>34363.279999999999</v>
      </c>
      <c r="H1830">
        <v>129529.9</v>
      </c>
      <c r="I1830">
        <v>313</v>
      </c>
      <c r="J1830">
        <v>44783.86</v>
      </c>
      <c r="K1830" t="s">
        <v>19</v>
      </c>
      <c r="L1830">
        <v>2</v>
      </c>
      <c r="M1830" s="1">
        <v>44188</v>
      </c>
      <c r="N1830" t="s">
        <v>20</v>
      </c>
      <c r="O1830" t="str" cm="1">
        <f t="array" ref="O1830">_xlfn.IFS(L1830&lt;=15, "Low Engagement", L1830&lt;=35, "Active", L1830&lt;=60, "Highly Active", L1830&gt;60, "Power User")</f>
        <v>Low Engagement</v>
      </c>
      <c r="P1830" t="str" cm="1">
        <f t="array" ref="P1830">_xlfn.IFS(B1830&lt;=25,"Youth",B1830&lt;=35,"Young Adult",B1830&lt;=50,"Adult",B1830&lt;=70,"Senior")</f>
        <v>Young Adult</v>
      </c>
      <c r="Q1830" t="str" cm="1">
        <f t="array" ref="Q1830">_xlfn.IFS(G1830&lt;10000,"Low Value",G1830&lt;=50000,"Mid Value",G1830&lt;=150000,"High Value",G1830&gt;150000,"Premium")</f>
        <v>Mid Value</v>
      </c>
      <c r="R1830" t="str" cm="1">
        <f t="array" ref="R1830">_xlfn.IFS(I1830&lt;500,"High Risk",I1830&lt;650,"Medium Risk",I1830&lt;750,"Low Risk",I1830&gt;=750,"Very Low Risk")</f>
        <v>High Risk</v>
      </c>
    </row>
    <row r="1831" spans="1:18">
      <c r="A1831" t="s">
        <v>1863</v>
      </c>
      <c r="B1831">
        <v>62</v>
      </c>
      <c r="C1831" t="s">
        <v>15</v>
      </c>
      <c r="D1831" t="s">
        <v>23</v>
      </c>
      <c r="E1831" t="s">
        <v>27</v>
      </c>
      <c r="F1831" t="s">
        <v>18</v>
      </c>
      <c r="G1831">
        <v>13771.41</v>
      </c>
      <c r="H1831">
        <v>188857.47</v>
      </c>
      <c r="I1831">
        <v>769</v>
      </c>
      <c r="J1831">
        <v>364476.81</v>
      </c>
      <c r="K1831" t="s">
        <v>25</v>
      </c>
      <c r="L1831">
        <v>17</v>
      </c>
      <c r="M1831" s="1">
        <v>44128</v>
      </c>
      <c r="N1831" t="s">
        <v>20</v>
      </c>
      <c r="O1831" t="str" cm="1">
        <f t="array" ref="O1831">_xlfn.IFS(L1831&lt;=15, "Low Engagement", L1831&lt;=35, "Active", L1831&lt;=60, "Highly Active", L1831&gt;60, "Power User")</f>
        <v>Active</v>
      </c>
      <c r="P1831" t="str" cm="1">
        <f t="array" ref="P1831">_xlfn.IFS(B1831&lt;=25,"Youth",B1831&lt;=35,"Young Adult",B1831&lt;=50,"Adult",B1831&lt;=70,"Senior")</f>
        <v>Senior</v>
      </c>
      <c r="Q1831" t="str" cm="1">
        <f t="array" ref="Q1831">_xlfn.IFS(G1831&lt;10000,"Low Value",G1831&lt;=50000,"Mid Value",G1831&lt;=150000,"High Value",G1831&gt;150000,"Premium")</f>
        <v>Mid Value</v>
      </c>
      <c r="R1831" t="str" cm="1">
        <f t="array" ref="R1831">_xlfn.IFS(I1831&lt;500,"High Risk",I1831&lt;650,"Medium Risk",I1831&lt;750,"Low Risk",I1831&gt;=750,"Very Low Risk")</f>
        <v>Very Low Risk</v>
      </c>
    </row>
    <row r="1832" spans="1:18">
      <c r="A1832" t="s">
        <v>1864</v>
      </c>
      <c r="B1832">
        <v>50</v>
      </c>
      <c r="C1832" t="s">
        <v>15</v>
      </c>
      <c r="D1832" t="s">
        <v>23</v>
      </c>
      <c r="E1832" t="s">
        <v>17</v>
      </c>
      <c r="F1832" t="s">
        <v>31</v>
      </c>
      <c r="G1832">
        <v>107010.37</v>
      </c>
      <c r="H1832">
        <v>116831.33</v>
      </c>
      <c r="I1832">
        <v>765</v>
      </c>
      <c r="J1832">
        <v>251787.29</v>
      </c>
      <c r="K1832" t="s">
        <v>25</v>
      </c>
      <c r="L1832">
        <v>57</v>
      </c>
      <c r="M1832" s="1">
        <v>44971</v>
      </c>
      <c r="N1832" t="s">
        <v>20</v>
      </c>
      <c r="O1832" t="str" cm="1">
        <f t="array" ref="O1832">_xlfn.IFS(L1832&lt;=15, "Low Engagement", L1832&lt;=35, "Active", L1832&lt;=60, "Highly Active", L1832&gt;60, "Power User")</f>
        <v>Highly Active</v>
      </c>
      <c r="P1832" t="str" cm="1">
        <f t="array" ref="P1832">_xlfn.IFS(B1832&lt;=25,"Youth",B1832&lt;=35,"Young Adult",B1832&lt;=50,"Adult",B1832&lt;=70,"Senior")</f>
        <v>Adult</v>
      </c>
      <c r="Q1832" t="str" cm="1">
        <f t="array" ref="Q1832">_xlfn.IFS(G1832&lt;10000,"Low Value",G1832&lt;=50000,"Mid Value",G1832&lt;=150000,"High Value",G1832&gt;150000,"Premium")</f>
        <v>High Value</v>
      </c>
      <c r="R1832" t="str" cm="1">
        <f t="array" ref="R1832">_xlfn.IFS(I1832&lt;500,"High Risk",I1832&lt;650,"Medium Risk",I1832&lt;750,"Low Risk",I1832&gt;=750,"Very Low Risk")</f>
        <v>Very Low Risk</v>
      </c>
    </row>
    <row r="1833" spans="1:18">
      <c r="A1833" t="s">
        <v>1865</v>
      </c>
      <c r="B1833">
        <v>23</v>
      </c>
      <c r="C1833" t="s">
        <v>22</v>
      </c>
      <c r="D1833" t="s">
        <v>23</v>
      </c>
      <c r="E1833" t="s">
        <v>24</v>
      </c>
      <c r="F1833" t="s">
        <v>45</v>
      </c>
      <c r="G1833">
        <v>334863.01</v>
      </c>
      <c r="H1833">
        <v>13542.9</v>
      </c>
      <c r="I1833">
        <v>603</v>
      </c>
      <c r="J1833">
        <v>151490.91</v>
      </c>
      <c r="K1833" t="s">
        <v>25</v>
      </c>
      <c r="L1833">
        <v>56</v>
      </c>
      <c r="M1833" s="1">
        <v>43659</v>
      </c>
      <c r="N1833" t="s">
        <v>20</v>
      </c>
      <c r="O1833" t="str" cm="1">
        <f t="array" ref="O1833">_xlfn.IFS(L1833&lt;=15, "Low Engagement", L1833&lt;=35, "Active", L1833&lt;=60, "Highly Active", L1833&gt;60, "Power User")</f>
        <v>Highly Active</v>
      </c>
      <c r="P1833" t="str" cm="1">
        <f t="array" ref="P1833">_xlfn.IFS(B1833&lt;=25,"Youth",B1833&lt;=35,"Young Adult",B1833&lt;=50,"Adult",B1833&lt;=70,"Senior")</f>
        <v>Youth</v>
      </c>
      <c r="Q1833" t="str" cm="1">
        <f t="array" ref="Q1833">_xlfn.IFS(G1833&lt;10000,"Low Value",G1833&lt;=50000,"Mid Value",G1833&lt;=150000,"High Value",G1833&gt;150000,"Premium")</f>
        <v>Premium</v>
      </c>
      <c r="R1833" t="str" cm="1">
        <f t="array" ref="R1833">_xlfn.IFS(I1833&lt;500,"High Risk",I1833&lt;650,"Medium Risk",I1833&lt;750,"Low Risk",I1833&gt;=750,"Very Low Risk")</f>
        <v>Medium Risk</v>
      </c>
    </row>
    <row r="1834" spans="1:18">
      <c r="A1834" t="s">
        <v>1866</v>
      </c>
      <c r="B1834">
        <v>41</v>
      </c>
      <c r="C1834" t="s">
        <v>22</v>
      </c>
      <c r="D1834" t="s">
        <v>23</v>
      </c>
      <c r="E1834" t="s">
        <v>27</v>
      </c>
      <c r="F1834" t="s">
        <v>31</v>
      </c>
      <c r="G1834">
        <v>117766.28</v>
      </c>
      <c r="H1834">
        <v>64797.58</v>
      </c>
      <c r="I1834">
        <v>726</v>
      </c>
      <c r="J1834">
        <v>87553.45</v>
      </c>
      <c r="K1834" t="s">
        <v>25</v>
      </c>
      <c r="L1834">
        <v>45</v>
      </c>
      <c r="M1834" s="1">
        <v>44801</v>
      </c>
      <c r="N1834" t="s">
        <v>20</v>
      </c>
      <c r="O1834" t="str" cm="1">
        <f t="array" ref="O1834">_xlfn.IFS(L1834&lt;=15, "Low Engagement", L1834&lt;=35, "Active", L1834&lt;=60, "Highly Active", L1834&gt;60, "Power User")</f>
        <v>Highly Active</v>
      </c>
      <c r="P1834" t="str" cm="1">
        <f t="array" ref="P1834">_xlfn.IFS(B1834&lt;=25,"Youth",B1834&lt;=35,"Young Adult",B1834&lt;=50,"Adult",B1834&lt;=70,"Senior")</f>
        <v>Adult</v>
      </c>
      <c r="Q1834" t="str" cm="1">
        <f t="array" ref="Q1834">_xlfn.IFS(G1834&lt;10000,"Low Value",G1834&lt;=50000,"Mid Value",G1834&lt;=150000,"High Value",G1834&gt;150000,"Premium")</f>
        <v>High Value</v>
      </c>
      <c r="R1834" t="str" cm="1">
        <f t="array" ref="R1834">_xlfn.IFS(I1834&lt;500,"High Risk",I1834&lt;650,"Medium Risk",I1834&lt;750,"Low Risk",I1834&gt;=750,"Very Low Risk")</f>
        <v>Low Risk</v>
      </c>
    </row>
    <row r="1835" spans="1:18">
      <c r="A1835" t="s">
        <v>1867</v>
      </c>
      <c r="B1835">
        <v>36</v>
      </c>
      <c r="C1835" t="s">
        <v>22</v>
      </c>
      <c r="D1835" t="s">
        <v>23</v>
      </c>
      <c r="E1835" t="s">
        <v>27</v>
      </c>
      <c r="F1835" t="s">
        <v>33</v>
      </c>
      <c r="G1835">
        <v>46293.62</v>
      </c>
      <c r="H1835">
        <v>135117.85</v>
      </c>
      <c r="I1835">
        <v>409</v>
      </c>
      <c r="J1835">
        <v>7151.74</v>
      </c>
      <c r="K1835" t="s">
        <v>19</v>
      </c>
      <c r="L1835">
        <v>31</v>
      </c>
      <c r="M1835" s="1">
        <v>43437</v>
      </c>
      <c r="N1835" t="s">
        <v>20</v>
      </c>
      <c r="O1835" t="str" cm="1">
        <f t="array" ref="O1835">_xlfn.IFS(L1835&lt;=15, "Low Engagement", L1835&lt;=35, "Active", L1835&lt;=60, "Highly Active", L1835&gt;60, "Power User")</f>
        <v>Active</v>
      </c>
      <c r="P1835" t="str" cm="1">
        <f t="array" ref="P1835">_xlfn.IFS(B1835&lt;=25,"Youth",B1835&lt;=35,"Young Adult",B1835&lt;=50,"Adult",B1835&lt;=70,"Senior")</f>
        <v>Adult</v>
      </c>
      <c r="Q1835" t="str" cm="1">
        <f t="array" ref="Q1835">_xlfn.IFS(G1835&lt;10000,"Low Value",G1835&lt;=50000,"Mid Value",G1835&lt;=150000,"High Value",G1835&gt;150000,"Premium")</f>
        <v>Mid Value</v>
      </c>
      <c r="R1835" t="str" cm="1">
        <f t="array" ref="R1835">_xlfn.IFS(I1835&lt;500,"High Risk",I1835&lt;650,"Medium Risk",I1835&lt;750,"Low Risk",I1835&gt;=750,"Very Low Risk")</f>
        <v>High Risk</v>
      </c>
    </row>
    <row r="1836" spans="1:18">
      <c r="A1836" t="s">
        <v>1868</v>
      </c>
      <c r="B1836">
        <v>33</v>
      </c>
      <c r="C1836" t="s">
        <v>15</v>
      </c>
      <c r="D1836" t="s">
        <v>29</v>
      </c>
      <c r="E1836" t="s">
        <v>27</v>
      </c>
      <c r="F1836" t="s">
        <v>33</v>
      </c>
      <c r="G1836">
        <v>137235.35999999999</v>
      </c>
      <c r="H1836">
        <v>52029.57</v>
      </c>
      <c r="I1836">
        <v>814</v>
      </c>
      <c r="J1836">
        <v>459893.84</v>
      </c>
      <c r="K1836" t="s">
        <v>38</v>
      </c>
      <c r="L1836">
        <v>28</v>
      </c>
      <c r="M1836" s="1">
        <v>43627</v>
      </c>
      <c r="N1836" t="s">
        <v>20</v>
      </c>
      <c r="O1836" t="str" cm="1">
        <f t="array" ref="O1836">_xlfn.IFS(L1836&lt;=15, "Low Engagement", L1836&lt;=35, "Active", L1836&lt;=60, "Highly Active", L1836&gt;60, "Power User")</f>
        <v>Active</v>
      </c>
      <c r="P1836" t="str" cm="1">
        <f t="array" ref="P1836">_xlfn.IFS(B1836&lt;=25,"Youth",B1836&lt;=35,"Young Adult",B1836&lt;=50,"Adult",B1836&lt;=70,"Senior")</f>
        <v>Young Adult</v>
      </c>
      <c r="Q1836" t="str" cm="1">
        <f t="array" ref="Q1836">_xlfn.IFS(G1836&lt;10000,"Low Value",G1836&lt;=50000,"Mid Value",G1836&lt;=150000,"High Value",G1836&gt;150000,"Premium")</f>
        <v>High Value</v>
      </c>
      <c r="R1836" t="str" cm="1">
        <f t="array" ref="R1836">_xlfn.IFS(I1836&lt;500,"High Risk",I1836&lt;650,"Medium Risk",I1836&lt;750,"Low Risk",I1836&gt;=750,"Very Low Risk")</f>
        <v>Very Low Risk</v>
      </c>
    </row>
    <row r="1837" spans="1:18">
      <c r="A1837" t="s">
        <v>1869</v>
      </c>
      <c r="B1837">
        <v>57</v>
      </c>
      <c r="C1837" t="s">
        <v>15</v>
      </c>
      <c r="D1837" t="s">
        <v>41</v>
      </c>
      <c r="E1837" t="s">
        <v>17</v>
      </c>
      <c r="F1837" t="s">
        <v>31</v>
      </c>
      <c r="G1837">
        <v>9128.61</v>
      </c>
      <c r="H1837">
        <v>20582.580000000002</v>
      </c>
      <c r="I1837">
        <v>367</v>
      </c>
      <c r="J1837">
        <v>9592.7800000000007</v>
      </c>
      <c r="K1837" t="s">
        <v>25</v>
      </c>
      <c r="L1837">
        <v>43</v>
      </c>
      <c r="M1837" s="1">
        <v>44972</v>
      </c>
      <c r="N1837" t="s">
        <v>20</v>
      </c>
      <c r="O1837" t="str" cm="1">
        <f t="array" ref="O1837">_xlfn.IFS(L1837&lt;=15, "Low Engagement", L1837&lt;=35, "Active", L1837&lt;=60, "Highly Active", L1837&gt;60, "Power User")</f>
        <v>Highly Active</v>
      </c>
      <c r="P1837" t="str" cm="1">
        <f t="array" ref="P1837">_xlfn.IFS(B1837&lt;=25,"Youth",B1837&lt;=35,"Young Adult",B1837&lt;=50,"Adult",B1837&lt;=70,"Senior")</f>
        <v>Senior</v>
      </c>
      <c r="Q1837" t="str" cm="1">
        <f t="array" ref="Q1837">_xlfn.IFS(G1837&lt;10000,"Low Value",G1837&lt;=50000,"Mid Value",G1837&lt;=150000,"High Value",G1837&gt;150000,"Premium")</f>
        <v>Low Value</v>
      </c>
      <c r="R1837" t="str" cm="1">
        <f t="array" ref="R1837">_xlfn.IFS(I1837&lt;500,"High Risk",I1837&lt;650,"Medium Risk",I1837&lt;750,"Low Risk",I1837&gt;=750,"Very Low Risk")</f>
        <v>High Risk</v>
      </c>
    </row>
    <row r="1838" spans="1:18">
      <c r="A1838" t="s">
        <v>1870</v>
      </c>
      <c r="B1838">
        <v>45</v>
      </c>
      <c r="C1838" t="s">
        <v>22</v>
      </c>
      <c r="D1838" t="s">
        <v>23</v>
      </c>
      <c r="E1838" t="s">
        <v>27</v>
      </c>
      <c r="F1838" t="s">
        <v>45</v>
      </c>
      <c r="G1838">
        <v>206606.01</v>
      </c>
      <c r="H1838">
        <v>188360.41</v>
      </c>
      <c r="I1838">
        <v>545</v>
      </c>
      <c r="J1838">
        <v>116833.5</v>
      </c>
      <c r="K1838" t="s">
        <v>19</v>
      </c>
      <c r="L1838">
        <v>48</v>
      </c>
      <c r="M1838" s="1">
        <v>44789</v>
      </c>
      <c r="N1838" t="s">
        <v>20</v>
      </c>
      <c r="O1838" t="str" cm="1">
        <f t="array" ref="O1838">_xlfn.IFS(L1838&lt;=15, "Low Engagement", L1838&lt;=35, "Active", L1838&lt;=60, "Highly Active", L1838&gt;60, "Power User")</f>
        <v>Highly Active</v>
      </c>
      <c r="P1838" t="str" cm="1">
        <f t="array" ref="P1838">_xlfn.IFS(B1838&lt;=25,"Youth",B1838&lt;=35,"Young Adult",B1838&lt;=50,"Adult",B1838&lt;=70,"Senior")</f>
        <v>Adult</v>
      </c>
      <c r="Q1838" t="str" cm="1">
        <f t="array" ref="Q1838">_xlfn.IFS(G1838&lt;10000,"Low Value",G1838&lt;=50000,"Mid Value",G1838&lt;=150000,"High Value",G1838&gt;150000,"Premium")</f>
        <v>Premium</v>
      </c>
      <c r="R1838" t="str" cm="1">
        <f t="array" ref="R1838">_xlfn.IFS(I1838&lt;500,"High Risk",I1838&lt;650,"Medium Risk",I1838&lt;750,"Low Risk",I1838&gt;=750,"Very Low Risk")</f>
        <v>Medium Risk</v>
      </c>
    </row>
    <row r="1839" spans="1:18">
      <c r="A1839" t="s">
        <v>1871</v>
      </c>
      <c r="B1839">
        <v>50</v>
      </c>
      <c r="C1839" t="s">
        <v>15</v>
      </c>
      <c r="D1839" t="s">
        <v>16</v>
      </c>
      <c r="E1839" t="s">
        <v>27</v>
      </c>
      <c r="F1839" t="s">
        <v>45</v>
      </c>
      <c r="G1839">
        <v>373546.61</v>
      </c>
      <c r="H1839">
        <v>124332.04</v>
      </c>
      <c r="I1839">
        <v>688</v>
      </c>
      <c r="J1839">
        <v>107333.72</v>
      </c>
      <c r="K1839" t="s">
        <v>38</v>
      </c>
      <c r="L1839">
        <v>52</v>
      </c>
      <c r="M1839" s="1">
        <v>45034</v>
      </c>
      <c r="N1839" t="s">
        <v>20</v>
      </c>
      <c r="O1839" t="str" cm="1">
        <f t="array" ref="O1839">_xlfn.IFS(L1839&lt;=15, "Low Engagement", L1839&lt;=35, "Active", L1839&lt;=60, "Highly Active", L1839&gt;60, "Power User")</f>
        <v>Highly Active</v>
      </c>
      <c r="P1839" t="str" cm="1">
        <f t="array" ref="P1839">_xlfn.IFS(B1839&lt;=25,"Youth",B1839&lt;=35,"Young Adult",B1839&lt;=50,"Adult",B1839&lt;=70,"Senior")</f>
        <v>Adult</v>
      </c>
      <c r="Q1839" t="str" cm="1">
        <f t="array" ref="Q1839">_xlfn.IFS(G1839&lt;10000,"Low Value",G1839&lt;=50000,"Mid Value",G1839&lt;=150000,"High Value",G1839&gt;150000,"Premium")</f>
        <v>Premium</v>
      </c>
      <c r="R1839" t="str" cm="1">
        <f t="array" ref="R1839">_xlfn.IFS(I1839&lt;500,"High Risk",I1839&lt;650,"Medium Risk",I1839&lt;750,"Low Risk",I1839&gt;=750,"Very Low Risk")</f>
        <v>Low Risk</v>
      </c>
    </row>
    <row r="1840" spans="1:18">
      <c r="A1840" t="s">
        <v>1872</v>
      </c>
      <c r="B1840">
        <v>65</v>
      </c>
      <c r="C1840" t="s">
        <v>22</v>
      </c>
      <c r="D1840" t="s">
        <v>16</v>
      </c>
      <c r="E1840" t="s">
        <v>27</v>
      </c>
      <c r="F1840" t="s">
        <v>33</v>
      </c>
      <c r="G1840">
        <v>117370.05</v>
      </c>
      <c r="H1840">
        <v>187579.91</v>
      </c>
      <c r="I1840">
        <v>607</v>
      </c>
      <c r="J1840">
        <v>129278.8</v>
      </c>
      <c r="K1840" t="s">
        <v>25</v>
      </c>
      <c r="L1840">
        <v>39</v>
      </c>
      <c r="M1840" s="1">
        <v>44087</v>
      </c>
      <c r="N1840" t="s">
        <v>20</v>
      </c>
      <c r="O1840" t="str" cm="1">
        <f t="array" ref="O1840">_xlfn.IFS(L1840&lt;=15, "Low Engagement", L1840&lt;=35, "Active", L1840&lt;=60, "Highly Active", L1840&gt;60, "Power User")</f>
        <v>Highly Active</v>
      </c>
      <c r="P1840" t="str" cm="1">
        <f t="array" ref="P1840">_xlfn.IFS(B1840&lt;=25,"Youth",B1840&lt;=35,"Young Adult",B1840&lt;=50,"Adult",B1840&lt;=70,"Senior")</f>
        <v>Senior</v>
      </c>
      <c r="Q1840" t="str" cm="1">
        <f t="array" ref="Q1840">_xlfn.IFS(G1840&lt;10000,"Low Value",G1840&lt;=50000,"Mid Value",G1840&lt;=150000,"High Value",G1840&gt;150000,"Premium")</f>
        <v>High Value</v>
      </c>
      <c r="R1840" t="str" cm="1">
        <f t="array" ref="R1840">_xlfn.IFS(I1840&lt;500,"High Risk",I1840&lt;650,"Medium Risk",I1840&lt;750,"Low Risk",I1840&gt;=750,"Very Low Risk")</f>
        <v>Medium Risk</v>
      </c>
    </row>
    <row r="1841" spans="1:18">
      <c r="A1841" t="s">
        <v>1873</v>
      </c>
      <c r="B1841">
        <v>58</v>
      </c>
      <c r="C1841" t="s">
        <v>15</v>
      </c>
      <c r="D1841" t="s">
        <v>23</v>
      </c>
      <c r="E1841" t="s">
        <v>17</v>
      </c>
      <c r="F1841" t="s">
        <v>31</v>
      </c>
      <c r="G1841">
        <v>86143.12</v>
      </c>
      <c r="H1841">
        <v>113472.83</v>
      </c>
      <c r="I1841">
        <v>651</v>
      </c>
      <c r="J1841">
        <v>84723.9</v>
      </c>
      <c r="K1841" t="s">
        <v>25</v>
      </c>
      <c r="L1841">
        <v>30</v>
      </c>
      <c r="M1841" s="1">
        <v>45082</v>
      </c>
      <c r="N1841" t="s">
        <v>35</v>
      </c>
      <c r="O1841" t="str" cm="1">
        <f t="array" ref="O1841">_xlfn.IFS(L1841&lt;=15, "Low Engagement", L1841&lt;=35, "Active", L1841&lt;=60, "Highly Active", L1841&gt;60, "Power User")</f>
        <v>Active</v>
      </c>
      <c r="P1841" t="str" cm="1">
        <f t="array" ref="P1841">_xlfn.IFS(B1841&lt;=25,"Youth",B1841&lt;=35,"Young Adult",B1841&lt;=50,"Adult",B1841&lt;=70,"Senior")</f>
        <v>Senior</v>
      </c>
      <c r="Q1841" t="str" cm="1">
        <f t="array" ref="Q1841">_xlfn.IFS(G1841&lt;10000,"Low Value",G1841&lt;=50000,"Mid Value",G1841&lt;=150000,"High Value",G1841&gt;150000,"Premium")</f>
        <v>High Value</v>
      </c>
      <c r="R1841" t="str" cm="1">
        <f t="array" ref="R1841">_xlfn.IFS(I1841&lt;500,"High Risk",I1841&lt;650,"Medium Risk",I1841&lt;750,"Low Risk",I1841&gt;=750,"Very Low Risk")</f>
        <v>Low Risk</v>
      </c>
    </row>
    <row r="1842" spans="1:18">
      <c r="A1842" t="s">
        <v>1874</v>
      </c>
      <c r="B1842">
        <v>30</v>
      </c>
      <c r="C1842" t="s">
        <v>15</v>
      </c>
      <c r="D1842" t="s">
        <v>16</v>
      </c>
      <c r="E1842" t="s">
        <v>27</v>
      </c>
      <c r="F1842" t="s">
        <v>31</v>
      </c>
      <c r="G1842">
        <v>8297.41</v>
      </c>
      <c r="H1842">
        <v>85723.63</v>
      </c>
      <c r="I1842">
        <v>365</v>
      </c>
      <c r="J1842">
        <v>19617.03</v>
      </c>
      <c r="K1842" t="s">
        <v>19</v>
      </c>
      <c r="L1842">
        <v>35</v>
      </c>
      <c r="M1842" s="1">
        <v>44752</v>
      </c>
      <c r="N1842" t="s">
        <v>35</v>
      </c>
      <c r="O1842" t="str" cm="1">
        <f t="array" ref="O1842">_xlfn.IFS(L1842&lt;=15, "Low Engagement", L1842&lt;=35, "Active", L1842&lt;=60, "Highly Active", L1842&gt;60, "Power User")</f>
        <v>Active</v>
      </c>
      <c r="P1842" t="str" cm="1">
        <f t="array" ref="P1842">_xlfn.IFS(B1842&lt;=25,"Youth",B1842&lt;=35,"Young Adult",B1842&lt;=50,"Adult",B1842&lt;=70,"Senior")</f>
        <v>Young Adult</v>
      </c>
      <c r="Q1842" t="str" cm="1">
        <f t="array" ref="Q1842">_xlfn.IFS(G1842&lt;10000,"Low Value",G1842&lt;=50000,"Mid Value",G1842&lt;=150000,"High Value",G1842&gt;150000,"Premium")</f>
        <v>Low Value</v>
      </c>
      <c r="R1842" t="str" cm="1">
        <f t="array" ref="R1842">_xlfn.IFS(I1842&lt;500,"High Risk",I1842&lt;650,"Medium Risk",I1842&lt;750,"Low Risk",I1842&gt;=750,"Very Low Risk")</f>
        <v>High Risk</v>
      </c>
    </row>
    <row r="1843" spans="1:18">
      <c r="A1843" t="s">
        <v>1875</v>
      </c>
      <c r="B1843">
        <v>60</v>
      </c>
      <c r="C1843" t="s">
        <v>15</v>
      </c>
      <c r="D1843" t="s">
        <v>23</v>
      </c>
      <c r="E1843" t="s">
        <v>17</v>
      </c>
      <c r="F1843" t="s">
        <v>31</v>
      </c>
      <c r="G1843">
        <v>125518.52</v>
      </c>
      <c r="H1843">
        <v>132183.4</v>
      </c>
      <c r="I1843">
        <v>759</v>
      </c>
      <c r="J1843">
        <v>203482.47</v>
      </c>
      <c r="K1843" t="s">
        <v>38</v>
      </c>
      <c r="L1843">
        <v>48</v>
      </c>
      <c r="M1843" s="1">
        <v>43705</v>
      </c>
      <c r="N1843" t="s">
        <v>20</v>
      </c>
      <c r="O1843" t="str" cm="1">
        <f t="array" ref="O1843">_xlfn.IFS(L1843&lt;=15, "Low Engagement", L1843&lt;=35, "Active", L1843&lt;=60, "Highly Active", L1843&gt;60, "Power User")</f>
        <v>Highly Active</v>
      </c>
      <c r="P1843" t="str" cm="1">
        <f t="array" ref="P1843">_xlfn.IFS(B1843&lt;=25,"Youth",B1843&lt;=35,"Young Adult",B1843&lt;=50,"Adult",B1843&lt;=70,"Senior")</f>
        <v>Senior</v>
      </c>
      <c r="Q1843" t="str" cm="1">
        <f t="array" ref="Q1843">_xlfn.IFS(G1843&lt;10000,"Low Value",G1843&lt;=50000,"Mid Value",G1843&lt;=150000,"High Value",G1843&gt;150000,"Premium")</f>
        <v>High Value</v>
      </c>
      <c r="R1843" t="str" cm="1">
        <f t="array" ref="R1843">_xlfn.IFS(I1843&lt;500,"High Risk",I1843&lt;650,"Medium Risk",I1843&lt;750,"Low Risk",I1843&gt;=750,"Very Low Risk")</f>
        <v>Very Low Risk</v>
      </c>
    </row>
    <row r="1844" spans="1:18">
      <c r="A1844" t="s">
        <v>1876</v>
      </c>
      <c r="B1844">
        <v>62</v>
      </c>
      <c r="C1844" t="s">
        <v>15</v>
      </c>
      <c r="D1844" t="s">
        <v>23</v>
      </c>
      <c r="E1844" t="s">
        <v>27</v>
      </c>
      <c r="F1844" t="s">
        <v>33</v>
      </c>
      <c r="G1844">
        <v>18833.259999999998</v>
      </c>
      <c r="H1844">
        <v>150026.97</v>
      </c>
      <c r="I1844">
        <v>646</v>
      </c>
      <c r="J1844">
        <v>177044.47</v>
      </c>
      <c r="K1844" t="s">
        <v>25</v>
      </c>
      <c r="L1844">
        <v>51</v>
      </c>
      <c r="M1844" s="1">
        <v>44629</v>
      </c>
      <c r="N1844" t="s">
        <v>20</v>
      </c>
      <c r="O1844" t="str" cm="1">
        <f t="array" ref="O1844">_xlfn.IFS(L1844&lt;=15, "Low Engagement", L1844&lt;=35, "Active", L1844&lt;=60, "Highly Active", L1844&gt;60, "Power User")</f>
        <v>Highly Active</v>
      </c>
      <c r="P1844" t="str" cm="1">
        <f t="array" ref="P1844">_xlfn.IFS(B1844&lt;=25,"Youth",B1844&lt;=35,"Young Adult",B1844&lt;=50,"Adult",B1844&lt;=70,"Senior")</f>
        <v>Senior</v>
      </c>
      <c r="Q1844" t="str" cm="1">
        <f t="array" ref="Q1844">_xlfn.IFS(G1844&lt;10000,"Low Value",G1844&lt;=50000,"Mid Value",G1844&lt;=150000,"High Value",G1844&gt;150000,"Premium")</f>
        <v>Mid Value</v>
      </c>
      <c r="R1844" t="str" cm="1">
        <f t="array" ref="R1844">_xlfn.IFS(I1844&lt;500,"High Risk",I1844&lt;650,"Medium Risk",I1844&lt;750,"Low Risk",I1844&gt;=750,"Very Low Risk")</f>
        <v>Medium Risk</v>
      </c>
    </row>
    <row r="1845" spans="1:18">
      <c r="A1845" t="s">
        <v>1877</v>
      </c>
      <c r="B1845">
        <v>42</v>
      </c>
      <c r="C1845" t="s">
        <v>22</v>
      </c>
      <c r="D1845" t="s">
        <v>16</v>
      </c>
      <c r="E1845" t="s">
        <v>17</v>
      </c>
      <c r="F1845" t="s">
        <v>18</v>
      </c>
      <c r="G1845">
        <v>11677.72</v>
      </c>
      <c r="H1845">
        <v>178426.42</v>
      </c>
      <c r="I1845">
        <v>624</v>
      </c>
      <c r="J1845">
        <v>64179.69</v>
      </c>
      <c r="K1845" t="s">
        <v>19</v>
      </c>
      <c r="L1845">
        <v>20</v>
      </c>
      <c r="M1845" s="1">
        <v>44883</v>
      </c>
      <c r="N1845" t="s">
        <v>20</v>
      </c>
      <c r="O1845" t="str" cm="1">
        <f t="array" ref="O1845">_xlfn.IFS(L1845&lt;=15, "Low Engagement", L1845&lt;=35, "Active", L1845&lt;=60, "Highly Active", L1845&gt;60, "Power User")</f>
        <v>Active</v>
      </c>
      <c r="P1845" t="str" cm="1">
        <f t="array" ref="P1845">_xlfn.IFS(B1845&lt;=25,"Youth",B1845&lt;=35,"Young Adult",B1845&lt;=50,"Adult",B1845&lt;=70,"Senior")</f>
        <v>Adult</v>
      </c>
      <c r="Q1845" t="str" cm="1">
        <f t="array" ref="Q1845">_xlfn.IFS(G1845&lt;10000,"Low Value",G1845&lt;=50000,"Mid Value",G1845&lt;=150000,"High Value",G1845&gt;150000,"Premium")</f>
        <v>Mid Value</v>
      </c>
      <c r="R1845" t="str" cm="1">
        <f t="array" ref="R1845">_xlfn.IFS(I1845&lt;500,"High Risk",I1845&lt;650,"Medium Risk",I1845&lt;750,"Low Risk",I1845&gt;=750,"Very Low Risk")</f>
        <v>Medium Risk</v>
      </c>
    </row>
    <row r="1846" spans="1:18">
      <c r="A1846" t="s">
        <v>1878</v>
      </c>
      <c r="B1846">
        <v>59</v>
      </c>
      <c r="C1846" t="s">
        <v>15</v>
      </c>
      <c r="D1846" t="s">
        <v>23</v>
      </c>
      <c r="E1846" t="s">
        <v>27</v>
      </c>
      <c r="F1846" t="s">
        <v>18</v>
      </c>
      <c r="G1846">
        <v>65374.82</v>
      </c>
      <c r="H1846">
        <v>187310.33</v>
      </c>
      <c r="I1846">
        <v>332</v>
      </c>
      <c r="J1846">
        <v>36088.300000000003</v>
      </c>
      <c r="K1846" t="s">
        <v>25</v>
      </c>
      <c r="L1846">
        <v>16</v>
      </c>
      <c r="M1846" s="1">
        <v>43794</v>
      </c>
      <c r="N1846" t="s">
        <v>20</v>
      </c>
      <c r="O1846" t="str" cm="1">
        <f t="array" ref="O1846">_xlfn.IFS(L1846&lt;=15, "Low Engagement", L1846&lt;=35, "Active", L1846&lt;=60, "Highly Active", L1846&gt;60, "Power User")</f>
        <v>Active</v>
      </c>
      <c r="P1846" t="str" cm="1">
        <f t="array" ref="P1846">_xlfn.IFS(B1846&lt;=25,"Youth",B1846&lt;=35,"Young Adult",B1846&lt;=50,"Adult",B1846&lt;=70,"Senior")</f>
        <v>Senior</v>
      </c>
      <c r="Q1846" t="str" cm="1">
        <f t="array" ref="Q1846">_xlfn.IFS(G1846&lt;10000,"Low Value",G1846&lt;=50000,"Mid Value",G1846&lt;=150000,"High Value",G1846&gt;150000,"Premium")</f>
        <v>High Value</v>
      </c>
      <c r="R1846" t="str" cm="1">
        <f t="array" ref="R1846">_xlfn.IFS(I1846&lt;500,"High Risk",I1846&lt;650,"Medium Risk",I1846&lt;750,"Low Risk",I1846&gt;=750,"Very Low Risk")</f>
        <v>High Risk</v>
      </c>
    </row>
    <row r="1847" spans="1:18">
      <c r="A1847" t="s">
        <v>1879</v>
      </c>
      <c r="B1847">
        <v>53</v>
      </c>
      <c r="C1847" t="s">
        <v>22</v>
      </c>
      <c r="D1847" t="s">
        <v>41</v>
      </c>
      <c r="E1847" t="s">
        <v>17</v>
      </c>
      <c r="F1847" t="s">
        <v>31</v>
      </c>
      <c r="G1847">
        <v>65935.22</v>
      </c>
      <c r="H1847">
        <v>27123.45</v>
      </c>
      <c r="I1847">
        <v>367</v>
      </c>
      <c r="J1847">
        <v>32658.91</v>
      </c>
      <c r="K1847" t="s">
        <v>19</v>
      </c>
      <c r="L1847">
        <v>34</v>
      </c>
      <c r="M1847" s="1">
        <v>44748</v>
      </c>
      <c r="N1847" t="s">
        <v>35</v>
      </c>
      <c r="O1847" t="str" cm="1">
        <f t="array" ref="O1847">_xlfn.IFS(L1847&lt;=15, "Low Engagement", L1847&lt;=35, "Active", L1847&lt;=60, "Highly Active", L1847&gt;60, "Power User")</f>
        <v>Active</v>
      </c>
      <c r="P1847" t="str" cm="1">
        <f t="array" ref="P1847">_xlfn.IFS(B1847&lt;=25,"Youth",B1847&lt;=35,"Young Adult",B1847&lt;=50,"Adult",B1847&lt;=70,"Senior")</f>
        <v>Senior</v>
      </c>
      <c r="Q1847" t="str" cm="1">
        <f t="array" ref="Q1847">_xlfn.IFS(G1847&lt;10000,"Low Value",G1847&lt;=50000,"Mid Value",G1847&lt;=150000,"High Value",G1847&gt;150000,"Premium")</f>
        <v>High Value</v>
      </c>
      <c r="R1847" t="str" cm="1">
        <f t="array" ref="R1847">_xlfn.IFS(I1847&lt;500,"High Risk",I1847&lt;650,"Medium Risk",I1847&lt;750,"Low Risk",I1847&gt;=750,"Very Low Risk")</f>
        <v>High Risk</v>
      </c>
    </row>
    <row r="1848" spans="1:18">
      <c r="A1848" t="s">
        <v>1880</v>
      </c>
      <c r="B1848">
        <v>44</v>
      </c>
      <c r="C1848" t="s">
        <v>22</v>
      </c>
      <c r="D1848" t="s">
        <v>23</v>
      </c>
      <c r="E1848" t="s">
        <v>27</v>
      </c>
      <c r="F1848" t="s">
        <v>18</v>
      </c>
      <c r="G1848">
        <v>35454.99</v>
      </c>
      <c r="H1848">
        <v>150393.31</v>
      </c>
      <c r="I1848">
        <v>486</v>
      </c>
      <c r="J1848">
        <v>36326.89</v>
      </c>
      <c r="K1848" t="s">
        <v>25</v>
      </c>
      <c r="L1848">
        <v>14</v>
      </c>
      <c r="M1848" s="1">
        <v>43336</v>
      </c>
      <c r="N1848" t="s">
        <v>20</v>
      </c>
      <c r="O1848" t="str" cm="1">
        <f t="array" ref="O1848">_xlfn.IFS(L1848&lt;=15, "Low Engagement", L1848&lt;=35, "Active", L1848&lt;=60, "Highly Active", L1848&gt;60, "Power User")</f>
        <v>Low Engagement</v>
      </c>
      <c r="P1848" t="str" cm="1">
        <f t="array" ref="P1848">_xlfn.IFS(B1848&lt;=25,"Youth",B1848&lt;=35,"Young Adult",B1848&lt;=50,"Adult",B1848&lt;=70,"Senior")</f>
        <v>Adult</v>
      </c>
      <c r="Q1848" t="str" cm="1">
        <f t="array" ref="Q1848">_xlfn.IFS(G1848&lt;10000,"Low Value",G1848&lt;=50000,"Mid Value",G1848&lt;=150000,"High Value",G1848&gt;150000,"Premium")</f>
        <v>Mid Value</v>
      </c>
      <c r="R1848" t="str" cm="1">
        <f t="array" ref="R1848">_xlfn.IFS(I1848&lt;500,"High Risk",I1848&lt;650,"Medium Risk",I1848&lt;750,"Low Risk",I1848&gt;=750,"Very Low Risk")</f>
        <v>High Risk</v>
      </c>
    </row>
    <row r="1849" spans="1:18">
      <c r="A1849" t="s">
        <v>1881</v>
      </c>
      <c r="B1849">
        <v>55</v>
      </c>
      <c r="C1849" t="s">
        <v>22</v>
      </c>
      <c r="D1849" t="s">
        <v>29</v>
      </c>
      <c r="E1849" t="s">
        <v>17</v>
      </c>
      <c r="F1849" t="s">
        <v>31</v>
      </c>
      <c r="G1849">
        <v>99927.38</v>
      </c>
      <c r="H1849">
        <v>112491.75</v>
      </c>
      <c r="I1849">
        <v>491</v>
      </c>
      <c r="J1849">
        <v>34198.17</v>
      </c>
      <c r="K1849" t="s">
        <v>19</v>
      </c>
      <c r="L1849">
        <v>26</v>
      </c>
      <c r="M1849" s="1">
        <v>44060</v>
      </c>
      <c r="N1849" t="s">
        <v>20</v>
      </c>
      <c r="O1849" t="str" cm="1">
        <f t="array" ref="O1849">_xlfn.IFS(L1849&lt;=15, "Low Engagement", L1849&lt;=35, "Active", L1849&lt;=60, "Highly Active", L1849&gt;60, "Power User")</f>
        <v>Active</v>
      </c>
      <c r="P1849" t="str" cm="1">
        <f t="array" ref="P1849">_xlfn.IFS(B1849&lt;=25,"Youth",B1849&lt;=35,"Young Adult",B1849&lt;=50,"Adult",B1849&lt;=70,"Senior")</f>
        <v>Senior</v>
      </c>
      <c r="Q1849" t="str" cm="1">
        <f t="array" ref="Q1849">_xlfn.IFS(G1849&lt;10000,"Low Value",G1849&lt;=50000,"Mid Value",G1849&lt;=150000,"High Value",G1849&gt;150000,"Premium")</f>
        <v>High Value</v>
      </c>
      <c r="R1849" t="str" cm="1">
        <f t="array" ref="R1849">_xlfn.IFS(I1849&lt;500,"High Risk",I1849&lt;650,"Medium Risk",I1849&lt;750,"Low Risk",I1849&gt;=750,"Very Low Risk")</f>
        <v>High Risk</v>
      </c>
    </row>
    <row r="1850" spans="1:18">
      <c r="A1850" t="s">
        <v>1882</v>
      </c>
      <c r="B1850">
        <v>24</v>
      </c>
      <c r="C1850" t="s">
        <v>15</v>
      </c>
      <c r="D1850" t="s">
        <v>29</v>
      </c>
      <c r="E1850" t="s">
        <v>47</v>
      </c>
      <c r="F1850" t="s">
        <v>18</v>
      </c>
      <c r="G1850">
        <v>97879.26</v>
      </c>
      <c r="H1850">
        <v>9505.84</v>
      </c>
      <c r="I1850">
        <v>512</v>
      </c>
      <c r="J1850">
        <v>165960.29999999999</v>
      </c>
      <c r="K1850" t="s">
        <v>38</v>
      </c>
      <c r="L1850">
        <v>20</v>
      </c>
      <c r="M1850" s="1">
        <v>45073</v>
      </c>
      <c r="N1850" t="s">
        <v>20</v>
      </c>
      <c r="O1850" t="str" cm="1">
        <f t="array" ref="O1850">_xlfn.IFS(L1850&lt;=15, "Low Engagement", L1850&lt;=35, "Active", L1850&lt;=60, "Highly Active", L1850&gt;60, "Power User")</f>
        <v>Active</v>
      </c>
      <c r="P1850" t="str" cm="1">
        <f t="array" ref="P1850">_xlfn.IFS(B1850&lt;=25,"Youth",B1850&lt;=35,"Young Adult",B1850&lt;=50,"Adult",B1850&lt;=70,"Senior")</f>
        <v>Youth</v>
      </c>
      <c r="Q1850" t="str" cm="1">
        <f t="array" ref="Q1850">_xlfn.IFS(G1850&lt;10000,"Low Value",G1850&lt;=50000,"Mid Value",G1850&lt;=150000,"High Value",G1850&gt;150000,"Premium")</f>
        <v>High Value</v>
      </c>
      <c r="R1850" t="str" cm="1">
        <f t="array" ref="R1850">_xlfn.IFS(I1850&lt;500,"High Risk",I1850&lt;650,"Medium Risk",I1850&lt;750,"Low Risk",I1850&gt;=750,"Very Low Risk")</f>
        <v>Medium Risk</v>
      </c>
    </row>
    <row r="1851" spans="1:18">
      <c r="A1851" t="s">
        <v>1883</v>
      </c>
      <c r="B1851">
        <v>22</v>
      </c>
      <c r="C1851" t="s">
        <v>22</v>
      </c>
      <c r="D1851" t="s">
        <v>23</v>
      </c>
      <c r="E1851" t="s">
        <v>47</v>
      </c>
      <c r="F1851" t="s">
        <v>18</v>
      </c>
      <c r="G1851">
        <v>96578.78</v>
      </c>
      <c r="H1851">
        <v>17759.89</v>
      </c>
      <c r="I1851">
        <v>727</v>
      </c>
      <c r="J1851">
        <v>364835.6</v>
      </c>
      <c r="K1851" t="s">
        <v>38</v>
      </c>
      <c r="L1851">
        <v>42</v>
      </c>
      <c r="M1851" s="1">
        <v>43255</v>
      </c>
      <c r="N1851" t="s">
        <v>20</v>
      </c>
      <c r="O1851" t="str" cm="1">
        <f t="array" ref="O1851">_xlfn.IFS(L1851&lt;=15, "Low Engagement", L1851&lt;=35, "Active", L1851&lt;=60, "Highly Active", L1851&gt;60, "Power User")</f>
        <v>Highly Active</v>
      </c>
      <c r="P1851" t="str" cm="1">
        <f t="array" ref="P1851">_xlfn.IFS(B1851&lt;=25,"Youth",B1851&lt;=35,"Young Adult",B1851&lt;=50,"Adult",B1851&lt;=70,"Senior")</f>
        <v>Youth</v>
      </c>
      <c r="Q1851" t="str" cm="1">
        <f t="array" ref="Q1851">_xlfn.IFS(G1851&lt;10000,"Low Value",G1851&lt;=50000,"Mid Value",G1851&lt;=150000,"High Value",G1851&gt;150000,"Premium")</f>
        <v>High Value</v>
      </c>
      <c r="R1851" t="str" cm="1">
        <f t="array" ref="R1851">_xlfn.IFS(I1851&lt;500,"High Risk",I1851&lt;650,"Medium Risk",I1851&lt;750,"Low Risk",I1851&gt;=750,"Very Low Risk")</f>
        <v>Low Risk</v>
      </c>
    </row>
    <row r="1852" spans="1:18">
      <c r="A1852" t="s">
        <v>1884</v>
      </c>
      <c r="B1852">
        <v>60</v>
      </c>
      <c r="C1852" t="s">
        <v>22</v>
      </c>
      <c r="D1852" t="s">
        <v>23</v>
      </c>
      <c r="E1852" t="s">
        <v>17</v>
      </c>
      <c r="F1852" t="s">
        <v>33</v>
      </c>
      <c r="G1852">
        <v>68276.539999999994</v>
      </c>
      <c r="H1852">
        <v>161417.85999999999</v>
      </c>
      <c r="I1852">
        <v>650</v>
      </c>
      <c r="J1852">
        <v>142273.31</v>
      </c>
      <c r="K1852" t="s">
        <v>19</v>
      </c>
      <c r="L1852">
        <v>51</v>
      </c>
      <c r="M1852" s="1">
        <v>43389</v>
      </c>
      <c r="N1852" t="s">
        <v>20</v>
      </c>
      <c r="O1852" t="str" cm="1">
        <f t="array" ref="O1852">_xlfn.IFS(L1852&lt;=15, "Low Engagement", L1852&lt;=35, "Active", L1852&lt;=60, "Highly Active", L1852&gt;60, "Power User")</f>
        <v>Highly Active</v>
      </c>
      <c r="P1852" t="str" cm="1">
        <f t="array" ref="P1852">_xlfn.IFS(B1852&lt;=25,"Youth",B1852&lt;=35,"Young Adult",B1852&lt;=50,"Adult",B1852&lt;=70,"Senior")</f>
        <v>Senior</v>
      </c>
      <c r="Q1852" t="str" cm="1">
        <f t="array" ref="Q1852">_xlfn.IFS(G1852&lt;10000,"Low Value",G1852&lt;=50000,"Mid Value",G1852&lt;=150000,"High Value",G1852&gt;150000,"Premium")</f>
        <v>High Value</v>
      </c>
      <c r="R1852" t="str" cm="1">
        <f t="array" ref="R1852">_xlfn.IFS(I1852&lt;500,"High Risk",I1852&lt;650,"Medium Risk",I1852&lt;750,"Low Risk",I1852&gt;=750,"Very Low Risk")</f>
        <v>Low Risk</v>
      </c>
    </row>
    <row r="1853" spans="1:18">
      <c r="A1853" t="s">
        <v>1885</v>
      </c>
      <c r="B1853">
        <v>62</v>
      </c>
      <c r="C1853" t="s">
        <v>22</v>
      </c>
      <c r="D1853" t="s">
        <v>16</v>
      </c>
      <c r="E1853" t="s">
        <v>17</v>
      </c>
      <c r="F1853" t="s">
        <v>31</v>
      </c>
      <c r="G1853">
        <v>56772.35</v>
      </c>
      <c r="H1853">
        <v>58363.09</v>
      </c>
      <c r="I1853">
        <v>407</v>
      </c>
      <c r="J1853">
        <v>12847.47</v>
      </c>
      <c r="K1853" t="s">
        <v>19</v>
      </c>
      <c r="L1853">
        <v>24</v>
      </c>
      <c r="M1853" s="1">
        <v>44645</v>
      </c>
      <c r="N1853" t="s">
        <v>20</v>
      </c>
      <c r="O1853" t="str" cm="1">
        <f t="array" ref="O1853">_xlfn.IFS(L1853&lt;=15, "Low Engagement", L1853&lt;=35, "Active", L1853&lt;=60, "Highly Active", L1853&gt;60, "Power User")</f>
        <v>Active</v>
      </c>
      <c r="P1853" t="str" cm="1">
        <f t="array" ref="P1853">_xlfn.IFS(B1853&lt;=25,"Youth",B1853&lt;=35,"Young Adult",B1853&lt;=50,"Adult",B1853&lt;=70,"Senior")</f>
        <v>Senior</v>
      </c>
      <c r="Q1853" t="str" cm="1">
        <f t="array" ref="Q1853">_xlfn.IFS(G1853&lt;10000,"Low Value",G1853&lt;=50000,"Mid Value",G1853&lt;=150000,"High Value",G1853&gt;150000,"Premium")</f>
        <v>High Value</v>
      </c>
      <c r="R1853" t="str" cm="1">
        <f t="array" ref="R1853">_xlfn.IFS(I1853&lt;500,"High Risk",I1853&lt;650,"Medium Risk",I1853&lt;750,"Low Risk",I1853&gt;=750,"Very Low Risk")</f>
        <v>High Risk</v>
      </c>
    </row>
    <row r="1854" spans="1:18">
      <c r="A1854" t="s">
        <v>1886</v>
      </c>
      <c r="B1854">
        <v>68</v>
      </c>
      <c r="C1854" t="s">
        <v>15</v>
      </c>
      <c r="D1854" t="s">
        <v>37</v>
      </c>
      <c r="E1854" t="s">
        <v>24</v>
      </c>
      <c r="F1854" t="s">
        <v>45</v>
      </c>
      <c r="G1854">
        <v>186166.47</v>
      </c>
      <c r="H1854">
        <v>4037.92</v>
      </c>
      <c r="I1854">
        <v>539</v>
      </c>
      <c r="J1854">
        <v>120745.60000000001</v>
      </c>
      <c r="K1854" t="s">
        <v>25</v>
      </c>
      <c r="L1854">
        <v>43</v>
      </c>
      <c r="M1854" s="1">
        <v>45080</v>
      </c>
      <c r="N1854" t="s">
        <v>20</v>
      </c>
      <c r="O1854" t="str" cm="1">
        <f t="array" ref="O1854">_xlfn.IFS(L1854&lt;=15, "Low Engagement", L1854&lt;=35, "Active", L1854&lt;=60, "Highly Active", L1854&gt;60, "Power User")</f>
        <v>Highly Active</v>
      </c>
      <c r="P1854" t="str" cm="1">
        <f t="array" ref="P1854">_xlfn.IFS(B1854&lt;=25,"Youth",B1854&lt;=35,"Young Adult",B1854&lt;=50,"Adult",B1854&lt;=70,"Senior")</f>
        <v>Senior</v>
      </c>
      <c r="Q1854" t="str" cm="1">
        <f t="array" ref="Q1854">_xlfn.IFS(G1854&lt;10000,"Low Value",G1854&lt;=50000,"Mid Value",G1854&lt;=150000,"High Value",G1854&gt;150000,"Premium")</f>
        <v>Premium</v>
      </c>
      <c r="R1854" t="str" cm="1">
        <f t="array" ref="R1854">_xlfn.IFS(I1854&lt;500,"High Risk",I1854&lt;650,"Medium Risk",I1854&lt;750,"Low Risk",I1854&gt;=750,"Very Low Risk")</f>
        <v>Medium Risk</v>
      </c>
    </row>
    <row r="1855" spans="1:18">
      <c r="A1855" t="s">
        <v>1887</v>
      </c>
      <c r="B1855">
        <v>48</v>
      </c>
      <c r="C1855" t="s">
        <v>15</v>
      </c>
      <c r="D1855" t="s">
        <v>37</v>
      </c>
      <c r="E1855" t="s">
        <v>17</v>
      </c>
      <c r="F1855" t="s">
        <v>18</v>
      </c>
      <c r="G1855">
        <v>27609.35</v>
      </c>
      <c r="H1855">
        <v>134286.10999999999</v>
      </c>
      <c r="I1855">
        <v>515</v>
      </c>
      <c r="J1855">
        <v>75430.559999999998</v>
      </c>
      <c r="K1855" t="s">
        <v>25</v>
      </c>
      <c r="L1855">
        <v>18</v>
      </c>
      <c r="M1855" s="1">
        <v>43563</v>
      </c>
      <c r="N1855" t="s">
        <v>20</v>
      </c>
      <c r="O1855" t="str" cm="1">
        <f t="array" ref="O1855">_xlfn.IFS(L1855&lt;=15, "Low Engagement", L1855&lt;=35, "Active", L1855&lt;=60, "Highly Active", L1855&gt;60, "Power User")</f>
        <v>Active</v>
      </c>
      <c r="P1855" t="str" cm="1">
        <f t="array" ref="P1855">_xlfn.IFS(B1855&lt;=25,"Youth",B1855&lt;=35,"Young Adult",B1855&lt;=50,"Adult",B1855&lt;=70,"Senior")</f>
        <v>Adult</v>
      </c>
      <c r="Q1855" t="str" cm="1">
        <f t="array" ref="Q1855">_xlfn.IFS(G1855&lt;10000,"Low Value",G1855&lt;=50000,"Mid Value",G1855&lt;=150000,"High Value",G1855&gt;150000,"Premium")</f>
        <v>Mid Value</v>
      </c>
      <c r="R1855" t="str" cm="1">
        <f t="array" ref="R1855">_xlfn.IFS(I1855&lt;500,"High Risk",I1855&lt;650,"Medium Risk",I1855&lt;750,"Low Risk",I1855&gt;=750,"Very Low Risk")</f>
        <v>Medium Risk</v>
      </c>
    </row>
    <row r="1856" spans="1:18">
      <c r="A1856" t="s">
        <v>1888</v>
      </c>
      <c r="B1856">
        <v>40</v>
      </c>
      <c r="C1856" t="s">
        <v>22</v>
      </c>
      <c r="D1856" t="s">
        <v>29</v>
      </c>
      <c r="E1856" t="s">
        <v>27</v>
      </c>
      <c r="F1856" t="s">
        <v>18</v>
      </c>
      <c r="G1856">
        <v>53692.33</v>
      </c>
      <c r="H1856">
        <v>99497.94</v>
      </c>
      <c r="I1856">
        <v>476</v>
      </c>
      <c r="J1856">
        <v>45467.55</v>
      </c>
      <c r="K1856" t="s">
        <v>19</v>
      </c>
      <c r="L1856">
        <v>43</v>
      </c>
      <c r="M1856" s="1">
        <v>44862</v>
      </c>
      <c r="N1856" t="s">
        <v>20</v>
      </c>
      <c r="O1856" t="str" cm="1">
        <f t="array" ref="O1856">_xlfn.IFS(L1856&lt;=15, "Low Engagement", L1856&lt;=35, "Active", L1856&lt;=60, "Highly Active", L1856&gt;60, "Power User")</f>
        <v>Highly Active</v>
      </c>
      <c r="P1856" t="str" cm="1">
        <f t="array" ref="P1856">_xlfn.IFS(B1856&lt;=25,"Youth",B1856&lt;=35,"Young Adult",B1856&lt;=50,"Adult",B1856&lt;=70,"Senior")</f>
        <v>Adult</v>
      </c>
      <c r="Q1856" t="str" cm="1">
        <f t="array" ref="Q1856">_xlfn.IFS(G1856&lt;10000,"Low Value",G1856&lt;=50000,"Mid Value",G1856&lt;=150000,"High Value",G1856&gt;150000,"Premium")</f>
        <v>High Value</v>
      </c>
      <c r="R1856" t="str" cm="1">
        <f t="array" ref="R1856">_xlfn.IFS(I1856&lt;500,"High Risk",I1856&lt;650,"Medium Risk",I1856&lt;750,"Low Risk",I1856&gt;=750,"Very Low Risk")</f>
        <v>High Risk</v>
      </c>
    </row>
    <row r="1857" spans="1:18">
      <c r="A1857" t="s">
        <v>1889</v>
      </c>
      <c r="B1857">
        <v>59</v>
      </c>
      <c r="C1857" t="s">
        <v>15</v>
      </c>
      <c r="D1857" t="s">
        <v>37</v>
      </c>
      <c r="E1857" t="s">
        <v>24</v>
      </c>
      <c r="F1857" t="s">
        <v>33</v>
      </c>
      <c r="G1857">
        <v>94960.37</v>
      </c>
      <c r="H1857">
        <v>6351.16</v>
      </c>
      <c r="I1857">
        <v>629</v>
      </c>
      <c r="J1857">
        <v>145094.32</v>
      </c>
      <c r="K1857" t="s">
        <v>38</v>
      </c>
      <c r="L1857">
        <v>9</v>
      </c>
      <c r="M1857" s="1">
        <v>44486</v>
      </c>
      <c r="N1857" t="s">
        <v>35</v>
      </c>
      <c r="O1857" t="str" cm="1">
        <f t="array" ref="O1857">_xlfn.IFS(L1857&lt;=15, "Low Engagement", L1857&lt;=35, "Active", L1857&lt;=60, "Highly Active", L1857&gt;60, "Power User")</f>
        <v>Low Engagement</v>
      </c>
      <c r="P1857" t="str" cm="1">
        <f t="array" ref="P1857">_xlfn.IFS(B1857&lt;=25,"Youth",B1857&lt;=35,"Young Adult",B1857&lt;=50,"Adult",B1857&lt;=70,"Senior")</f>
        <v>Senior</v>
      </c>
      <c r="Q1857" t="str" cm="1">
        <f t="array" ref="Q1857">_xlfn.IFS(G1857&lt;10000,"Low Value",G1857&lt;=50000,"Mid Value",G1857&lt;=150000,"High Value",G1857&gt;150000,"Premium")</f>
        <v>High Value</v>
      </c>
      <c r="R1857" t="str" cm="1">
        <f t="array" ref="R1857">_xlfn.IFS(I1857&lt;500,"High Risk",I1857&lt;650,"Medium Risk",I1857&lt;750,"Low Risk",I1857&gt;=750,"Very Low Risk")</f>
        <v>Medium Risk</v>
      </c>
    </row>
    <row r="1858" spans="1:18">
      <c r="A1858" t="s">
        <v>1890</v>
      </c>
      <c r="B1858">
        <v>27</v>
      </c>
      <c r="C1858" t="s">
        <v>22</v>
      </c>
      <c r="D1858" t="s">
        <v>16</v>
      </c>
      <c r="E1858" t="s">
        <v>27</v>
      </c>
      <c r="F1858" t="s">
        <v>45</v>
      </c>
      <c r="G1858">
        <v>269950.71999999997</v>
      </c>
      <c r="H1858">
        <v>55252.68</v>
      </c>
      <c r="I1858">
        <v>749</v>
      </c>
      <c r="J1858">
        <v>460143.19</v>
      </c>
      <c r="K1858" t="s">
        <v>38</v>
      </c>
      <c r="L1858">
        <v>19</v>
      </c>
      <c r="M1858" s="1">
        <v>44584</v>
      </c>
      <c r="N1858" t="s">
        <v>20</v>
      </c>
      <c r="O1858" t="str" cm="1">
        <f t="array" ref="O1858">_xlfn.IFS(L1858&lt;=15, "Low Engagement", L1858&lt;=35, "Active", L1858&lt;=60, "Highly Active", L1858&gt;60, "Power User")</f>
        <v>Active</v>
      </c>
      <c r="P1858" t="str" cm="1">
        <f t="array" ref="P1858">_xlfn.IFS(B1858&lt;=25,"Youth",B1858&lt;=35,"Young Adult",B1858&lt;=50,"Adult",B1858&lt;=70,"Senior")</f>
        <v>Young Adult</v>
      </c>
      <c r="Q1858" t="str" cm="1">
        <f t="array" ref="Q1858">_xlfn.IFS(G1858&lt;10000,"Low Value",G1858&lt;=50000,"Mid Value",G1858&lt;=150000,"High Value",G1858&gt;150000,"Premium")</f>
        <v>Premium</v>
      </c>
      <c r="R1858" t="str" cm="1">
        <f t="array" ref="R1858">_xlfn.IFS(I1858&lt;500,"High Risk",I1858&lt;650,"Medium Risk",I1858&lt;750,"Low Risk",I1858&gt;=750,"Very Low Risk")</f>
        <v>Low Risk</v>
      </c>
    </row>
    <row r="1859" spans="1:18">
      <c r="A1859" t="s">
        <v>1891</v>
      </c>
      <c r="B1859">
        <v>49</v>
      </c>
      <c r="C1859" t="s">
        <v>22</v>
      </c>
      <c r="D1859" t="s">
        <v>16</v>
      </c>
      <c r="E1859" t="s">
        <v>27</v>
      </c>
      <c r="F1859" t="s">
        <v>31</v>
      </c>
      <c r="G1859">
        <v>84558.9</v>
      </c>
      <c r="H1859">
        <v>30743.53</v>
      </c>
      <c r="I1859">
        <v>746</v>
      </c>
      <c r="J1859">
        <v>142376.16</v>
      </c>
      <c r="K1859" t="s">
        <v>38</v>
      </c>
      <c r="L1859">
        <v>20</v>
      </c>
      <c r="M1859" s="1">
        <v>44482</v>
      </c>
      <c r="N1859" t="s">
        <v>20</v>
      </c>
      <c r="O1859" t="str" cm="1">
        <f t="array" ref="O1859">_xlfn.IFS(L1859&lt;=15, "Low Engagement", L1859&lt;=35, "Active", L1859&lt;=60, "Highly Active", L1859&gt;60, "Power User")</f>
        <v>Active</v>
      </c>
      <c r="P1859" t="str" cm="1">
        <f t="array" ref="P1859">_xlfn.IFS(B1859&lt;=25,"Youth",B1859&lt;=35,"Young Adult",B1859&lt;=50,"Adult",B1859&lt;=70,"Senior")</f>
        <v>Adult</v>
      </c>
      <c r="Q1859" t="str" cm="1">
        <f t="array" ref="Q1859">_xlfn.IFS(G1859&lt;10000,"Low Value",G1859&lt;=50000,"Mid Value",G1859&lt;=150000,"High Value",G1859&gt;150000,"Premium")</f>
        <v>High Value</v>
      </c>
      <c r="R1859" t="str" cm="1">
        <f t="array" ref="R1859">_xlfn.IFS(I1859&lt;500,"High Risk",I1859&lt;650,"Medium Risk",I1859&lt;750,"Low Risk",I1859&gt;=750,"Very Low Risk")</f>
        <v>Low Risk</v>
      </c>
    </row>
    <row r="1860" spans="1:18">
      <c r="A1860" t="s">
        <v>1892</v>
      </c>
      <c r="B1860">
        <v>60</v>
      </c>
      <c r="C1860" t="s">
        <v>15</v>
      </c>
      <c r="D1860" t="s">
        <v>29</v>
      </c>
      <c r="E1860" t="s">
        <v>27</v>
      </c>
      <c r="F1860" t="s">
        <v>33</v>
      </c>
      <c r="G1860">
        <v>39579.910000000003</v>
      </c>
      <c r="H1860">
        <v>194939.96</v>
      </c>
      <c r="I1860">
        <v>836</v>
      </c>
      <c r="J1860">
        <v>342570.3</v>
      </c>
      <c r="K1860" t="s">
        <v>25</v>
      </c>
      <c r="L1860">
        <v>42</v>
      </c>
      <c r="M1860" s="1">
        <v>43914</v>
      </c>
      <c r="N1860" t="s">
        <v>20</v>
      </c>
      <c r="O1860" t="str" cm="1">
        <f t="array" ref="O1860">_xlfn.IFS(L1860&lt;=15, "Low Engagement", L1860&lt;=35, "Active", L1860&lt;=60, "Highly Active", L1860&gt;60, "Power User")</f>
        <v>Highly Active</v>
      </c>
      <c r="P1860" t="str" cm="1">
        <f t="array" ref="P1860">_xlfn.IFS(B1860&lt;=25,"Youth",B1860&lt;=35,"Young Adult",B1860&lt;=50,"Adult",B1860&lt;=70,"Senior")</f>
        <v>Senior</v>
      </c>
      <c r="Q1860" t="str" cm="1">
        <f t="array" ref="Q1860">_xlfn.IFS(G1860&lt;10000,"Low Value",G1860&lt;=50000,"Mid Value",G1860&lt;=150000,"High Value",G1860&gt;150000,"Premium")</f>
        <v>Mid Value</v>
      </c>
      <c r="R1860" t="str" cm="1">
        <f t="array" ref="R1860">_xlfn.IFS(I1860&lt;500,"High Risk",I1860&lt;650,"Medium Risk",I1860&lt;750,"Low Risk",I1860&gt;=750,"Very Low Risk")</f>
        <v>Very Low Risk</v>
      </c>
    </row>
    <row r="1861" spans="1:18">
      <c r="A1861" t="s">
        <v>1893</v>
      </c>
      <c r="B1861">
        <v>47</v>
      </c>
      <c r="C1861" t="s">
        <v>22</v>
      </c>
      <c r="D1861" t="s">
        <v>16</v>
      </c>
      <c r="E1861" t="s">
        <v>27</v>
      </c>
      <c r="F1861" t="s">
        <v>33</v>
      </c>
      <c r="G1861">
        <v>77550.78</v>
      </c>
      <c r="H1861">
        <v>190394.87</v>
      </c>
      <c r="I1861">
        <v>478</v>
      </c>
      <c r="J1861">
        <v>10943.55</v>
      </c>
      <c r="K1861" t="s">
        <v>19</v>
      </c>
      <c r="L1861">
        <v>30</v>
      </c>
      <c r="M1861" s="1">
        <v>45081</v>
      </c>
      <c r="N1861" t="s">
        <v>20</v>
      </c>
      <c r="O1861" t="str" cm="1">
        <f t="array" ref="O1861">_xlfn.IFS(L1861&lt;=15, "Low Engagement", L1861&lt;=35, "Active", L1861&lt;=60, "Highly Active", L1861&gt;60, "Power User")</f>
        <v>Active</v>
      </c>
      <c r="P1861" t="str" cm="1">
        <f t="array" ref="P1861">_xlfn.IFS(B1861&lt;=25,"Youth",B1861&lt;=35,"Young Adult",B1861&lt;=50,"Adult",B1861&lt;=70,"Senior")</f>
        <v>Adult</v>
      </c>
      <c r="Q1861" t="str" cm="1">
        <f t="array" ref="Q1861">_xlfn.IFS(G1861&lt;10000,"Low Value",G1861&lt;=50000,"Mid Value",G1861&lt;=150000,"High Value",G1861&gt;150000,"Premium")</f>
        <v>High Value</v>
      </c>
      <c r="R1861" t="str" cm="1">
        <f t="array" ref="R1861">_xlfn.IFS(I1861&lt;500,"High Risk",I1861&lt;650,"Medium Risk",I1861&lt;750,"Low Risk",I1861&gt;=750,"Very Low Risk")</f>
        <v>High Risk</v>
      </c>
    </row>
    <row r="1862" spans="1:18">
      <c r="A1862" t="s">
        <v>1894</v>
      </c>
      <c r="B1862">
        <v>56</v>
      </c>
      <c r="C1862" t="s">
        <v>15</v>
      </c>
      <c r="D1862" t="s">
        <v>37</v>
      </c>
      <c r="E1862" t="s">
        <v>17</v>
      </c>
      <c r="F1862" t="s">
        <v>33</v>
      </c>
      <c r="G1862">
        <v>57754.38</v>
      </c>
      <c r="H1862">
        <v>155422.10999999999</v>
      </c>
      <c r="I1862">
        <v>694</v>
      </c>
      <c r="J1862">
        <v>164436.44</v>
      </c>
      <c r="K1862" t="s">
        <v>25</v>
      </c>
      <c r="L1862">
        <v>26</v>
      </c>
      <c r="M1862" s="1">
        <v>44833</v>
      </c>
      <c r="N1862" t="s">
        <v>20</v>
      </c>
      <c r="O1862" t="str" cm="1">
        <f t="array" ref="O1862">_xlfn.IFS(L1862&lt;=15, "Low Engagement", L1862&lt;=35, "Active", L1862&lt;=60, "Highly Active", L1862&gt;60, "Power User")</f>
        <v>Active</v>
      </c>
      <c r="P1862" t="str" cm="1">
        <f t="array" ref="P1862">_xlfn.IFS(B1862&lt;=25,"Youth",B1862&lt;=35,"Young Adult",B1862&lt;=50,"Adult",B1862&lt;=70,"Senior")</f>
        <v>Senior</v>
      </c>
      <c r="Q1862" t="str" cm="1">
        <f t="array" ref="Q1862">_xlfn.IFS(G1862&lt;10000,"Low Value",G1862&lt;=50000,"Mid Value",G1862&lt;=150000,"High Value",G1862&gt;150000,"Premium")</f>
        <v>High Value</v>
      </c>
      <c r="R1862" t="str" cm="1">
        <f t="array" ref="R1862">_xlfn.IFS(I1862&lt;500,"High Risk",I1862&lt;650,"Medium Risk",I1862&lt;750,"Low Risk",I1862&gt;=750,"Very Low Risk")</f>
        <v>Low Risk</v>
      </c>
    </row>
    <row r="1863" spans="1:18">
      <c r="A1863" t="s">
        <v>1895</v>
      </c>
      <c r="B1863">
        <v>48</v>
      </c>
      <c r="C1863" t="s">
        <v>15</v>
      </c>
      <c r="D1863" t="s">
        <v>23</v>
      </c>
      <c r="E1863" t="s">
        <v>27</v>
      </c>
      <c r="F1863" t="s">
        <v>31</v>
      </c>
      <c r="G1863">
        <v>110611.12</v>
      </c>
      <c r="H1863">
        <v>199158.8</v>
      </c>
      <c r="I1863">
        <v>444</v>
      </c>
      <c r="J1863">
        <v>39229.160000000003</v>
      </c>
      <c r="K1863" t="s">
        <v>25</v>
      </c>
      <c r="L1863">
        <v>31</v>
      </c>
      <c r="M1863" s="1">
        <v>44748</v>
      </c>
      <c r="N1863" t="s">
        <v>20</v>
      </c>
      <c r="O1863" t="str" cm="1">
        <f t="array" ref="O1863">_xlfn.IFS(L1863&lt;=15, "Low Engagement", L1863&lt;=35, "Active", L1863&lt;=60, "Highly Active", L1863&gt;60, "Power User")</f>
        <v>Active</v>
      </c>
      <c r="P1863" t="str" cm="1">
        <f t="array" ref="P1863">_xlfn.IFS(B1863&lt;=25,"Youth",B1863&lt;=35,"Young Adult",B1863&lt;=50,"Adult",B1863&lt;=70,"Senior")</f>
        <v>Adult</v>
      </c>
      <c r="Q1863" t="str" cm="1">
        <f t="array" ref="Q1863">_xlfn.IFS(G1863&lt;10000,"Low Value",G1863&lt;=50000,"Mid Value",G1863&lt;=150000,"High Value",G1863&gt;150000,"Premium")</f>
        <v>High Value</v>
      </c>
      <c r="R1863" t="str" cm="1">
        <f t="array" ref="R1863">_xlfn.IFS(I1863&lt;500,"High Risk",I1863&lt;650,"Medium Risk",I1863&lt;750,"Low Risk",I1863&gt;=750,"Very Low Risk")</f>
        <v>High Risk</v>
      </c>
    </row>
    <row r="1864" spans="1:18">
      <c r="A1864" t="s">
        <v>1896</v>
      </c>
      <c r="B1864">
        <v>35</v>
      </c>
      <c r="C1864" t="s">
        <v>22</v>
      </c>
      <c r="D1864" t="s">
        <v>37</v>
      </c>
      <c r="E1864" t="s">
        <v>27</v>
      </c>
      <c r="F1864" t="s">
        <v>18</v>
      </c>
      <c r="G1864">
        <v>67843.75</v>
      </c>
      <c r="H1864">
        <v>144521.24</v>
      </c>
      <c r="I1864">
        <v>497</v>
      </c>
      <c r="J1864">
        <v>12631.37</v>
      </c>
      <c r="K1864" t="s">
        <v>19</v>
      </c>
      <c r="L1864">
        <v>35</v>
      </c>
      <c r="M1864" s="1">
        <v>44242</v>
      </c>
      <c r="N1864" t="s">
        <v>20</v>
      </c>
      <c r="O1864" t="str" cm="1">
        <f t="array" ref="O1864">_xlfn.IFS(L1864&lt;=15, "Low Engagement", L1864&lt;=35, "Active", L1864&lt;=60, "Highly Active", L1864&gt;60, "Power User")</f>
        <v>Active</v>
      </c>
      <c r="P1864" t="str" cm="1">
        <f t="array" ref="P1864">_xlfn.IFS(B1864&lt;=25,"Youth",B1864&lt;=35,"Young Adult",B1864&lt;=50,"Adult",B1864&lt;=70,"Senior")</f>
        <v>Young Adult</v>
      </c>
      <c r="Q1864" t="str" cm="1">
        <f t="array" ref="Q1864">_xlfn.IFS(G1864&lt;10000,"Low Value",G1864&lt;=50000,"Mid Value",G1864&lt;=150000,"High Value",G1864&gt;150000,"Premium")</f>
        <v>High Value</v>
      </c>
      <c r="R1864" t="str" cm="1">
        <f t="array" ref="R1864">_xlfn.IFS(I1864&lt;500,"High Risk",I1864&lt;650,"Medium Risk",I1864&lt;750,"Low Risk",I1864&gt;=750,"Very Low Risk")</f>
        <v>High Risk</v>
      </c>
    </row>
    <row r="1865" spans="1:18">
      <c r="A1865" t="s">
        <v>1897</v>
      </c>
      <c r="B1865">
        <v>53</v>
      </c>
      <c r="C1865" t="s">
        <v>15</v>
      </c>
      <c r="D1865" t="s">
        <v>29</v>
      </c>
      <c r="E1865" t="s">
        <v>27</v>
      </c>
      <c r="F1865" t="s">
        <v>31</v>
      </c>
      <c r="G1865">
        <v>128495.87</v>
      </c>
      <c r="H1865">
        <v>41705.78</v>
      </c>
      <c r="I1865">
        <v>383</v>
      </c>
      <c r="J1865">
        <v>27416.68</v>
      </c>
      <c r="K1865" t="s">
        <v>25</v>
      </c>
      <c r="L1865">
        <v>3</v>
      </c>
      <c r="M1865" s="1">
        <v>43850</v>
      </c>
      <c r="N1865" t="s">
        <v>20</v>
      </c>
      <c r="O1865" t="str" cm="1">
        <f t="array" ref="O1865">_xlfn.IFS(L1865&lt;=15, "Low Engagement", L1865&lt;=35, "Active", L1865&lt;=60, "Highly Active", L1865&gt;60, "Power User")</f>
        <v>Low Engagement</v>
      </c>
      <c r="P1865" t="str" cm="1">
        <f t="array" ref="P1865">_xlfn.IFS(B1865&lt;=25,"Youth",B1865&lt;=35,"Young Adult",B1865&lt;=50,"Adult",B1865&lt;=70,"Senior")</f>
        <v>Senior</v>
      </c>
      <c r="Q1865" t="str" cm="1">
        <f t="array" ref="Q1865">_xlfn.IFS(G1865&lt;10000,"Low Value",G1865&lt;=50000,"Mid Value",G1865&lt;=150000,"High Value",G1865&gt;150000,"Premium")</f>
        <v>High Value</v>
      </c>
      <c r="R1865" t="str" cm="1">
        <f t="array" ref="R1865">_xlfn.IFS(I1865&lt;500,"High Risk",I1865&lt;650,"Medium Risk",I1865&lt;750,"Low Risk",I1865&gt;=750,"Very Low Risk")</f>
        <v>High Risk</v>
      </c>
    </row>
    <row r="1866" spans="1:18">
      <c r="A1866" t="s">
        <v>1898</v>
      </c>
      <c r="B1866">
        <v>19</v>
      </c>
      <c r="C1866" t="s">
        <v>15</v>
      </c>
      <c r="D1866" t="s">
        <v>23</v>
      </c>
      <c r="E1866" t="s">
        <v>17</v>
      </c>
      <c r="F1866" t="s">
        <v>45</v>
      </c>
      <c r="G1866">
        <v>258120.59</v>
      </c>
      <c r="H1866">
        <v>52961.1</v>
      </c>
      <c r="I1866">
        <v>384</v>
      </c>
      <c r="J1866">
        <v>35992.870000000003</v>
      </c>
      <c r="K1866" t="s">
        <v>19</v>
      </c>
      <c r="L1866">
        <v>56</v>
      </c>
      <c r="M1866" s="1">
        <v>43285</v>
      </c>
      <c r="N1866" t="s">
        <v>20</v>
      </c>
      <c r="O1866" t="str" cm="1">
        <f t="array" ref="O1866">_xlfn.IFS(L1866&lt;=15, "Low Engagement", L1866&lt;=35, "Active", L1866&lt;=60, "Highly Active", L1866&gt;60, "Power User")</f>
        <v>Highly Active</v>
      </c>
      <c r="P1866" t="str" cm="1">
        <f t="array" ref="P1866">_xlfn.IFS(B1866&lt;=25,"Youth",B1866&lt;=35,"Young Adult",B1866&lt;=50,"Adult",B1866&lt;=70,"Senior")</f>
        <v>Youth</v>
      </c>
      <c r="Q1866" t="str" cm="1">
        <f t="array" ref="Q1866">_xlfn.IFS(G1866&lt;10000,"Low Value",G1866&lt;=50000,"Mid Value",G1866&lt;=150000,"High Value",G1866&gt;150000,"Premium")</f>
        <v>Premium</v>
      </c>
      <c r="R1866" t="str" cm="1">
        <f t="array" ref="R1866">_xlfn.IFS(I1866&lt;500,"High Risk",I1866&lt;650,"Medium Risk",I1866&lt;750,"Low Risk",I1866&gt;=750,"Very Low Risk")</f>
        <v>High Risk</v>
      </c>
    </row>
    <row r="1867" spans="1:18">
      <c r="A1867" t="s">
        <v>1899</v>
      </c>
      <c r="B1867">
        <v>31</v>
      </c>
      <c r="C1867" t="s">
        <v>22</v>
      </c>
      <c r="D1867" t="s">
        <v>23</v>
      </c>
      <c r="E1867" t="s">
        <v>17</v>
      </c>
      <c r="F1867" t="s">
        <v>18</v>
      </c>
      <c r="G1867">
        <v>56049.19</v>
      </c>
      <c r="H1867">
        <v>276511.03999999998</v>
      </c>
      <c r="I1867">
        <v>756</v>
      </c>
      <c r="J1867">
        <v>334545.19</v>
      </c>
      <c r="K1867" t="s">
        <v>38</v>
      </c>
      <c r="L1867">
        <v>40</v>
      </c>
      <c r="M1867" s="1">
        <v>44720</v>
      </c>
      <c r="N1867" t="s">
        <v>20</v>
      </c>
      <c r="O1867" t="str" cm="1">
        <f t="array" ref="O1867">_xlfn.IFS(L1867&lt;=15, "Low Engagement", L1867&lt;=35, "Active", L1867&lt;=60, "Highly Active", L1867&gt;60, "Power User")</f>
        <v>Highly Active</v>
      </c>
      <c r="P1867" t="str" cm="1">
        <f t="array" ref="P1867">_xlfn.IFS(B1867&lt;=25,"Youth",B1867&lt;=35,"Young Adult",B1867&lt;=50,"Adult",B1867&lt;=70,"Senior")</f>
        <v>Young Adult</v>
      </c>
      <c r="Q1867" t="str" cm="1">
        <f t="array" ref="Q1867">_xlfn.IFS(G1867&lt;10000,"Low Value",G1867&lt;=50000,"Mid Value",G1867&lt;=150000,"High Value",G1867&gt;150000,"Premium")</f>
        <v>High Value</v>
      </c>
      <c r="R1867" t="str" cm="1">
        <f t="array" ref="R1867">_xlfn.IFS(I1867&lt;500,"High Risk",I1867&lt;650,"Medium Risk",I1867&lt;750,"Low Risk",I1867&gt;=750,"Very Low Risk")</f>
        <v>Very Low Risk</v>
      </c>
    </row>
    <row r="1868" spans="1:18">
      <c r="A1868" t="s">
        <v>1900</v>
      </c>
      <c r="B1868">
        <v>30</v>
      </c>
      <c r="C1868" t="s">
        <v>22</v>
      </c>
      <c r="D1868" t="s">
        <v>23</v>
      </c>
      <c r="E1868" t="s">
        <v>27</v>
      </c>
      <c r="F1868" t="s">
        <v>45</v>
      </c>
      <c r="G1868">
        <v>178185.26</v>
      </c>
      <c r="H1868">
        <v>137108.87</v>
      </c>
      <c r="I1868">
        <v>775</v>
      </c>
      <c r="J1868">
        <v>267456.99</v>
      </c>
      <c r="K1868" t="s">
        <v>25</v>
      </c>
      <c r="L1868">
        <v>29</v>
      </c>
      <c r="M1868" s="1">
        <v>43909</v>
      </c>
      <c r="N1868" t="s">
        <v>20</v>
      </c>
      <c r="O1868" t="str" cm="1">
        <f t="array" ref="O1868">_xlfn.IFS(L1868&lt;=15, "Low Engagement", L1868&lt;=35, "Active", L1868&lt;=60, "Highly Active", L1868&gt;60, "Power User")</f>
        <v>Active</v>
      </c>
      <c r="P1868" t="str" cm="1">
        <f t="array" ref="P1868">_xlfn.IFS(B1868&lt;=25,"Youth",B1868&lt;=35,"Young Adult",B1868&lt;=50,"Adult",B1868&lt;=70,"Senior")</f>
        <v>Young Adult</v>
      </c>
      <c r="Q1868" t="str" cm="1">
        <f t="array" ref="Q1868">_xlfn.IFS(G1868&lt;10000,"Low Value",G1868&lt;=50000,"Mid Value",G1868&lt;=150000,"High Value",G1868&gt;150000,"Premium")</f>
        <v>Premium</v>
      </c>
      <c r="R1868" t="str" cm="1">
        <f t="array" ref="R1868">_xlfn.IFS(I1868&lt;500,"High Risk",I1868&lt;650,"Medium Risk",I1868&lt;750,"Low Risk",I1868&gt;=750,"Very Low Risk")</f>
        <v>Very Low Risk</v>
      </c>
    </row>
    <row r="1869" spans="1:18">
      <c r="A1869" t="s">
        <v>1901</v>
      </c>
      <c r="B1869">
        <v>46</v>
      </c>
      <c r="C1869" t="s">
        <v>15</v>
      </c>
      <c r="D1869" t="s">
        <v>29</v>
      </c>
      <c r="E1869" t="s">
        <v>27</v>
      </c>
      <c r="F1869" t="s">
        <v>18</v>
      </c>
      <c r="G1869">
        <v>3399.79</v>
      </c>
      <c r="H1869">
        <v>173341.22</v>
      </c>
      <c r="I1869">
        <v>552</v>
      </c>
      <c r="J1869">
        <v>22825.23</v>
      </c>
      <c r="K1869" t="s">
        <v>38</v>
      </c>
      <c r="L1869">
        <v>6</v>
      </c>
      <c r="M1869" s="1">
        <v>43129</v>
      </c>
      <c r="N1869" t="s">
        <v>20</v>
      </c>
      <c r="O1869" t="str" cm="1">
        <f t="array" ref="O1869">_xlfn.IFS(L1869&lt;=15, "Low Engagement", L1869&lt;=35, "Active", L1869&lt;=60, "Highly Active", L1869&gt;60, "Power User")</f>
        <v>Low Engagement</v>
      </c>
      <c r="P1869" t="str" cm="1">
        <f t="array" ref="P1869">_xlfn.IFS(B1869&lt;=25,"Youth",B1869&lt;=35,"Young Adult",B1869&lt;=50,"Adult",B1869&lt;=70,"Senior")</f>
        <v>Adult</v>
      </c>
      <c r="Q1869" t="str" cm="1">
        <f t="array" ref="Q1869">_xlfn.IFS(G1869&lt;10000,"Low Value",G1869&lt;=50000,"Mid Value",G1869&lt;=150000,"High Value",G1869&gt;150000,"Premium")</f>
        <v>Low Value</v>
      </c>
      <c r="R1869" t="str" cm="1">
        <f t="array" ref="R1869">_xlfn.IFS(I1869&lt;500,"High Risk",I1869&lt;650,"Medium Risk",I1869&lt;750,"Low Risk",I1869&gt;=750,"Very Low Risk")</f>
        <v>Medium Risk</v>
      </c>
    </row>
    <row r="1870" spans="1:18">
      <c r="A1870" t="s">
        <v>1902</v>
      </c>
      <c r="B1870">
        <v>29</v>
      </c>
      <c r="C1870" t="s">
        <v>15</v>
      </c>
      <c r="D1870" t="s">
        <v>37</v>
      </c>
      <c r="E1870" t="s">
        <v>27</v>
      </c>
      <c r="F1870" t="s">
        <v>31</v>
      </c>
      <c r="G1870">
        <v>126878.79</v>
      </c>
      <c r="H1870">
        <v>182705.84</v>
      </c>
      <c r="I1870">
        <v>371</v>
      </c>
      <c r="J1870">
        <v>25816.240000000002</v>
      </c>
      <c r="K1870" t="s">
        <v>19</v>
      </c>
      <c r="L1870">
        <v>52</v>
      </c>
      <c r="M1870" s="1">
        <v>43642</v>
      </c>
      <c r="N1870" t="s">
        <v>35</v>
      </c>
      <c r="O1870" t="str" cm="1">
        <f t="array" ref="O1870">_xlfn.IFS(L1870&lt;=15, "Low Engagement", L1870&lt;=35, "Active", L1870&lt;=60, "Highly Active", L1870&gt;60, "Power User")</f>
        <v>Highly Active</v>
      </c>
      <c r="P1870" t="str" cm="1">
        <f t="array" ref="P1870">_xlfn.IFS(B1870&lt;=25,"Youth",B1870&lt;=35,"Young Adult",B1870&lt;=50,"Adult",B1870&lt;=70,"Senior")</f>
        <v>Young Adult</v>
      </c>
      <c r="Q1870" t="str" cm="1">
        <f t="array" ref="Q1870">_xlfn.IFS(G1870&lt;10000,"Low Value",G1870&lt;=50000,"Mid Value",G1870&lt;=150000,"High Value",G1870&gt;150000,"Premium")</f>
        <v>High Value</v>
      </c>
      <c r="R1870" t="str" cm="1">
        <f t="array" ref="R1870">_xlfn.IFS(I1870&lt;500,"High Risk",I1870&lt;650,"Medium Risk",I1870&lt;750,"Low Risk",I1870&gt;=750,"Very Low Risk")</f>
        <v>High Risk</v>
      </c>
    </row>
    <row r="1871" spans="1:18">
      <c r="A1871" t="s">
        <v>1903</v>
      </c>
      <c r="B1871">
        <v>56</v>
      </c>
      <c r="C1871" t="s">
        <v>22</v>
      </c>
      <c r="D1871" t="s">
        <v>23</v>
      </c>
      <c r="E1871" t="s">
        <v>47</v>
      </c>
      <c r="F1871" t="s">
        <v>18</v>
      </c>
      <c r="G1871">
        <v>26004.29</v>
      </c>
      <c r="H1871">
        <v>16198.55</v>
      </c>
      <c r="I1871">
        <v>522</v>
      </c>
      <c r="J1871">
        <v>74441.460000000006</v>
      </c>
      <c r="K1871" t="s">
        <v>38</v>
      </c>
      <c r="L1871">
        <v>1</v>
      </c>
      <c r="M1871" s="1">
        <v>44199</v>
      </c>
      <c r="N1871" t="s">
        <v>20</v>
      </c>
      <c r="O1871" t="str" cm="1">
        <f t="array" ref="O1871">_xlfn.IFS(L1871&lt;=15, "Low Engagement", L1871&lt;=35, "Active", L1871&lt;=60, "Highly Active", L1871&gt;60, "Power User")</f>
        <v>Low Engagement</v>
      </c>
      <c r="P1871" t="str" cm="1">
        <f t="array" ref="P1871">_xlfn.IFS(B1871&lt;=25,"Youth",B1871&lt;=35,"Young Adult",B1871&lt;=50,"Adult",B1871&lt;=70,"Senior")</f>
        <v>Senior</v>
      </c>
      <c r="Q1871" t="str" cm="1">
        <f t="array" ref="Q1871">_xlfn.IFS(G1871&lt;10000,"Low Value",G1871&lt;=50000,"Mid Value",G1871&lt;=150000,"High Value",G1871&gt;150000,"Premium")</f>
        <v>Mid Value</v>
      </c>
      <c r="R1871" t="str" cm="1">
        <f t="array" ref="R1871">_xlfn.IFS(I1871&lt;500,"High Risk",I1871&lt;650,"Medium Risk",I1871&lt;750,"Low Risk",I1871&gt;=750,"Very Low Risk")</f>
        <v>Medium Risk</v>
      </c>
    </row>
    <row r="1872" spans="1:18">
      <c r="A1872" t="s">
        <v>1904</v>
      </c>
      <c r="B1872">
        <v>19</v>
      </c>
      <c r="C1872" t="s">
        <v>15</v>
      </c>
      <c r="D1872" t="s">
        <v>37</v>
      </c>
      <c r="E1872" t="s">
        <v>17</v>
      </c>
      <c r="F1872" t="s">
        <v>45</v>
      </c>
      <c r="G1872">
        <v>351029.17</v>
      </c>
      <c r="H1872">
        <v>33587.269999999997</v>
      </c>
      <c r="I1872">
        <v>575</v>
      </c>
      <c r="J1872">
        <v>17863</v>
      </c>
      <c r="K1872" t="s">
        <v>38</v>
      </c>
      <c r="L1872">
        <v>52</v>
      </c>
      <c r="M1872" s="1">
        <v>43354</v>
      </c>
      <c r="N1872" t="s">
        <v>20</v>
      </c>
      <c r="O1872" t="str" cm="1">
        <f t="array" ref="O1872">_xlfn.IFS(L1872&lt;=15, "Low Engagement", L1872&lt;=35, "Active", L1872&lt;=60, "Highly Active", L1872&gt;60, "Power User")</f>
        <v>Highly Active</v>
      </c>
      <c r="P1872" t="str" cm="1">
        <f t="array" ref="P1872">_xlfn.IFS(B1872&lt;=25,"Youth",B1872&lt;=35,"Young Adult",B1872&lt;=50,"Adult",B1872&lt;=70,"Senior")</f>
        <v>Youth</v>
      </c>
      <c r="Q1872" t="str" cm="1">
        <f t="array" ref="Q1872">_xlfn.IFS(G1872&lt;10000,"Low Value",G1872&lt;=50000,"Mid Value",G1872&lt;=150000,"High Value",G1872&gt;150000,"Premium")</f>
        <v>Premium</v>
      </c>
      <c r="R1872" t="str" cm="1">
        <f t="array" ref="R1872">_xlfn.IFS(I1872&lt;500,"High Risk",I1872&lt;650,"Medium Risk",I1872&lt;750,"Low Risk",I1872&gt;=750,"Very Low Risk")</f>
        <v>Medium Risk</v>
      </c>
    </row>
    <row r="1873" spans="1:18">
      <c r="A1873" t="s">
        <v>1905</v>
      </c>
      <c r="B1873">
        <v>49</v>
      </c>
      <c r="C1873" t="s">
        <v>15</v>
      </c>
      <c r="D1873" t="s">
        <v>37</v>
      </c>
      <c r="E1873" t="s">
        <v>17</v>
      </c>
      <c r="F1873" t="s">
        <v>18</v>
      </c>
      <c r="G1873">
        <v>74953.84</v>
      </c>
      <c r="H1873">
        <v>72718.5</v>
      </c>
      <c r="I1873">
        <v>545</v>
      </c>
      <c r="J1873">
        <v>62952.02</v>
      </c>
      <c r="K1873" t="s">
        <v>25</v>
      </c>
      <c r="L1873">
        <v>24</v>
      </c>
      <c r="M1873" s="1">
        <v>44032</v>
      </c>
      <c r="N1873" t="s">
        <v>20</v>
      </c>
      <c r="O1873" t="str" cm="1">
        <f t="array" ref="O1873">_xlfn.IFS(L1873&lt;=15, "Low Engagement", L1873&lt;=35, "Active", L1873&lt;=60, "Highly Active", L1873&gt;60, "Power User")</f>
        <v>Active</v>
      </c>
      <c r="P1873" t="str" cm="1">
        <f t="array" ref="P1873">_xlfn.IFS(B1873&lt;=25,"Youth",B1873&lt;=35,"Young Adult",B1873&lt;=50,"Adult",B1873&lt;=70,"Senior")</f>
        <v>Adult</v>
      </c>
      <c r="Q1873" t="str" cm="1">
        <f t="array" ref="Q1873">_xlfn.IFS(G1873&lt;10000,"Low Value",G1873&lt;=50000,"Mid Value",G1873&lt;=150000,"High Value",G1873&gt;150000,"Premium")</f>
        <v>High Value</v>
      </c>
      <c r="R1873" t="str" cm="1">
        <f t="array" ref="R1873">_xlfn.IFS(I1873&lt;500,"High Risk",I1873&lt;650,"Medium Risk",I1873&lt;750,"Low Risk",I1873&gt;=750,"Very Low Risk")</f>
        <v>Medium Risk</v>
      </c>
    </row>
    <row r="1874" spans="1:18">
      <c r="A1874" t="s">
        <v>1906</v>
      </c>
      <c r="B1874">
        <v>30</v>
      </c>
      <c r="C1874" t="s">
        <v>15</v>
      </c>
      <c r="D1874" t="s">
        <v>23</v>
      </c>
      <c r="E1874" t="s">
        <v>27</v>
      </c>
      <c r="F1874" t="s">
        <v>33</v>
      </c>
      <c r="G1874">
        <v>138229.88</v>
      </c>
      <c r="H1874">
        <v>41317.230000000003</v>
      </c>
      <c r="I1874">
        <v>640</v>
      </c>
      <c r="J1874">
        <v>115710.58</v>
      </c>
      <c r="K1874" t="s">
        <v>25</v>
      </c>
      <c r="L1874">
        <v>38</v>
      </c>
      <c r="M1874" s="1">
        <v>43855</v>
      </c>
      <c r="N1874" t="s">
        <v>20</v>
      </c>
      <c r="O1874" t="str" cm="1">
        <f t="array" ref="O1874">_xlfn.IFS(L1874&lt;=15, "Low Engagement", L1874&lt;=35, "Active", L1874&lt;=60, "Highly Active", L1874&gt;60, "Power User")</f>
        <v>Highly Active</v>
      </c>
      <c r="P1874" t="str" cm="1">
        <f t="array" ref="P1874">_xlfn.IFS(B1874&lt;=25,"Youth",B1874&lt;=35,"Young Adult",B1874&lt;=50,"Adult",B1874&lt;=70,"Senior")</f>
        <v>Young Adult</v>
      </c>
      <c r="Q1874" t="str" cm="1">
        <f t="array" ref="Q1874">_xlfn.IFS(G1874&lt;10000,"Low Value",G1874&lt;=50000,"Mid Value",G1874&lt;=150000,"High Value",G1874&gt;150000,"Premium")</f>
        <v>High Value</v>
      </c>
      <c r="R1874" t="str" cm="1">
        <f t="array" ref="R1874">_xlfn.IFS(I1874&lt;500,"High Risk",I1874&lt;650,"Medium Risk",I1874&lt;750,"Low Risk",I1874&gt;=750,"Very Low Risk")</f>
        <v>Medium Risk</v>
      </c>
    </row>
    <row r="1875" spans="1:18">
      <c r="A1875" t="s">
        <v>1907</v>
      </c>
      <c r="B1875">
        <v>63</v>
      </c>
      <c r="C1875" t="s">
        <v>15</v>
      </c>
      <c r="D1875" t="s">
        <v>37</v>
      </c>
      <c r="E1875" t="s">
        <v>17</v>
      </c>
      <c r="F1875" t="s">
        <v>31</v>
      </c>
      <c r="G1875">
        <v>191833.95</v>
      </c>
      <c r="H1875">
        <v>72847.16</v>
      </c>
      <c r="I1875">
        <v>770</v>
      </c>
      <c r="J1875">
        <v>234446.31</v>
      </c>
      <c r="K1875" t="s">
        <v>38</v>
      </c>
      <c r="L1875">
        <v>34</v>
      </c>
      <c r="M1875" s="1">
        <v>44478</v>
      </c>
      <c r="N1875" t="s">
        <v>20</v>
      </c>
      <c r="O1875" t="str" cm="1">
        <f t="array" ref="O1875">_xlfn.IFS(L1875&lt;=15, "Low Engagement", L1875&lt;=35, "Active", L1875&lt;=60, "Highly Active", L1875&gt;60, "Power User")</f>
        <v>Active</v>
      </c>
      <c r="P1875" t="str" cm="1">
        <f t="array" ref="P1875">_xlfn.IFS(B1875&lt;=25,"Youth",B1875&lt;=35,"Young Adult",B1875&lt;=50,"Adult",B1875&lt;=70,"Senior")</f>
        <v>Senior</v>
      </c>
      <c r="Q1875" t="str" cm="1">
        <f t="array" ref="Q1875">_xlfn.IFS(G1875&lt;10000,"Low Value",G1875&lt;=50000,"Mid Value",G1875&lt;=150000,"High Value",G1875&gt;150000,"Premium")</f>
        <v>Premium</v>
      </c>
      <c r="R1875" t="str" cm="1">
        <f t="array" ref="R1875">_xlfn.IFS(I1875&lt;500,"High Risk",I1875&lt;650,"Medium Risk",I1875&lt;750,"Low Risk",I1875&gt;=750,"Very Low Risk")</f>
        <v>Very Low Risk</v>
      </c>
    </row>
    <row r="1876" spans="1:18">
      <c r="A1876" t="s">
        <v>1908</v>
      </c>
      <c r="B1876">
        <v>44</v>
      </c>
      <c r="C1876" t="s">
        <v>15</v>
      </c>
      <c r="D1876" t="s">
        <v>41</v>
      </c>
      <c r="E1876" t="s">
        <v>17</v>
      </c>
      <c r="F1876" t="s">
        <v>45</v>
      </c>
      <c r="G1876">
        <v>54736.72</v>
      </c>
      <c r="H1876">
        <v>134949.22</v>
      </c>
      <c r="I1876">
        <v>753</v>
      </c>
      <c r="J1876">
        <v>230312.49</v>
      </c>
      <c r="K1876" t="s">
        <v>38</v>
      </c>
      <c r="L1876">
        <v>51</v>
      </c>
      <c r="M1876" s="1">
        <v>44634</v>
      </c>
      <c r="N1876" t="s">
        <v>20</v>
      </c>
      <c r="O1876" t="str" cm="1">
        <f t="array" ref="O1876">_xlfn.IFS(L1876&lt;=15, "Low Engagement", L1876&lt;=35, "Active", L1876&lt;=60, "Highly Active", L1876&gt;60, "Power User")</f>
        <v>Highly Active</v>
      </c>
      <c r="P1876" t="str" cm="1">
        <f t="array" ref="P1876">_xlfn.IFS(B1876&lt;=25,"Youth",B1876&lt;=35,"Young Adult",B1876&lt;=50,"Adult",B1876&lt;=70,"Senior")</f>
        <v>Adult</v>
      </c>
      <c r="Q1876" t="str" cm="1">
        <f t="array" ref="Q1876">_xlfn.IFS(G1876&lt;10000,"Low Value",G1876&lt;=50000,"Mid Value",G1876&lt;=150000,"High Value",G1876&gt;150000,"Premium")</f>
        <v>High Value</v>
      </c>
      <c r="R1876" t="str" cm="1">
        <f t="array" ref="R1876">_xlfn.IFS(I1876&lt;500,"High Risk",I1876&lt;650,"Medium Risk",I1876&lt;750,"Low Risk",I1876&gt;=750,"Very Low Risk")</f>
        <v>Very Low Risk</v>
      </c>
    </row>
    <row r="1877" spans="1:18">
      <c r="A1877" t="s">
        <v>1909</v>
      </c>
      <c r="B1877">
        <v>66</v>
      </c>
      <c r="C1877" t="s">
        <v>15</v>
      </c>
      <c r="D1877" t="s">
        <v>16</v>
      </c>
      <c r="E1877" t="s">
        <v>27</v>
      </c>
      <c r="F1877" t="s">
        <v>33</v>
      </c>
      <c r="G1877">
        <v>148652.39000000001</v>
      </c>
      <c r="H1877">
        <v>50093.46</v>
      </c>
      <c r="I1877">
        <v>306</v>
      </c>
      <c r="J1877">
        <v>10186.67</v>
      </c>
      <c r="K1877" t="s">
        <v>25</v>
      </c>
      <c r="L1877">
        <v>7</v>
      </c>
      <c r="M1877" s="1">
        <v>44477</v>
      </c>
      <c r="N1877" t="s">
        <v>20</v>
      </c>
      <c r="O1877" t="str" cm="1">
        <f t="array" ref="O1877">_xlfn.IFS(L1877&lt;=15, "Low Engagement", L1877&lt;=35, "Active", L1877&lt;=60, "Highly Active", L1877&gt;60, "Power User")</f>
        <v>Low Engagement</v>
      </c>
      <c r="P1877" t="str" cm="1">
        <f t="array" ref="P1877">_xlfn.IFS(B1877&lt;=25,"Youth",B1877&lt;=35,"Young Adult",B1877&lt;=50,"Adult",B1877&lt;=70,"Senior")</f>
        <v>Senior</v>
      </c>
      <c r="Q1877" t="str" cm="1">
        <f t="array" ref="Q1877">_xlfn.IFS(G1877&lt;10000,"Low Value",G1877&lt;=50000,"Mid Value",G1877&lt;=150000,"High Value",G1877&gt;150000,"Premium")</f>
        <v>High Value</v>
      </c>
      <c r="R1877" t="str" cm="1">
        <f t="array" ref="R1877">_xlfn.IFS(I1877&lt;500,"High Risk",I1877&lt;650,"Medium Risk",I1877&lt;750,"Low Risk",I1877&gt;=750,"Very Low Risk")</f>
        <v>High Risk</v>
      </c>
    </row>
    <row r="1878" spans="1:18">
      <c r="A1878" t="s">
        <v>1910</v>
      </c>
      <c r="B1878">
        <v>58</v>
      </c>
      <c r="C1878" t="s">
        <v>15</v>
      </c>
      <c r="D1878" t="s">
        <v>37</v>
      </c>
      <c r="E1878" t="s">
        <v>27</v>
      </c>
      <c r="F1878" t="s">
        <v>45</v>
      </c>
      <c r="G1878">
        <v>357358.24</v>
      </c>
      <c r="H1878">
        <v>58344.65</v>
      </c>
      <c r="I1878">
        <v>487</v>
      </c>
      <c r="J1878">
        <v>49790.7</v>
      </c>
      <c r="K1878" t="s">
        <v>19</v>
      </c>
      <c r="L1878">
        <v>11</v>
      </c>
      <c r="M1878" s="1">
        <v>43637</v>
      </c>
      <c r="N1878" t="s">
        <v>20</v>
      </c>
      <c r="O1878" t="str" cm="1">
        <f t="array" ref="O1878">_xlfn.IFS(L1878&lt;=15, "Low Engagement", L1878&lt;=35, "Active", L1878&lt;=60, "Highly Active", L1878&gt;60, "Power User")</f>
        <v>Low Engagement</v>
      </c>
      <c r="P1878" t="str" cm="1">
        <f t="array" ref="P1878">_xlfn.IFS(B1878&lt;=25,"Youth",B1878&lt;=35,"Young Adult",B1878&lt;=50,"Adult",B1878&lt;=70,"Senior")</f>
        <v>Senior</v>
      </c>
      <c r="Q1878" t="str" cm="1">
        <f t="array" ref="Q1878">_xlfn.IFS(G1878&lt;10000,"Low Value",G1878&lt;=50000,"Mid Value",G1878&lt;=150000,"High Value",G1878&gt;150000,"Premium")</f>
        <v>Premium</v>
      </c>
      <c r="R1878" t="str" cm="1">
        <f t="array" ref="R1878">_xlfn.IFS(I1878&lt;500,"High Risk",I1878&lt;650,"Medium Risk",I1878&lt;750,"Low Risk",I1878&gt;=750,"Very Low Risk")</f>
        <v>High Risk</v>
      </c>
    </row>
    <row r="1879" spans="1:18">
      <c r="A1879" t="s">
        <v>1911</v>
      </c>
      <c r="B1879">
        <v>34</v>
      </c>
      <c r="C1879" t="s">
        <v>22</v>
      </c>
      <c r="D1879" t="s">
        <v>41</v>
      </c>
      <c r="E1879" t="s">
        <v>27</v>
      </c>
      <c r="F1879" t="s">
        <v>33</v>
      </c>
      <c r="G1879">
        <v>100093.38</v>
      </c>
      <c r="H1879">
        <v>105789.7</v>
      </c>
      <c r="I1879">
        <v>303</v>
      </c>
      <c r="J1879">
        <v>47140.54</v>
      </c>
      <c r="K1879" t="s">
        <v>19</v>
      </c>
      <c r="L1879">
        <v>11</v>
      </c>
      <c r="M1879" s="1">
        <v>44298</v>
      </c>
      <c r="N1879" t="s">
        <v>35</v>
      </c>
      <c r="O1879" t="str" cm="1">
        <f t="array" ref="O1879">_xlfn.IFS(L1879&lt;=15, "Low Engagement", L1879&lt;=35, "Active", L1879&lt;=60, "Highly Active", L1879&gt;60, "Power User")</f>
        <v>Low Engagement</v>
      </c>
      <c r="P1879" t="str" cm="1">
        <f t="array" ref="P1879">_xlfn.IFS(B1879&lt;=25,"Youth",B1879&lt;=35,"Young Adult",B1879&lt;=50,"Adult",B1879&lt;=70,"Senior")</f>
        <v>Young Adult</v>
      </c>
      <c r="Q1879" t="str" cm="1">
        <f t="array" ref="Q1879">_xlfn.IFS(G1879&lt;10000,"Low Value",G1879&lt;=50000,"Mid Value",G1879&lt;=150000,"High Value",G1879&gt;150000,"Premium")</f>
        <v>High Value</v>
      </c>
      <c r="R1879" t="str" cm="1">
        <f t="array" ref="R1879">_xlfn.IFS(I1879&lt;500,"High Risk",I1879&lt;650,"Medium Risk",I1879&lt;750,"Low Risk",I1879&gt;=750,"Very Low Risk")</f>
        <v>High Risk</v>
      </c>
    </row>
    <row r="1880" spans="1:18">
      <c r="A1880" t="s">
        <v>1912</v>
      </c>
      <c r="B1880">
        <v>57</v>
      </c>
      <c r="C1880" t="s">
        <v>22</v>
      </c>
      <c r="D1880" t="s">
        <v>16</v>
      </c>
      <c r="E1880" t="s">
        <v>24</v>
      </c>
      <c r="F1880" t="s">
        <v>18</v>
      </c>
      <c r="G1880">
        <v>2506.1</v>
      </c>
      <c r="H1880">
        <v>6803.42</v>
      </c>
      <c r="I1880">
        <v>424</v>
      </c>
      <c r="J1880">
        <v>24755.45</v>
      </c>
      <c r="K1880" t="s">
        <v>19</v>
      </c>
      <c r="L1880">
        <v>36</v>
      </c>
      <c r="M1880" s="1">
        <v>43881</v>
      </c>
      <c r="N1880" t="s">
        <v>35</v>
      </c>
      <c r="O1880" t="str" cm="1">
        <f t="array" ref="O1880">_xlfn.IFS(L1880&lt;=15, "Low Engagement", L1880&lt;=35, "Active", L1880&lt;=60, "Highly Active", L1880&gt;60, "Power User")</f>
        <v>Highly Active</v>
      </c>
      <c r="P1880" t="str" cm="1">
        <f t="array" ref="P1880">_xlfn.IFS(B1880&lt;=25,"Youth",B1880&lt;=35,"Young Adult",B1880&lt;=50,"Adult",B1880&lt;=70,"Senior")</f>
        <v>Senior</v>
      </c>
      <c r="Q1880" t="str" cm="1">
        <f t="array" ref="Q1880">_xlfn.IFS(G1880&lt;10000,"Low Value",G1880&lt;=50000,"Mid Value",G1880&lt;=150000,"High Value",G1880&gt;150000,"Premium")</f>
        <v>Low Value</v>
      </c>
      <c r="R1880" t="str" cm="1">
        <f t="array" ref="R1880">_xlfn.IFS(I1880&lt;500,"High Risk",I1880&lt;650,"Medium Risk",I1880&lt;750,"Low Risk",I1880&gt;=750,"Very Low Risk")</f>
        <v>High Risk</v>
      </c>
    </row>
    <row r="1881" spans="1:18">
      <c r="A1881" t="s">
        <v>1913</v>
      </c>
      <c r="B1881">
        <v>48</v>
      </c>
      <c r="C1881" t="s">
        <v>22</v>
      </c>
      <c r="D1881" t="s">
        <v>23</v>
      </c>
      <c r="E1881" t="s">
        <v>24</v>
      </c>
      <c r="F1881" t="s">
        <v>18</v>
      </c>
      <c r="G1881">
        <v>86262.11</v>
      </c>
      <c r="H1881">
        <v>9353.16</v>
      </c>
      <c r="I1881">
        <v>314</v>
      </c>
      <c r="J1881">
        <v>9213.7199999999993</v>
      </c>
      <c r="K1881" t="s">
        <v>25</v>
      </c>
      <c r="L1881">
        <v>20</v>
      </c>
      <c r="M1881" s="1">
        <v>44785</v>
      </c>
      <c r="N1881" t="s">
        <v>35</v>
      </c>
      <c r="O1881" t="str" cm="1">
        <f t="array" ref="O1881">_xlfn.IFS(L1881&lt;=15, "Low Engagement", L1881&lt;=35, "Active", L1881&lt;=60, "Highly Active", L1881&gt;60, "Power User")</f>
        <v>Active</v>
      </c>
      <c r="P1881" t="str" cm="1">
        <f t="array" ref="P1881">_xlfn.IFS(B1881&lt;=25,"Youth",B1881&lt;=35,"Young Adult",B1881&lt;=50,"Adult",B1881&lt;=70,"Senior")</f>
        <v>Adult</v>
      </c>
      <c r="Q1881" t="str" cm="1">
        <f t="array" ref="Q1881">_xlfn.IFS(G1881&lt;10000,"Low Value",G1881&lt;=50000,"Mid Value",G1881&lt;=150000,"High Value",G1881&gt;150000,"Premium")</f>
        <v>High Value</v>
      </c>
      <c r="R1881" t="str" cm="1">
        <f t="array" ref="R1881">_xlfn.IFS(I1881&lt;500,"High Risk",I1881&lt;650,"Medium Risk",I1881&lt;750,"Low Risk",I1881&gt;=750,"Very Low Risk")</f>
        <v>High Risk</v>
      </c>
    </row>
    <row r="1882" spans="1:18">
      <c r="A1882" t="s">
        <v>1914</v>
      </c>
      <c r="B1882">
        <v>51</v>
      </c>
      <c r="C1882" t="s">
        <v>22</v>
      </c>
      <c r="D1882" t="s">
        <v>37</v>
      </c>
      <c r="E1882" t="s">
        <v>17</v>
      </c>
      <c r="F1882" t="s">
        <v>18</v>
      </c>
      <c r="G1882">
        <v>15403.65</v>
      </c>
      <c r="H1882">
        <v>140168.17000000001</v>
      </c>
      <c r="I1882">
        <v>824</v>
      </c>
      <c r="J1882">
        <v>488228.12</v>
      </c>
      <c r="K1882" t="s">
        <v>38</v>
      </c>
      <c r="L1882">
        <v>16</v>
      </c>
      <c r="M1882" s="1">
        <v>44408</v>
      </c>
      <c r="N1882" t="s">
        <v>20</v>
      </c>
      <c r="O1882" t="str" cm="1">
        <f t="array" ref="O1882">_xlfn.IFS(L1882&lt;=15, "Low Engagement", L1882&lt;=35, "Active", L1882&lt;=60, "Highly Active", L1882&gt;60, "Power User")</f>
        <v>Active</v>
      </c>
      <c r="P1882" t="str" cm="1">
        <f t="array" ref="P1882">_xlfn.IFS(B1882&lt;=25,"Youth",B1882&lt;=35,"Young Adult",B1882&lt;=50,"Adult",B1882&lt;=70,"Senior")</f>
        <v>Senior</v>
      </c>
      <c r="Q1882" t="str" cm="1">
        <f t="array" ref="Q1882">_xlfn.IFS(G1882&lt;10000,"Low Value",G1882&lt;=50000,"Mid Value",G1882&lt;=150000,"High Value",G1882&gt;150000,"Premium")</f>
        <v>Mid Value</v>
      </c>
      <c r="R1882" t="str" cm="1">
        <f t="array" ref="R1882">_xlfn.IFS(I1882&lt;500,"High Risk",I1882&lt;650,"Medium Risk",I1882&lt;750,"Low Risk",I1882&gt;=750,"Very Low Risk")</f>
        <v>Very Low Risk</v>
      </c>
    </row>
    <row r="1883" spans="1:18">
      <c r="A1883" t="s">
        <v>1915</v>
      </c>
      <c r="B1883">
        <v>41</v>
      </c>
      <c r="C1883" t="s">
        <v>22</v>
      </c>
      <c r="D1883" t="s">
        <v>16</v>
      </c>
      <c r="E1883" t="s">
        <v>17</v>
      </c>
      <c r="F1883" t="s">
        <v>18</v>
      </c>
      <c r="G1883">
        <v>83895.69</v>
      </c>
      <c r="H1883">
        <v>200453.85</v>
      </c>
      <c r="I1883">
        <v>539</v>
      </c>
      <c r="J1883">
        <v>18418.84</v>
      </c>
      <c r="K1883" t="s">
        <v>38</v>
      </c>
      <c r="L1883">
        <v>5</v>
      </c>
      <c r="M1883" s="1">
        <v>45026</v>
      </c>
      <c r="N1883" t="s">
        <v>35</v>
      </c>
      <c r="O1883" t="str" cm="1">
        <f t="array" ref="O1883">_xlfn.IFS(L1883&lt;=15, "Low Engagement", L1883&lt;=35, "Active", L1883&lt;=60, "Highly Active", L1883&gt;60, "Power User")</f>
        <v>Low Engagement</v>
      </c>
      <c r="P1883" t="str" cm="1">
        <f t="array" ref="P1883">_xlfn.IFS(B1883&lt;=25,"Youth",B1883&lt;=35,"Young Adult",B1883&lt;=50,"Adult",B1883&lt;=70,"Senior")</f>
        <v>Adult</v>
      </c>
      <c r="Q1883" t="str" cm="1">
        <f t="array" ref="Q1883">_xlfn.IFS(G1883&lt;10000,"Low Value",G1883&lt;=50000,"Mid Value",G1883&lt;=150000,"High Value",G1883&gt;150000,"Premium")</f>
        <v>High Value</v>
      </c>
      <c r="R1883" t="str" cm="1">
        <f t="array" ref="R1883">_xlfn.IFS(I1883&lt;500,"High Risk",I1883&lt;650,"Medium Risk",I1883&lt;750,"Low Risk",I1883&gt;=750,"Very Low Risk")</f>
        <v>Medium Risk</v>
      </c>
    </row>
    <row r="1884" spans="1:18">
      <c r="A1884" t="s">
        <v>1916</v>
      </c>
      <c r="B1884">
        <v>62</v>
      </c>
      <c r="C1884" t="s">
        <v>15</v>
      </c>
      <c r="D1884" t="s">
        <v>29</v>
      </c>
      <c r="E1884" t="s">
        <v>27</v>
      </c>
      <c r="F1884" t="s">
        <v>33</v>
      </c>
      <c r="G1884">
        <v>12178.76</v>
      </c>
      <c r="H1884">
        <v>189322.22</v>
      </c>
      <c r="I1884">
        <v>659</v>
      </c>
      <c r="J1884">
        <v>182375.73</v>
      </c>
      <c r="K1884" t="s">
        <v>19</v>
      </c>
      <c r="L1884">
        <v>24</v>
      </c>
      <c r="M1884" s="1">
        <v>43861</v>
      </c>
      <c r="N1884" t="s">
        <v>20</v>
      </c>
      <c r="O1884" t="str" cm="1">
        <f t="array" ref="O1884">_xlfn.IFS(L1884&lt;=15, "Low Engagement", L1884&lt;=35, "Active", L1884&lt;=60, "Highly Active", L1884&gt;60, "Power User")</f>
        <v>Active</v>
      </c>
      <c r="P1884" t="str" cm="1">
        <f t="array" ref="P1884">_xlfn.IFS(B1884&lt;=25,"Youth",B1884&lt;=35,"Young Adult",B1884&lt;=50,"Adult",B1884&lt;=70,"Senior")</f>
        <v>Senior</v>
      </c>
      <c r="Q1884" t="str" cm="1">
        <f t="array" ref="Q1884">_xlfn.IFS(G1884&lt;10000,"Low Value",G1884&lt;=50000,"Mid Value",G1884&lt;=150000,"High Value",G1884&gt;150000,"Premium")</f>
        <v>Mid Value</v>
      </c>
      <c r="R1884" t="str" cm="1">
        <f t="array" ref="R1884">_xlfn.IFS(I1884&lt;500,"High Risk",I1884&lt;650,"Medium Risk",I1884&lt;750,"Low Risk",I1884&gt;=750,"Very Low Risk")</f>
        <v>Low Risk</v>
      </c>
    </row>
    <row r="1885" spans="1:18">
      <c r="A1885" t="s">
        <v>1917</v>
      </c>
      <c r="B1885">
        <v>52</v>
      </c>
      <c r="C1885" t="s">
        <v>15</v>
      </c>
      <c r="D1885" t="s">
        <v>23</v>
      </c>
      <c r="E1885" t="s">
        <v>17</v>
      </c>
      <c r="F1885" t="s">
        <v>18</v>
      </c>
      <c r="G1885">
        <v>64950.46</v>
      </c>
      <c r="H1885">
        <v>50202.01</v>
      </c>
      <c r="I1885">
        <v>817</v>
      </c>
      <c r="J1885">
        <v>256279.6</v>
      </c>
      <c r="K1885" t="s">
        <v>38</v>
      </c>
      <c r="L1885">
        <v>30</v>
      </c>
      <c r="M1885" s="1">
        <v>43322</v>
      </c>
      <c r="N1885" t="s">
        <v>20</v>
      </c>
      <c r="O1885" t="str" cm="1">
        <f t="array" ref="O1885">_xlfn.IFS(L1885&lt;=15, "Low Engagement", L1885&lt;=35, "Active", L1885&lt;=60, "Highly Active", L1885&gt;60, "Power User")</f>
        <v>Active</v>
      </c>
      <c r="P1885" t="str" cm="1">
        <f t="array" ref="P1885">_xlfn.IFS(B1885&lt;=25,"Youth",B1885&lt;=35,"Young Adult",B1885&lt;=50,"Adult",B1885&lt;=70,"Senior")</f>
        <v>Senior</v>
      </c>
      <c r="Q1885" t="str" cm="1">
        <f t="array" ref="Q1885">_xlfn.IFS(G1885&lt;10000,"Low Value",G1885&lt;=50000,"Mid Value",G1885&lt;=150000,"High Value",G1885&gt;150000,"Premium")</f>
        <v>High Value</v>
      </c>
      <c r="R1885" t="str" cm="1">
        <f t="array" ref="R1885">_xlfn.IFS(I1885&lt;500,"High Risk",I1885&lt;650,"Medium Risk",I1885&lt;750,"Low Risk",I1885&gt;=750,"Very Low Risk")</f>
        <v>Very Low Risk</v>
      </c>
    </row>
    <row r="1886" spans="1:18">
      <c r="A1886" t="s">
        <v>1918</v>
      </c>
      <c r="B1886">
        <v>65</v>
      </c>
      <c r="C1886" t="s">
        <v>15</v>
      </c>
      <c r="D1886" t="s">
        <v>37</v>
      </c>
      <c r="E1886" t="s">
        <v>17</v>
      </c>
      <c r="F1886" t="s">
        <v>31</v>
      </c>
      <c r="G1886">
        <v>89786.3</v>
      </c>
      <c r="H1886">
        <v>47792.84</v>
      </c>
      <c r="I1886">
        <v>619</v>
      </c>
      <c r="J1886">
        <v>167754.07999999999</v>
      </c>
      <c r="K1886" t="s">
        <v>38</v>
      </c>
      <c r="L1886">
        <v>30</v>
      </c>
      <c r="M1886" s="1">
        <v>44483</v>
      </c>
      <c r="N1886" t="s">
        <v>35</v>
      </c>
      <c r="O1886" t="str" cm="1">
        <f t="array" ref="O1886">_xlfn.IFS(L1886&lt;=15, "Low Engagement", L1886&lt;=35, "Active", L1886&lt;=60, "Highly Active", L1886&gt;60, "Power User")</f>
        <v>Active</v>
      </c>
      <c r="P1886" t="str" cm="1">
        <f t="array" ref="P1886">_xlfn.IFS(B1886&lt;=25,"Youth",B1886&lt;=35,"Young Adult",B1886&lt;=50,"Adult",B1886&lt;=70,"Senior")</f>
        <v>Senior</v>
      </c>
      <c r="Q1886" t="str" cm="1">
        <f t="array" ref="Q1886">_xlfn.IFS(G1886&lt;10000,"Low Value",G1886&lt;=50000,"Mid Value",G1886&lt;=150000,"High Value",G1886&gt;150000,"Premium")</f>
        <v>High Value</v>
      </c>
      <c r="R1886" t="str" cm="1">
        <f t="array" ref="R1886">_xlfn.IFS(I1886&lt;500,"High Risk",I1886&lt;650,"Medium Risk",I1886&lt;750,"Low Risk",I1886&gt;=750,"Very Low Risk")</f>
        <v>Medium Risk</v>
      </c>
    </row>
    <row r="1887" spans="1:18">
      <c r="A1887" t="s">
        <v>1919</v>
      </c>
      <c r="B1887">
        <v>23</v>
      </c>
      <c r="C1887" t="s">
        <v>15</v>
      </c>
      <c r="D1887" t="s">
        <v>23</v>
      </c>
      <c r="E1887" t="s">
        <v>27</v>
      </c>
      <c r="F1887" t="s">
        <v>31</v>
      </c>
      <c r="G1887">
        <v>44149.51</v>
      </c>
      <c r="H1887">
        <v>174977.04</v>
      </c>
      <c r="I1887">
        <v>530</v>
      </c>
      <c r="J1887">
        <v>89621.1</v>
      </c>
      <c r="K1887" t="s">
        <v>25</v>
      </c>
      <c r="L1887">
        <v>39</v>
      </c>
      <c r="M1887" s="1">
        <v>43579</v>
      </c>
      <c r="N1887" t="s">
        <v>20</v>
      </c>
      <c r="O1887" t="str" cm="1">
        <f t="array" ref="O1887">_xlfn.IFS(L1887&lt;=15, "Low Engagement", L1887&lt;=35, "Active", L1887&lt;=60, "Highly Active", L1887&gt;60, "Power User")</f>
        <v>Highly Active</v>
      </c>
      <c r="P1887" t="str" cm="1">
        <f t="array" ref="P1887">_xlfn.IFS(B1887&lt;=25,"Youth",B1887&lt;=35,"Young Adult",B1887&lt;=50,"Adult",B1887&lt;=70,"Senior")</f>
        <v>Youth</v>
      </c>
      <c r="Q1887" t="str" cm="1">
        <f t="array" ref="Q1887">_xlfn.IFS(G1887&lt;10000,"Low Value",G1887&lt;=50000,"Mid Value",G1887&lt;=150000,"High Value",G1887&gt;150000,"Premium")</f>
        <v>Mid Value</v>
      </c>
      <c r="R1887" t="str" cm="1">
        <f t="array" ref="R1887">_xlfn.IFS(I1887&lt;500,"High Risk",I1887&lt;650,"Medium Risk",I1887&lt;750,"Low Risk",I1887&gt;=750,"Very Low Risk")</f>
        <v>Medium Risk</v>
      </c>
    </row>
    <row r="1888" spans="1:18">
      <c r="A1888" t="s">
        <v>1920</v>
      </c>
      <c r="B1888">
        <v>36</v>
      </c>
      <c r="C1888" t="s">
        <v>22</v>
      </c>
      <c r="D1888" t="s">
        <v>41</v>
      </c>
      <c r="E1888" t="s">
        <v>24</v>
      </c>
      <c r="F1888" t="s">
        <v>31</v>
      </c>
      <c r="G1888">
        <v>25974.47</v>
      </c>
      <c r="H1888">
        <v>10127.93</v>
      </c>
      <c r="I1888">
        <v>329</v>
      </c>
      <c r="J1888">
        <v>20902.93</v>
      </c>
      <c r="K1888" t="s">
        <v>19</v>
      </c>
      <c r="L1888">
        <v>57</v>
      </c>
      <c r="M1888" s="1">
        <v>44066</v>
      </c>
      <c r="N1888" t="s">
        <v>20</v>
      </c>
      <c r="O1888" t="str" cm="1">
        <f t="array" ref="O1888">_xlfn.IFS(L1888&lt;=15, "Low Engagement", L1888&lt;=35, "Active", L1888&lt;=60, "Highly Active", L1888&gt;60, "Power User")</f>
        <v>Highly Active</v>
      </c>
      <c r="P1888" t="str" cm="1">
        <f t="array" ref="P1888">_xlfn.IFS(B1888&lt;=25,"Youth",B1888&lt;=35,"Young Adult",B1888&lt;=50,"Adult",B1888&lt;=70,"Senior")</f>
        <v>Adult</v>
      </c>
      <c r="Q1888" t="str" cm="1">
        <f t="array" ref="Q1888">_xlfn.IFS(G1888&lt;10000,"Low Value",G1888&lt;=50000,"Mid Value",G1888&lt;=150000,"High Value",G1888&gt;150000,"Premium")</f>
        <v>Mid Value</v>
      </c>
      <c r="R1888" t="str" cm="1">
        <f t="array" ref="R1888">_xlfn.IFS(I1888&lt;500,"High Risk",I1888&lt;650,"Medium Risk",I1888&lt;750,"Low Risk",I1888&gt;=750,"Very Low Risk")</f>
        <v>High Risk</v>
      </c>
    </row>
    <row r="1889" spans="1:18">
      <c r="A1889" t="s">
        <v>1921</v>
      </c>
      <c r="B1889">
        <v>47</v>
      </c>
      <c r="C1889" t="s">
        <v>15</v>
      </c>
      <c r="D1889" t="s">
        <v>23</v>
      </c>
      <c r="E1889" t="s">
        <v>27</v>
      </c>
      <c r="F1889" t="s">
        <v>31</v>
      </c>
      <c r="G1889">
        <v>90824.9</v>
      </c>
      <c r="H1889">
        <v>160288.85</v>
      </c>
      <c r="I1889">
        <v>833</v>
      </c>
      <c r="J1889">
        <v>448377.22</v>
      </c>
      <c r="K1889" t="s">
        <v>25</v>
      </c>
      <c r="L1889">
        <v>48</v>
      </c>
      <c r="M1889" s="1">
        <v>43152</v>
      </c>
      <c r="N1889" t="s">
        <v>20</v>
      </c>
      <c r="O1889" t="str" cm="1">
        <f t="array" ref="O1889">_xlfn.IFS(L1889&lt;=15, "Low Engagement", L1889&lt;=35, "Active", L1889&lt;=60, "Highly Active", L1889&gt;60, "Power User")</f>
        <v>Highly Active</v>
      </c>
      <c r="P1889" t="str" cm="1">
        <f t="array" ref="P1889">_xlfn.IFS(B1889&lt;=25,"Youth",B1889&lt;=35,"Young Adult",B1889&lt;=50,"Adult",B1889&lt;=70,"Senior")</f>
        <v>Adult</v>
      </c>
      <c r="Q1889" t="str" cm="1">
        <f t="array" ref="Q1889">_xlfn.IFS(G1889&lt;10000,"Low Value",G1889&lt;=50000,"Mid Value",G1889&lt;=150000,"High Value",G1889&gt;150000,"Premium")</f>
        <v>High Value</v>
      </c>
      <c r="R1889" t="str" cm="1">
        <f t="array" ref="R1889">_xlfn.IFS(I1889&lt;500,"High Risk",I1889&lt;650,"Medium Risk",I1889&lt;750,"Low Risk",I1889&gt;=750,"Very Low Risk")</f>
        <v>Very Low Risk</v>
      </c>
    </row>
    <row r="1890" spans="1:18">
      <c r="A1890" t="s">
        <v>1922</v>
      </c>
      <c r="B1890">
        <v>24</v>
      </c>
      <c r="C1890" t="s">
        <v>15</v>
      </c>
      <c r="D1890" t="s">
        <v>23</v>
      </c>
      <c r="E1890" t="s">
        <v>27</v>
      </c>
      <c r="F1890" t="s">
        <v>45</v>
      </c>
      <c r="G1890">
        <v>105487.61</v>
      </c>
      <c r="H1890">
        <v>66621.72</v>
      </c>
      <c r="I1890">
        <v>455</v>
      </c>
      <c r="J1890">
        <v>22172.5</v>
      </c>
      <c r="K1890" t="s">
        <v>25</v>
      </c>
      <c r="L1890">
        <v>47</v>
      </c>
      <c r="M1890" s="1">
        <v>44369</v>
      </c>
      <c r="N1890" t="s">
        <v>20</v>
      </c>
      <c r="O1890" t="str" cm="1">
        <f t="array" ref="O1890">_xlfn.IFS(L1890&lt;=15, "Low Engagement", L1890&lt;=35, "Active", L1890&lt;=60, "Highly Active", L1890&gt;60, "Power User")</f>
        <v>Highly Active</v>
      </c>
      <c r="P1890" t="str" cm="1">
        <f t="array" ref="P1890">_xlfn.IFS(B1890&lt;=25,"Youth",B1890&lt;=35,"Young Adult",B1890&lt;=50,"Adult",B1890&lt;=70,"Senior")</f>
        <v>Youth</v>
      </c>
      <c r="Q1890" t="str" cm="1">
        <f t="array" ref="Q1890">_xlfn.IFS(G1890&lt;10000,"Low Value",G1890&lt;=50000,"Mid Value",G1890&lt;=150000,"High Value",G1890&gt;150000,"Premium")</f>
        <v>High Value</v>
      </c>
      <c r="R1890" t="str" cm="1">
        <f t="array" ref="R1890">_xlfn.IFS(I1890&lt;500,"High Risk",I1890&lt;650,"Medium Risk",I1890&lt;750,"Low Risk",I1890&gt;=750,"Very Low Risk")</f>
        <v>High Risk</v>
      </c>
    </row>
    <row r="1891" spans="1:18">
      <c r="A1891" t="s">
        <v>1923</v>
      </c>
      <c r="B1891">
        <v>27</v>
      </c>
      <c r="C1891" t="s">
        <v>22</v>
      </c>
      <c r="D1891" t="s">
        <v>29</v>
      </c>
      <c r="E1891" t="s">
        <v>17</v>
      </c>
      <c r="F1891" t="s">
        <v>18</v>
      </c>
      <c r="G1891">
        <v>49158.21</v>
      </c>
      <c r="H1891">
        <v>252081.52</v>
      </c>
      <c r="I1891">
        <v>698</v>
      </c>
      <c r="J1891">
        <v>64246.99</v>
      </c>
      <c r="K1891" t="s">
        <v>38</v>
      </c>
      <c r="L1891">
        <v>37</v>
      </c>
      <c r="M1891" s="1">
        <v>44911</v>
      </c>
      <c r="N1891" t="s">
        <v>20</v>
      </c>
      <c r="O1891" t="str" cm="1">
        <f t="array" ref="O1891">_xlfn.IFS(L1891&lt;=15, "Low Engagement", L1891&lt;=35, "Active", L1891&lt;=60, "Highly Active", L1891&gt;60, "Power User")</f>
        <v>Highly Active</v>
      </c>
      <c r="P1891" t="str" cm="1">
        <f t="array" ref="P1891">_xlfn.IFS(B1891&lt;=25,"Youth",B1891&lt;=35,"Young Adult",B1891&lt;=50,"Adult",B1891&lt;=70,"Senior")</f>
        <v>Young Adult</v>
      </c>
      <c r="Q1891" t="str" cm="1">
        <f t="array" ref="Q1891">_xlfn.IFS(G1891&lt;10000,"Low Value",G1891&lt;=50000,"Mid Value",G1891&lt;=150000,"High Value",G1891&gt;150000,"Premium")</f>
        <v>Mid Value</v>
      </c>
      <c r="R1891" t="str" cm="1">
        <f t="array" ref="R1891">_xlfn.IFS(I1891&lt;500,"High Risk",I1891&lt;650,"Medium Risk",I1891&lt;750,"Low Risk",I1891&gt;=750,"Very Low Risk")</f>
        <v>Low Risk</v>
      </c>
    </row>
    <row r="1892" spans="1:18">
      <c r="A1892" t="s">
        <v>1924</v>
      </c>
      <c r="B1892">
        <v>58</v>
      </c>
      <c r="C1892" t="s">
        <v>15</v>
      </c>
      <c r="D1892" t="s">
        <v>23</v>
      </c>
      <c r="E1892" t="s">
        <v>17</v>
      </c>
      <c r="F1892" t="s">
        <v>18</v>
      </c>
      <c r="G1892">
        <v>62896.49</v>
      </c>
      <c r="H1892">
        <v>278677.05</v>
      </c>
      <c r="I1892">
        <v>645</v>
      </c>
      <c r="J1892">
        <v>103768.23</v>
      </c>
      <c r="K1892" t="s">
        <v>25</v>
      </c>
      <c r="L1892">
        <v>33</v>
      </c>
      <c r="M1892" s="1">
        <v>45032</v>
      </c>
      <c r="N1892" t="s">
        <v>20</v>
      </c>
      <c r="O1892" t="str" cm="1">
        <f t="array" ref="O1892">_xlfn.IFS(L1892&lt;=15, "Low Engagement", L1892&lt;=35, "Active", L1892&lt;=60, "Highly Active", L1892&gt;60, "Power User")</f>
        <v>Active</v>
      </c>
      <c r="P1892" t="str" cm="1">
        <f t="array" ref="P1892">_xlfn.IFS(B1892&lt;=25,"Youth",B1892&lt;=35,"Young Adult",B1892&lt;=50,"Adult",B1892&lt;=70,"Senior")</f>
        <v>Senior</v>
      </c>
      <c r="Q1892" t="str" cm="1">
        <f t="array" ref="Q1892">_xlfn.IFS(G1892&lt;10000,"Low Value",G1892&lt;=50000,"Mid Value",G1892&lt;=150000,"High Value",G1892&gt;150000,"Premium")</f>
        <v>High Value</v>
      </c>
      <c r="R1892" t="str" cm="1">
        <f t="array" ref="R1892">_xlfn.IFS(I1892&lt;500,"High Risk",I1892&lt;650,"Medium Risk",I1892&lt;750,"Low Risk",I1892&gt;=750,"Very Low Risk")</f>
        <v>Medium Risk</v>
      </c>
    </row>
    <row r="1893" spans="1:18">
      <c r="A1893" t="s">
        <v>1925</v>
      </c>
      <c r="B1893">
        <v>49</v>
      </c>
      <c r="C1893" t="s">
        <v>15</v>
      </c>
      <c r="D1893" t="s">
        <v>16</v>
      </c>
      <c r="E1893" t="s">
        <v>17</v>
      </c>
      <c r="F1893" t="s">
        <v>31</v>
      </c>
      <c r="G1893">
        <v>166339.92000000001</v>
      </c>
      <c r="H1893">
        <v>197935.24</v>
      </c>
      <c r="I1893">
        <v>494</v>
      </c>
      <c r="J1893">
        <v>10985.18</v>
      </c>
      <c r="K1893" t="s">
        <v>25</v>
      </c>
      <c r="L1893">
        <v>20</v>
      </c>
      <c r="M1893" s="1">
        <v>44250</v>
      </c>
      <c r="N1893" t="s">
        <v>35</v>
      </c>
      <c r="O1893" t="str" cm="1">
        <f t="array" ref="O1893">_xlfn.IFS(L1893&lt;=15, "Low Engagement", L1893&lt;=35, "Active", L1893&lt;=60, "Highly Active", L1893&gt;60, "Power User")</f>
        <v>Active</v>
      </c>
      <c r="P1893" t="str" cm="1">
        <f t="array" ref="P1893">_xlfn.IFS(B1893&lt;=25,"Youth",B1893&lt;=35,"Young Adult",B1893&lt;=50,"Adult",B1893&lt;=70,"Senior")</f>
        <v>Adult</v>
      </c>
      <c r="Q1893" t="str" cm="1">
        <f t="array" ref="Q1893">_xlfn.IFS(G1893&lt;10000,"Low Value",G1893&lt;=50000,"Mid Value",G1893&lt;=150000,"High Value",G1893&gt;150000,"Premium")</f>
        <v>Premium</v>
      </c>
      <c r="R1893" t="str" cm="1">
        <f t="array" ref="R1893">_xlfn.IFS(I1893&lt;500,"High Risk",I1893&lt;650,"Medium Risk",I1893&lt;750,"Low Risk",I1893&gt;=750,"Very Low Risk")</f>
        <v>High Risk</v>
      </c>
    </row>
    <row r="1894" spans="1:18">
      <c r="A1894" t="s">
        <v>1926</v>
      </c>
      <c r="B1894">
        <v>51</v>
      </c>
      <c r="C1894" t="s">
        <v>22</v>
      </c>
      <c r="D1894" t="s">
        <v>41</v>
      </c>
      <c r="E1894" t="s">
        <v>27</v>
      </c>
      <c r="F1894" t="s">
        <v>45</v>
      </c>
      <c r="G1894">
        <v>355392.25</v>
      </c>
      <c r="H1894">
        <v>47999.43</v>
      </c>
      <c r="I1894">
        <v>467</v>
      </c>
      <c r="J1894">
        <v>20431.830000000002</v>
      </c>
      <c r="K1894" t="s">
        <v>19</v>
      </c>
      <c r="L1894">
        <v>54</v>
      </c>
      <c r="M1894" s="1">
        <v>43772</v>
      </c>
      <c r="N1894" t="s">
        <v>20</v>
      </c>
      <c r="O1894" t="str" cm="1">
        <f t="array" ref="O1894">_xlfn.IFS(L1894&lt;=15, "Low Engagement", L1894&lt;=35, "Active", L1894&lt;=60, "Highly Active", L1894&gt;60, "Power User")</f>
        <v>Highly Active</v>
      </c>
      <c r="P1894" t="str" cm="1">
        <f t="array" ref="P1894">_xlfn.IFS(B1894&lt;=25,"Youth",B1894&lt;=35,"Young Adult",B1894&lt;=50,"Adult",B1894&lt;=70,"Senior")</f>
        <v>Senior</v>
      </c>
      <c r="Q1894" t="str" cm="1">
        <f t="array" ref="Q1894">_xlfn.IFS(G1894&lt;10000,"Low Value",G1894&lt;=50000,"Mid Value",G1894&lt;=150000,"High Value",G1894&gt;150000,"Premium")</f>
        <v>Premium</v>
      </c>
      <c r="R1894" t="str" cm="1">
        <f t="array" ref="R1894">_xlfn.IFS(I1894&lt;500,"High Risk",I1894&lt;650,"Medium Risk",I1894&lt;750,"Low Risk",I1894&gt;=750,"Very Low Risk")</f>
        <v>High Risk</v>
      </c>
    </row>
    <row r="1895" spans="1:18">
      <c r="A1895" t="s">
        <v>1927</v>
      </c>
      <c r="B1895">
        <v>45</v>
      </c>
      <c r="C1895" t="s">
        <v>15</v>
      </c>
      <c r="D1895" t="s">
        <v>37</v>
      </c>
      <c r="E1895" t="s">
        <v>24</v>
      </c>
      <c r="F1895" t="s">
        <v>31</v>
      </c>
      <c r="G1895">
        <v>17713.95</v>
      </c>
      <c r="H1895">
        <v>17905.900000000001</v>
      </c>
      <c r="I1895">
        <v>676</v>
      </c>
      <c r="J1895">
        <v>122606.15</v>
      </c>
      <c r="K1895" t="s">
        <v>25</v>
      </c>
      <c r="L1895">
        <v>22</v>
      </c>
      <c r="M1895" s="1">
        <v>44975</v>
      </c>
      <c r="N1895" t="s">
        <v>20</v>
      </c>
      <c r="O1895" t="str" cm="1">
        <f t="array" ref="O1895">_xlfn.IFS(L1895&lt;=15, "Low Engagement", L1895&lt;=35, "Active", L1895&lt;=60, "Highly Active", L1895&gt;60, "Power User")</f>
        <v>Active</v>
      </c>
      <c r="P1895" t="str" cm="1">
        <f t="array" ref="P1895">_xlfn.IFS(B1895&lt;=25,"Youth",B1895&lt;=35,"Young Adult",B1895&lt;=50,"Adult",B1895&lt;=70,"Senior")</f>
        <v>Adult</v>
      </c>
      <c r="Q1895" t="str" cm="1">
        <f t="array" ref="Q1895">_xlfn.IFS(G1895&lt;10000,"Low Value",G1895&lt;=50000,"Mid Value",G1895&lt;=150000,"High Value",G1895&gt;150000,"Premium")</f>
        <v>Mid Value</v>
      </c>
      <c r="R1895" t="str" cm="1">
        <f t="array" ref="R1895">_xlfn.IFS(I1895&lt;500,"High Risk",I1895&lt;650,"Medium Risk",I1895&lt;750,"Low Risk",I1895&gt;=750,"Very Low Risk")</f>
        <v>Low Risk</v>
      </c>
    </row>
    <row r="1896" spans="1:18">
      <c r="A1896" t="s">
        <v>1928</v>
      </c>
      <c r="B1896">
        <v>32</v>
      </c>
      <c r="C1896" t="s">
        <v>15</v>
      </c>
      <c r="D1896" t="s">
        <v>23</v>
      </c>
      <c r="E1896" t="s">
        <v>17</v>
      </c>
      <c r="F1896" t="s">
        <v>33</v>
      </c>
      <c r="G1896">
        <v>53040.55</v>
      </c>
      <c r="H1896">
        <v>241896.56</v>
      </c>
      <c r="I1896">
        <v>788</v>
      </c>
      <c r="J1896">
        <v>382449.15</v>
      </c>
      <c r="K1896" t="s">
        <v>25</v>
      </c>
      <c r="L1896">
        <v>41</v>
      </c>
      <c r="M1896" s="1">
        <v>44350</v>
      </c>
      <c r="N1896" t="s">
        <v>20</v>
      </c>
      <c r="O1896" t="str" cm="1">
        <f t="array" ref="O1896">_xlfn.IFS(L1896&lt;=15, "Low Engagement", L1896&lt;=35, "Active", L1896&lt;=60, "Highly Active", L1896&gt;60, "Power User")</f>
        <v>Highly Active</v>
      </c>
      <c r="P1896" t="str" cm="1">
        <f t="array" ref="P1896">_xlfn.IFS(B1896&lt;=25,"Youth",B1896&lt;=35,"Young Adult",B1896&lt;=50,"Adult",B1896&lt;=70,"Senior")</f>
        <v>Young Adult</v>
      </c>
      <c r="Q1896" t="str" cm="1">
        <f t="array" ref="Q1896">_xlfn.IFS(G1896&lt;10000,"Low Value",G1896&lt;=50000,"Mid Value",G1896&lt;=150000,"High Value",G1896&gt;150000,"Premium")</f>
        <v>High Value</v>
      </c>
      <c r="R1896" t="str" cm="1">
        <f t="array" ref="R1896">_xlfn.IFS(I1896&lt;500,"High Risk",I1896&lt;650,"Medium Risk",I1896&lt;750,"Low Risk",I1896&gt;=750,"Very Low Risk")</f>
        <v>Very Low Risk</v>
      </c>
    </row>
    <row r="1897" spans="1:18">
      <c r="A1897" t="s">
        <v>1929</v>
      </c>
      <c r="B1897">
        <v>47</v>
      </c>
      <c r="C1897" t="s">
        <v>15</v>
      </c>
      <c r="D1897" t="s">
        <v>23</v>
      </c>
      <c r="E1897" t="s">
        <v>17</v>
      </c>
      <c r="F1897" t="s">
        <v>31</v>
      </c>
      <c r="G1897">
        <v>61155.83</v>
      </c>
      <c r="H1897">
        <v>230245.78</v>
      </c>
      <c r="I1897">
        <v>661</v>
      </c>
      <c r="J1897">
        <v>91249.22</v>
      </c>
      <c r="K1897" t="s">
        <v>38</v>
      </c>
      <c r="L1897">
        <v>58</v>
      </c>
      <c r="M1897" s="1">
        <v>43554</v>
      </c>
      <c r="N1897" t="s">
        <v>20</v>
      </c>
      <c r="O1897" t="str" cm="1">
        <f t="array" ref="O1897">_xlfn.IFS(L1897&lt;=15, "Low Engagement", L1897&lt;=35, "Active", L1897&lt;=60, "Highly Active", L1897&gt;60, "Power User")</f>
        <v>Highly Active</v>
      </c>
      <c r="P1897" t="str" cm="1">
        <f t="array" ref="P1897">_xlfn.IFS(B1897&lt;=25,"Youth",B1897&lt;=35,"Young Adult",B1897&lt;=50,"Adult",B1897&lt;=70,"Senior")</f>
        <v>Adult</v>
      </c>
      <c r="Q1897" t="str" cm="1">
        <f t="array" ref="Q1897">_xlfn.IFS(G1897&lt;10000,"Low Value",G1897&lt;=50000,"Mid Value",G1897&lt;=150000,"High Value",G1897&gt;150000,"Premium")</f>
        <v>High Value</v>
      </c>
      <c r="R1897" t="str" cm="1">
        <f t="array" ref="R1897">_xlfn.IFS(I1897&lt;500,"High Risk",I1897&lt;650,"Medium Risk",I1897&lt;750,"Low Risk",I1897&gt;=750,"Very Low Risk")</f>
        <v>Low Risk</v>
      </c>
    </row>
    <row r="1898" spans="1:18">
      <c r="A1898" t="s">
        <v>1930</v>
      </c>
      <c r="B1898">
        <v>54</v>
      </c>
      <c r="C1898" t="s">
        <v>15</v>
      </c>
      <c r="D1898" t="s">
        <v>37</v>
      </c>
      <c r="E1898" t="s">
        <v>47</v>
      </c>
      <c r="F1898" t="s">
        <v>31</v>
      </c>
      <c r="G1898">
        <v>183431.32</v>
      </c>
      <c r="H1898">
        <v>5918.2</v>
      </c>
      <c r="I1898">
        <v>781</v>
      </c>
      <c r="J1898">
        <v>288578.65000000002</v>
      </c>
      <c r="K1898" t="s">
        <v>38</v>
      </c>
      <c r="L1898">
        <v>21</v>
      </c>
      <c r="M1898" s="1">
        <v>44427</v>
      </c>
      <c r="N1898" t="s">
        <v>20</v>
      </c>
      <c r="O1898" t="str" cm="1">
        <f t="array" ref="O1898">_xlfn.IFS(L1898&lt;=15, "Low Engagement", L1898&lt;=35, "Active", L1898&lt;=60, "Highly Active", L1898&gt;60, "Power User")</f>
        <v>Active</v>
      </c>
      <c r="P1898" t="str" cm="1">
        <f t="array" ref="P1898">_xlfn.IFS(B1898&lt;=25,"Youth",B1898&lt;=35,"Young Adult",B1898&lt;=50,"Adult",B1898&lt;=70,"Senior")</f>
        <v>Senior</v>
      </c>
      <c r="Q1898" t="str" cm="1">
        <f t="array" ref="Q1898">_xlfn.IFS(G1898&lt;10000,"Low Value",G1898&lt;=50000,"Mid Value",G1898&lt;=150000,"High Value",G1898&gt;150000,"Premium")</f>
        <v>Premium</v>
      </c>
      <c r="R1898" t="str" cm="1">
        <f t="array" ref="R1898">_xlfn.IFS(I1898&lt;500,"High Risk",I1898&lt;650,"Medium Risk",I1898&lt;750,"Low Risk",I1898&gt;=750,"Very Low Risk")</f>
        <v>Very Low Risk</v>
      </c>
    </row>
    <row r="1899" spans="1:18">
      <c r="A1899" t="s">
        <v>1931</v>
      </c>
      <c r="B1899">
        <v>46</v>
      </c>
      <c r="C1899" t="s">
        <v>15</v>
      </c>
      <c r="D1899" t="s">
        <v>41</v>
      </c>
      <c r="E1899" t="s">
        <v>17</v>
      </c>
      <c r="F1899" t="s">
        <v>18</v>
      </c>
      <c r="G1899">
        <v>86910.42</v>
      </c>
      <c r="H1899">
        <v>243709.51</v>
      </c>
      <c r="I1899">
        <v>543</v>
      </c>
      <c r="J1899">
        <v>36205.370000000003</v>
      </c>
      <c r="K1899" t="s">
        <v>19</v>
      </c>
      <c r="L1899">
        <v>37</v>
      </c>
      <c r="M1899" s="1">
        <v>43230</v>
      </c>
      <c r="N1899" t="s">
        <v>20</v>
      </c>
      <c r="O1899" t="str" cm="1">
        <f t="array" ref="O1899">_xlfn.IFS(L1899&lt;=15, "Low Engagement", L1899&lt;=35, "Active", L1899&lt;=60, "Highly Active", L1899&gt;60, "Power User")</f>
        <v>Highly Active</v>
      </c>
      <c r="P1899" t="str" cm="1">
        <f t="array" ref="P1899">_xlfn.IFS(B1899&lt;=25,"Youth",B1899&lt;=35,"Young Adult",B1899&lt;=50,"Adult",B1899&lt;=70,"Senior")</f>
        <v>Adult</v>
      </c>
      <c r="Q1899" t="str" cm="1">
        <f t="array" ref="Q1899">_xlfn.IFS(G1899&lt;10000,"Low Value",G1899&lt;=50000,"Mid Value",G1899&lt;=150000,"High Value",G1899&gt;150000,"Premium")</f>
        <v>High Value</v>
      </c>
      <c r="R1899" t="str" cm="1">
        <f t="array" ref="R1899">_xlfn.IFS(I1899&lt;500,"High Risk",I1899&lt;650,"Medium Risk",I1899&lt;750,"Low Risk",I1899&gt;=750,"Very Low Risk")</f>
        <v>Medium Risk</v>
      </c>
    </row>
    <row r="1900" spans="1:18">
      <c r="A1900" t="s">
        <v>1932</v>
      </c>
      <c r="B1900">
        <v>39</v>
      </c>
      <c r="C1900" t="s">
        <v>22</v>
      </c>
      <c r="D1900" t="s">
        <v>29</v>
      </c>
      <c r="E1900" t="s">
        <v>27</v>
      </c>
      <c r="F1900" t="s">
        <v>31</v>
      </c>
      <c r="G1900">
        <v>77178.84</v>
      </c>
      <c r="H1900">
        <v>53451.67</v>
      </c>
      <c r="I1900">
        <v>470</v>
      </c>
      <c r="J1900">
        <v>21638.99</v>
      </c>
      <c r="K1900" t="s">
        <v>19</v>
      </c>
      <c r="L1900">
        <v>54</v>
      </c>
      <c r="M1900" s="1">
        <v>44402</v>
      </c>
      <c r="N1900" t="s">
        <v>20</v>
      </c>
      <c r="O1900" t="str" cm="1">
        <f t="array" ref="O1900">_xlfn.IFS(L1900&lt;=15, "Low Engagement", L1900&lt;=35, "Active", L1900&lt;=60, "Highly Active", L1900&gt;60, "Power User")</f>
        <v>Highly Active</v>
      </c>
      <c r="P1900" t="str" cm="1">
        <f t="array" ref="P1900">_xlfn.IFS(B1900&lt;=25,"Youth",B1900&lt;=35,"Young Adult",B1900&lt;=50,"Adult",B1900&lt;=70,"Senior")</f>
        <v>Adult</v>
      </c>
      <c r="Q1900" t="str" cm="1">
        <f t="array" ref="Q1900">_xlfn.IFS(G1900&lt;10000,"Low Value",G1900&lt;=50000,"Mid Value",G1900&lt;=150000,"High Value",G1900&gt;150000,"Premium")</f>
        <v>High Value</v>
      </c>
      <c r="R1900" t="str" cm="1">
        <f t="array" ref="R1900">_xlfn.IFS(I1900&lt;500,"High Risk",I1900&lt;650,"Medium Risk",I1900&lt;750,"Low Risk",I1900&gt;=750,"Very Low Risk")</f>
        <v>High Risk</v>
      </c>
    </row>
    <row r="1901" spans="1:18">
      <c r="A1901" t="s">
        <v>1933</v>
      </c>
      <c r="B1901">
        <v>21</v>
      </c>
      <c r="C1901" t="s">
        <v>22</v>
      </c>
      <c r="D1901" t="s">
        <v>29</v>
      </c>
      <c r="E1901" t="s">
        <v>24</v>
      </c>
      <c r="F1901" t="s">
        <v>45</v>
      </c>
      <c r="G1901">
        <v>82019.87</v>
      </c>
      <c r="H1901">
        <v>4447.72</v>
      </c>
      <c r="I1901">
        <v>812</v>
      </c>
      <c r="J1901">
        <v>270557.99</v>
      </c>
      <c r="K1901" t="s">
        <v>38</v>
      </c>
      <c r="L1901">
        <v>27</v>
      </c>
      <c r="M1901" s="1">
        <v>44788</v>
      </c>
      <c r="N1901" t="s">
        <v>20</v>
      </c>
      <c r="O1901" t="str" cm="1">
        <f t="array" ref="O1901">_xlfn.IFS(L1901&lt;=15, "Low Engagement", L1901&lt;=35, "Active", L1901&lt;=60, "Highly Active", L1901&gt;60, "Power User")</f>
        <v>Active</v>
      </c>
      <c r="P1901" t="str" cm="1">
        <f t="array" ref="P1901">_xlfn.IFS(B1901&lt;=25,"Youth",B1901&lt;=35,"Young Adult",B1901&lt;=50,"Adult",B1901&lt;=70,"Senior")</f>
        <v>Youth</v>
      </c>
      <c r="Q1901" t="str" cm="1">
        <f t="array" ref="Q1901">_xlfn.IFS(G1901&lt;10000,"Low Value",G1901&lt;=50000,"Mid Value",G1901&lt;=150000,"High Value",G1901&gt;150000,"Premium")</f>
        <v>High Value</v>
      </c>
      <c r="R1901" t="str" cm="1">
        <f t="array" ref="R1901">_xlfn.IFS(I1901&lt;500,"High Risk",I1901&lt;650,"Medium Risk",I1901&lt;750,"Low Risk",I1901&gt;=750,"Very Low Risk")</f>
        <v>Very Low Risk</v>
      </c>
    </row>
    <row r="1902" spans="1:18">
      <c r="A1902" t="s">
        <v>1934</v>
      </c>
      <c r="B1902">
        <v>37</v>
      </c>
      <c r="C1902" t="s">
        <v>22</v>
      </c>
      <c r="D1902" t="s">
        <v>23</v>
      </c>
      <c r="E1902" t="s">
        <v>27</v>
      </c>
      <c r="F1902" t="s">
        <v>18</v>
      </c>
      <c r="G1902">
        <v>89516.62</v>
      </c>
      <c r="H1902">
        <v>128112.92</v>
      </c>
      <c r="I1902">
        <v>705</v>
      </c>
      <c r="J1902">
        <v>74994.63</v>
      </c>
      <c r="K1902" t="s">
        <v>25</v>
      </c>
      <c r="L1902">
        <v>38</v>
      </c>
      <c r="M1902" s="1">
        <v>44051</v>
      </c>
      <c r="N1902" t="s">
        <v>20</v>
      </c>
      <c r="O1902" t="str" cm="1">
        <f t="array" ref="O1902">_xlfn.IFS(L1902&lt;=15, "Low Engagement", L1902&lt;=35, "Active", L1902&lt;=60, "Highly Active", L1902&gt;60, "Power User")</f>
        <v>Highly Active</v>
      </c>
      <c r="P1902" t="str" cm="1">
        <f t="array" ref="P1902">_xlfn.IFS(B1902&lt;=25,"Youth",B1902&lt;=35,"Young Adult",B1902&lt;=50,"Adult",B1902&lt;=70,"Senior")</f>
        <v>Adult</v>
      </c>
      <c r="Q1902" t="str" cm="1">
        <f t="array" ref="Q1902">_xlfn.IFS(G1902&lt;10000,"Low Value",G1902&lt;=50000,"Mid Value",G1902&lt;=150000,"High Value",G1902&gt;150000,"Premium")</f>
        <v>High Value</v>
      </c>
      <c r="R1902" t="str" cm="1">
        <f t="array" ref="R1902">_xlfn.IFS(I1902&lt;500,"High Risk",I1902&lt;650,"Medium Risk",I1902&lt;750,"Low Risk",I1902&gt;=750,"Very Low Risk")</f>
        <v>Low Risk</v>
      </c>
    </row>
    <row r="1903" spans="1:18">
      <c r="A1903" t="s">
        <v>1935</v>
      </c>
      <c r="B1903">
        <v>49</v>
      </c>
      <c r="C1903" t="s">
        <v>22</v>
      </c>
      <c r="D1903" t="s">
        <v>37</v>
      </c>
      <c r="E1903" t="s">
        <v>27</v>
      </c>
      <c r="F1903" t="s">
        <v>18</v>
      </c>
      <c r="G1903">
        <v>88930.81</v>
      </c>
      <c r="H1903">
        <v>75046.73</v>
      </c>
      <c r="I1903">
        <v>506</v>
      </c>
      <c r="J1903">
        <v>56934.16</v>
      </c>
      <c r="K1903" t="s">
        <v>38</v>
      </c>
      <c r="L1903">
        <v>35</v>
      </c>
      <c r="M1903" s="1">
        <v>44963</v>
      </c>
      <c r="N1903" t="s">
        <v>35</v>
      </c>
      <c r="O1903" t="str" cm="1">
        <f t="array" ref="O1903">_xlfn.IFS(L1903&lt;=15, "Low Engagement", L1903&lt;=35, "Active", L1903&lt;=60, "Highly Active", L1903&gt;60, "Power User")</f>
        <v>Active</v>
      </c>
      <c r="P1903" t="str" cm="1">
        <f t="array" ref="P1903">_xlfn.IFS(B1903&lt;=25,"Youth",B1903&lt;=35,"Young Adult",B1903&lt;=50,"Adult",B1903&lt;=70,"Senior")</f>
        <v>Adult</v>
      </c>
      <c r="Q1903" t="str" cm="1">
        <f t="array" ref="Q1903">_xlfn.IFS(G1903&lt;10000,"Low Value",G1903&lt;=50000,"Mid Value",G1903&lt;=150000,"High Value",G1903&gt;150000,"Premium")</f>
        <v>High Value</v>
      </c>
      <c r="R1903" t="str" cm="1">
        <f t="array" ref="R1903">_xlfn.IFS(I1903&lt;500,"High Risk",I1903&lt;650,"Medium Risk",I1903&lt;750,"Low Risk",I1903&gt;=750,"Very Low Risk")</f>
        <v>Medium Risk</v>
      </c>
    </row>
    <row r="1904" spans="1:18">
      <c r="A1904" t="s">
        <v>1936</v>
      </c>
      <c r="B1904">
        <v>53</v>
      </c>
      <c r="C1904" t="s">
        <v>22</v>
      </c>
      <c r="D1904" t="s">
        <v>16</v>
      </c>
      <c r="E1904" t="s">
        <v>27</v>
      </c>
      <c r="F1904" t="s">
        <v>45</v>
      </c>
      <c r="G1904">
        <v>434635.76</v>
      </c>
      <c r="H1904">
        <v>142429.20000000001</v>
      </c>
      <c r="I1904">
        <v>453</v>
      </c>
      <c r="J1904">
        <v>48063.93</v>
      </c>
      <c r="K1904" t="s">
        <v>19</v>
      </c>
      <c r="L1904">
        <v>38</v>
      </c>
      <c r="M1904" s="1">
        <v>44536</v>
      </c>
      <c r="N1904" t="s">
        <v>20</v>
      </c>
      <c r="O1904" t="str" cm="1">
        <f t="array" ref="O1904">_xlfn.IFS(L1904&lt;=15, "Low Engagement", L1904&lt;=35, "Active", L1904&lt;=60, "Highly Active", L1904&gt;60, "Power User")</f>
        <v>Highly Active</v>
      </c>
      <c r="P1904" t="str" cm="1">
        <f t="array" ref="P1904">_xlfn.IFS(B1904&lt;=25,"Youth",B1904&lt;=35,"Young Adult",B1904&lt;=50,"Adult",B1904&lt;=70,"Senior")</f>
        <v>Senior</v>
      </c>
      <c r="Q1904" t="str" cm="1">
        <f t="array" ref="Q1904">_xlfn.IFS(G1904&lt;10000,"Low Value",G1904&lt;=50000,"Mid Value",G1904&lt;=150000,"High Value",G1904&gt;150000,"Premium")</f>
        <v>Premium</v>
      </c>
      <c r="R1904" t="str" cm="1">
        <f t="array" ref="R1904">_xlfn.IFS(I1904&lt;500,"High Risk",I1904&lt;650,"Medium Risk",I1904&lt;750,"Low Risk",I1904&gt;=750,"Very Low Risk")</f>
        <v>High Risk</v>
      </c>
    </row>
    <row r="1905" spans="1:18">
      <c r="A1905" t="s">
        <v>1937</v>
      </c>
      <c r="B1905">
        <v>67</v>
      </c>
      <c r="C1905" t="s">
        <v>22</v>
      </c>
      <c r="D1905" t="s">
        <v>23</v>
      </c>
      <c r="E1905" t="s">
        <v>47</v>
      </c>
      <c r="F1905" t="s">
        <v>31</v>
      </c>
      <c r="G1905">
        <v>169790.92</v>
      </c>
      <c r="H1905">
        <v>20201.759999999998</v>
      </c>
      <c r="I1905">
        <v>347</v>
      </c>
      <c r="J1905">
        <v>6324.17</v>
      </c>
      <c r="K1905" t="s">
        <v>19</v>
      </c>
      <c r="L1905">
        <v>40</v>
      </c>
      <c r="M1905" s="1">
        <v>43719</v>
      </c>
      <c r="N1905" t="s">
        <v>35</v>
      </c>
      <c r="O1905" t="str" cm="1">
        <f t="array" ref="O1905">_xlfn.IFS(L1905&lt;=15, "Low Engagement", L1905&lt;=35, "Active", L1905&lt;=60, "Highly Active", L1905&gt;60, "Power User")</f>
        <v>Highly Active</v>
      </c>
      <c r="P1905" t="str" cm="1">
        <f t="array" ref="P1905">_xlfn.IFS(B1905&lt;=25,"Youth",B1905&lt;=35,"Young Adult",B1905&lt;=50,"Adult",B1905&lt;=70,"Senior")</f>
        <v>Senior</v>
      </c>
      <c r="Q1905" t="str" cm="1">
        <f t="array" ref="Q1905">_xlfn.IFS(G1905&lt;10000,"Low Value",G1905&lt;=50000,"Mid Value",G1905&lt;=150000,"High Value",G1905&gt;150000,"Premium")</f>
        <v>Premium</v>
      </c>
      <c r="R1905" t="str" cm="1">
        <f t="array" ref="R1905">_xlfn.IFS(I1905&lt;500,"High Risk",I1905&lt;650,"Medium Risk",I1905&lt;750,"Low Risk",I1905&gt;=750,"Very Low Risk")</f>
        <v>High Risk</v>
      </c>
    </row>
    <row r="1906" spans="1:18">
      <c r="A1906" t="s">
        <v>1938</v>
      </c>
      <c r="B1906">
        <v>21</v>
      </c>
      <c r="C1906" t="s">
        <v>15</v>
      </c>
      <c r="D1906" t="s">
        <v>23</v>
      </c>
      <c r="E1906" t="s">
        <v>27</v>
      </c>
      <c r="F1906" t="s">
        <v>18</v>
      </c>
      <c r="G1906">
        <v>48545.15</v>
      </c>
      <c r="H1906">
        <v>48385.43</v>
      </c>
      <c r="I1906">
        <v>300</v>
      </c>
      <c r="J1906">
        <v>31302.12</v>
      </c>
      <c r="K1906" t="s">
        <v>19</v>
      </c>
      <c r="L1906">
        <v>6</v>
      </c>
      <c r="M1906" s="1">
        <v>44430</v>
      </c>
      <c r="N1906" t="s">
        <v>20</v>
      </c>
      <c r="O1906" t="str" cm="1">
        <f t="array" ref="O1906">_xlfn.IFS(L1906&lt;=15, "Low Engagement", L1906&lt;=35, "Active", L1906&lt;=60, "Highly Active", L1906&gt;60, "Power User")</f>
        <v>Low Engagement</v>
      </c>
      <c r="P1906" t="str" cm="1">
        <f t="array" ref="P1906">_xlfn.IFS(B1906&lt;=25,"Youth",B1906&lt;=35,"Young Adult",B1906&lt;=50,"Adult",B1906&lt;=70,"Senior")</f>
        <v>Youth</v>
      </c>
      <c r="Q1906" t="str" cm="1">
        <f t="array" ref="Q1906">_xlfn.IFS(G1906&lt;10000,"Low Value",G1906&lt;=50000,"Mid Value",G1906&lt;=150000,"High Value",G1906&gt;150000,"Premium")</f>
        <v>Mid Value</v>
      </c>
      <c r="R1906" t="str" cm="1">
        <f t="array" ref="R1906">_xlfn.IFS(I1906&lt;500,"High Risk",I1906&lt;650,"Medium Risk",I1906&lt;750,"Low Risk",I1906&gt;=750,"Very Low Risk")</f>
        <v>High Risk</v>
      </c>
    </row>
    <row r="1907" spans="1:18">
      <c r="A1907" t="s">
        <v>1939</v>
      </c>
      <c r="B1907">
        <v>44</v>
      </c>
      <c r="C1907" t="s">
        <v>22</v>
      </c>
      <c r="D1907" t="s">
        <v>37</v>
      </c>
      <c r="E1907" t="s">
        <v>17</v>
      </c>
      <c r="F1907" t="s">
        <v>45</v>
      </c>
      <c r="G1907">
        <v>129844.24</v>
      </c>
      <c r="H1907">
        <v>203684.08</v>
      </c>
      <c r="I1907">
        <v>706</v>
      </c>
      <c r="J1907">
        <v>62083.38</v>
      </c>
      <c r="K1907" t="s">
        <v>38</v>
      </c>
      <c r="L1907">
        <v>32</v>
      </c>
      <c r="M1907" s="1">
        <v>43937</v>
      </c>
      <c r="N1907" t="s">
        <v>20</v>
      </c>
      <c r="O1907" t="str" cm="1">
        <f t="array" ref="O1907">_xlfn.IFS(L1907&lt;=15, "Low Engagement", L1907&lt;=35, "Active", L1907&lt;=60, "Highly Active", L1907&gt;60, "Power User")</f>
        <v>Active</v>
      </c>
      <c r="P1907" t="str" cm="1">
        <f t="array" ref="P1907">_xlfn.IFS(B1907&lt;=25,"Youth",B1907&lt;=35,"Young Adult",B1907&lt;=50,"Adult",B1907&lt;=70,"Senior")</f>
        <v>Adult</v>
      </c>
      <c r="Q1907" t="str" cm="1">
        <f t="array" ref="Q1907">_xlfn.IFS(G1907&lt;10000,"Low Value",G1907&lt;=50000,"Mid Value",G1907&lt;=150000,"High Value",G1907&gt;150000,"Premium")</f>
        <v>High Value</v>
      </c>
      <c r="R1907" t="str" cm="1">
        <f t="array" ref="R1907">_xlfn.IFS(I1907&lt;500,"High Risk",I1907&lt;650,"Medium Risk",I1907&lt;750,"Low Risk",I1907&gt;=750,"Very Low Risk")</f>
        <v>Low Risk</v>
      </c>
    </row>
    <row r="1908" spans="1:18">
      <c r="A1908" t="s">
        <v>1940</v>
      </c>
      <c r="B1908">
        <v>34</v>
      </c>
      <c r="C1908" t="s">
        <v>22</v>
      </c>
      <c r="D1908" t="s">
        <v>23</v>
      </c>
      <c r="E1908" t="s">
        <v>27</v>
      </c>
      <c r="F1908" t="s">
        <v>18</v>
      </c>
      <c r="G1908">
        <v>48271.32</v>
      </c>
      <c r="H1908">
        <v>187072.33</v>
      </c>
      <c r="I1908">
        <v>406</v>
      </c>
      <c r="J1908">
        <v>9765.7900000000009</v>
      </c>
      <c r="K1908" t="s">
        <v>19</v>
      </c>
      <c r="L1908">
        <v>16</v>
      </c>
      <c r="M1908" s="1">
        <v>43339</v>
      </c>
      <c r="N1908" t="s">
        <v>20</v>
      </c>
      <c r="O1908" t="str" cm="1">
        <f t="array" ref="O1908">_xlfn.IFS(L1908&lt;=15, "Low Engagement", L1908&lt;=35, "Active", L1908&lt;=60, "Highly Active", L1908&gt;60, "Power User")</f>
        <v>Active</v>
      </c>
      <c r="P1908" t="str" cm="1">
        <f t="array" ref="P1908">_xlfn.IFS(B1908&lt;=25,"Youth",B1908&lt;=35,"Young Adult",B1908&lt;=50,"Adult",B1908&lt;=70,"Senior")</f>
        <v>Young Adult</v>
      </c>
      <c r="Q1908" t="str" cm="1">
        <f t="array" ref="Q1908">_xlfn.IFS(G1908&lt;10000,"Low Value",G1908&lt;=50000,"Mid Value",G1908&lt;=150000,"High Value",G1908&gt;150000,"Premium")</f>
        <v>Mid Value</v>
      </c>
      <c r="R1908" t="str" cm="1">
        <f t="array" ref="R1908">_xlfn.IFS(I1908&lt;500,"High Risk",I1908&lt;650,"Medium Risk",I1908&lt;750,"Low Risk",I1908&gt;=750,"Very Low Risk")</f>
        <v>High Risk</v>
      </c>
    </row>
    <row r="1909" spans="1:18">
      <c r="A1909" t="s">
        <v>1941</v>
      </c>
      <c r="B1909">
        <v>29</v>
      </c>
      <c r="C1909" t="s">
        <v>15</v>
      </c>
      <c r="D1909" t="s">
        <v>23</v>
      </c>
      <c r="E1909" t="s">
        <v>17</v>
      </c>
      <c r="F1909" t="s">
        <v>33</v>
      </c>
      <c r="G1909">
        <v>79243.69</v>
      </c>
      <c r="H1909">
        <v>65110.77</v>
      </c>
      <c r="I1909">
        <v>472</v>
      </c>
      <c r="J1909">
        <v>32881.42</v>
      </c>
      <c r="K1909" t="s">
        <v>25</v>
      </c>
      <c r="L1909">
        <v>28</v>
      </c>
      <c r="M1909" s="1">
        <v>43387</v>
      </c>
      <c r="N1909" t="s">
        <v>35</v>
      </c>
      <c r="O1909" t="str" cm="1">
        <f t="array" ref="O1909">_xlfn.IFS(L1909&lt;=15, "Low Engagement", L1909&lt;=35, "Active", L1909&lt;=60, "Highly Active", L1909&gt;60, "Power User")</f>
        <v>Active</v>
      </c>
      <c r="P1909" t="str" cm="1">
        <f t="array" ref="P1909">_xlfn.IFS(B1909&lt;=25,"Youth",B1909&lt;=35,"Young Adult",B1909&lt;=50,"Adult",B1909&lt;=70,"Senior")</f>
        <v>Young Adult</v>
      </c>
      <c r="Q1909" t="str" cm="1">
        <f t="array" ref="Q1909">_xlfn.IFS(G1909&lt;10000,"Low Value",G1909&lt;=50000,"Mid Value",G1909&lt;=150000,"High Value",G1909&gt;150000,"Premium")</f>
        <v>High Value</v>
      </c>
      <c r="R1909" t="str" cm="1">
        <f t="array" ref="R1909">_xlfn.IFS(I1909&lt;500,"High Risk",I1909&lt;650,"Medium Risk",I1909&lt;750,"Low Risk",I1909&gt;=750,"Very Low Risk")</f>
        <v>High Risk</v>
      </c>
    </row>
    <row r="1910" spans="1:18">
      <c r="A1910" t="s">
        <v>1942</v>
      </c>
      <c r="B1910">
        <v>39</v>
      </c>
      <c r="C1910" t="s">
        <v>15</v>
      </c>
      <c r="D1910" t="s">
        <v>29</v>
      </c>
      <c r="E1910" t="s">
        <v>17</v>
      </c>
      <c r="F1910" t="s">
        <v>18</v>
      </c>
      <c r="G1910">
        <v>49503.24</v>
      </c>
      <c r="H1910">
        <v>187177.37</v>
      </c>
      <c r="I1910">
        <v>805</v>
      </c>
      <c r="J1910">
        <v>180799.82</v>
      </c>
      <c r="K1910" t="s">
        <v>38</v>
      </c>
      <c r="L1910">
        <v>16</v>
      </c>
      <c r="M1910" s="1">
        <v>43193</v>
      </c>
      <c r="N1910" t="s">
        <v>20</v>
      </c>
      <c r="O1910" t="str" cm="1">
        <f t="array" ref="O1910">_xlfn.IFS(L1910&lt;=15, "Low Engagement", L1910&lt;=35, "Active", L1910&lt;=60, "Highly Active", L1910&gt;60, "Power User")</f>
        <v>Active</v>
      </c>
      <c r="P1910" t="str" cm="1">
        <f t="array" ref="P1910">_xlfn.IFS(B1910&lt;=25,"Youth",B1910&lt;=35,"Young Adult",B1910&lt;=50,"Adult",B1910&lt;=70,"Senior")</f>
        <v>Adult</v>
      </c>
      <c r="Q1910" t="str" cm="1">
        <f t="array" ref="Q1910">_xlfn.IFS(G1910&lt;10000,"Low Value",G1910&lt;=50000,"Mid Value",G1910&lt;=150000,"High Value",G1910&gt;150000,"Premium")</f>
        <v>Mid Value</v>
      </c>
      <c r="R1910" t="str" cm="1">
        <f t="array" ref="R1910">_xlfn.IFS(I1910&lt;500,"High Risk",I1910&lt;650,"Medium Risk",I1910&lt;750,"Low Risk",I1910&gt;=750,"Very Low Risk")</f>
        <v>Very Low Risk</v>
      </c>
    </row>
    <row r="1911" spans="1:18">
      <c r="A1911" t="s">
        <v>1943</v>
      </c>
      <c r="B1911">
        <v>34</v>
      </c>
      <c r="C1911" t="s">
        <v>22</v>
      </c>
      <c r="D1911" t="s">
        <v>23</v>
      </c>
      <c r="E1911" t="s">
        <v>17</v>
      </c>
      <c r="F1911" t="s">
        <v>45</v>
      </c>
      <c r="G1911">
        <v>292447.65999999997</v>
      </c>
      <c r="H1911">
        <v>115722.3</v>
      </c>
      <c r="I1911">
        <v>429</v>
      </c>
      <c r="J1911">
        <v>29761.88</v>
      </c>
      <c r="K1911" t="s">
        <v>25</v>
      </c>
      <c r="L1911">
        <v>27</v>
      </c>
      <c r="M1911" s="1">
        <v>45038</v>
      </c>
      <c r="N1911" t="s">
        <v>20</v>
      </c>
      <c r="O1911" t="str" cm="1">
        <f t="array" ref="O1911">_xlfn.IFS(L1911&lt;=15, "Low Engagement", L1911&lt;=35, "Active", L1911&lt;=60, "Highly Active", L1911&gt;60, "Power User")</f>
        <v>Active</v>
      </c>
      <c r="P1911" t="str" cm="1">
        <f t="array" ref="P1911">_xlfn.IFS(B1911&lt;=25,"Youth",B1911&lt;=35,"Young Adult",B1911&lt;=50,"Adult",B1911&lt;=70,"Senior")</f>
        <v>Young Adult</v>
      </c>
      <c r="Q1911" t="str" cm="1">
        <f t="array" ref="Q1911">_xlfn.IFS(G1911&lt;10000,"Low Value",G1911&lt;=50000,"Mid Value",G1911&lt;=150000,"High Value",G1911&gt;150000,"Premium")</f>
        <v>Premium</v>
      </c>
      <c r="R1911" t="str" cm="1">
        <f t="array" ref="R1911">_xlfn.IFS(I1911&lt;500,"High Risk",I1911&lt;650,"Medium Risk",I1911&lt;750,"Low Risk",I1911&gt;=750,"Very Low Risk")</f>
        <v>High Risk</v>
      </c>
    </row>
    <row r="1912" spans="1:18">
      <c r="A1912" t="s">
        <v>1944</v>
      </c>
      <c r="B1912">
        <v>27</v>
      </c>
      <c r="C1912" t="s">
        <v>15</v>
      </c>
      <c r="D1912" t="s">
        <v>23</v>
      </c>
      <c r="E1912" t="s">
        <v>27</v>
      </c>
      <c r="F1912" t="s">
        <v>31</v>
      </c>
      <c r="G1912">
        <v>55243.12</v>
      </c>
      <c r="H1912">
        <v>108133.98</v>
      </c>
      <c r="I1912">
        <v>697</v>
      </c>
      <c r="J1912">
        <v>64671.839999999997</v>
      </c>
      <c r="K1912" t="s">
        <v>19</v>
      </c>
      <c r="L1912">
        <v>53</v>
      </c>
      <c r="M1912" s="1">
        <v>43177</v>
      </c>
      <c r="N1912" t="s">
        <v>35</v>
      </c>
      <c r="O1912" t="str" cm="1">
        <f t="array" ref="O1912">_xlfn.IFS(L1912&lt;=15, "Low Engagement", L1912&lt;=35, "Active", L1912&lt;=60, "Highly Active", L1912&gt;60, "Power User")</f>
        <v>Highly Active</v>
      </c>
      <c r="P1912" t="str" cm="1">
        <f t="array" ref="P1912">_xlfn.IFS(B1912&lt;=25,"Youth",B1912&lt;=35,"Young Adult",B1912&lt;=50,"Adult",B1912&lt;=70,"Senior")</f>
        <v>Young Adult</v>
      </c>
      <c r="Q1912" t="str" cm="1">
        <f t="array" ref="Q1912">_xlfn.IFS(G1912&lt;10000,"Low Value",G1912&lt;=50000,"Mid Value",G1912&lt;=150000,"High Value",G1912&gt;150000,"Premium")</f>
        <v>High Value</v>
      </c>
      <c r="R1912" t="str" cm="1">
        <f t="array" ref="R1912">_xlfn.IFS(I1912&lt;500,"High Risk",I1912&lt;650,"Medium Risk",I1912&lt;750,"Low Risk",I1912&gt;=750,"Very Low Risk")</f>
        <v>Low Risk</v>
      </c>
    </row>
    <row r="1913" spans="1:18">
      <c r="A1913" t="s">
        <v>1945</v>
      </c>
      <c r="B1913">
        <v>18</v>
      </c>
      <c r="C1913" t="s">
        <v>22</v>
      </c>
      <c r="D1913" t="s">
        <v>37</v>
      </c>
      <c r="E1913" t="s">
        <v>17</v>
      </c>
      <c r="F1913" t="s">
        <v>33</v>
      </c>
      <c r="G1913">
        <v>61273.77</v>
      </c>
      <c r="H1913">
        <v>100360.05</v>
      </c>
      <c r="I1913">
        <v>593</v>
      </c>
      <c r="J1913">
        <v>17953.93</v>
      </c>
      <c r="K1913" t="s">
        <v>19</v>
      </c>
      <c r="L1913">
        <v>3</v>
      </c>
      <c r="M1913" s="1">
        <v>43724</v>
      </c>
      <c r="N1913" t="s">
        <v>20</v>
      </c>
      <c r="O1913" t="str" cm="1">
        <f t="array" ref="O1913">_xlfn.IFS(L1913&lt;=15, "Low Engagement", L1913&lt;=35, "Active", L1913&lt;=60, "Highly Active", L1913&gt;60, "Power User")</f>
        <v>Low Engagement</v>
      </c>
      <c r="P1913" t="str" cm="1">
        <f t="array" ref="P1913">_xlfn.IFS(B1913&lt;=25,"Youth",B1913&lt;=35,"Young Adult",B1913&lt;=50,"Adult",B1913&lt;=70,"Senior")</f>
        <v>Youth</v>
      </c>
      <c r="Q1913" t="str" cm="1">
        <f t="array" ref="Q1913">_xlfn.IFS(G1913&lt;10000,"Low Value",G1913&lt;=50000,"Mid Value",G1913&lt;=150000,"High Value",G1913&gt;150000,"Premium")</f>
        <v>High Value</v>
      </c>
      <c r="R1913" t="str" cm="1">
        <f t="array" ref="R1913">_xlfn.IFS(I1913&lt;500,"High Risk",I1913&lt;650,"Medium Risk",I1913&lt;750,"Low Risk",I1913&gt;=750,"Very Low Risk")</f>
        <v>Medium Risk</v>
      </c>
    </row>
    <row r="1914" spans="1:18">
      <c r="A1914" t="s">
        <v>1946</v>
      </c>
      <c r="B1914">
        <v>39</v>
      </c>
      <c r="C1914" t="s">
        <v>15</v>
      </c>
      <c r="D1914" t="s">
        <v>37</v>
      </c>
      <c r="E1914" t="s">
        <v>47</v>
      </c>
      <c r="F1914" t="s">
        <v>18</v>
      </c>
      <c r="G1914">
        <v>43984.47</v>
      </c>
      <c r="H1914">
        <v>13853.27</v>
      </c>
      <c r="I1914">
        <v>746</v>
      </c>
      <c r="J1914">
        <v>71488.37</v>
      </c>
      <c r="K1914" t="s">
        <v>38</v>
      </c>
      <c r="L1914">
        <v>49</v>
      </c>
      <c r="M1914" s="1">
        <v>44109</v>
      </c>
      <c r="N1914" t="s">
        <v>20</v>
      </c>
      <c r="O1914" t="str" cm="1">
        <f t="array" ref="O1914">_xlfn.IFS(L1914&lt;=15, "Low Engagement", L1914&lt;=35, "Active", L1914&lt;=60, "Highly Active", L1914&gt;60, "Power User")</f>
        <v>Highly Active</v>
      </c>
      <c r="P1914" t="str" cm="1">
        <f t="array" ref="P1914">_xlfn.IFS(B1914&lt;=25,"Youth",B1914&lt;=35,"Young Adult",B1914&lt;=50,"Adult",B1914&lt;=70,"Senior")</f>
        <v>Adult</v>
      </c>
      <c r="Q1914" t="str" cm="1">
        <f t="array" ref="Q1914">_xlfn.IFS(G1914&lt;10000,"Low Value",G1914&lt;=50000,"Mid Value",G1914&lt;=150000,"High Value",G1914&gt;150000,"Premium")</f>
        <v>Mid Value</v>
      </c>
      <c r="R1914" t="str" cm="1">
        <f t="array" ref="R1914">_xlfn.IFS(I1914&lt;500,"High Risk",I1914&lt;650,"Medium Risk",I1914&lt;750,"Low Risk",I1914&gt;=750,"Very Low Risk")</f>
        <v>Low Risk</v>
      </c>
    </row>
    <row r="1915" spans="1:18">
      <c r="A1915" t="s">
        <v>1947</v>
      </c>
      <c r="B1915">
        <v>43</v>
      </c>
      <c r="C1915" t="s">
        <v>22</v>
      </c>
      <c r="D1915" t="s">
        <v>37</v>
      </c>
      <c r="E1915" t="s">
        <v>17</v>
      </c>
      <c r="F1915" t="s">
        <v>45</v>
      </c>
      <c r="G1915">
        <v>109004.54</v>
      </c>
      <c r="H1915">
        <v>28095.31</v>
      </c>
      <c r="I1915">
        <v>315</v>
      </c>
      <c r="J1915">
        <v>27216.09</v>
      </c>
      <c r="K1915" t="s">
        <v>25</v>
      </c>
      <c r="L1915">
        <v>21</v>
      </c>
      <c r="M1915" s="1">
        <v>43338</v>
      </c>
      <c r="N1915" t="s">
        <v>20</v>
      </c>
      <c r="O1915" t="str" cm="1">
        <f t="array" ref="O1915">_xlfn.IFS(L1915&lt;=15, "Low Engagement", L1915&lt;=35, "Active", L1915&lt;=60, "Highly Active", L1915&gt;60, "Power User")</f>
        <v>Active</v>
      </c>
      <c r="P1915" t="str" cm="1">
        <f t="array" ref="P1915">_xlfn.IFS(B1915&lt;=25,"Youth",B1915&lt;=35,"Young Adult",B1915&lt;=50,"Adult",B1915&lt;=70,"Senior")</f>
        <v>Adult</v>
      </c>
      <c r="Q1915" t="str" cm="1">
        <f t="array" ref="Q1915">_xlfn.IFS(G1915&lt;10000,"Low Value",G1915&lt;=50000,"Mid Value",G1915&lt;=150000,"High Value",G1915&gt;150000,"Premium")</f>
        <v>High Value</v>
      </c>
      <c r="R1915" t="str" cm="1">
        <f t="array" ref="R1915">_xlfn.IFS(I1915&lt;500,"High Risk",I1915&lt;650,"Medium Risk",I1915&lt;750,"Low Risk",I1915&gt;=750,"Very Low Risk")</f>
        <v>High Risk</v>
      </c>
    </row>
    <row r="1916" spans="1:18">
      <c r="A1916" t="s">
        <v>1948</v>
      </c>
      <c r="B1916">
        <v>35</v>
      </c>
      <c r="C1916" t="s">
        <v>15</v>
      </c>
      <c r="D1916" t="s">
        <v>37</v>
      </c>
      <c r="E1916" t="s">
        <v>17</v>
      </c>
      <c r="F1916" t="s">
        <v>31</v>
      </c>
      <c r="G1916">
        <v>93796.01</v>
      </c>
      <c r="H1916">
        <v>294834.49</v>
      </c>
      <c r="I1916">
        <v>648</v>
      </c>
      <c r="J1916">
        <v>35620.81</v>
      </c>
      <c r="K1916" t="s">
        <v>38</v>
      </c>
      <c r="L1916">
        <v>38</v>
      </c>
      <c r="M1916" s="1">
        <v>43300</v>
      </c>
      <c r="N1916" t="s">
        <v>20</v>
      </c>
      <c r="O1916" t="str" cm="1">
        <f t="array" ref="O1916">_xlfn.IFS(L1916&lt;=15, "Low Engagement", L1916&lt;=35, "Active", L1916&lt;=60, "Highly Active", L1916&gt;60, "Power User")</f>
        <v>Highly Active</v>
      </c>
      <c r="P1916" t="str" cm="1">
        <f t="array" ref="P1916">_xlfn.IFS(B1916&lt;=25,"Youth",B1916&lt;=35,"Young Adult",B1916&lt;=50,"Adult",B1916&lt;=70,"Senior")</f>
        <v>Young Adult</v>
      </c>
      <c r="Q1916" t="str" cm="1">
        <f t="array" ref="Q1916">_xlfn.IFS(G1916&lt;10000,"Low Value",G1916&lt;=50000,"Mid Value",G1916&lt;=150000,"High Value",G1916&gt;150000,"Premium")</f>
        <v>High Value</v>
      </c>
      <c r="R1916" t="str" cm="1">
        <f t="array" ref="R1916">_xlfn.IFS(I1916&lt;500,"High Risk",I1916&lt;650,"Medium Risk",I1916&lt;750,"Low Risk",I1916&gt;=750,"Very Low Risk")</f>
        <v>Medium Risk</v>
      </c>
    </row>
    <row r="1917" spans="1:18">
      <c r="A1917" t="s">
        <v>1949</v>
      </c>
      <c r="B1917">
        <v>67</v>
      </c>
      <c r="C1917" t="s">
        <v>15</v>
      </c>
      <c r="D1917" t="s">
        <v>29</v>
      </c>
      <c r="E1917" t="s">
        <v>47</v>
      </c>
      <c r="F1917" t="s">
        <v>31</v>
      </c>
      <c r="G1917">
        <v>163041.57999999999</v>
      </c>
      <c r="H1917">
        <v>20620</v>
      </c>
      <c r="I1917">
        <v>502</v>
      </c>
      <c r="J1917">
        <v>194966.36</v>
      </c>
      <c r="K1917" t="s">
        <v>38</v>
      </c>
      <c r="L1917">
        <v>38</v>
      </c>
      <c r="M1917" s="1">
        <v>43581</v>
      </c>
      <c r="N1917" t="s">
        <v>20</v>
      </c>
      <c r="O1917" t="str" cm="1">
        <f t="array" ref="O1917">_xlfn.IFS(L1917&lt;=15, "Low Engagement", L1917&lt;=35, "Active", L1917&lt;=60, "Highly Active", L1917&gt;60, "Power User")</f>
        <v>Highly Active</v>
      </c>
      <c r="P1917" t="str" cm="1">
        <f t="array" ref="P1917">_xlfn.IFS(B1917&lt;=25,"Youth",B1917&lt;=35,"Young Adult",B1917&lt;=50,"Adult",B1917&lt;=70,"Senior")</f>
        <v>Senior</v>
      </c>
      <c r="Q1917" t="str" cm="1">
        <f t="array" ref="Q1917">_xlfn.IFS(G1917&lt;10000,"Low Value",G1917&lt;=50000,"Mid Value",G1917&lt;=150000,"High Value",G1917&gt;150000,"Premium")</f>
        <v>Premium</v>
      </c>
      <c r="R1917" t="str" cm="1">
        <f t="array" ref="R1917">_xlfn.IFS(I1917&lt;500,"High Risk",I1917&lt;650,"Medium Risk",I1917&lt;750,"Low Risk",I1917&gt;=750,"Very Low Risk")</f>
        <v>Medium Risk</v>
      </c>
    </row>
    <row r="1918" spans="1:18">
      <c r="A1918" t="s">
        <v>1950</v>
      </c>
      <c r="B1918">
        <v>31</v>
      </c>
      <c r="C1918" t="s">
        <v>22</v>
      </c>
      <c r="D1918" t="s">
        <v>37</v>
      </c>
      <c r="E1918" t="s">
        <v>27</v>
      </c>
      <c r="F1918" t="s">
        <v>31</v>
      </c>
      <c r="G1918">
        <v>166471.60999999999</v>
      </c>
      <c r="H1918">
        <v>115119.95</v>
      </c>
      <c r="I1918">
        <v>433</v>
      </c>
      <c r="J1918">
        <v>30469.77</v>
      </c>
      <c r="K1918" t="s">
        <v>19</v>
      </c>
      <c r="L1918">
        <v>30</v>
      </c>
      <c r="M1918" s="1">
        <v>44918</v>
      </c>
      <c r="N1918" t="s">
        <v>20</v>
      </c>
      <c r="O1918" t="str" cm="1">
        <f t="array" ref="O1918">_xlfn.IFS(L1918&lt;=15, "Low Engagement", L1918&lt;=35, "Active", L1918&lt;=60, "Highly Active", L1918&gt;60, "Power User")</f>
        <v>Active</v>
      </c>
      <c r="P1918" t="str" cm="1">
        <f t="array" ref="P1918">_xlfn.IFS(B1918&lt;=25,"Youth",B1918&lt;=35,"Young Adult",B1918&lt;=50,"Adult",B1918&lt;=70,"Senior")</f>
        <v>Young Adult</v>
      </c>
      <c r="Q1918" t="str" cm="1">
        <f t="array" ref="Q1918">_xlfn.IFS(G1918&lt;10000,"Low Value",G1918&lt;=50000,"Mid Value",G1918&lt;=150000,"High Value",G1918&gt;150000,"Premium")</f>
        <v>Premium</v>
      </c>
      <c r="R1918" t="str" cm="1">
        <f t="array" ref="R1918">_xlfn.IFS(I1918&lt;500,"High Risk",I1918&lt;650,"Medium Risk",I1918&lt;750,"Low Risk",I1918&gt;=750,"Very Low Risk")</f>
        <v>High Risk</v>
      </c>
    </row>
    <row r="1919" spans="1:18">
      <c r="A1919" t="s">
        <v>1951</v>
      </c>
      <c r="B1919">
        <v>64</v>
      </c>
      <c r="C1919" t="s">
        <v>22</v>
      </c>
      <c r="D1919" t="s">
        <v>23</v>
      </c>
      <c r="E1919" t="s">
        <v>17</v>
      </c>
      <c r="F1919" t="s">
        <v>45</v>
      </c>
      <c r="G1919">
        <v>235203.7</v>
      </c>
      <c r="H1919">
        <v>127440.3</v>
      </c>
      <c r="I1919">
        <v>825</v>
      </c>
      <c r="J1919">
        <v>383999.83</v>
      </c>
      <c r="K1919" t="s">
        <v>25</v>
      </c>
      <c r="L1919">
        <v>22</v>
      </c>
      <c r="M1919" s="1">
        <v>44201</v>
      </c>
      <c r="N1919" t="s">
        <v>35</v>
      </c>
      <c r="O1919" t="str" cm="1">
        <f t="array" ref="O1919">_xlfn.IFS(L1919&lt;=15, "Low Engagement", L1919&lt;=35, "Active", L1919&lt;=60, "Highly Active", L1919&gt;60, "Power User")</f>
        <v>Active</v>
      </c>
      <c r="P1919" t="str" cm="1">
        <f t="array" ref="P1919">_xlfn.IFS(B1919&lt;=25,"Youth",B1919&lt;=35,"Young Adult",B1919&lt;=50,"Adult",B1919&lt;=70,"Senior")</f>
        <v>Senior</v>
      </c>
      <c r="Q1919" t="str" cm="1">
        <f t="array" ref="Q1919">_xlfn.IFS(G1919&lt;10000,"Low Value",G1919&lt;=50000,"Mid Value",G1919&lt;=150000,"High Value",G1919&gt;150000,"Premium")</f>
        <v>Premium</v>
      </c>
      <c r="R1919" t="str" cm="1">
        <f t="array" ref="R1919">_xlfn.IFS(I1919&lt;500,"High Risk",I1919&lt;650,"Medium Risk",I1919&lt;750,"Low Risk",I1919&gt;=750,"Very Low Risk")</f>
        <v>Very Low Risk</v>
      </c>
    </row>
    <row r="1920" spans="1:18">
      <c r="A1920" t="s">
        <v>1952</v>
      </c>
      <c r="B1920">
        <v>46</v>
      </c>
      <c r="C1920" t="s">
        <v>22</v>
      </c>
      <c r="D1920" t="s">
        <v>16</v>
      </c>
      <c r="E1920" t="s">
        <v>24</v>
      </c>
      <c r="F1920" t="s">
        <v>33</v>
      </c>
      <c r="G1920">
        <v>82633.16</v>
      </c>
      <c r="H1920">
        <v>10787.49</v>
      </c>
      <c r="I1920">
        <v>807</v>
      </c>
      <c r="J1920">
        <v>201617.69</v>
      </c>
      <c r="K1920" t="s">
        <v>38</v>
      </c>
      <c r="L1920">
        <v>19</v>
      </c>
      <c r="M1920" s="1">
        <v>43378</v>
      </c>
      <c r="N1920" t="s">
        <v>20</v>
      </c>
      <c r="O1920" t="str" cm="1">
        <f t="array" ref="O1920">_xlfn.IFS(L1920&lt;=15, "Low Engagement", L1920&lt;=35, "Active", L1920&lt;=60, "Highly Active", L1920&gt;60, "Power User")</f>
        <v>Active</v>
      </c>
      <c r="P1920" t="str" cm="1">
        <f t="array" ref="P1920">_xlfn.IFS(B1920&lt;=25,"Youth",B1920&lt;=35,"Young Adult",B1920&lt;=50,"Adult",B1920&lt;=70,"Senior")</f>
        <v>Adult</v>
      </c>
      <c r="Q1920" t="str" cm="1">
        <f t="array" ref="Q1920">_xlfn.IFS(G1920&lt;10000,"Low Value",G1920&lt;=50000,"Mid Value",G1920&lt;=150000,"High Value",G1920&gt;150000,"Premium")</f>
        <v>High Value</v>
      </c>
      <c r="R1920" t="str" cm="1">
        <f t="array" ref="R1920">_xlfn.IFS(I1920&lt;500,"High Risk",I1920&lt;650,"Medium Risk",I1920&lt;750,"Low Risk",I1920&gt;=750,"Very Low Risk")</f>
        <v>Very Low Risk</v>
      </c>
    </row>
    <row r="1921" spans="1:18">
      <c r="A1921" t="s">
        <v>1953</v>
      </c>
      <c r="B1921">
        <v>29</v>
      </c>
      <c r="C1921" t="s">
        <v>22</v>
      </c>
      <c r="D1921" t="s">
        <v>41</v>
      </c>
      <c r="E1921" t="s">
        <v>27</v>
      </c>
      <c r="F1921" t="s">
        <v>18</v>
      </c>
      <c r="G1921">
        <v>4331.38</v>
      </c>
      <c r="H1921">
        <v>94618.02</v>
      </c>
      <c r="I1921">
        <v>365</v>
      </c>
      <c r="J1921">
        <v>17677.240000000002</v>
      </c>
      <c r="K1921" t="s">
        <v>25</v>
      </c>
      <c r="L1921">
        <v>31</v>
      </c>
      <c r="M1921" s="1">
        <v>43896</v>
      </c>
      <c r="N1921" t="s">
        <v>35</v>
      </c>
      <c r="O1921" t="str" cm="1">
        <f t="array" ref="O1921">_xlfn.IFS(L1921&lt;=15, "Low Engagement", L1921&lt;=35, "Active", L1921&lt;=60, "Highly Active", L1921&gt;60, "Power User")</f>
        <v>Active</v>
      </c>
      <c r="P1921" t="str" cm="1">
        <f t="array" ref="P1921">_xlfn.IFS(B1921&lt;=25,"Youth",B1921&lt;=35,"Young Adult",B1921&lt;=50,"Adult",B1921&lt;=70,"Senior")</f>
        <v>Young Adult</v>
      </c>
      <c r="Q1921" t="str" cm="1">
        <f t="array" ref="Q1921">_xlfn.IFS(G1921&lt;10000,"Low Value",G1921&lt;=50000,"Mid Value",G1921&lt;=150000,"High Value",G1921&gt;150000,"Premium")</f>
        <v>Low Value</v>
      </c>
      <c r="R1921" t="str" cm="1">
        <f t="array" ref="R1921">_xlfn.IFS(I1921&lt;500,"High Risk",I1921&lt;650,"Medium Risk",I1921&lt;750,"Low Risk",I1921&gt;=750,"Very Low Risk")</f>
        <v>High Risk</v>
      </c>
    </row>
    <row r="1922" spans="1:18">
      <c r="A1922" t="s">
        <v>1954</v>
      </c>
      <c r="B1922">
        <v>53</v>
      </c>
      <c r="C1922" t="s">
        <v>22</v>
      </c>
      <c r="D1922" t="s">
        <v>23</v>
      </c>
      <c r="E1922" t="s">
        <v>17</v>
      </c>
      <c r="F1922" t="s">
        <v>18</v>
      </c>
      <c r="G1922">
        <v>67768.820000000007</v>
      </c>
      <c r="H1922">
        <v>120774.22</v>
      </c>
      <c r="I1922">
        <v>779</v>
      </c>
      <c r="J1922">
        <v>111324.79</v>
      </c>
      <c r="K1922" t="s">
        <v>38</v>
      </c>
      <c r="L1922">
        <v>20</v>
      </c>
      <c r="M1922" s="1">
        <v>44030</v>
      </c>
      <c r="N1922" t="s">
        <v>35</v>
      </c>
      <c r="O1922" t="str" cm="1">
        <f t="array" ref="O1922">_xlfn.IFS(L1922&lt;=15, "Low Engagement", L1922&lt;=35, "Active", L1922&lt;=60, "Highly Active", L1922&gt;60, "Power User")</f>
        <v>Active</v>
      </c>
      <c r="P1922" t="str" cm="1">
        <f t="array" ref="P1922">_xlfn.IFS(B1922&lt;=25,"Youth",B1922&lt;=35,"Young Adult",B1922&lt;=50,"Adult",B1922&lt;=70,"Senior")</f>
        <v>Senior</v>
      </c>
      <c r="Q1922" t="str" cm="1">
        <f t="array" ref="Q1922">_xlfn.IFS(G1922&lt;10000,"Low Value",G1922&lt;=50000,"Mid Value",G1922&lt;=150000,"High Value",G1922&gt;150000,"Premium")</f>
        <v>High Value</v>
      </c>
      <c r="R1922" t="str" cm="1">
        <f t="array" ref="R1922">_xlfn.IFS(I1922&lt;500,"High Risk",I1922&lt;650,"Medium Risk",I1922&lt;750,"Low Risk",I1922&gt;=750,"Very Low Risk")</f>
        <v>Very Low Risk</v>
      </c>
    </row>
    <row r="1923" spans="1:18">
      <c r="A1923" t="s">
        <v>1955</v>
      </c>
      <c r="B1923">
        <v>52</v>
      </c>
      <c r="C1923" t="s">
        <v>15</v>
      </c>
      <c r="D1923" t="s">
        <v>23</v>
      </c>
      <c r="E1923" t="s">
        <v>27</v>
      </c>
      <c r="F1923" t="s">
        <v>33</v>
      </c>
      <c r="G1923">
        <v>66644.820000000007</v>
      </c>
      <c r="H1923">
        <v>108870.91</v>
      </c>
      <c r="I1923">
        <v>758</v>
      </c>
      <c r="J1923">
        <v>471076.63</v>
      </c>
      <c r="K1923" t="s">
        <v>25</v>
      </c>
      <c r="L1923">
        <v>47</v>
      </c>
      <c r="M1923" s="1">
        <v>43860</v>
      </c>
      <c r="N1923" t="s">
        <v>20</v>
      </c>
      <c r="O1923" t="str" cm="1">
        <f t="array" ref="O1923">_xlfn.IFS(L1923&lt;=15, "Low Engagement", L1923&lt;=35, "Active", L1923&lt;=60, "Highly Active", L1923&gt;60, "Power User")</f>
        <v>Highly Active</v>
      </c>
      <c r="P1923" t="str" cm="1">
        <f t="array" ref="P1923">_xlfn.IFS(B1923&lt;=25,"Youth",B1923&lt;=35,"Young Adult",B1923&lt;=50,"Adult",B1923&lt;=70,"Senior")</f>
        <v>Senior</v>
      </c>
      <c r="Q1923" t="str" cm="1">
        <f t="array" ref="Q1923">_xlfn.IFS(G1923&lt;10000,"Low Value",G1923&lt;=50000,"Mid Value",G1923&lt;=150000,"High Value",G1923&gt;150000,"Premium")</f>
        <v>High Value</v>
      </c>
      <c r="R1923" t="str" cm="1">
        <f t="array" ref="R1923">_xlfn.IFS(I1923&lt;500,"High Risk",I1923&lt;650,"Medium Risk",I1923&lt;750,"Low Risk",I1923&gt;=750,"Very Low Risk")</f>
        <v>Very Low Risk</v>
      </c>
    </row>
    <row r="1924" spans="1:18">
      <c r="A1924" t="s">
        <v>1956</v>
      </c>
      <c r="B1924">
        <v>69</v>
      </c>
      <c r="C1924" t="s">
        <v>22</v>
      </c>
      <c r="D1924" t="s">
        <v>29</v>
      </c>
      <c r="E1924" t="s">
        <v>17</v>
      </c>
      <c r="F1924" t="s">
        <v>18</v>
      </c>
      <c r="G1924">
        <v>45102.29</v>
      </c>
      <c r="H1924">
        <v>97275.25</v>
      </c>
      <c r="I1924">
        <v>641</v>
      </c>
      <c r="J1924">
        <v>19579.23</v>
      </c>
      <c r="K1924" t="s">
        <v>38</v>
      </c>
      <c r="L1924">
        <v>19</v>
      </c>
      <c r="M1924" s="1">
        <v>44474</v>
      </c>
      <c r="N1924" t="s">
        <v>20</v>
      </c>
      <c r="O1924" t="str" cm="1">
        <f t="array" ref="O1924">_xlfn.IFS(L1924&lt;=15, "Low Engagement", L1924&lt;=35, "Active", L1924&lt;=60, "Highly Active", L1924&gt;60, "Power User")</f>
        <v>Active</v>
      </c>
      <c r="P1924" t="str" cm="1">
        <f t="array" ref="P1924">_xlfn.IFS(B1924&lt;=25,"Youth",B1924&lt;=35,"Young Adult",B1924&lt;=50,"Adult",B1924&lt;=70,"Senior")</f>
        <v>Senior</v>
      </c>
      <c r="Q1924" t="str" cm="1">
        <f t="array" ref="Q1924">_xlfn.IFS(G1924&lt;10000,"Low Value",G1924&lt;=50000,"Mid Value",G1924&lt;=150000,"High Value",G1924&gt;150000,"Premium")</f>
        <v>Mid Value</v>
      </c>
      <c r="R1924" t="str" cm="1">
        <f t="array" ref="R1924">_xlfn.IFS(I1924&lt;500,"High Risk",I1924&lt;650,"Medium Risk",I1924&lt;750,"Low Risk",I1924&gt;=750,"Very Low Risk")</f>
        <v>Medium Risk</v>
      </c>
    </row>
    <row r="1925" spans="1:18">
      <c r="A1925" t="s">
        <v>1957</v>
      </c>
      <c r="B1925">
        <v>29</v>
      </c>
      <c r="C1925" t="s">
        <v>22</v>
      </c>
      <c r="D1925" t="s">
        <v>23</v>
      </c>
      <c r="E1925" t="s">
        <v>17</v>
      </c>
      <c r="F1925" t="s">
        <v>33</v>
      </c>
      <c r="G1925">
        <v>132314.18</v>
      </c>
      <c r="H1925">
        <v>70413.97</v>
      </c>
      <c r="I1925">
        <v>458</v>
      </c>
      <c r="J1925">
        <v>11277.52</v>
      </c>
      <c r="K1925" t="s">
        <v>25</v>
      </c>
      <c r="L1925">
        <v>2</v>
      </c>
      <c r="M1925" s="1">
        <v>45045</v>
      </c>
      <c r="N1925" t="s">
        <v>20</v>
      </c>
      <c r="O1925" t="str" cm="1">
        <f t="array" ref="O1925">_xlfn.IFS(L1925&lt;=15, "Low Engagement", L1925&lt;=35, "Active", L1925&lt;=60, "Highly Active", L1925&gt;60, "Power User")</f>
        <v>Low Engagement</v>
      </c>
      <c r="P1925" t="str" cm="1">
        <f t="array" ref="P1925">_xlfn.IFS(B1925&lt;=25,"Youth",B1925&lt;=35,"Young Adult",B1925&lt;=50,"Adult",B1925&lt;=70,"Senior")</f>
        <v>Young Adult</v>
      </c>
      <c r="Q1925" t="str" cm="1">
        <f t="array" ref="Q1925">_xlfn.IFS(G1925&lt;10000,"Low Value",G1925&lt;=50000,"Mid Value",G1925&lt;=150000,"High Value",G1925&gt;150000,"Premium")</f>
        <v>High Value</v>
      </c>
      <c r="R1925" t="str" cm="1">
        <f t="array" ref="R1925">_xlfn.IFS(I1925&lt;500,"High Risk",I1925&lt;650,"Medium Risk",I1925&lt;750,"Low Risk",I1925&gt;=750,"Very Low Risk")</f>
        <v>High Risk</v>
      </c>
    </row>
    <row r="1926" spans="1:18">
      <c r="A1926" t="s">
        <v>1958</v>
      </c>
      <c r="B1926">
        <v>24</v>
      </c>
      <c r="C1926" t="s">
        <v>15</v>
      </c>
      <c r="D1926" t="s">
        <v>23</v>
      </c>
      <c r="E1926" t="s">
        <v>27</v>
      </c>
      <c r="F1926" t="s">
        <v>31</v>
      </c>
      <c r="G1926">
        <v>95057.71</v>
      </c>
      <c r="H1926">
        <v>124623</v>
      </c>
      <c r="I1926">
        <v>460</v>
      </c>
      <c r="J1926">
        <v>14183.1</v>
      </c>
      <c r="K1926" t="s">
        <v>19</v>
      </c>
      <c r="L1926">
        <v>40</v>
      </c>
      <c r="M1926" s="1">
        <v>44622</v>
      </c>
      <c r="N1926" t="s">
        <v>20</v>
      </c>
      <c r="O1926" t="str" cm="1">
        <f t="array" ref="O1926">_xlfn.IFS(L1926&lt;=15, "Low Engagement", L1926&lt;=35, "Active", L1926&lt;=60, "Highly Active", L1926&gt;60, "Power User")</f>
        <v>Highly Active</v>
      </c>
      <c r="P1926" t="str" cm="1">
        <f t="array" ref="P1926">_xlfn.IFS(B1926&lt;=25,"Youth",B1926&lt;=35,"Young Adult",B1926&lt;=50,"Adult",B1926&lt;=70,"Senior")</f>
        <v>Youth</v>
      </c>
      <c r="Q1926" t="str" cm="1">
        <f t="array" ref="Q1926">_xlfn.IFS(G1926&lt;10000,"Low Value",G1926&lt;=50000,"Mid Value",G1926&lt;=150000,"High Value",G1926&gt;150000,"Premium")</f>
        <v>High Value</v>
      </c>
      <c r="R1926" t="str" cm="1">
        <f t="array" ref="R1926">_xlfn.IFS(I1926&lt;500,"High Risk",I1926&lt;650,"Medium Risk",I1926&lt;750,"Low Risk",I1926&gt;=750,"Very Low Risk")</f>
        <v>High Risk</v>
      </c>
    </row>
    <row r="1927" spans="1:18">
      <c r="A1927" t="s">
        <v>1959</v>
      </c>
      <c r="B1927">
        <v>46</v>
      </c>
      <c r="C1927" t="s">
        <v>15</v>
      </c>
      <c r="D1927" t="s">
        <v>37</v>
      </c>
      <c r="E1927" t="s">
        <v>17</v>
      </c>
      <c r="F1927" t="s">
        <v>45</v>
      </c>
      <c r="G1927">
        <v>59536.51</v>
      </c>
      <c r="H1927">
        <v>255974.32</v>
      </c>
      <c r="I1927">
        <v>553</v>
      </c>
      <c r="J1927">
        <v>25992.38</v>
      </c>
      <c r="K1927" t="s">
        <v>38</v>
      </c>
      <c r="L1927">
        <v>39</v>
      </c>
      <c r="M1927" s="1">
        <v>44527</v>
      </c>
      <c r="N1927" t="s">
        <v>20</v>
      </c>
      <c r="O1927" t="str" cm="1">
        <f t="array" ref="O1927">_xlfn.IFS(L1927&lt;=15, "Low Engagement", L1927&lt;=35, "Active", L1927&lt;=60, "Highly Active", L1927&gt;60, "Power User")</f>
        <v>Highly Active</v>
      </c>
      <c r="P1927" t="str" cm="1">
        <f t="array" ref="P1927">_xlfn.IFS(B1927&lt;=25,"Youth",B1927&lt;=35,"Young Adult",B1927&lt;=50,"Adult",B1927&lt;=70,"Senior")</f>
        <v>Adult</v>
      </c>
      <c r="Q1927" t="str" cm="1">
        <f t="array" ref="Q1927">_xlfn.IFS(G1927&lt;10000,"Low Value",G1927&lt;=50000,"Mid Value",G1927&lt;=150000,"High Value",G1927&gt;150000,"Premium")</f>
        <v>High Value</v>
      </c>
      <c r="R1927" t="str" cm="1">
        <f t="array" ref="R1927">_xlfn.IFS(I1927&lt;500,"High Risk",I1927&lt;650,"Medium Risk",I1927&lt;750,"Low Risk",I1927&gt;=750,"Very Low Risk")</f>
        <v>Medium Risk</v>
      </c>
    </row>
    <row r="1928" spans="1:18">
      <c r="A1928" t="s">
        <v>1960</v>
      </c>
      <c r="B1928">
        <v>28</v>
      </c>
      <c r="C1928" t="s">
        <v>22</v>
      </c>
      <c r="D1928" t="s">
        <v>41</v>
      </c>
      <c r="E1928" t="s">
        <v>27</v>
      </c>
      <c r="F1928" t="s">
        <v>18</v>
      </c>
      <c r="G1928">
        <v>23521.599999999999</v>
      </c>
      <c r="H1928">
        <v>55980.79</v>
      </c>
      <c r="I1928">
        <v>826</v>
      </c>
      <c r="J1928">
        <v>86325.49</v>
      </c>
      <c r="K1928" t="s">
        <v>25</v>
      </c>
      <c r="L1928">
        <v>27</v>
      </c>
      <c r="M1928" s="1">
        <v>45038</v>
      </c>
      <c r="N1928" t="s">
        <v>20</v>
      </c>
      <c r="O1928" t="str" cm="1">
        <f t="array" ref="O1928">_xlfn.IFS(L1928&lt;=15, "Low Engagement", L1928&lt;=35, "Active", L1928&lt;=60, "Highly Active", L1928&gt;60, "Power User")</f>
        <v>Active</v>
      </c>
      <c r="P1928" t="str" cm="1">
        <f t="array" ref="P1928">_xlfn.IFS(B1928&lt;=25,"Youth",B1928&lt;=35,"Young Adult",B1928&lt;=50,"Adult",B1928&lt;=70,"Senior")</f>
        <v>Young Adult</v>
      </c>
      <c r="Q1928" t="str" cm="1">
        <f t="array" ref="Q1928">_xlfn.IFS(G1928&lt;10000,"Low Value",G1928&lt;=50000,"Mid Value",G1928&lt;=150000,"High Value",G1928&gt;150000,"Premium")</f>
        <v>Mid Value</v>
      </c>
      <c r="R1928" t="str" cm="1">
        <f t="array" ref="R1928">_xlfn.IFS(I1928&lt;500,"High Risk",I1928&lt;650,"Medium Risk",I1928&lt;750,"Low Risk",I1928&gt;=750,"Very Low Risk")</f>
        <v>Very Low Risk</v>
      </c>
    </row>
    <row r="1929" spans="1:18">
      <c r="A1929" t="s">
        <v>1961</v>
      </c>
      <c r="B1929">
        <v>50</v>
      </c>
      <c r="C1929" t="s">
        <v>15</v>
      </c>
      <c r="D1929" t="s">
        <v>29</v>
      </c>
      <c r="E1929" t="s">
        <v>27</v>
      </c>
      <c r="F1929" t="s">
        <v>18</v>
      </c>
      <c r="G1929">
        <v>48086.44</v>
      </c>
      <c r="H1929">
        <v>35564.839999999997</v>
      </c>
      <c r="I1929">
        <v>848</v>
      </c>
      <c r="J1929">
        <v>463286.08</v>
      </c>
      <c r="K1929" t="s">
        <v>25</v>
      </c>
      <c r="L1929">
        <v>8</v>
      </c>
      <c r="M1929" s="1">
        <v>44207</v>
      </c>
      <c r="N1929" t="s">
        <v>20</v>
      </c>
      <c r="O1929" t="str" cm="1">
        <f t="array" ref="O1929">_xlfn.IFS(L1929&lt;=15, "Low Engagement", L1929&lt;=35, "Active", L1929&lt;=60, "Highly Active", L1929&gt;60, "Power User")</f>
        <v>Low Engagement</v>
      </c>
      <c r="P1929" t="str" cm="1">
        <f t="array" ref="P1929">_xlfn.IFS(B1929&lt;=25,"Youth",B1929&lt;=35,"Young Adult",B1929&lt;=50,"Adult",B1929&lt;=70,"Senior")</f>
        <v>Adult</v>
      </c>
      <c r="Q1929" t="str" cm="1">
        <f t="array" ref="Q1929">_xlfn.IFS(G1929&lt;10000,"Low Value",G1929&lt;=50000,"Mid Value",G1929&lt;=150000,"High Value",G1929&gt;150000,"Premium")</f>
        <v>Mid Value</v>
      </c>
      <c r="R1929" t="str" cm="1">
        <f t="array" ref="R1929">_xlfn.IFS(I1929&lt;500,"High Risk",I1929&lt;650,"Medium Risk",I1929&lt;750,"Low Risk",I1929&gt;=750,"Very Low Risk")</f>
        <v>Very Low Risk</v>
      </c>
    </row>
    <row r="1930" spans="1:18">
      <c r="A1930" t="s">
        <v>1962</v>
      </c>
      <c r="B1930">
        <v>23</v>
      </c>
      <c r="C1930" t="s">
        <v>15</v>
      </c>
      <c r="D1930" t="s">
        <v>23</v>
      </c>
      <c r="E1930" t="s">
        <v>27</v>
      </c>
      <c r="F1930" t="s">
        <v>45</v>
      </c>
      <c r="G1930">
        <v>240978.33</v>
      </c>
      <c r="H1930">
        <v>71958</v>
      </c>
      <c r="I1930">
        <v>454</v>
      </c>
      <c r="J1930">
        <v>24168.79</v>
      </c>
      <c r="K1930" t="s">
        <v>25</v>
      </c>
      <c r="L1930">
        <v>45</v>
      </c>
      <c r="M1930" s="1">
        <v>43959</v>
      </c>
      <c r="N1930" t="s">
        <v>20</v>
      </c>
      <c r="O1930" t="str" cm="1">
        <f t="array" ref="O1930">_xlfn.IFS(L1930&lt;=15, "Low Engagement", L1930&lt;=35, "Active", L1930&lt;=60, "Highly Active", L1930&gt;60, "Power User")</f>
        <v>Highly Active</v>
      </c>
      <c r="P1930" t="str" cm="1">
        <f t="array" ref="P1930">_xlfn.IFS(B1930&lt;=25,"Youth",B1930&lt;=35,"Young Adult",B1930&lt;=50,"Adult",B1930&lt;=70,"Senior")</f>
        <v>Youth</v>
      </c>
      <c r="Q1930" t="str" cm="1">
        <f t="array" ref="Q1930">_xlfn.IFS(G1930&lt;10000,"Low Value",G1930&lt;=50000,"Mid Value",G1930&lt;=150000,"High Value",G1930&gt;150000,"Premium")</f>
        <v>Premium</v>
      </c>
      <c r="R1930" t="str" cm="1">
        <f t="array" ref="R1930">_xlfn.IFS(I1930&lt;500,"High Risk",I1930&lt;650,"Medium Risk",I1930&lt;750,"Low Risk",I1930&gt;=750,"Very Low Risk")</f>
        <v>High Risk</v>
      </c>
    </row>
    <row r="1931" spans="1:18">
      <c r="A1931" t="s">
        <v>1963</v>
      </c>
      <c r="B1931">
        <v>64</v>
      </c>
      <c r="C1931" t="s">
        <v>22</v>
      </c>
      <c r="D1931" t="s">
        <v>23</v>
      </c>
      <c r="E1931" t="s">
        <v>24</v>
      </c>
      <c r="F1931" t="s">
        <v>33</v>
      </c>
      <c r="G1931">
        <v>130451.82</v>
      </c>
      <c r="H1931">
        <v>19594.41</v>
      </c>
      <c r="I1931">
        <v>785</v>
      </c>
      <c r="J1931">
        <v>149670.38</v>
      </c>
      <c r="K1931" t="s">
        <v>38</v>
      </c>
      <c r="L1931">
        <v>54</v>
      </c>
      <c r="M1931" s="1">
        <v>44303</v>
      </c>
      <c r="N1931" t="s">
        <v>20</v>
      </c>
      <c r="O1931" t="str" cm="1">
        <f t="array" ref="O1931">_xlfn.IFS(L1931&lt;=15, "Low Engagement", L1931&lt;=35, "Active", L1931&lt;=60, "Highly Active", L1931&gt;60, "Power User")</f>
        <v>Highly Active</v>
      </c>
      <c r="P1931" t="str" cm="1">
        <f t="array" ref="P1931">_xlfn.IFS(B1931&lt;=25,"Youth",B1931&lt;=35,"Young Adult",B1931&lt;=50,"Adult",B1931&lt;=70,"Senior")</f>
        <v>Senior</v>
      </c>
      <c r="Q1931" t="str" cm="1">
        <f t="array" ref="Q1931">_xlfn.IFS(G1931&lt;10000,"Low Value",G1931&lt;=50000,"Mid Value",G1931&lt;=150000,"High Value",G1931&gt;150000,"Premium")</f>
        <v>High Value</v>
      </c>
      <c r="R1931" t="str" cm="1">
        <f t="array" ref="R1931">_xlfn.IFS(I1931&lt;500,"High Risk",I1931&lt;650,"Medium Risk",I1931&lt;750,"Low Risk",I1931&gt;=750,"Very Low Risk")</f>
        <v>Very Low Risk</v>
      </c>
    </row>
    <row r="1932" spans="1:18">
      <c r="A1932" t="s">
        <v>1964</v>
      </c>
      <c r="B1932">
        <v>32</v>
      </c>
      <c r="C1932" t="s">
        <v>15</v>
      </c>
      <c r="D1932" t="s">
        <v>37</v>
      </c>
      <c r="E1932" t="s">
        <v>27</v>
      </c>
      <c r="F1932" t="s">
        <v>33</v>
      </c>
      <c r="G1932">
        <v>85899.25</v>
      </c>
      <c r="H1932">
        <v>170888.87</v>
      </c>
      <c r="I1932">
        <v>731</v>
      </c>
      <c r="J1932">
        <v>395700.2</v>
      </c>
      <c r="K1932" t="s">
        <v>38</v>
      </c>
      <c r="L1932">
        <v>27</v>
      </c>
      <c r="M1932" s="1">
        <v>44621</v>
      </c>
      <c r="N1932" t="s">
        <v>20</v>
      </c>
      <c r="O1932" t="str" cm="1">
        <f t="array" ref="O1932">_xlfn.IFS(L1932&lt;=15, "Low Engagement", L1932&lt;=35, "Active", L1932&lt;=60, "Highly Active", L1932&gt;60, "Power User")</f>
        <v>Active</v>
      </c>
      <c r="P1932" t="str" cm="1">
        <f t="array" ref="P1932">_xlfn.IFS(B1932&lt;=25,"Youth",B1932&lt;=35,"Young Adult",B1932&lt;=50,"Adult",B1932&lt;=70,"Senior")</f>
        <v>Young Adult</v>
      </c>
      <c r="Q1932" t="str" cm="1">
        <f t="array" ref="Q1932">_xlfn.IFS(G1932&lt;10000,"Low Value",G1932&lt;=50000,"Mid Value",G1932&lt;=150000,"High Value",G1932&gt;150000,"Premium")</f>
        <v>High Value</v>
      </c>
      <c r="R1932" t="str" cm="1">
        <f t="array" ref="R1932">_xlfn.IFS(I1932&lt;500,"High Risk",I1932&lt;650,"Medium Risk",I1932&lt;750,"Low Risk",I1932&gt;=750,"Very Low Risk")</f>
        <v>Low Risk</v>
      </c>
    </row>
    <row r="1933" spans="1:18">
      <c r="A1933" t="s">
        <v>1965</v>
      </c>
      <c r="B1933">
        <v>49</v>
      </c>
      <c r="C1933" t="s">
        <v>15</v>
      </c>
      <c r="D1933" t="s">
        <v>29</v>
      </c>
      <c r="E1933" t="s">
        <v>24</v>
      </c>
      <c r="F1933" t="s">
        <v>18</v>
      </c>
      <c r="G1933">
        <v>69273.94</v>
      </c>
      <c r="H1933">
        <v>11917.32</v>
      </c>
      <c r="I1933">
        <v>326</v>
      </c>
      <c r="J1933">
        <v>18985.64</v>
      </c>
      <c r="K1933" t="s">
        <v>19</v>
      </c>
      <c r="L1933">
        <v>15</v>
      </c>
      <c r="M1933" s="1">
        <v>44589</v>
      </c>
      <c r="N1933" t="s">
        <v>20</v>
      </c>
      <c r="O1933" t="str" cm="1">
        <f t="array" ref="O1933">_xlfn.IFS(L1933&lt;=15, "Low Engagement", L1933&lt;=35, "Active", L1933&lt;=60, "Highly Active", L1933&gt;60, "Power User")</f>
        <v>Low Engagement</v>
      </c>
      <c r="P1933" t="str" cm="1">
        <f t="array" ref="P1933">_xlfn.IFS(B1933&lt;=25,"Youth",B1933&lt;=35,"Young Adult",B1933&lt;=50,"Adult",B1933&lt;=70,"Senior")</f>
        <v>Adult</v>
      </c>
      <c r="Q1933" t="str" cm="1">
        <f t="array" ref="Q1933">_xlfn.IFS(G1933&lt;10000,"Low Value",G1933&lt;=50000,"Mid Value",G1933&lt;=150000,"High Value",G1933&gt;150000,"Premium")</f>
        <v>High Value</v>
      </c>
      <c r="R1933" t="str" cm="1">
        <f t="array" ref="R1933">_xlfn.IFS(I1933&lt;500,"High Risk",I1933&lt;650,"Medium Risk",I1933&lt;750,"Low Risk",I1933&gt;=750,"Very Low Risk")</f>
        <v>High Risk</v>
      </c>
    </row>
    <row r="1934" spans="1:18">
      <c r="A1934" t="s">
        <v>1966</v>
      </c>
      <c r="B1934">
        <v>68</v>
      </c>
      <c r="C1934" t="s">
        <v>22</v>
      </c>
      <c r="D1934" t="s">
        <v>23</v>
      </c>
      <c r="E1934" t="s">
        <v>17</v>
      </c>
      <c r="F1934" t="s">
        <v>18</v>
      </c>
      <c r="G1934">
        <v>47463.01</v>
      </c>
      <c r="H1934">
        <v>280189.7</v>
      </c>
      <c r="I1934">
        <v>311</v>
      </c>
      <c r="J1934">
        <v>15697.82</v>
      </c>
      <c r="K1934" t="s">
        <v>19</v>
      </c>
      <c r="L1934">
        <v>12</v>
      </c>
      <c r="M1934" s="1">
        <v>43417</v>
      </c>
      <c r="N1934" t="s">
        <v>35</v>
      </c>
      <c r="O1934" t="str" cm="1">
        <f t="array" ref="O1934">_xlfn.IFS(L1934&lt;=15, "Low Engagement", L1934&lt;=35, "Active", L1934&lt;=60, "Highly Active", L1934&gt;60, "Power User")</f>
        <v>Low Engagement</v>
      </c>
      <c r="P1934" t="str" cm="1">
        <f t="array" ref="P1934">_xlfn.IFS(B1934&lt;=25,"Youth",B1934&lt;=35,"Young Adult",B1934&lt;=50,"Adult",B1934&lt;=70,"Senior")</f>
        <v>Senior</v>
      </c>
      <c r="Q1934" t="str" cm="1">
        <f t="array" ref="Q1934">_xlfn.IFS(G1934&lt;10000,"Low Value",G1934&lt;=50000,"Mid Value",G1934&lt;=150000,"High Value",G1934&gt;150000,"Premium")</f>
        <v>Mid Value</v>
      </c>
      <c r="R1934" t="str" cm="1">
        <f t="array" ref="R1934">_xlfn.IFS(I1934&lt;500,"High Risk",I1934&lt;650,"Medium Risk",I1934&lt;750,"Low Risk",I1934&gt;=750,"Very Low Risk")</f>
        <v>High Risk</v>
      </c>
    </row>
    <row r="1935" spans="1:18">
      <c r="A1935" t="s">
        <v>1967</v>
      </c>
      <c r="B1935">
        <v>28</v>
      </c>
      <c r="C1935" t="s">
        <v>22</v>
      </c>
      <c r="D1935" t="s">
        <v>29</v>
      </c>
      <c r="E1935" t="s">
        <v>27</v>
      </c>
      <c r="F1935" t="s">
        <v>18</v>
      </c>
      <c r="G1935">
        <v>44525.919999999998</v>
      </c>
      <c r="H1935">
        <v>105697.45</v>
      </c>
      <c r="I1935">
        <v>366</v>
      </c>
      <c r="J1935">
        <v>22420.89</v>
      </c>
      <c r="K1935" t="s">
        <v>25</v>
      </c>
      <c r="L1935">
        <v>47</v>
      </c>
      <c r="M1935" s="1">
        <v>44914</v>
      </c>
      <c r="N1935" t="s">
        <v>20</v>
      </c>
      <c r="O1935" t="str" cm="1">
        <f t="array" ref="O1935">_xlfn.IFS(L1935&lt;=15, "Low Engagement", L1935&lt;=35, "Active", L1935&lt;=60, "Highly Active", L1935&gt;60, "Power User")</f>
        <v>Highly Active</v>
      </c>
      <c r="P1935" t="str" cm="1">
        <f t="array" ref="P1935">_xlfn.IFS(B1935&lt;=25,"Youth",B1935&lt;=35,"Young Adult",B1935&lt;=50,"Adult",B1935&lt;=70,"Senior")</f>
        <v>Young Adult</v>
      </c>
      <c r="Q1935" t="str" cm="1">
        <f t="array" ref="Q1935">_xlfn.IFS(G1935&lt;10000,"Low Value",G1935&lt;=50000,"Mid Value",G1935&lt;=150000,"High Value",G1935&gt;150000,"Premium")</f>
        <v>Mid Value</v>
      </c>
      <c r="R1935" t="str" cm="1">
        <f t="array" ref="R1935">_xlfn.IFS(I1935&lt;500,"High Risk",I1935&lt;650,"Medium Risk",I1935&lt;750,"Low Risk",I1935&gt;=750,"Very Low Risk")</f>
        <v>High Risk</v>
      </c>
    </row>
    <row r="1936" spans="1:18">
      <c r="A1936" t="s">
        <v>1968</v>
      </c>
      <c r="B1936">
        <v>40</v>
      </c>
      <c r="C1936" t="s">
        <v>15</v>
      </c>
      <c r="D1936" t="s">
        <v>23</v>
      </c>
      <c r="E1936" t="s">
        <v>17</v>
      </c>
      <c r="F1936" t="s">
        <v>33</v>
      </c>
      <c r="G1936">
        <v>72480.13</v>
      </c>
      <c r="H1936">
        <v>295318.57</v>
      </c>
      <c r="I1936">
        <v>841</v>
      </c>
      <c r="J1936">
        <v>231215.58</v>
      </c>
      <c r="K1936" t="s">
        <v>25</v>
      </c>
      <c r="L1936">
        <v>14</v>
      </c>
      <c r="M1936" s="1">
        <v>43950</v>
      </c>
      <c r="N1936" t="s">
        <v>20</v>
      </c>
      <c r="O1936" t="str" cm="1">
        <f t="array" ref="O1936">_xlfn.IFS(L1936&lt;=15, "Low Engagement", L1936&lt;=35, "Active", L1936&lt;=60, "Highly Active", L1936&gt;60, "Power User")</f>
        <v>Low Engagement</v>
      </c>
      <c r="P1936" t="str" cm="1">
        <f t="array" ref="P1936">_xlfn.IFS(B1936&lt;=25,"Youth",B1936&lt;=35,"Young Adult",B1936&lt;=50,"Adult",B1936&lt;=70,"Senior")</f>
        <v>Adult</v>
      </c>
      <c r="Q1936" t="str" cm="1">
        <f t="array" ref="Q1936">_xlfn.IFS(G1936&lt;10000,"Low Value",G1936&lt;=50000,"Mid Value",G1936&lt;=150000,"High Value",G1936&gt;150000,"Premium")</f>
        <v>High Value</v>
      </c>
      <c r="R1936" t="str" cm="1">
        <f t="array" ref="R1936">_xlfn.IFS(I1936&lt;500,"High Risk",I1936&lt;650,"Medium Risk",I1936&lt;750,"Low Risk",I1936&gt;=750,"Very Low Risk")</f>
        <v>Very Low Risk</v>
      </c>
    </row>
    <row r="1937" spans="1:18">
      <c r="A1937" t="s">
        <v>1969</v>
      </c>
      <c r="B1937">
        <v>43</v>
      </c>
      <c r="C1937" t="s">
        <v>15</v>
      </c>
      <c r="D1937" t="s">
        <v>29</v>
      </c>
      <c r="E1937" t="s">
        <v>17</v>
      </c>
      <c r="F1937" t="s">
        <v>18</v>
      </c>
      <c r="G1937">
        <v>41681.24</v>
      </c>
      <c r="H1937">
        <v>102964.57</v>
      </c>
      <c r="I1937">
        <v>395</v>
      </c>
      <c r="J1937">
        <v>18190.03</v>
      </c>
      <c r="K1937" t="s">
        <v>19</v>
      </c>
      <c r="L1937">
        <v>7</v>
      </c>
      <c r="M1937" s="1">
        <v>44442</v>
      </c>
      <c r="N1937" t="s">
        <v>20</v>
      </c>
      <c r="O1937" t="str" cm="1">
        <f t="array" ref="O1937">_xlfn.IFS(L1937&lt;=15, "Low Engagement", L1937&lt;=35, "Active", L1937&lt;=60, "Highly Active", L1937&gt;60, "Power User")</f>
        <v>Low Engagement</v>
      </c>
      <c r="P1937" t="str" cm="1">
        <f t="array" ref="P1937">_xlfn.IFS(B1937&lt;=25,"Youth",B1937&lt;=35,"Young Adult",B1937&lt;=50,"Adult",B1937&lt;=70,"Senior")</f>
        <v>Adult</v>
      </c>
      <c r="Q1937" t="str" cm="1">
        <f t="array" ref="Q1937">_xlfn.IFS(G1937&lt;10000,"Low Value",G1937&lt;=50000,"Mid Value",G1937&lt;=150000,"High Value",G1937&gt;150000,"Premium")</f>
        <v>Mid Value</v>
      </c>
      <c r="R1937" t="str" cm="1">
        <f t="array" ref="R1937">_xlfn.IFS(I1937&lt;500,"High Risk",I1937&lt;650,"Medium Risk",I1937&lt;750,"Low Risk",I1937&gt;=750,"Very Low Risk")</f>
        <v>High Risk</v>
      </c>
    </row>
    <row r="1938" spans="1:18">
      <c r="A1938" t="s">
        <v>1970</v>
      </c>
      <c r="B1938">
        <v>51</v>
      </c>
      <c r="C1938" t="s">
        <v>22</v>
      </c>
      <c r="D1938" t="s">
        <v>37</v>
      </c>
      <c r="E1938" t="s">
        <v>17</v>
      </c>
      <c r="F1938" t="s">
        <v>18</v>
      </c>
      <c r="G1938">
        <v>54319.76</v>
      </c>
      <c r="H1938">
        <v>87285.61</v>
      </c>
      <c r="I1938">
        <v>514</v>
      </c>
      <c r="J1938">
        <v>22528.77</v>
      </c>
      <c r="K1938" t="s">
        <v>25</v>
      </c>
      <c r="L1938">
        <v>17</v>
      </c>
      <c r="M1938" s="1">
        <v>43303</v>
      </c>
      <c r="N1938" t="s">
        <v>20</v>
      </c>
      <c r="O1938" t="str" cm="1">
        <f t="array" ref="O1938">_xlfn.IFS(L1938&lt;=15, "Low Engagement", L1938&lt;=35, "Active", L1938&lt;=60, "Highly Active", L1938&gt;60, "Power User")</f>
        <v>Active</v>
      </c>
      <c r="P1938" t="str" cm="1">
        <f t="array" ref="P1938">_xlfn.IFS(B1938&lt;=25,"Youth",B1938&lt;=35,"Young Adult",B1938&lt;=50,"Adult",B1938&lt;=70,"Senior")</f>
        <v>Senior</v>
      </c>
      <c r="Q1938" t="str" cm="1">
        <f t="array" ref="Q1938">_xlfn.IFS(G1938&lt;10000,"Low Value",G1938&lt;=50000,"Mid Value",G1938&lt;=150000,"High Value",G1938&gt;150000,"Premium")</f>
        <v>High Value</v>
      </c>
      <c r="R1938" t="str" cm="1">
        <f t="array" ref="R1938">_xlfn.IFS(I1938&lt;500,"High Risk",I1938&lt;650,"Medium Risk",I1938&lt;750,"Low Risk",I1938&gt;=750,"Very Low Risk")</f>
        <v>Medium Risk</v>
      </c>
    </row>
    <row r="1939" spans="1:18">
      <c r="A1939" t="s">
        <v>1971</v>
      </c>
      <c r="B1939">
        <v>63</v>
      </c>
      <c r="C1939" t="s">
        <v>15</v>
      </c>
      <c r="D1939" t="s">
        <v>29</v>
      </c>
      <c r="E1939" t="s">
        <v>27</v>
      </c>
      <c r="F1939" t="s">
        <v>18</v>
      </c>
      <c r="G1939">
        <v>25793.9</v>
      </c>
      <c r="H1939">
        <v>138468.19</v>
      </c>
      <c r="I1939">
        <v>493</v>
      </c>
      <c r="J1939">
        <v>43215.91</v>
      </c>
      <c r="K1939" t="s">
        <v>19</v>
      </c>
      <c r="L1939">
        <v>26</v>
      </c>
      <c r="M1939" s="1">
        <v>44808</v>
      </c>
      <c r="N1939" t="s">
        <v>35</v>
      </c>
      <c r="O1939" t="str" cm="1">
        <f t="array" ref="O1939">_xlfn.IFS(L1939&lt;=15, "Low Engagement", L1939&lt;=35, "Active", L1939&lt;=60, "Highly Active", L1939&gt;60, "Power User")</f>
        <v>Active</v>
      </c>
      <c r="P1939" t="str" cm="1">
        <f t="array" ref="P1939">_xlfn.IFS(B1939&lt;=25,"Youth",B1939&lt;=35,"Young Adult",B1939&lt;=50,"Adult",B1939&lt;=70,"Senior")</f>
        <v>Senior</v>
      </c>
      <c r="Q1939" t="str" cm="1">
        <f t="array" ref="Q1939">_xlfn.IFS(G1939&lt;10000,"Low Value",G1939&lt;=50000,"Mid Value",G1939&lt;=150000,"High Value",G1939&gt;150000,"Premium")</f>
        <v>Mid Value</v>
      </c>
      <c r="R1939" t="str" cm="1">
        <f t="array" ref="R1939">_xlfn.IFS(I1939&lt;500,"High Risk",I1939&lt;650,"Medium Risk",I1939&lt;750,"Low Risk",I1939&gt;=750,"Very Low Risk")</f>
        <v>High Risk</v>
      </c>
    </row>
    <row r="1940" spans="1:18">
      <c r="A1940" t="s">
        <v>1972</v>
      </c>
      <c r="B1940">
        <v>51</v>
      </c>
      <c r="C1940" t="s">
        <v>15</v>
      </c>
      <c r="D1940" t="s">
        <v>16</v>
      </c>
      <c r="E1940" t="s">
        <v>27</v>
      </c>
      <c r="F1940" t="s">
        <v>18</v>
      </c>
      <c r="G1940">
        <v>89214.46</v>
      </c>
      <c r="H1940">
        <v>94286.17</v>
      </c>
      <c r="I1940">
        <v>589</v>
      </c>
      <c r="J1940">
        <v>55646.66</v>
      </c>
      <c r="K1940" t="s">
        <v>19</v>
      </c>
      <c r="L1940">
        <v>37</v>
      </c>
      <c r="M1940" s="1">
        <v>44103</v>
      </c>
      <c r="N1940" t="s">
        <v>20</v>
      </c>
      <c r="O1940" t="str" cm="1">
        <f t="array" ref="O1940">_xlfn.IFS(L1940&lt;=15, "Low Engagement", L1940&lt;=35, "Active", L1940&lt;=60, "Highly Active", L1940&gt;60, "Power User")</f>
        <v>Highly Active</v>
      </c>
      <c r="P1940" t="str" cm="1">
        <f t="array" ref="P1940">_xlfn.IFS(B1940&lt;=25,"Youth",B1940&lt;=35,"Young Adult",B1940&lt;=50,"Adult",B1940&lt;=70,"Senior")</f>
        <v>Senior</v>
      </c>
      <c r="Q1940" t="str" cm="1">
        <f t="array" ref="Q1940">_xlfn.IFS(G1940&lt;10000,"Low Value",G1940&lt;=50000,"Mid Value",G1940&lt;=150000,"High Value",G1940&gt;150000,"Premium")</f>
        <v>High Value</v>
      </c>
      <c r="R1940" t="str" cm="1">
        <f t="array" ref="R1940">_xlfn.IFS(I1940&lt;500,"High Risk",I1940&lt;650,"Medium Risk",I1940&lt;750,"Low Risk",I1940&gt;=750,"Very Low Risk")</f>
        <v>Medium Risk</v>
      </c>
    </row>
    <row r="1941" spans="1:18">
      <c r="A1941" t="s">
        <v>1973</v>
      </c>
      <c r="B1941">
        <v>46</v>
      </c>
      <c r="C1941" t="s">
        <v>15</v>
      </c>
      <c r="D1941" t="s">
        <v>23</v>
      </c>
      <c r="E1941" t="s">
        <v>27</v>
      </c>
      <c r="F1941" t="s">
        <v>33</v>
      </c>
      <c r="G1941">
        <v>56631.98</v>
      </c>
      <c r="H1941">
        <v>136482.14000000001</v>
      </c>
      <c r="I1941">
        <v>843</v>
      </c>
      <c r="J1941">
        <v>385282.68</v>
      </c>
      <c r="K1941" t="s">
        <v>38</v>
      </c>
      <c r="L1941">
        <v>20</v>
      </c>
      <c r="M1941" s="1">
        <v>44361</v>
      </c>
      <c r="N1941" t="s">
        <v>20</v>
      </c>
      <c r="O1941" t="str" cm="1">
        <f t="array" ref="O1941">_xlfn.IFS(L1941&lt;=15, "Low Engagement", L1941&lt;=35, "Active", L1941&lt;=60, "Highly Active", L1941&gt;60, "Power User")</f>
        <v>Active</v>
      </c>
      <c r="P1941" t="str" cm="1">
        <f t="array" ref="P1941">_xlfn.IFS(B1941&lt;=25,"Youth",B1941&lt;=35,"Young Adult",B1941&lt;=50,"Adult",B1941&lt;=70,"Senior")</f>
        <v>Adult</v>
      </c>
      <c r="Q1941" t="str" cm="1">
        <f t="array" ref="Q1941">_xlfn.IFS(G1941&lt;10000,"Low Value",G1941&lt;=50000,"Mid Value",G1941&lt;=150000,"High Value",G1941&gt;150000,"Premium")</f>
        <v>High Value</v>
      </c>
      <c r="R1941" t="str" cm="1">
        <f t="array" ref="R1941">_xlfn.IFS(I1941&lt;500,"High Risk",I1941&lt;650,"Medium Risk",I1941&lt;750,"Low Risk",I1941&gt;=750,"Very Low Risk")</f>
        <v>Very Low Risk</v>
      </c>
    </row>
    <row r="1942" spans="1:18">
      <c r="A1942" t="s">
        <v>1974</v>
      </c>
      <c r="B1942">
        <v>21</v>
      </c>
      <c r="C1942" t="s">
        <v>22</v>
      </c>
      <c r="D1942" t="s">
        <v>16</v>
      </c>
      <c r="E1942" t="s">
        <v>27</v>
      </c>
      <c r="F1942" t="s">
        <v>31</v>
      </c>
      <c r="G1942">
        <v>33767.15</v>
      </c>
      <c r="H1942">
        <v>81849.240000000005</v>
      </c>
      <c r="I1942">
        <v>338</v>
      </c>
      <c r="J1942">
        <v>18748.900000000001</v>
      </c>
      <c r="K1942" t="s">
        <v>25</v>
      </c>
      <c r="L1942">
        <v>10</v>
      </c>
      <c r="M1942" s="1">
        <v>43936</v>
      </c>
      <c r="N1942" t="s">
        <v>20</v>
      </c>
      <c r="O1942" t="str" cm="1">
        <f t="array" ref="O1942">_xlfn.IFS(L1942&lt;=15, "Low Engagement", L1942&lt;=35, "Active", L1942&lt;=60, "Highly Active", L1942&gt;60, "Power User")</f>
        <v>Low Engagement</v>
      </c>
      <c r="P1942" t="str" cm="1">
        <f t="array" ref="P1942">_xlfn.IFS(B1942&lt;=25,"Youth",B1942&lt;=35,"Young Adult",B1942&lt;=50,"Adult",B1942&lt;=70,"Senior")</f>
        <v>Youth</v>
      </c>
      <c r="Q1942" t="str" cm="1">
        <f t="array" ref="Q1942">_xlfn.IFS(G1942&lt;10000,"Low Value",G1942&lt;=50000,"Mid Value",G1942&lt;=150000,"High Value",G1942&gt;150000,"Premium")</f>
        <v>Mid Value</v>
      </c>
      <c r="R1942" t="str" cm="1">
        <f t="array" ref="R1942">_xlfn.IFS(I1942&lt;500,"High Risk",I1942&lt;650,"Medium Risk",I1942&lt;750,"Low Risk",I1942&gt;=750,"Very Low Risk")</f>
        <v>High Risk</v>
      </c>
    </row>
    <row r="1943" spans="1:18">
      <c r="A1943" t="s">
        <v>1975</v>
      </c>
      <c r="B1943">
        <v>34</v>
      </c>
      <c r="C1943" t="s">
        <v>15</v>
      </c>
      <c r="D1943" t="s">
        <v>16</v>
      </c>
      <c r="E1943" t="s">
        <v>27</v>
      </c>
      <c r="F1943" t="s">
        <v>18</v>
      </c>
      <c r="G1943">
        <v>10558.5</v>
      </c>
      <c r="H1943">
        <v>135046.1</v>
      </c>
      <c r="I1943">
        <v>505</v>
      </c>
      <c r="J1943">
        <v>145991.37</v>
      </c>
      <c r="K1943" t="s">
        <v>25</v>
      </c>
      <c r="L1943">
        <v>19</v>
      </c>
      <c r="M1943" s="1">
        <v>45024</v>
      </c>
      <c r="N1943" t="s">
        <v>20</v>
      </c>
      <c r="O1943" t="str" cm="1">
        <f t="array" ref="O1943">_xlfn.IFS(L1943&lt;=15, "Low Engagement", L1943&lt;=35, "Active", L1943&lt;=60, "Highly Active", L1943&gt;60, "Power User")</f>
        <v>Active</v>
      </c>
      <c r="P1943" t="str" cm="1">
        <f t="array" ref="P1943">_xlfn.IFS(B1943&lt;=25,"Youth",B1943&lt;=35,"Young Adult",B1943&lt;=50,"Adult",B1943&lt;=70,"Senior")</f>
        <v>Young Adult</v>
      </c>
      <c r="Q1943" t="str" cm="1">
        <f t="array" ref="Q1943">_xlfn.IFS(G1943&lt;10000,"Low Value",G1943&lt;=50000,"Mid Value",G1943&lt;=150000,"High Value",G1943&gt;150000,"Premium")</f>
        <v>Mid Value</v>
      </c>
      <c r="R1943" t="str" cm="1">
        <f t="array" ref="R1943">_xlfn.IFS(I1943&lt;500,"High Risk",I1943&lt;650,"Medium Risk",I1943&lt;750,"Low Risk",I1943&gt;=750,"Very Low Risk")</f>
        <v>Medium Risk</v>
      </c>
    </row>
    <row r="1944" spans="1:18">
      <c r="A1944" t="s">
        <v>1976</v>
      </c>
      <c r="B1944">
        <v>52</v>
      </c>
      <c r="C1944" t="s">
        <v>15</v>
      </c>
      <c r="D1944" t="s">
        <v>23</v>
      </c>
      <c r="E1944" t="s">
        <v>27</v>
      </c>
      <c r="F1944" t="s">
        <v>18</v>
      </c>
      <c r="G1944">
        <v>2328.87</v>
      </c>
      <c r="H1944">
        <v>76876.86</v>
      </c>
      <c r="I1944">
        <v>783</v>
      </c>
      <c r="J1944">
        <v>284269.92</v>
      </c>
      <c r="K1944" t="s">
        <v>38</v>
      </c>
      <c r="L1944">
        <v>18</v>
      </c>
      <c r="M1944" s="1">
        <v>45049</v>
      </c>
      <c r="N1944" t="s">
        <v>20</v>
      </c>
      <c r="O1944" t="str" cm="1">
        <f t="array" ref="O1944">_xlfn.IFS(L1944&lt;=15, "Low Engagement", L1944&lt;=35, "Active", L1944&lt;=60, "Highly Active", L1944&gt;60, "Power User")</f>
        <v>Active</v>
      </c>
      <c r="P1944" t="str" cm="1">
        <f t="array" ref="P1944">_xlfn.IFS(B1944&lt;=25,"Youth",B1944&lt;=35,"Young Adult",B1944&lt;=50,"Adult",B1944&lt;=70,"Senior")</f>
        <v>Senior</v>
      </c>
      <c r="Q1944" t="str" cm="1">
        <f t="array" ref="Q1944">_xlfn.IFS(G1944&lt;10000,"Low Value",G1944&lt;=50000,"Mid Value",G1944&lt;=150000,"High Value",G1944&gt;150000,"Premium")</f>
        <v>Low Value</v>
      </c>
      <c r="R1944" t="str" cm="1">
        <f t="array" ref="R1944">_xlfn.IFS(I1944&lt;500,"High Risk",I1944&lt;650,"Medium Risk",I1944&lt;750,"Low Risk",I1944&gt;=750,"Very Low Risk")</f>
        <v>Very Low Risk</v>
      </c>
    </row>
    <row r="1945" spans="1:18">
      <c r="A1945" t="s">
        <v>1977</v>
      </c>
      <c r="B1945">
        <v>30</v>
      </c>
      <c r="C1945" t="s">
        <v>22</v>
      </c>
      <c r="D1945" t="s">
        <v>29</v>
      </c>
      <c r="E1945" t="s">
        <v>27</v>
      </c>
      <c r="F1945" t="s">
        <v>18</v>
      </c>
      <c r="G1945">
        <v>42862.75</v>
      </c>
      <c r="H1945">
        <v>38665.25</v>
      </c>
      <c r="I1945">
        <v>636</v>
      </c>
      <c r="J1945">
        <v>107316.95</v>
      </c>
      <c r="K1945" t="s">
        <v>19</v>
      </c>
      <c r="L1945">
        <v>30</v>
      </c>
      <c r="M1945" s="1">
        <v>43673</v>
      </c>
      <c r="N1945" t="s">
        <v>20</v>
      </c>
      <c r="O1945" t="str" cm="1">
        <f t="array" ref="O1945">_xlfn.IFS(L1945&lt;=15, "Low Engagement", L1945&lt;=35, "Active", L1945&lt;=60, "Highly Active", L1945&gt;60, "Power User")</f>
        <v>Active</v>
      </c>
      <c r="P1945" t="str" cm="1">
        <f t="array" ref="P1945">_xlfn.IFS(B1945&lt;=25,"Youth",B1945&lt;=35,"Young Adult",B1945&lt;=50,"Adult",B1945&lt;=70,"Senior")</f>
        <v>Young Adult</v>
      </c>
      <c r="Q1945" t="str" cm="1">
        <f t="array" ref="Q1945">_xlfn.IFS(G1945&lt;10000,"Low Value",G1945&lt;=50000,"Mid Value",G1945&lt;=150000,"High Value",G1945&gt;150000,"Premium")</f>
        <v>Mid Value</v>
      </c>
      <c r="R1945" t="str" cm="1">
        <f t="array" ref="R1945">_xlfn.IFS(I1945&lt;500,"High Risk",I1945&lt;650,"Medium Risk",I1945&lt;750,"Low Risk",I1945&gt;=750,"Very Low Risk")</f>
        <v>Medium Risk</v>
      </c>
    </row>
    <row r="1946" spans="1:18">
      <c r="A1946" t="s">
        <v>1978</v>
      </c>
      <c r="B1946">
        <v>58</v>
      </c>
      <c r="C1946" t="s">
        <v>15</v>
      </c>
      <c r="D1946" t="s">
        <v>23</v>
      </c>
      <c r="E1946" t="s">
        <v>27</v>
      </c>
      <c r="F1946" t="s">
        <v>18</v>
      </c>
      <c r="G1946">
        <v>19573.490000000002</v>
      </c>
      <c r="H1946">
        <v>185063.1</v>
      </c>
      <c r="I1946">
        <v>795</v>
      </c>
      <c r="J1946">
        <v>476059.68</v>
      </c>
      <c r="K1946" t="s">
        <v>38</v>
      </c>
      <c r="L1946">
        <v>30</v>
      </c>
      <c r="M1946" s="1">
        <v>43168</v>
      </c>
      <c r="N1946" t="s">
        <v>20</v>
      </c>
      <c r="O1946" t="str" cm="1">
        <f t="array" ref="O1946">_xlfn.IFS(L1946&lt;=15, "Low Engagement", L1946&lt;=35, "Active", L1946&lt;=60, "Highly Active", L1946&gt;60, "Power User")</f>
        <v>Active</v>
      </c>
      <c r="P1946" t="str" cm="1">
        <f t="array" ref="P1946">_xlfn.IFS(B1946&lt;=25,"Youth",B1946&lt;=35,"Young Adult",B1946&lt;=50,"Adult",B1946&lt;=70,"Senior")</f>
        <v>Senior</v>
      </c>
      <c r="Q1946" t="str" cm="1">
        <f t="array" ref="Q1946">_xlfn.IFS(G1946&lt;10000,"Low Value",G1946&lt;=50000,"Mid Value",G1946&lt;=150000,"High Value",G1946&gt;150000,"Premium")</f>
        <v>Mid Value</v>
      </c>
      <c r="R1946" t="str" cm="1">
        <f t="array" ref="R1946">_xlfn.IFS(I1946&lt;500,"High Risk",I1946&lt;650,"Medium Risk",I1946&lt;750,"Low Risk",I1946&gt;=750,"Very Low Risk")</f>
        <v>Very Low Risk</v>
      </c>
    </row>
    <row r="1947" spans="1:18">
      <c r="A1947" t="s">
        <v>1979</v>
      </c>
      <c r="B1947">
        <v>56</v>
      </c>
      <c r="C1947" t="s">
        <v>15</v>
      </c>
      <c r="D1947" t="s">
        <v>37</v>
      </c>
      <c r="E1947" t="s">
        <v>27</v>
      </c>
      <c r="F1947" t="s">
        <v>18</v>
      </c>
      <c r="G1947">
        <v>3143.14</v>
      </c>
      <c r="H1947">
        <v>180144.88</v>
      </c>
      <c r="I1947">
        <v>548</v>
      </c>
      <c r="J1947">
        <v>129921.39</v>
      </c>
      <c r="K1947" t="s">
        <v>25</v>
      </c>
      <c r="L1947">
        <v>25</v>
      </c>
      <c r="M1947" s="1">
        <v>44514</v>
      </c>
      <c r="N1947" t="s">
        <v>35</v>
      </c>
      <c r="O1947" t="str" cm="1">
        <f t="array" ref="O1947">_xlfn.IFS(L1947&lt;=15, "Low Engagement", L1947&lt;=35, "Active", L1947&lt;=60, "Highly Active", L1947&gt;60, "Power User")</f>
        <v>Active</v>
      </c>
      <c r="P1947" t="str" cm="1">
        <f t="array" ref="P1947">_xlfn.IFS(B1947&lt;=25,"Youth",B1947&lt;=35,"Young Adult",B1947&lt;=50,"Adult",B1947&lt;=70,"Senior")</f>
        <v>Senior</v>
      </c>
      <c r="Q1947" t="str" cm="1">
        <f t="array" ref="Q1947">_xlfn.IFS(G1947&lt;10000,"Low Value",G1947&lt;=50000,"Mid Value",G1947&lt;=150000,"High Value",G1947&gt;150000,"Premium")</f>
        <v>Low Value</v>
      </c>
      <c r="R1947" t="str" cm="1">
        <f t="array" ref="R1947">_xlfn.IFS(I1947&lt;500,"High Risk",I1947&lt;650,"Medium Risk",I1947&lt;750,"Low Risk",I1947&gt;=750,"Very Low Risk")</f>
        <v>Medium Risk</v>
      </c>
    </row>
    <row r="1948" spans="1:18">
      <c r="A1948" t="s">
        <v>1980</v>
      </c>
      <c r="B1948">
        <v>32</v>
      </c>
      <c r="C1948" t="s">
        <v>22</v>
      </c>
      <c r="D1948" t="s">
        <v>29</v>
      </c>
      <c r="E1948" t="s">
        <v>27</v>
      </c>
      <c r="F1948" t="s">
        <v>45</v>
      </c>
      <c r="G1948">
        <v>284008.8</v>
      </c>
      <c r="H1948">
        <v>195035.69</v>
      </c>
      <c r="I1948">
        <v>373</v>
      </c>
      <c r="J1948">
        <v>45064.06</v>
      </c>
      <c r="K1948" t="s">
        <v>19</v>
      </c>
      <c r="L1948">
        <v>24</v>
      </c>
      <c r="M1948" s="1">
        <v>43859</v>
      </c>
      <c r="N1948" t="s">
        <v>20</v>
      </c>
      <c r="O1948" t="str" cm="1">
        <f t="array" ref="O1948">_xlfn.IFS(L1948&lt;=15, "Low Engagement", L1948&lt;=35, "Active", L1948&lt;=60, "Highly Active", L1948&gt;60, "Power User")</f>
        <v>Active</v>
      </c>
      <c r="P1948" t="str" cm="1">
        <f t="array" ref="P1948">_xlfn.IFS(B1948&lt;=25,"Youth",B1948&lt;=35,"Young Adult",B1948&lt;=50,"Adult",B1948&lt;=70,"Senior")</f>
        <v>Young Adult</v>
      </c>
      <c r="Q1948" t="str" cm="1">
        <f t="array" ref="Q1948">_xlfn.IFS(G1948&lt;10000,"Low Value",G1948&lt;=50000,"Mid Value",G1948&lt;=150000,"High Value",G1948&gt;150000,"Premium")</f>
        <v>Premium</v>
      </c>
      <c r="R1948" t="str" cm="1">
        <f t="array" ref="R1948">_xlfn.IFS(I1948&lt;500,"High Risk",I1948&lt;650,"Medium Risk",I1948&lt;750,"Low Risk",I1948&gt;=750,"Very Low Risk")</f>
        <v>High Risk</v>
      </c>
    </row>
    <row r="1949" spans="1:18">
      <c r="A1949" t="s">
        <v>1981</v>
      </c>
      <c r="B1949">
        <v>46</v>
      </c>
      <c r="C1949" t="s">
        <v>22</v>
      </c>
      <c r="D1949" t="s">
        <v>41</v>
      </c>
      <c r="E1949" t="s">
        <v>47</v>
      </c>
      <c r="F1949" t="s">
        <v>18</v>
      </c>
      <c r="G1949">
        <v>68317.88</v>
      </c>
      <c r="H1949">
        <v>22913.18</v>
      </c>
      <c r="I1949">
        <v>672</v>
      </c>
      <c r="J1949">
        <v>193399.76</v>
      </c>
      <c r="K1949" t="s">
        <v>19</v>
      </c>
      <c r="L1949">
        <v>10</v>
      </c>
      <c r="M1949" s="1">
        <v>43545</v>
      </c>
      <c r="N1949" t="s">
        <v>35</v>
      </c>
      <c r="O1949" t="str" cm="1">
        <f t="array" ref="O1949">_xlfn.IFS(L1949&lt;=15, "Low Engagement", L1949&lt;=35, "Active", L1949&lt;=60, "Highly Active", L1949&gt;60, "Power User")</f>
        <v>Low Engagement</v>
      </c>
      <c r="P1949" t="str" cm="1">
        <f t="array" ref="P1949">_xlfn.IFS(B1949&lt;=25,"Youth",B1949&lt;=35,"Young Adult",B1949&lt;=50,"Adult",B1949&lt;=70,"Senior")</f>
        <v>Adult</v>
      </c>
      <c r="Q1949" t="str" cm="1">
        <f t="array" ref="Q1949">_xlfn.IFS(G1949&lt;10000,"Low Value",G1949&lt;=50000,"Mid Value",G1949&lt;=150000,"High Value",G1949&gt;150000,"Premium")</f>
        <v>High Value</v>
      </c>
      <c r="R1949" t="str" cm="1">
        <f t="array" ref="R1949">_xlfn.IFS(I1949&lt;500,"High Risk",I1949&lt;650,"Medium Risk",I1949&lt;750,"Low Risk",I1949&gt;=750,"Very Low Risk")</f>
        <v>Low Risk</v>
      </c>
    </row>
    <row r="1950" spans="1:18">
      <c r="A1950" t="s">
        <v>1982</v>
      </c>
      <c r="B1950">
        <v>46</v>
      </c>
      <c r="C1950" t="s">
        <v>22</v>
      </c>
      <c r="D1950" t="s">
        <v>23</v>
      </c>
      <c r="E1950" t="s">
        <v>27</v>
      </c>
      <c r="F1950" t="s">
        <v>18</v>
      </c>
      <c r="G1950">
        <v>9489.35</v>
      </c>
      <c r="H1950">
        <v>146062.6</v>
      </c>
      <c r="I1950">
        <v>437</v>
      </c>
      <c r="J1950">
        <v>15155.83</v>
      </c>
      <c r="K1950" t="s">
        <v>19</v>
      </c>
      <c r="L1950">
        <v>2</v>
      </c>
      <c r="M1950" s="1">
        <v>44009</v>
      </c>
      <c r="N1950" t="s">
        <v>20</v>
      </c>
      <c r="O1950" t="str" cm="1">
        <f t="array" ref="O1950">_xlfn.IFS(L1950&lt;=15, "Low Engagement", L1950&lt;=35, "Active", L1950&lt;=60, "Highly Active", L1950&gt;60, "Power User")</f>
        <v>Low Engagement</v>
      </c>
      <c r="P1950" t="str" cm="1">
        <f t="array" ref="P1950">_xlfn.IFS(B1950&lt;=25,"Youth",B1950&lt;=35,"Young Adult",B1950&lt;=50,"Adult",B1950&lt;=70,"Senior")</f>
        <v>Adult</v>
      </c>
      <c r="Q1950" t="str" cm="1">
        <f t="array" ref="Q1950">_xlfn.IFS(G1950&lt;10000,"Low Value",G1950&lt;=50000,"Mid Value",G1950&lt;=150000,"High Value",G1950&gt;150000,"Premium")</f>
        <v>Low Value</v>
      </c>
      <c r="R1950" t="str" cm="1">
        <f t="array" ref="R1950">_xlfn.IFS(I1950&lt;500,"High Risk",I1950&lt;650,"Medium Risk",I1950&lt;750,"Low Risk",I1950&gt;=750,"Very Low Risk")</f>
        <v>High Risk</v>
      </c>
    </row>
    <row r="1951" spans="1:18">
      <c r="A1951" t="s">
        <v>1983</v>
      </c>
      <c r="B1951">
        <v>28</v>
      </c>
      <c r="C1951" t="s">
        <v>22</v>
      </c>
      <c r="D1951" t="s">
        <v>37</v>
      </c>
      <c r="E1951" t="s">
        <v>17</v>
      </c>
      <c r="F1951" t="s">
        <v>31</v>
      </c>
      <c r="G1951">
        <v>94879.55</v>
      </c>
      <c r="H1951">
        <v>176520.86</v>
      </c>
      <c r="I1951">
        <v>756</v>
      </c>
      <c r="J1951">
        <v>288735.39</v>
      </c>
      <c r="K1951" t="s">
        <v>38</v>
      </c>
      <c r="L1951">
        <v>38</v>
      </c>
      <c r="M1951" s="1">
        <v>44011</v>
      </c>
      <c r="N1951" t="s">
        <v>20</v>
      </c>
      <c r="O1951" t="str" cm="1">
        <f t="array" ref="O1951">_xlfn.IFS(L1951&lt;=15, "Low Engagement", L1951&lt;=35, "Active", L1951&lt;=60, "Highly Active", L1951&gt;60, "Power User")</f>
        <v>Highly Active</v>
      </c>
      <c r="P1951" t="str" cm="1">
        <f t="array" ref="P1951">_xlfn.IFS(B1951&lt;=25,"Youth",B1951&lt;=35,"Young Adult",B1951&lt;=50,"Adult",B1951&lt;=70,"Senior")</f>
        <v>Young Adult</v>
      </c>
      <c r="Q1951" t="str" cm="1">
        <f t="array" ref="Q1951">_xlfn.IFS(G1951&lt;10000,"Low Value",G1951&lt;=50000,"Mid Value",G1951&lt;=150000,"High Value",G1951&gt;150000,"Premium")</f>
        <v>High Value</v>
      </c>
      <c r="R1951" t="str" cm="1">
        <f t="array" ref="R1951">_xlfn.IFS(I1951&lt;500,"High Risk",I1951&lt;650,"Medium Risk",I1951&lt;750,"Low Risk",I1951&gt;=750,"Very Low Risk")</f>
        <v>Very Low Risk</v>
      </c>
    </row>
    <row r="1952" spans="1:18">
      <c r="A1952" t="s">
        <v>1984</v>
      </c>
      <c r="B1952">
        <v>69</v>
      </c>
      <c r="C1952" t="s">
        <v>15</v>
      </c>
      <c r="D1952" t="s">
        <v>16</v>
      </c>
      <c r="E1952" t="s">
        <v>27</v>
      </c>
      <c r="F1952" t="s">
        <v>45</v>
      </c>
      <c r="G1952">
        <v>384632.91</v>
      </c>
      <c r="H1952">
        <v>51410.21</v>
      </c>
      <c r="I1952">
        <v>743</v>
      </c>
      <c r="J1952">
        <v>137691.09</v>
      </c>
      <c r="K1952" t="s">
        <v>38</v>
      </c>
      <c r="L1952">
        <v>32</v>
      </c>
      <c r="M1952" s="1">
        <v>45047</v>
      </c>
      <c r="N1952" t="s">
        <v>20</v>
      </c>
      <c r="O1952" t="str" cm="1">
        <f t="array" ref="O1952">_xlfn.IFS(L1952&lt;=15, "Low Engagement", L1952&lt;=35, "Active", L1952&lt;=60, "Highly Active", L1952&gt;60, "Power User")</f>
        <v>Active</v>
      </c>
      <c r="P1952" t="str" cm="1">
        <f t="array" ref="P1952">_xlfn.IFS(B1952&lt;=25,"Youth",B1952&lt;=35,"Young Adult",B1952&lt;=50,"Adult",B1952&lt;=70,"Senior")</f>
        <v>Senior</v>
      </c>
      <c r="Q1952" t="str" cm="1">
        <f t="array" ref="Q1952">_xlfn.IFS(G1952&lt;10000,"Low Value",G1952&lt;=50000,"Mid Value",G1952&lt;=150000,"High Value",G1952&gt;150000,"Premium")</f>
        <v>Premium</v>
      </c>
      <c r="R1952" t="str" cm="1">
        <f t="array" ref="R1952">_xlfn.IFS(I1952&lt;500,"High Risk",I1952&lt;650,"Medium Risk",I1952&lt;750,"Low Risk",I1952&gt;=750,"Very Low Risk")</f>
        <v>Low Risk</v>
      </c>
    </row>
    <row r="1953" spans="1:18">
      <c r="A1953" t="s">
        <v>1985</v>
      </c>
      <c r="B1953">
        <v>49</v>
      </c>
      <c r="C1953" t="s">
        <v>15</v>
      </c>
      <c r="D1953" t="s">
        <v>37</v>
      </c>
      <c r="E1953" t="s">
        <v>47</v>
      </c>
      <c r="F1953" t="s">
        <v>31</v>
      </c>
      <c r="G1953">
        <v>197232.33</v>
      </c>
      <c r="H1953">
        <v>9730.8799999999992</v>
      </c>
      <c r="I1953">
        <v>652</v>
      </c>
      <c r="J1953">
        <v>161153.60000000001</v>
      </c>
      <c r="K1953" t="s">
        <v>38</v>
      </c>
      <c r="L1953">
        <v>35</v>
      </c>
      <c r="M1953" s="1">
        <v>43584</v>
      </c>
      <c r="N1953" t="s">
        <v>20</v>
      </c>
      <c r="O1953" t="str" cm="1">
        <f t="array" ref="O1953">_xlfn.IFS(L1953&lt;=15, "Low Engagement", L1953&lt;=35, "Active", L1953&lt;=60, "Highly Active", L1953&gt;60, "Power User")</f>
        <v>Active</v>
      </c>
      <c r="P1953" t="str" cm="1">
        <f t="array" ref="P1953">_xlfn.IFS(B1953&lt;=25,"Youth",B1953&lt;=35,"Young Adult",B1953&lt;=50,"Adult",B1953&lt;=70,"Senior")</f>
        <v>Adult</v>
      </c>
      <c r="Q1953" t="str" cm="1">
        <f t="array" ref="Q1953">_xlfn.IFS(G1953&lt;10000,"Low Value",G1953&lt;=50000,"Mid Value",G1953&lt;=150000,"High Value",G1953&gt;150000,"Premium")</f>
        <v>Premium</v>
      </c>
      <c r="R1953" t="str" cm="1">
        <f t="array" ref="R1953">_xlfn.IFS(I1953&lt;500,"High Risk",I1953&lt;650,"Medium Risk",I1953&lt;750,"Low Risk",I1953&gt;=750,"Very Low Risk")</f>
        <v>Low Risk</v>
      </c>
    </row>
    <row r="1954" spans="1:18">
      <c r="A1954" t="s">
        <v>1986</v>
      </c>
      <c r="B1954">
        <v>19</v>
      </c>
      <c r="C1954" t="s">
        <v>22</v>
      </c>
      <c r="D1954" t="s">
        <v>23</v>
      </c>
      <c r="E1954" t="s">
        <v>27</v>
      </c>
      <c r="F1954" t="s">
        <v>45</v>
      </c>
      <c r="G1954">
        <v>350235.66</v>
      </c>
      <c r="H1954">
        <v>79209.850000000006</v>
      </c>
      <c r="I1954">
        <v>710</v>
      </c>
      <c r="J1954">
        <v>435635.98</v>
      </c>
      <c r="K1954" t="s">
        <v>25</v>
      </c>
      <c r="L1954">
        <v>51</v>
      </c>
      <c r="M1954" s="1">
        <v>44852</v>
      </c>
      <c r="N1954" t="s">
        <v>20</v>
      </c>
      <c r="O1954" t="str" cm="1">
        <f t="array" ref="O1954">_xlfn.IFS(L1954&lt;=15, "Low Engagement", L1954&lt;=35, "Active", L1954&lt;=60, "Highly Active", L1954&gt;60, "Power User")</f>
        <v>Highly Active</v>
      </c>
      <c r="P1954" t="str" cm="1">
        <f t="array" ref="P1954">_xlfn.IFS(B1954&lt;=25,"Youth",B1954&lt;=35,"Young Adult",B1954&lt;=50,"Adult",B1954&lt;=70,"Senior")</f>
        <v>Youth</v>
      </c>
      <c r="Q1954" t="str" cm="1">
        <f t="array" ref="Q1954">_xlfn.IFS(G1954&lt;10000,"Low Value",G1954&lt;=50000,"Mid Value",G1954&lt;=150000,"High Value",G1954&gt;150000,"Premium")</f>
        <v>Premium</v>
      </c>
      <c r="R1954" t="str" cm="1">
        <f t="array" ref="R1954">_xlfn.IFS(I1954&lt;500,"High Risk",I1954&lt;650,"Medium Risk",I1954&lt;750,"Low Risk",I1954&gt;=750,"Very Low Risk")</f>
        <v>Low Risk</v>
      </c>
    </row>
    <row r="1955" spans="1:18">
      <c r="A1955" t="s">
        <v>1987</v>
      </c>
      <c r="B1955">
        <v>64</v>
      </c>
      <c r="C1955" t="s">
        <v>22</v>
      </c>
      <c r="D1955" t="s">
        <v>29</v>
      </c>
      <c r="E1955" t="s">
        <v>47</v>
      </c>
      <c r="F1955" t="s">
        <v>31</v>
      </c>
      <c r="G1955">
        <v>52743.71</v>
      </c>
      <c r="H1955">
        <v>27253.91</v>
      </c>
      <c r="I1955">
        <v>837</v>
      </c>
      <c r="J1955">
        <v>353135.01</v>
      </c>
      <c r="K1955" t="s">
        <v>38</v>
      </c>
      <c r="L1955">
        <v>37</v>
      </c>
      <c r="M1955" s="1">
        <v>43843</v>
      </c>
      <c r="N1955" t="s">
        <v>20</v>
      </c>
      <c r="O1955" t="str" cm="1">
        <f t="array" ref="O1955">_xlfn.IFS(L1955&lt;=15, "Low Engagement", L1955&lt;=35, "Active", L1955&lt;=60, "Highly Active", L1955&gt;60, "Power User")</f>
        <v>Highly Active</v>
      </c>
      <c r="P1955" t="str" cm="1">
        <f t="array" ref="P1955">_xlfn.IFS(B1955&lt;=25,"Youth",B1955&lt;=35,"Young Adult",B1955&lt;=50,"Adult",B1955&lt;=70,"Senior")</f>
        <v>Senior</v>
      </c>
      <c r="Q1955" t="str" cm="1">
        <f t="array" ref="Q1955">_xlfn.IFS(G1955&lt;10000,"Low Value",G1955&lt;=50000,"Mid Value",G1955&lt;=150000,"High Value",G1955&gt;150000,"Premium")</f>
        <v>High Value</v>
      </c>
      <c r="R1955" t="str" cm="1">
        <f t="array" ref="R1955">_xlfn.IFS(I1955&lt;500,"High Risk",I1955&lt;650,"Medium Risk",I1955&lt;750,"Low Risk",I1955&gt;=750,"Very Low Risk")</f>
        <v>Very Low Risk</v>
      </c>
    </row>
    <row r="1956" spans="1:18">
      <c r="A1956" t="s">
        <v>1988</v>
      </c>
      <c r="B1956">
        <v>31</v>
      </c>
      <c r="C1956" t="s">
        <v>15</v>
      </c>
      <c r="D1956" t="s">
        <v>37</v>
      </c>
      <c r="E1956" t="s">
        <v>17</v>
      </c>
      <c r="F1956" t="s">
        <v>45</v>
      </c>
      <c r="G1956">
        <v>372449.14</v>
      </c>
      <c r="H1956">
        <v>68431.47</v>
      </c>
      <c r="I1956">
        <v>752</v>
      </c>
      <c r="J1956">
        <v>255782.43</v>
      </c>
      <c r="K1956" t="s">
        <v>38</v>
      </c>
      <c r="L1956">
        <v>7</v>
      </c>
      <c r="M1956" s="1">
        <v>43304</v>
      </c>
      <c r="N1956" t="s">
        <v>20</v>
      </c>
      <c r="O1956" t="str" cm="1">
        <f t="array" ref="O1956">_xlfn.IFS(L1956&lt;=15, "Low Engagement", L1956&lt;=35, "Active", L1956&lt;=60, "Highly Active", L1956&gt;60, "Power User")</f>
        <v>Low Engagement</v>
      </c>
      <c r="P1956" t="str" cm="1">
        <f t="array" ref="P1956">_xlfn.IFS(B1956&lt;=25,"Youth",B1956&lt;=35,"Young Adult",B1956&lt;=50,"Adult",B1956&lt;=70,"Senior")</f>
        <v>Young Adult</v>
      </c>
      <c r="Q1956" t="str" cm="1">
        <f t="array" ref="Q1956">_xlfn.IFS(G1956&lt;10000,"Low Value",G1956&lt;=50000,"Mid Value",G1956&lt;=150000,"High Value",G1956&gt;150000,"Premium")</f>
        <v>Premium</v>
      </c>
      <c r="R1956" t="str" cm="1">
        <f t="array" ref="R1956">_xlfn.IFS(I1956&lt;500,"High Risk",I1956&lt;650,"Medium Risk",I1956&lt;750,"Low Risk",I1956&gt;=750,"Very Low Risk")</f>
        <v>Very Low Risk</v>
      </c>
    </row>
    <row r="1957" spans="1:18">
      <c r="A1957" t="s">
        <v>1989</v>
      </c>
      <c r="B1957">
        <v>37</v>
      </c>
      <c r="C1957" t="s">
        <v>22</v>
      </c>
      <c r="D1957" t="s">
        <v>23</v>
      </c>
      <c r="E1957" t="s">
        <v>27</v>
      </c>
      <c r="F1957" t="s">
        <v>18</v>
      </c>
      <c r="G1957">
        <v>60195.01</v>
      </c>
      <c r="H1957">
        <v>186888.44</v>
      </c>
      <c r="I1957">
        <v>718</v>
      </c>
      <c r="J1957">
        <v>156059.9</v>
      </c>
      <c r="K1957" t="s">
        <v>25</v>
      </c>
      <c r="L1957">
        <v>7</v>
      </c>
      <c r="M1957" s="1">
        <v>44505</v>
      </c>
      <c r="N1957" t="s">
        <v>20</v>
      </c>
      <c r="O1957" t="str" cm="1">
        <f t="array" ref="O1957">_xlfn.IFS(L1957&lt;=15, "Low Engagement", L1957&lt;=35, "Active", L1957&lt;=60, "Highly Active", L1957&gt;60, "Power User")</f>
        <v>Low Engagement</v>
      </c>
      <c r="P1957" t="str" cm="1">
        <f t="array" ref="P1957">_xlfn.IFS(B1957&lt;=25,"Youth",B1957&lt;=35,"Young Adult",B1957&lt;=50,"Adult",B1957&lt;=70,"Senior")</f>
        <v>Adult</v>
      </c>
      <c r="Q1957" t="str" cm="1">
        <f t="array" ref="Q1957">_xlfn.IFS(G1957&lt;10000,"Low Value",G1957&lt;=50000,"Mid Value",G1957&lt;=150000,"High Value",G1957&gt;150000,"Premium")</f>
        <v>High Value</v>
      </c>
      <c r="R1957" t="str" cm="1">
        <f t="array" ref="R1957">_xlfn.IFS(I1957&lt;500,"High Risk",I1957&lt;650,"Medium Risk",I1957&lt;750,"Low Risk",I1957&gt;=750,"Very Low Risk")</f>
        <v>Low Risk</v>
      </c>
    </row>
    <row r="1958" spans="1:18">
      <c r="A1958" t="s">
        <v>1990</v>
      </c>
      <c r="B1958">
        <v>39</v>
      </c>
      <c r="C1958" t="s">
        <v>15</v>
      </c>
      <c r="D1958" t="s">
        <v>23</v>
      </c>
      <c r="E1958" t="s">
        <v>24</v>
      </c>
      <c r="F1958" t="s">
        <v>33</v>
      </c>
      <c r="G1958">
        <v>39651.9</v>
      </c>
      <c r="H1958">
        <v>10455.709999999999</v>
      </c>
      <c r="I1958">
        <v>749</v>
      </c>
      <c r="J1958">
        <v>329938.03000000003</v>
      </c>
      <c r="K1958" t="s">
        <v>38</v>
      </c>
      <c r="L1958">
        <v>27</v>
      </c>
      <c r="M1958" s="1">
        <v>43853</v>
      </c>
      <c r="N1958" t="s">
        <v>20</v>
      </c>
      <c r="O1958" t="str" cm="1">
        <f t="array" ref="O1958">_xlfn.IFS(L1958&lt;=15, "Low Engagement", L1958&lt;=35, "Active", L1958&lt;=60, "Highly Active", L1958&gt;60, "Power User")</f>
        <v>Active</v>
      </c>
      <c r="P1958" t="str" cm="1">
        <f t="array" ref="P1958">_xlfn.IFS(B1958&lt;=25,"Youth",B1958&lt;=35,"Young Adult",B1958&lt;=50,"Adult",B1958&lt;=70,"Senior")</f>
        <v>Adult</v>
      </c>
      <c r="Q1958" t="str" cm="1">
        <f t="array" ref="Q1958">_xlfn.IFS(G1958&lt;10000,"Low Value",G1958&lt;=50000,"Mid Value",G1958&lt;=150000,"High Value",G1958&gt;150000,"Premium")</f>
        <v>Mid Value</v>
      </c>
      <c r="R1958" t="str" cm="1">
        <f t="array" ref="R1958">_xlfn.IFS(I1958&lt;500,"High Risk",I1958&lt;650,"Medium Risk",I1958&lt;750,"Low Risk",I1958&gt;=750,"Very Low Risk")</f>
        <v>Low Risk</v>
      </c>
    </row>
    <row r="1959" spans="1:18">
      <c r="A1959" t="s">
        <v>1991</v>
      </c>
      <c r="B1959">
        <v>28</v>
      </c>
      <c r="C1959" t="s">
        <v>22</v>
      </c>
      <c r="D1959" t="s">
        <v>29</v>
      </c>
      <c r="E1959" t="s">
        <v>17</v>
      </c>
      <c r="F1959" t="s">
        <v>18</v>
      </c>
      <c r="G1959">
        <v>85259.97</v>
      </c>
      <c r="H1959">
        <v>220359.5</v>
      </c>
      <c r="I1959">
        <v>414</v>
      </c>
      <c r="J1959">
        <v>41896.269999999997</v>
      </c>
      <c r="K1959" t="s">
        <v>25</v>
      </c>
      <c r="L1959">
        <v>10</v>
      </c>
      <c r="M1959" s="1">
        <v>44216</v>
      </c>
      <c r="N1959" t="s">
        <v>20</v>
      </c>
      <c r="O1959" t="str" cm="1">
        <f t="array" ref="O1959">_xlfn.IFS(L1959&lt;=15, "Low Engagement", L1959&lt;=35, "Active", L1959&lt;=60, "Highly Active", L1959&gt;60, "Power User")</f>
        <v>Low Engagement</v>
      </c>
      <c r="P1959" t="str" cm="1">
        <f t="array" ref="P1959">_xlfn.IFS(B1959&lt;=25,"Youth",B1959&lt;=35,"Young Adult",B1959&lt;=50,"Adult",B1959&lt;=70,"Senior")</f>
        <v>Young Adult</v>
      </c>
      <c r="Q1959" t="str" cm="1">
        <f t="array" ref="Q1959">_xlfn.IFS(G1959&lt;10000,"Low Value",G1959&lt;=50000,"Mid Value",G1959&lt;=150000,"High Value",G1959&gt;150000,"Premium")</f>
        <v>High Value</v>
      </c>
      <c r="R1959" t="str" cm="1">
        <f t="array" ref="R1959">_xlfn.IFS(I1959&lt;500,"High Risk",I1959&lt;650,"Medium Risk",I1959&lt;750,"Low Risk",I1959&gt;=750,"Very Low Risk")</f>
        <v>High Risk</v>
      </c>
    </row>
    <row r="1960" spans="1:18">
      <c r="A1960" t="s">
        <v>1992</v>
      </c>
      <c r="B1960">
        <v>44</v>
      </c>
      <c r="C1960" t="s">
        <v>15</v>
      </c>
      <c r="D1960" t="s">
        <v>29</v>
      </c>
      <c r="E1960" t="s">
        <v>27</v>
      </c>
      <c r="F1960" t="s">
        <v>31</v>
      </c>
      <c r="G1960">
        <v>88343.86</v>
      </c>
      <c r="H1960">
        <v>48741.56</v>
      </c>
      <c r="I1960">
        <v>350</v>
      </c>
      <c r="J1960">
        <v>23166.34</v>
      </c>
      <c r="K1960" t="s">
        <v>19</v>
      </c>
      <c r="L1960">
        <v>33</v>
      </c>
      <c r="M1960" s="1">
        <v>44947</v>
      </c>
      <c r="N1960" t="s">
        <v>20</v>
      </c>
      <c r="O1960" t="str" cm="1">
        <f t="array" ref="O1960">_xlfn.IFS(L1960&lt;=15, "Low Engagement", L1960&lt;=35, "Active", L1960&lt;=60, "Highly Active", L1960&gt;60, "Power User")</f>
        <v>Active</v>
      </c>
      <c r="P1960" t="str" cm="1">
        <f t="array" ref="P1960">_xlfn.IFS(B1960&lt;=25,"Youth",B1960&lt;=35,"Young Adult",B1960&lt;=50,"Adult",B1960&lt;=70,"Senior")</f>
        <v>Adult</v>
      </c>
      <c r="Q1960" t="str" cm="1">
        <f t="array" ref="Q1960">_xlfn.IFS(G1960&lt;10000,"Low Value",G1960&lt;=50000,"Mid Value",G1960&lt;=150000,"High Value",G1960&gt;150000,"Premium")</f>
        <v>High Value</v>
      </c>
      <c r="R1960" t="str" cm="1">
        <f t="array" ref="R1960">_xlfn.IFS(I1960&lt;500,"High Risk",I1960&lt;650,"Medium Risk",I1960&lt;750,"Low Risk",I1960&gt;=750,"Very Low Risk")</f>
        <v>High Risk</v>
      </c>
    </row>
    <row r="1961" spans="1:18">
      <c r="A1961" t="s">
        <v>1993</v>
      </c>
      <c r="B1961">
        <v>20</v>
      </c>
      <c r="C1961" t="s">
        <v>22</v>
      </c>
      <c r="D1961" t="s">
        <v>23</v>
      </c>
      <c r="E1961" t="s">
        <v>24</v>
      </c>
      <c r="F1961" t="s">
        <v>45</v>
      </c>
      <c r="G1961">
        <v>482889.94</v>
      </c>
      <c r="H1961">
        <v>5380.67</v>
      </c>
      <c r="I1961">
        <v>668</v>
      </c>
      <c r="J1961">
        <v>11453.74</v>
      </c>
      <c r="K1961" t="s">
        <v>25</v>
      </c>
      <c r="L1961">
        <v>43</v>
      </c>
      <c r="M1961" s="1">
        <v>44421</v>
      </c>
      <c r="N1961" t="s">
        <v>20</v>
      </c>
      <c r="O1961" t="str" cm="1">
        <f t="array" ref="O1961">_xlfn.IFS(L1961&lt;=15, "Low Engagement", L1961&lt;=35, "Active", L1961&lt;=60, "Highly Active", L1961&gt;60, "Power User")</f>
        <v>Highly Active</v>
      </c>
      <c r="P1961" t="str" cm="1">
        <f t="array" ref="P1961">_xlfn.IFS(B1961&lt;=25,"Youth",B1961&lt;=35,"Young Adult",B1961&lt;=50,"Adult",B1961&lt;=70,"Senior")</f>
        <v>Youth</v>
      </c>
      <c r="Q1961" t="str" cm="1">
        <f t="array" ref="Q1961">_xlfn.IFS(G1961&lt;10000,"Low Value",G1961&lt;=50000,"Mid Value",G1961&lt;=150000,"High Value",G1961&gt;150000,"Premium")</f>
        <v>Premium</v>
      </c>
      <c r="R1961" t="str" cm="1">
        <f t="array" ref="R1961">_xlfn.IFS(I1961&lt;500,"High Risk",I1961&lt;650,"Medium Risk",I1961&lt;750,"Low Risk",I1961&gt;=750,"Very Low Risk")</f>
        <v>Low Risk</v>
      </c>
    </row>
    <row r="1962" spans="1:18">
      <c r="A1962" t="s">
        <v>1994</v>
      </c>
      <c r="B1962">
        <v>34</v>
      </c>
      <c r="C1962" t="s">
        <v>22</v>
      </c>
      <c r="D1962" t="s">
        <v>23</v>
      </c>
      <c r="E1962" t="s">
        <v>47</v>
      </c>
      <c r="F1962" t="s">
        <v>31</v>
      </c>
      <c r="G1962">
        <v>145965.70000000001</v>
      </c>
      <c r="H1962">
        <v>28962.97</v>
      </c>
      <c r="I1962">
        <v>814</v>
      </c>
      <c r="J1962">
        <v>346866.32</v>
      </c>
      <c r="K1962" t="s">
        <v>25</v>
      </c>
      <c r="L1962">
        <v>55</v>
      </c>
      <c r="M1962" s="1">
        <v>43835</v>
      </c>
      <c r="N1962" t="s">
        <v>20</v>
      </c>
      <c r="O1962" t="str" cm="1">
        <f t="array" ref="O1962">_xlfn.IFS(L1962&lt;=15, "Low Engagement", L1962&lt;=35, "Active", L1962&lt;=60, "Highly Active", L1962&gt;60, "Power User")</f>
        <v>Highly Active</v>
      </c>
      <c r="P1962" t="str" cm="1">
        <f t="array" ref="P1962">_xlfn.IFS(B1962&lt;=25,"Youth",B1962&lt;=35,"Young Adult",B1962&lt;=50,"Adult",B1962&lt;=70,"Senior")</f>
        <v>Young Adult</v>
      </c>
      <c r="Q1962" t="str" cm="1">
        <f t="array" ref="Q1962">_xlfn.IFS(G1962&lt;10000,"Low Value",G1962&lt;=50000,"Mid Value",G1962&lt;=150000,"High Value",G1962&gt;150000,"Premium")</f>
        <v>High Value</v>
      </c>
      <c r="R1962" t="str" cm="1">
        <f t="array" ref="R1962">_xlfn.IFS(I1962&lt;500,"High Risk",I1962&lt;650,"Medium Risk",I1962&lt;750,"Low Risk",I1962&gt;=750,"Very Low Risk")</f>
        <v>Very Low Risk</v>
      </c>
    </row>
    <row r="1963" spans="1:18">
      <c r="A1963" t="s">
        <v>1995</v>
      </c>
      <c r="B1963">
        <v>61</v>
      </c>
      <c r="C1963" t="s">
        <v>15</v>
      </c>
      <c r="D1963" t="s">
        <v>23</v>
      </c>
      <c r="E1963" t="s">
        <v>17</v>
      </c>
      <c r="F1963" t="s">
        <v>33</v>
      </c>
      <c r="G1963">
        <v>100238.84</v>
      </c>
      <c r="H1963">
        <v>94521.99</v>
      </c>
      <c r="I1963">
        <v>509</v>
      </c>
      <c r="J1963">
        <v>41058.910000000003</v>
      </c>
      <c r="K1963" t="s">
        <v>38</v>
      </c>
      <c r="L1963">
        <v>7</v>
      </c>
      <c r="M1963" s="1">
        <v>43225</v>
      </c>
      <c r="N1963" t="s">
        <v>20</v>
      </c>
      <c r="O1963" t="str" cm="1">
        <f t="array" ref="O1963">_xlfn.IFS(L1963&lt;=15, "Low Engagement", L1963&lt;=35, "Active", L1963&lt;=60, "Highly Active", L1963&gt;60, "Power User")</f>
        <v>Low Engagement</v>
      </c>
      <c r="P1963" t="str" cm="1">
        <f t="array" ref="P1963">_xlfn.IFS(B1963&lt;=25,"Youth",B1963&lt;=35,"Young Adult",B1963&lt;=50,"Adult",B1963&lt;=70,"Senior")</f>
        <v>Senior</v>
      </c>
      <c r="Q1963" t="str" cm="1">
        <f t="array" ref="Q1963">_xlfn.IFS(G1963&lt;10000,"Low Value",G1963&lt;=50000,"Mid Value",G1963&lt;=150000,"High Value",G1963&gt;150000,"Premium")</f>
        <v>High Value</v>
      </c>
      <c r="R1963" t="str" cm="1">
        <f t="array" ref="R1963">_xlfn.IFS(I1963&lt;500,"High Risk",I1963&lt;650,"Medium Risk",I1963&lt;750,"Low Risk",I1963&gt;=750,"Very Low Risk")</f>
        <v>Medium Risk</v>
      </c>
    </row>
    <row r="1964" spans="1:18">
      <c r="A1964" t="s">
        <v>1996</v>
      </c>
      <c r="B1964">
        <v>45</v>
      </c>
      <c r="C1964" t="s">
        <v>22</v>
      </c>
      <c r="D1964" t="s">
        <v>37</v>
      </c>
      <c r="E1964" t="s">
        <v>27</v>
      </c>
      <c r="F1964" t="s">
        <v>31</v>
      </c>
      <c r="G1964">
        <v>147028.79999999999</v>
      </c>
      <c r="H1964">
        <v>80408.69</v>
      </c>
      <c r="I1964">
        <v>734</v>
      </c>
      <c r="J1964">
        <v>161319.12</v>
      </c>
      <c r="K1964" t="s">
        <v>25</v>
      </c>
      <c r="L1964">
        <v>6</v>
      </c>
      <c r="M1964" s="1">
        <v>43916</v>
      </c>
      <c r="N1964" t="s">
        <v>20</v>
      </c>
      <c r="O1964" t="str" cm="1">
        <f t="array" ref="O1964">_xlfn.IFS(L1964&lt;=15, "Low Engagement", L1964&lt;=35, "Active", L1964&lt;=60, "Highly Active", L1964&gt;60, "Power User")</f>
        <v>Low Engagement</v>
      </c>
      <c r="P1964" t="str" cm="1">
        <f t="array" ref="P1964">_xlfn.IFS(B1964&lt;=25,"Youth",B1964&lt;=35,"Young Adult",B1964&lt;=50,"Adult",B1964&lt;=70,"Senior")</f>
        <v>Adult</v>
      </c>
      <c r="Q1964" t="str" cm="1">
        <f t="array" ref="Q1964">_xlfn.IFS(G1964&lt;10000,"Low Value",G1964&lt;=50000,"Mid Value",G1964&lt;=150000,"High Value",G1964&gt;150000,"Premium")</f>
        <v>High Value</v>
      </c>
      <c r="R1964" t="str" cm="1">
        <f t="array" ref="R1964">_xlfn.IFS(I1964&lt;500,"High Risk",I1964&lt;650,"Medium Risk",I1964&lt;750,"Low Risk",I1964&gt;=750,"Very Low Risk")</f>
        <v>Low Risk</v>
      </c>
    </row>
    <row r="1965" spans="1:18">
      <c r="A1965" t="s">
        <v>1997</v>
      </c>
      <c r="B1965">
        <v>46</v>
      </c>
      <c r="C1965" t="s">
        <v>15</v>
      </c>
      <c r="D1965" t="s">
        <v>16</v>
      </c>
      <c r="E1965" t="s">
        <v>24</v>
      </c>
      <c r="F1965" t="s">
        <v>33</v>
      </c>
      <c r="G1965">
        <v>76933.58</v>
      </c>
      <c r="H1965">
        <v>3951.95</v>
      </c>
      <c r="I1965">
        <v>526</v>
      </c>
      <c r="J1965">
        <v>22830.36</v>
      </c>
      <c r="K1965" t="s">
        <v>25</v>
      </c>
      <c r="L1965">
        <v>6</v>
      </c>
      <c r="M1965" s="1">
        <v>43666</v>
      </c>
      <c r="N1965" t="s">
        <v>20</v>
      </c>
      <c r="O1965" t="str" cm="1">
        <f t="array" ref="O1965">_xlfn.IFS(L1965&lt;=15, "Low Engagement", L1965&lt;=35, "Active", L1965&lt;=60, "Highly Active", L1965&gt;60, "Power User")</f>
        <v>Low Engagement</v>
      </c>
      <c r="P1965" t="str" cm="1">
        <f t="array" ref="P1965">_xlfn.IFS(B1965&lt;=25,"Youth",B1965&lt;=35,"Young Adult",B1965&lt;=50,"Adult",B1965&lt;=70,"Senior")</f>
        <v>Adult</v>
      </c>
      <c r="Q1965" t="str" cm="1">
        <f t="array" ref="Q1965">_xlfn.IFS(G1965&lt;10000,"Low Value",G1965&lt;=50000,"Mid Value",G1965&lt;=150000,"High Value",G1965&gt;150000,"Premium")</f>
        <v>High Value</v>
      </c>
      <c r="R1965" t="str" cm="1">
        <f t="array" ref="R1965">_xlfn.IFS(I1965&lt;500,"High Risk",I1965&lt;650,"Medium Risk",I1965&lt;750,"Low Risk",I1965&gt;=750,"Very Low Risk")</f>
        <v>Medium Risk</v>
      </c>
    </row>
    <row r="1966" spans="1:18">
      <c r="A1966" t="s">
        <v>1998</v>
      </c>
      <c r="B1966">
        <v>38</v>
      </c>
      <c r="C1966" t="s">
        <v>15</v>
      </c>
      <c r="D1966" t="s">
        <v>37</v>
      </c>
      <c r="E1966" t="s">
        <v>17</v>
      </c>
      <c r="F1966" t="s">
        <v>33</v>
      </c>
      <c r="G1966">
        <v>80731.710000000006</v>
      </c>
      <c r="H1966">
        <v>56140.63</v>
      </c>
      <c r="I1966">
        <v>567</v>
      </c>
      <c r="J1966">
        <v>175538.24</v>
      </c>
      <c r="K1966" t="s">
        <v>25</v>
      </c>
      <c r="L1966">
        <v>13</v>
      </c>
      <c r="M1966" s="1">
        <v>43489</v>
      </c>
      <c r="N1966" t="s">
        <v>20</v>
      </c>
      <c r="O1966" t="str" cm="1">
        <f t="array" ref="O1966">_xlfn.IFS(L1966&lt;=15, "Low Engagement", L1966&lt;=35, "Active", L1966&lt;=60, "Highly Active", L1966&gt;60, "Power User")</f>
        <v>Low Engagement</v>
      </c>
      <c r="P1966" t="str" cm="1">
        <f t="array" ref="P1966">_xlfn.IFS(B1966&lt;=25,"Youth",B1966&lt;=35,"Young Adult",B1966&lt;=50,"Adult",B1966&lt;=70,"Senior")</f>
        <v>Adult</v>
      </c>
      <c r="Q1966" t="str" cm="1">
        <f t="array" ref="Q1966">_xlfn.IFS(G1966&lt;10000,"Low Value",G1966&lt;=50000,"Mid Value",G1966&lt;=150000,"High Value",G1966&gt;150000,"Premium")</f>
        <v>High Value</v>
      </c>
      <c r="R1966" t="str" cm="1">
        <f t="array" ref="R1966">_xlfn.IFS(I1966&lt;500,"High Risk",I1966&lt;650,"Medium Risk",I1966&lt;750,"Low Risk",I1966&gt;=750,"Very Low Risk")</f>
        <v>Medium Risk</v>
      </c>
    </row>
    <row r="1967" spans="1:18">
      <c r="A1967" t="s">
        <v>1999</v>
      </c>
      <c r="B1967">
        <v>64</v>
      </c>
      <c r="C1967" t="s">
        <v>15</v>
      </c>
      <c r="D1967" t="s">
        <v>41</v>
      </c>
      <c r="E1967" t="s">
        <v>24</v>
      </c>
      <c r="F1967" t="s">
        <v>33</v>
      </c>
      <c r="G1967">
        <v>129169.03</v>
      </c>
      <c r="H1967">
        <v>4665.1499999999996</v>
      </c>
      <c r="I1967">
        <v>415</v>
      </c>
      <c r="J1967">
        <v>42009.9</v>
      </c>
      <c r="K1967" t="s">
        <v>19</v>
      </c>
      <c r="L1967">
        <v>48</v>
      </c>
      <c r="M1967" s="1">
        <v>45083</v>
      </c>
      <c r="N1967" t="s">
        <v>35</v>
      </c>
      <c r="O1967" t="str" cm="1">
        <f t="array" ref="O1967">_xlfn.IFS(L1967&lt;=15, "Low Engagement", L1967&lt;=35, "Active", L1967&lt;=60, "Highly Active", L1967&gt;60, "Power User")</f>
        <v>Highly Active</v>
      </c>
      <c r="P1967" t="str" cm="1">
        <f t="array" ref="P1967">_xlfn.IFS(B1967&lt;=25,"Youth",B1967&lt;=35,"Young Adult",B1967&lt;=50,"Adult",B1967&lt;=70,"Senior")</f>
        <v>Senior</v>
      </c>
      <c r="Q1967" t="str" cm="1">
        <f t="array" ref="Q1967">_xlfn.IFS(G1967&lt;10000,"Low Value",G1967&lt;=50000,"Mid Value",G1967&lt;=150000,"High Value",G1967&gt;150000,"Premium")</f>
        <v>High Value</v>
      </c>
      <c r="R1967" t="str" cm="1">
        <f t="array" ref="R1967">_xlfn.IFS(I1967&lt;500,"High Risk",I1967&lt;650,"Medium Risk",I1967&lt;750,"Low Risk",I1967&gt;=750,"Very Low Risk")</f>
        <v>High Risk</v>
      </c>
    </row>
    <row r="1968" spans="1:18">
      <c r="A1968" t="s">
        <v>2000</v>
      </c>
      <c r="B1968">
        <v>33</v>
      </c>
      <c r="C1968" t="s">
        <v>15</v>
      </c>
      <c r="D1968" t="s">
        <v>29</v>
      </c>
      <c r="E1968" t="s">
        <v>17</v>
      </c>
      <c r="F1968" t="s">
        <v>33</v>
      </c>
      <c r="G1968">
        <v>105330</v>
      </c>
      <c r="H1968">
        <v>199851.53</v>
      </c>
      <c r="I1968">
        <v>659</v>
      </c>
      <c r="J1968">
        <v>83579.740000000005</v>
      </c>
      <c r="K1968" t="s">
        <v>38</v>
      </c>
      <c r="L1968">
        <v>13</v>
      </c>
      <c r="M1968" s="1">
        <v>43351</v>
      </c>
      <c r="N1968" t="s">
        <v>35</v>
      </c>
      <c r="O1968" t="str" cm="1">
        <f t="array" ref="O1968">_xlfn.IFS(L1968&lt;=15, "Low Engagement", L1968&lt;=35, "Active", L1968&lt;=60, "Highly Active", L1968&gt;60, "Power User")</f>
        <v>Low Engagement</v>
      </c>
      <c r="P1968" t="str" cm="1">
        <f t="array" ref="P1968">_xlfn.IFS(B1968&lt;=25,"Youth",B1968&lt;=35,"Young Adult",B1968&lt;=50,"Adult",B1968&lt;=70,"Senior")</f>
        <v>Young Adult</v>
      </c>
      <c r="Q1968" t="str" cm="1">
        <f t="array" ref="Q1968">_xlfn.IFS(G1968&lt;10000,"Low Value",G1968&lt;=50000,"Mid Value",G1968&lt;=150000,"High Value",G1968&gt;150000,"Premium")</f>
        <v>High Value</v>
      </c>
      <c r="R1968" t="str" cm="1">
        <f t="array" ref="R1968">_xlfn.IFS(I1968&lt;500,"High Risk",I1968&lt;650,"Medium Risk",I1968&lt;750,"Low Risk",I1968&gt;=750,"Very Low Risk")</f>
        <v>Low Risk</v>
      </c>
    </row>
    <row r="1969" spans="1:18">
      <c r="A1969" t="s">
        <v>2001</v>
      </c>
      <c r="B1969">
        <v>54</v>
      </c>
      <c r="C1969" t="s">
        <v>15</v>
      </c>
      <c r="D1969" t="s">
        <v>23</v>
      </c>
      <c r="E1969" t="s">
        <v>27</v>
      </c>
      <c r="F1969" t="s">
        <v>33</v>
      </c>
      <c r="G1969">
        <v>135614.07</v>
      </c>
      <c r="H1969">
        <v>107412.51</v>
      </c>
      <c r="I1969">
        <v>628</v>
      </c>
      <c r="J1969">
        <v>15825.3</v>
      </c>
      <c r="K1969" t="s">
        <v>38</v>
      </c>
      <c r="L1969">
        <v>2</v>
      </c>
      <c r="M1969" s="1">
        <v>45044</v>
      </c>
      <c r="N1969" t="s">
        <v>35</v>
      </c>
      <c r="O1969" t="str" cm="1">
        <f t="array" ref="O1969">_xlfn.IFS(L1969&lt;=15, "Low Engagement", L1969&lt;=35, "Active", L1969&lt;=60, "Highly Active", L1969&gt;60, "Power User")</f>
        <v>Low Engagement</v>
      </c>
      <c r="P1969" t="str" cm="1">
        <f t="array" ref="P1969">_xlfn.IFS(B1969&lt;=25,"Youth",B1969&lt;=35,"Young Adult",B1969&lt;=50,"Adult",B1969&lt;=70,"Senior")</f>
        <v>Senior</v>
      </c>
      <c r="Q1969" t="str" cm="1">
        <f t="array" ref="Q1969">_xlfn.IFS(G1969&lt;10000,"Low Value",G1969&lt;=50000,"Mid Value",G1969&lt;=150000,"High Value",G1969&gt;150000,"Premium")</f>
        <v>High Value</v>
      </c>
      <c r="R1969" t="str" cm="1">
        <f t="array" ref="R1969">_xlfn.IFS(I1969&lt;500,"High Risk",I1969&lt;650,"Medium Risk",I1969&lt;750,"Low Risk",I1969&gt;=750,"Very Low Risk")</f>
        <v>Medium Risk</v>
      </c>
    </row>
    <row r="1970" spans="1:18">
      <c r="A1970" t="s">
        <v>2002</v>
      </c>
      <c r="B1970">
        <v>37</v>
      </c>
      <c r="C1970" t="s">
        <v>22</v>
      </c>
      <c r="D1970" t="s">
        <v>23</v>
      </c>
      <c r="E1970" t="s">
        <v>47</v>
      </c>
      <c r="F1970" t="s">
        <v>45</v>
      </c>
      <c r="G1970">
        <v>450872.04</v>
      </c>
      <c r="H1970">
        <v>18843.900000000001</v>
      </c>
      <c r="I1970">
        <v>339</v>
      </c>
      <c r="J1970">
        <v>30290.66</v>
      </c>
      <c r="K1970" t="s">
        <v>25</v>
      </c>
      <c r="L1970">
        <v>19</v>
      </c>
      <c r="M1970" s="1">
        <v>44837</v>
      </c>
      <c r="N1970" t="s">
        <v>20</v>
      </c>
      <c r="O1970" t="str" cm="1">
        <f t="array" ref="O1970">_xlfn.IFS(L1970&lt;=15, "Low Engagement", L1970&lt;=35, "Active", L1970&lt;=60, "Highly Active", L1970&gt;60, "Power User")</f>
        <v>Active</v>
      </c>
      <c r="P1970" t="str" cm="1">
        <f t="array" ref="P1970">_xlfn.IFS(B1970&lt;=25,"Youth",B1970&lt;=35,"Young Adult",B1970&lt;=50,"Adult",B1970&lt;=70,"Senior")</f>
        <v>Adult</v>
      </c>
      <c r="Q1970" t="str" cm="1">
        <f t="array" ref="Q1970">_xlfn.IFS(G1970&lt;10000,"Low Value",G1970&lt;=50000,"Mid Value",G1970&lt;=150000,"High Value",G1970&gt;150000,"Premium")</f>
        <v>Premium</v>
      </c>
      <c r="R1970" t="str" cm="1">
        <f t="array" ref="R1970">_xlfn.IFS(I1970&lt;500,"High Risk",I1970&lt;650,"Medium Risk",I1970&lt;750,"Low Risk",I1970&gt;=750,"Very Low Risk")</f>
        <v>High Risk</v>
      </c>
    </row>
    <row r="1971" spans="1:18">
      <c r="A1971" t="s">
        <v>2003</v>
      </c>
      <c r="B1971">
        <v>23</v>
      </c>
      <c r="C1971" t="s">
        <v>22</v>
      </c>
      <c r="D1971" t="s">
        <v>23</v>
      </c>
      <c r="E1971" t="s">
        <v>27</v>
      </c>
      <c r="F1971" t="s">
        <v>31</v>
      </c>
      <c r="G1971">
        <v>195415.56</v>
      </c>
      <c r="H1971">
        <v>50802.02</v>
      </c>
      <c r="I1971">
        <v>481</v>
      </c>
      <c r="J1971">
        <v>38133.730000000003</v>
      </c>
      <c r="K1971" t="s">
        <v>25</v>
      </c>
      <c r="L1971">
        <v>51</v>
      </c>
      <c r="M1971" s="1">
        <v>44788</v>
      </c>
      <c r="N1971" t="s">
        <v>20</v>
      </c>
      <c r="O1971" t="str" cm="1">
        <f t="array" ref="O1971">_xlfn.IFS(L1971&lt;=15, "Low Engagement", L1971&lt;=35, "Active", L1971&lt;=60, "Highly Active", L1971&gt;60, "Power User")</f>
        <v>Highly Active</v>
      </c>
      <c r="P1971" t="str" cm="1">
        <f t="array" ref="P1971">_xlfn.IFS(B1971&lt;=25,"Youth",B1971&lt;=35,"Young Adult",B1971&lt;=50,"Adult",B1971&lt;=70,"Senior")</f>
        <v>Youth</v>
      </c>
      <c r="Q1971" t="str" cm="1">
        <f t="array" ref="Q1971">_xlfn.IFS(G1971&lt;10000,"Low Value",G1971&lt;=50000,"Mid Value",G1971&lt;=150000,"High Value",G1971&gt;150000,"Premium")</f>
        <v>Premium</v>
      </c>
      <c r="R1971" t="str" cm="1">
        <f t="array" ref="R1971">_xlfn.IFS(I1971&lt;500,"High Risk",I1971&lt;650,"Medium Risk",I1971&lt;750,"Low Risk",I1971&gt;=750,"Very Low Risk")</f>
        <v>High Risk</v>
      </c>
    </row>
    <row r="1972" spans="1:18">
      <c r="A1972" t="s">
        <v>2004</v>
      </c>
      <c r="B1972">
        <v>36</v>
      </c>
      <c r="C1972" t="s">
        <v>15</v>
      </c>
      <c r="D1972" t="s">
        <v>41</v>
      </c>
      <c r="E1972" t="s">
        <v>27</v>
      </c>
      <c r="F1972" t="s">
        <v>18</v>
      </c>
      <c r="G1972">
        <v>70321.25</v>
      </c>
      <c r="H1972">
        <v>166359.79999999999</v>
      </c>
      <c r="I1972">
        <v>789</v>
      </c>
      <c r="J1972">
        <v>166769.60999999999</v>
      </c>
      <c r="K1972" t="s">
        <v>25</v>
      </c>
      <c r="L1972">
        <v>19</v>
      </c>
      <c r="M1972" s="1">
        <v>44032</v>
      </c>
      <c r="N1972" t="s">
        <v>20</v>
      </c>
      <c r="O1972" t="str" cm="1">
        <f t="array" ref="O1972">_xlfn.IFS(L1972&lt;=15, "Low Engagement", L1972&lt;=35, "Active", L1972&lt;=60, "Highly Active", L1972&gt;60, "Power User")</f>
        <v>Active</v>
      </c>
      <c r="P1972" t="str" cm="1">
        <f t="array" ref="P1972">_xlfn.IFS(B1972&lt;=25,"Youth",B1972&lt;=35,"Young Adult",B1972&lt;=50,"Adult",B1972&lt;=70,"Senior")</f>
        <v>Adult</v>
      </c>
      <c r="Q1972" t="str" cm="1">
        <f t="array" ref="Q1972">_xlfn.IFS(G1972&lt;10000,"Low Value",G1972&lt;=50000,"Mid Value",G1972&lt;=150000,"High Value",G1972&gt;150000,"Premium")</f>
        <v>High Value</v>
      </c>
      <c r="R1972" t="str" cm="1">
        <f t="array" ref="R1972">_xlfn.IFS(I1972&lt;500,"High Risk",I1972&lt;650,"Medium Risk",I1972&lt;750,"Low Risk",I1972&gt;=750,"Very Low Risk")</f>
        <v>Very Low Risk</v>
      </c>
    </row>
    <row r="1973" spans="1:18">
      <c r="A1973" t="s">
        <v>2005</v>
      </c>
      <c r="B1973">
        <v>22</v>
      </c>
      <c r="C1973" t="s">
        <v>22</v>
      </c>
      <c r="D1973" t="s">
        <v>29</v>
      </c>
      <c r="E1973" t="s">
        <v>17</v>
      </c>
      <c r="F1973" t="s">
        <v>45</v>
      </c>
      <c r="G1973">
        <v>276035.77</v>
      </c>
      <c r="H1973">
        <v>239546.52</v>
      </c>
      <c r="I1973">
        <v>508</v>
      </c>
      <c r="J1973">
        <v>58545.54</v>
      </c>
      <c r="K1973" t="s">
        <v>25</v>
      </c>
      <c r="L1973">
        <v>50</v>
      </c>
      <c r="M1973" s="1">
        <v>43288</v>
      </c>
      <c r="N1973" t="s">
        <v>20</v>
      </c>
      <c r="O1973" t="str" cm="1">
        <f t="array" ref="O1973">_xlfn.IFS(L1973&lt;=15, "Low Engagement", L1973&lt;=35, "Active", L1973&lt;=60, "Highly Active", L1973&gt;60, "Power User")</f>
        <v>Highly Active</v>
      </c>
      <c r="P1973" t="str" cm="1">
        <f t="array" ref="P1973">_xlfn.IFS(B1973&lt;=25,"Youth",B1973&lt;=35,"Young Adult",B1973&lt;=50,"Adult",B1973&lt;=70,"Senior")</f>
        <v>Youth</v>
      </c>
      <c r="Q1973" t="str" cm="1">
        <f t="array" ref="Q1973">_xlfn.IFS(G1973&lt;10000,"Low Value",G1973&lt;=50000,"Mid Value",G1973&lt;=150000,"High Value",G1973&gt;150000,"Premium")</f>
        <v>Premium</v>
      </c>
      <c r="R1973" t="str" cm="1">
        <f t="array" ref="R1973">_xlfn.IFS(I1973&lt;500,"High Risk",I1973&lt;650,"Medium Risk",I1973&lt;750,"Low Risk",I1973&gt;=750,"Very Low Risk")</f>
        <v>Medium Risk</v>
      </c>
    </row>
    <row r="1974" spans="1:18">
      <c r="A1974" t="s">
        <v>2006</v>
      </c>
      <c r="B1974">
        <v>20</v>
      </c>
      <c r="C1974" t="s">
        <v>15</v>
      </c>
      <c r="D1974" t="s">
        <v>23</v>
      </c>
      <c r="E1974" t="s">
        <v>17</v>
      </c>
      <c r="F1974" t="s">
        <v>33</v>
      </c>
      <c r="G1974">
        <v>33283.64</v>
      </c>
      <c r="H1974">
        <v>26045.18</v>
      </c>
      <c r="I1974">
        <v>572</v>
      </c>
      <c r="J1974">
        <v>199214.14</v>
      </c>
      <c r="K1974" t="s">
        <v>25</v>
      </c>
      <c r="L1974">
        <v>57</v>
      </c>
      <c r="M1974" s="1">
        <v>44458</v>
      </c>
      <c r="N1974" t="s">
        <v>20</v>
      </c>
      <c r="O1974" t="str" cm="1">
        <f t="array" ref="O1974">_xlfn.IFS(L1974&lt;=15, "Low Engagement", L1974&lt;=35, "Active", L1974&lt;=60, "Highly Active", L1974&gt;60, "Power User")</f>
        <v>Highly Active</v>
      </c>
      <c r="P1974" t="str" cm="1">
        <f t="array" ref="P1974">_xlfn.IFS(B1974&lt;=25,"Youth",B1974&lt;=35,"Young Adult",B1974&lt;=50,"Adult",B1974&lt;=70,"Senior")</f>
        <v>Youth</v>
      </c>
      <c r="Q1974" t="str" cm="1">
        <f t="array" ref="Q1974">_xlfn.IFS(G1974&lt;10000,"Low Value",G1974&lt;=50000,"Mid Value",G1974&lt;=150000,"High Value",G1974&gt;150000,"Premium")</f>
        <v>Mid Value</v>
      </c>
      <c r="R1974" t="str" cm="1">
        <f t="array" ref="R1974">_xlfn.IFS(I1974&lt;500,"High Risk",I1974&lt;650,"Medium Risk",I1974&lt;750,"Low Risk",I1974&gt;=750,"Very Low Risk")</f>
        <v>Medium Risk</v>
      </c>
    </row>
    <row r="1975" spans="1:18">
      <c r="A1975" t="s">
        <v>2007</v>
      </c>
      <c r="B1975">
        <v>18</v>
      </c>
      <c r="C1975" t="s">
        <v>22</v>
      </c>
      <c r="D1975" t="s">
        <v>23</v>
      </c>
      <c r="E1975" t="s">
        <v>27</v>
      </c>
      <c r="F1975" t="s">
        <v>45</v>
      </c>
      <c r="G1975">
        <v>367421.25</v>
      </c>
      <c r="H1975">
        <v>95197.57</v>
      </c>
      <c r="I1975">
        <v>418</v>
      </c>
      <c r="J1975">
        <v>20382.599999999999</v>
      </c>
      <c r="K1975" t="s">
        <v>19</v>
      </c>
      <c r="L1975">
        <v>38</v>
      </c>
      <c r="M1975" s="1">
        <v>43535</v>
      </c>
      <c r="N1975" t="s">
        <v>20</v>
      </c>
      <c r="O1975" t="str" cm="1">
        <f t="array" ref="O1975">_xlfn.IFS(L1975&lt;=15, "Low Engagement", L1975&lt;=35, "Active", L1975&lt;=60, "Highly Active", L1975&gt;60, "Power User")</f>
        <v>Highly Active</v>
      </c>
      <c r="P1975" t="str" cm="1">
        <f t="array" ref="P1975">_xlfn.IFS(B1975&lt;=25,"Youth",B1975&lt;=35,"Young Adult",B1975&lt;=50,"Adult",B1975&lt;=70,"Senior")</f>
        <v>Youth</v>
      </c>
      <c r="Q1975" t="str" cm="1">
        <f t="array" ref="Q1975">_xlfn.IFS(G1975&lt;10000,"Low Value",G1975&lt;=50000,"Mid Value",G1975&lt;=150000,"High Value",G1975&gt;150000,"Premium")</f>
        <v>Premium</v>
      </c>
      <c r="R1975" t="str" cm="1">
        <f t="array" ref="R1975">_xlfn.IFS(I1975&lt;500,"High Risk",I1975&lt;650,"Medium Risk",I1975&lt;750,"Low Risk",I1975&gt;=750,"Very Low Risk")</f>
        <v>High Risk</v>
      </c>
    </row>
    <row r="1976" spans="1:18">
      <c r="A1976" t="s">
        <v>2008</v>
      </c>
      <c r="B1976">
        <v>55</v>
      </c>
      <c r="C1976" t="s">
        <v>22</v>
      </c>
      <c r="D1976" t="s">
        <v>29</v>
      </c>
      <c r="E1976" t="s">
        <v>24</v>
      </c>
      <c r="F1976" t="s">
        <v>33</v>
      </c>
      <c r="G1976">
        <v>50820.88</v>
      </c>
      <c r="H1976">
        <v>1375.41</v>
      </c>
      <c r="I1976">
        <v>681</v>
      </c>
      <c r="J1976">
        <v>19724.150000000001</v>
      </c>
      <c r="K1976" t="s">
        <v>25</v>
      </c>
      <c r="L1976">
        <v>2</v>
      </c>
      <c r="M1976" s="1">
        <v>44415</v>
      </c>
      <c r="N1976" t="s">
        <v>20</v>
      </c>
      <c r="O1976" t="str" cm="1">
        <f t="array" ref="O1976">_xlfn.IFS(L1976&lt;=15, "Low Engagement", L1976&lt;=35, "Active", L1976&lt;=60, "Highly Active", L1976&gt;60, "Power User")</f>
        <v>Low Engagement</v>
      </c>
      <c r="P1976" t="str" cm="1">
        <f t="array" ref="P1976">_xlfn.IFS(B1976&lt;=25,"Youth",B1976&lt;=35,"Young Adult",B1976&lt;=50,"Adult",B1976&lt;=70,"Senior")</f>
        <v>Senior</v>
      </c>
      <c r="Q1976" t="str" cm="1">
        <f t="array" ref="Q1976">_xlfn.IFS(G1976&lt;10000,"Low Value",G1976&lt;=50000,"Mid Value",G1976&lt;=150000,"High Value",G1976&gt;150000,"Premium")</f>
        <v>High Value</v>
      </c>
      <c r="R1976" t="str" cm="1">
        <f t="array" ref="R1976">_xlfn.IFS(I1976&lt;500,"High Risk",I1976&lt;650,"Medium Risk",I1976&lt;750,"Low Risk",I1976&gt;=750,"Very Low Risk")</f>
        <v>Low Risk</v>
      </c>
    </row>
    <row r="1977" spans="1:18">
      <c r="A1977" t="s">
        <v>2009</v>
      </c>
      <c r="B1977">
        <v>32</v>
      </c>
      <c r="C1977" t="s">
        <v>22</v>
      </c>
      <c r="D1977" t="s">
        <v>16</v>
      </c>
      <c r="E1977" t="s">
        <v>27</v>
      </c>
      <c r="F1977" t="s">
        <v>33</v>
      </c>
      <c r="G1977">
        <v>49612.66</v>
      </c>
      <c r="H1977">
        <v>164657.98000000001</v>
      </c>
      <c r="I1977">
        <v>835</v>
      </c>
      <c r="J1977">
        <v>60495.05</v>
      </c>
      <c r="K1977" t="s">
        <v>38</v>
      </c>
      <c r="L1977">
        <v>51</v>
      </c>
      <c r="M1977" s="1">
        <v>44410</v>
      </c>
      <c r="N1977" t="s">
        <v>20</v>
      </c>
      <c r="O1977" t="str" cm="1">
        <f t="array" ref="O1977">_xlfn.IFS(L1977&lt;=15, "Low Engagement", L1977&lt;=35, "Active", L1977&lt;=60, "Highly Active", L1977&gt;60, "Power User")</f>
        <v>Highly Active</v>
      </c>
      <c r="P1977" t="str" cm="1">
        <f t="array" ref="P1977">_xlfn.IFS(B1977&lt;=25,"Youth",B1977&lt;=35,"Young Adult",B1977&lt;=50,"Adult",B1977&lt;=70,"Senior")</f>
        <v>Young Adult</v>
      </c>
      <c r="Q1977" t="str" cm="1">
        <f t="array" ref="Q1977">_xlfn.IFS(G1977&lt;10000,"Low Value",G1977&lt;=50000,"Mid Value",G1977&lt;=150000,"High Value",G1977&gt;150000,"Premium")</f>
        <v>Mid Value</v>
      </c>
      <c r="R1977" t="str" cm="1">
        <f t="array" ref="R1977">_xlfn.IFS(I1977&lt;500,"High Risk",I1977&lt;650,"Medium Risk",I1977&lt;750,"Low Risk",I1977&gt;=750,"Very Low Risk")</f>
        <v>Very Low Risk</v>
      </c>
    </row>
    <row r="1978" spans="1:18">
      <c r="A1978" t="s">
        <v>2010</v>
      </c>
      <c r="B1978">
        <v>51</v>
      </c>
      <c r="C1978" t="s">
        <v>22</v>
      </c>
      <c r="D1978" t="s">
        <v>23</v>
      </c>
      <c r="E1978" t="s">
        <v>27</v>
      </c>
      <c r="F1978" t="s">
        <v>18</v>
      </c>
      <c r="G1978">
        <v>24590.49</v>
      </c>
      <c r="H1978">
        <v>155335.85</v>
      </c>
      <c r="I1978">
        <v>557</v>
      </c>
      <c r="J1978">
        <v>197641.29</v>
      </c>
      <c r="K1978" t="s">
        <v>38</v>
      </c>
      <c r="L1978">
        <v>26</v>
      </c>
      <c r="M1978" s="1">
        <v>44323</v>
      </c>
      <c r="N1978" t="s">
        <v>20</v>
      </c>
      <c r="O1978" t="str" cm="1">
        <f t="array" ref="O1978">_xlfn.IFS(L1978&lt;=15, "Low Engagement", L1978&lt;=35, "Active", L1978&lt;=60, "Highly Active", L1978&gt;60, "Power User")</f>
        <v>Active</v>
      </c>
      <c r="P1978" t="str" cm="1">
        <f t="array" ref="P1978">_xlfn.IFS(B1978&lt;=25,"Youth",B1978&lt;=35,"Young Adult",B1978&lt;=50,"Adult",B1978&lt;=70,"Senior")</f>
        <v>Senior</v>
      </c>
      <c r="Q1978" t="str" cm="1">
        <f t="array" ref="Q1978">_xlfn.IFS(G1978&lt;10000,"Low Value",G1978&lt;=50000,"Mid Value",G1978&lt;=150000,"High Value",G1978&gt;150000,"Premium")</f>
        <v>Mid Value</v>
      </c>
      <c r="R1978" t="str" cm="1">
        <f t="array" ref="R1978">_xlfn.IFS(I1978&lt;500,"High Risk",I1978&lt;650,"Medium Risk",I1978&lt;750,"Low Risk",I1978&gt;=750,"Very Low Risk")</f>
        <v>Medium Risk</v>
      </c>
    </row>
    <row r="1979" spans="1:18">
      <c r="A1979" t="s">
        <v>2011</v>
      </c>
      <c r="B1979">
        <v>52</v>
      </c>
      <c r="C1979" t="s">
        <v>15</v>
      </c>
      <c r="D1979" t="s">
        <v>41</v>
      </c>
      <c r="E1979" t="s">
        <v>24</v>
      </c>
      <c r="F1979" t="s">
        <v>18</v>
      </c>
      <c r="G1979">
        <v>87637.08</v>
      </c>
      <c r="H1979">
        <v>18039.759999999998</v>
      </c>
      <c r="I1979">
        <v>782</v>
      </c>
      <c r="J1979">
        <v>419224.72</v>
      </c>
      <c r="K1979" t="s">
        <v>38</v>
      </c>
      <c r="L1979">
        <v>6</v>
      </c>
      <c r="M1979" s="1">
        <v>45089</v>
      </c>
      <c r="N1979" t="s">
        <v>20</v>
      </c>
      <c r="O1979" t="str" cm="1">
        <f t="array" ref="O1979">_xlfn.IFS(L1979&lt;=15, "Low Engagement", L1979&lt;=35, "Active", L1979&lt;=60, "Highly Active", L1979&gt;60, "Power User")</f>
        <v>Low Engagement</v>
      </c>
      <c r="P1979" t="str" cm="1">
        <f t="array" ref="P1979">_xlfn.IFS(B1979&lt;=25,"Youth",B1979&lt;=35,"Young Adult",B1979&lt;=50,"Adult",B1979&lt;=70,"Senior")</f>
        <v>Senior</v>
      </c>
      <c r="Q1979" t="str" cm="1">
        <f t="array" ref="Q1979">_xlfn.IFS(G1979&lt;10000,"Low Value",G1979&lt;=50000,"Mid Value",G1979&lt;=150000,"High Value",G1979&gt;150000,"Premium")</f>
        <v>High Value</v>
      </c>
      <c r="R1979" t="str" cm="1">
        <f t="array" ref="R1979">_xlfn.IFS(I1979&lt;500,"High Risk",I1979&lt;650,"Medium Risk",I1979&lt;750,"Low Risk",I1979&gt;=750,"Very Low Risk")</f>
        <v>Very Low Risk</v>
      </c>
    </row>
    <row r="1980" spans="1:18">
      <c r="A1980" t="s">
        <v>2012</v>
      </c>
      <c r="B1980">
        <v>66</v>
      </c>
      <c r="C1980" t="s">
        <v>15</v>
      </c>
      <c r="D1980" t="s">
        <v>29</v>
      </c>
      <c r="E1980" t="s">
        <v>27</v>
      </c>
      <c r="F1980" t="s">
        <v>18</v>
      </c>
      <c r="G1980">
        <v>86928.48</v>
      </c>
      <c r="H1980">
        <v>70188.67</v>
      </c>
      <c r="I1980">
        <v>808</v>
      </c>
      <c r="J1980">
        <v>428012.79999999999</v>
      </c>
      <c r="K1980" t="s">
        <v>25</v>
      </c>
      <c r="L1980">
        <v>20</v>
      </c>
      <c r="M1980" s="1">
        <v>43144</v>
      </c>
      <c r="N1980" t="s">
        <v>20</v>
      </c>
      <c r="O1980" t="str" cm="1">
        <f t="array" ref="O1980">_xlfn.IFS(L1980&lt;=15, "Low Engagement", L1980&lt;=35, "Active", L1980&lt;=60, "Highly Active", L1980&gt;60, "Power User")</f>
        <v>Active</v>
      </c>
      <c r="P1980" t="str" cm="1">
        <f t="array" ref="P1980">_xlfn.IFS(B1980&lt;=25,"Youth",B1980&lt;=35,"Young Adult",B1980&lt;=50,"Adult",B1980&lt;=70,"Senior")</f>
        <v>Senior</v>
      </c>
      <c r="Q1980" t="str" cm="1">
        <f t="array" ref="Q1980">_xlfn.IFS(G1980&lt;10000,"Low Value",G1980&lt;=50000,"Mid Value",G1980&lt;=150000,"High Value",G1980&gt;150000,"Premium")</f>
        <v>High Value</v>
      </c>
      <c r="R1980" t="str" cm="1">
        <f t="array" ref="R1980">_xlfn.IFS(I1980&lt;500,"High Risk",I1980&lt;650,"Medium Risk",I1980&lt;750,"Low Risk",I1980&gt;=750,"Very Low Risk")</f>
        <v>Very Low Risk</v>
      </c>
    </row>
    <row r="1981" spans="1:18">
      <c r="A1981" t="s">
        <v>2013</v>
      </c>
      <c r="B1981">
        <v>42</v>
      </c>
      <c r="C1981" t="s">
        <v>22</v>
      </c>
      <c r="D1981" t="s">
        <v>23</v>
      </c>
      <c r="E1981" t="s">
        <v>27</v>
      </c>
      <c r="F1981" t="s">
        <v>18</v>
      </c>
      <c r="G1981">
        <v>63466.07</v>
      </c>
      <c r="H1981">
        <v>107570.3</v>
      </c>
      <c r="I1981">
        <v>391</v>
      </c>
      <c r="J1981">
        <v>24599.13</v>
      </c>
      <c r="K1981" t="s">
        <v>19</v>
      </c>
      <c r="L1981">
        <v>23</v>
      </c>
      <c r="M1981" s="1">
        <v>43204</v>
      </c>
      <c r="N1981" t="s">
        <v>35</v>
      </c>
      <c r="O1981" t="str" cm="1">
        <f t="array" ref="O1981">_xlfn.IFS(L1981&lt;=15, "Low Engagement", L1981&lt;=35, "Active", L1981&lt;=60, "Highly Active", L1981&gt;60, "Power User")</f>
        <v>Active</v>
      </c>
      <c r="P1981" t="str" cm="1">
        <f t="array" ref="P1981">_xlfn.IFS(B1981&lt;=25,"Youth",B1981&lt;=35,"Young Adult",B1981&lt;=50,"Adult",B1981&lt;=70,"Senior")</f>
        <v>Adult</v>
      </c>
      <c r="Q1981" t="str" cm="1">
        <f t="array" ref="Q1981">_xlfn.IFS(G1981&lt;10000,"Low Value",G1981&lt;=50000,"Mid Value",G1981&lt;=150000,"High Value",G1981&gt;150000,"Premium")</f>
        <v>High Value</v>
      </c>
      <c r="R1981" t="str" cm="1">
        <f t="array" ref="R1981">_xlfn.IFS(I1981&lt;500,"High Risk",I1981&lt;650,"Medium Risk",I1981&lt;750,"Low Risk",I1981&gt;=750,"Very Low Risk")</f>
        <v>High Risk</v>
      </c>
    </row>
    <row r="1982" spans="1:18">
      <c r="A1982" t="s">
        <v>2014</v>
      </c>
      <c r="B1982">
        <v>41</v>
      </c>
      <c r="C1982" t="s">
        <v>22</v>
      </c>
      <c r="D1982" t="s">
        <v>37</v>
      </c>
      <c r="E1982" t="s">
        <v>27</v>
      </c>
      <c r="F1982" t="s">
        <v>31</v>
      </c>
      <c r="G1982">
        <v>97231.29</v>
      </c>
      <c r="H1982">
        <v>61362.94</v>
      </c>
      <c r="I1982">
        <v>460</v>
      </c>
      <c r="J1982">
        <v>33288.78</v>
      </c>
      <c r="K1982" t="s">
        <v>19</v>
      </c>
      <c r="L1982">
        <v>54</v>
      </c>
      <c r="M1982" s="1">
        <v>44712</v>
      </c>
      <c r="N1982" t="s">
        <v>20</v>
      </c>
      <c r="O1982" t="str" cm="1">
        <f t="array" ref="O1982">_xlfn.IFS(L1982&lt;=15, "Low Engagement", L1982&lt;=35, "Active", L1982&lt;=60, "Highly Active", L1982&gt;60, "Power User")</f>
        <v>Highly Active</v>
      </c>
      <c r="P1982" t="str" cm="1">
        <f t="array" ref="P1982">_xlfn.IFS(B1982&lt;=25,"Youth",B1982&lt;=35,"Young Adult",B1982&lt;=50,"Adult",B1982&lt;=70,"Senior")</f>
        <v>Adult</v>
      </c>
      <c r="Q1982" t="str" cm="1">
        <f t="array" ref="Q1982">_xlfn.IFS(G1982&lt;10000,"Low Value",G1982&lt;=50000,"Mid Value",G1982&lt;=150000,"High Value",G1982&gt;150000,"Premium")</f>
        <v>High Value</v>
      </c>
      <c r="R1982" t="str" cm="1">
        <f t="array" ref="R1982">_xlfn.IFS(I1982&lt;500,"High Risk",I1982&lt;650,"Medium Risk",I1982&lt;750,"Low Risk",I1982&gt;=750,"Very Low Risk")</f>
        <v>High Risk</v>
      </c>
    </row>
    <row r="1983" spans="1:18">
      <c r="A1983" t="s">
        <v>2015</v>
      </c>
      <c r="B1983">
        <v>29</v>
      </c>
      <c r="C1983" t="s">
        <v>15</v>
      </c>
      <c r="D1983" t="s">
        <v>23</v>
      </c>
      <c r="E1983" t="s">
        <v>47</v>
      </c>
      <c r="F1983" t="s">
        <v>33</v>
      </c>
      <c r="G1983">
        <v>104096.02</v>
      </c>
      <c r="H1983">
        <v>14280.87</v>
      </c>
      <c r="I1983">
        <v>448</v>
      </c>
      <c r="J1983">
        <v>16553.48</v>
      </c>
      <c r="K1983" t="s">
        <v>19</v>
      </c>
      <c r="L1983">
        <v>15</v>
      </c>
      <c r="M1983" s="1">
        <v>43784</v>
      </c>
      <c r="N1983" t="s">
        <v>20</v>
      </c>
      <c r="O1983" t="str" cm="1">
        <f t="array" ref="O1983">_xlfn.IFS(L1983&lt;=15, "Low Engagement", L1983&lt;=35, "Active", L1983&lt;=60, "Highly Active", L1983&gt;60, "Power User")</f>
        <v>Low Engagement</v>
      </c>
      <c r="P1983" t="str" cm="1">
        <f t="array" ref="P1983">_xlfn.IFS(B1983&lt;=25,"Youth",B1983&lt;=35,"Young Adult",B1983&lt;=50,"Adult",B1983&lt;=70,"Senior")</f>
        <v>Young Adult</v>
      </c>
      <c r="Q1983" t="str" cm="1">
        <f t="array" ref="Q1983">_xlfn.IFS(G1983&lt;10000,"Low Value",G1983&lt;=50000,"Mid Value",G1983&lt;=150000,"High Value",G1983&gt;150000,"Premium")</f>
        <v>High Value</v>
      </c>
      <c r="R1983" t="str" cm="1">
        <f t="array" ref="R1983">_xlfn.IFS(I1983&lt;500,"High Risk",I1983&lt;650,"Medium Risk",I1983&lt;750,"Low Risk",I1983&gt;=750,"Very Low Risk")</f>
        <v>High Risk</v>
      </c>
    </row>
    <row r="1984" spans="1:18">
      <c r="A1984" t="s">
        <v>2016</v>
      </c>
      <c r="B1984">
        <v>35</v>
      </c>
      <c r="C1984" t="s">
        <v>22</v>
      </c>
      <c r="D1984" t="s">
        <v>41</v>
      </c>
      <c r="E1984" t="s">
        <v>27</v>
      </c>
      <c r="F1984" t="s">
        <v>45</v>
      </c>
      <c r="G1984">
        <v>323253.25</v>
      </c>
      <c r="H1984">
        <v>118781.35</v>
      </c>
      <c r="I1984">
        <v>416</v>
      </c>
      <c r="J1984">
        <v>19612.41</v>
      </c>
      <c r="K1984" t="s">
        <v>25</v>
      </c>
      <c r="L1984">
        <v>6</v>
      </c>
      <c r="M1984" s="1">
        <v>43599</v>
      </c>
      <c r="N1984" t="s">
        <v>35</v>
      </c>
      <c r="O1984" t="str" cm="1">
        <f t="array" ref="O1984">_xlfn.IFS(L1984&lt;=15, "Low Engagement", L1984&lt;=35, "Active", L1984&lt;=60, "Highly Active", L1984&gt;60, "Power User")</f>
        <v>Low Engagement</v>
      </c>
      <c r="P1984" t="str" cm="1">
        <f t="array" ref="P1984">_xlfn.IFS(B1984&lt;=25,"Youth",B1984&lt;=35,"Young Adult",B1984&lt;=50,"Adult",B1984&lt;=70,"Senior")</f>
        <v>Young Adult</v>
      </c>
      <c r="Q1984" t="str" cm="1">
        <f t="array" ref="Q1984">_xlfn.IFS(G1984&lt;10000,"Low Value",G1984&lt;=50000,"Mid Value",G1984&lt;=150000,"High Value",G1984&gt;150000,"Premium")</f>
        <v>Premium</v>
      </c>
      <c r="R1984" t="str" cm="1">
        <f t="array" ref="R1984">_xlfn.IFS(I1984&lt;500,"High Risk",I1984&lt;650,"Medium Risk",I1984&lt;750,"Low Risk",I1984&gt;=750,"Very Low Risk")</f>
        <v>High Risk</v>
      </c>
    </row>
    <row r="1985" spans="1:18">
      <c r="A1985" t="s">
        <v>2017</v>
      </c>
      <c r="B1985">
        <v>32</v>
      </c>
      <c r="C1985" t="s">
        <v>15</v>
      </c>
      <c r="D1985" t="s">
        <v>41</v>
      </c>
      <c r="E1985" t="s">
        <v>27</v>
      </c>
      <c r="F1985" t="s">
        <v>31</v>
      </c>
      <c r="G1985">
        <v>86068.18</v>
      </c>
      <c r="H1985">
        <v>39066.230000000003</v>
      </c>
      <c r="I1985">
        <v>757</v>
      </c>
      <c r="J1985">
        <v>88214.15</v>
      </c>
      <c r="K1985" t="s">
        <v>25</v>
      </c>
      <c r="L1985">
        <v>28</v>
      </c>
      <c r="M1985" s="1">
        <v>43358</v>
      </c>
      <c r="N1985" t="s">
        <v>20</v>
      </c>
      <c r="O1985" t="str" cm="1">
        <f t="array" ref="O1985">_xlfn.IFS(L1985&lt;=15, "Low Engagement", L1985&lt;=35, "Active", L1985&lt;=60, "Highly Active", L1985&gt;60, "Power User")</f>
        <v>Active</v>
      </c>
      <c r="P1985" t="str" cm="1">
        <f t="array" ref="P1985">_xlfn.IFS(B1985&lt;=25,"Youth",B1985&lt;=35,"Young Adult",B1985&lt;=50,"Adult",B1985&lt;=70,"Senior")</f>
        <v>Young Adult</v>
      </c>
      <c r="Q1985" t="str" cm="1">
        <f t="array" ref="Q1985">_xlfn.IFS(G1985&lt;10000,"Low Value",G1985&lt;=50000,"Mid Value",G1985&lt;=150000,"High Value",G1985&gt;150000,"Premium")</f>
        <v>High Value</v>
      </c>
      <c r="R1985" t="str" cm="1">
        <f t="array" ref="R1985">_xlfn.IFS(I1985&lt;500,"High Risk",I1985&lt;650,"Medium Risk",I1985&lt;750,"Low Risk",I1985&gt;=750,"Very Low Risk")</f>
        <v>Very Low Risk</v>
      </c>
    </row>
    <row r="1986" spans="1:18">
      <c r="A1986" t="s">
        <v>2018</v>
      </c>
      <c r="B1986">
        <v>61</v>
      </c>
      <c r="C1986" t="s">
        <v>15</v>
      </c>
      <c r="D1986" t="s">
        <v>16</v>
      </c>
      <c r="E1986" t="s">
        <v>17</v>
      </c>
      <c r="F1986" t="s">
        <v>18</v>
      </c>
      <c r="G1986">
        <v>38583.46</v>
      </c>
      <c r="H1986">
        <v>220163.71</v>
      </c>
      <c r="I1986">
        <v>344</v>
      </c>
      <c r="J1986">
        <v>44693.85</v>
      </c>
      <c r="K1986" t="s">
        <v>19</v>
      </c>
      <c r="L1986">
        <v>35</v>
      </c>
      <c r="M1986" s="1">
        <v>44712</v>
      </c>
      <c r="N1986" t="s">
        <v>20</v>
      </c>
      <c r="O1986" t="str" cm="1">
        <f t="array" ref="O1986">_xlfn.IFS(L1986&lt;=15, "Low Engagement", L1986&lt;=35, "Active", L1986&lt;=60, "Highly Active", L1986&gt;60, "Power User")</f>
        <v>Active</v>
      </c>
      <c r="P1986" t="str" cm="1">
        <f t="array" ref="P1986">_xlfn.IFS(B1986&lt;=25,"Youth",B1986&lt;=35,"Young Adult",B1986&lt;=50,"Adult",B1986&lt;=70,"Senior")</f>
        <v>Senior</v>
      </c>
      <c r="Q1986" t="str" cm="1">
        <f t="array" ref="Q1986">_xlfn.IFS(G1986&lt;10000,"Low Value",G1986&lt;=50000,"Mid Value",G1986&lt;=150000,"High Value",G1986&gt;150000,"Premium")</f>
        <v>Mid Value</v>
      </c>
      <c r="R1986" t="str" cm="1">
        <f t="array" ref="R1986">_xlfn.IFS(I1986&lt;500,"High Risk",I1986&lt;650,"Medium Risk",I1986&lt;750,"Low Risk",I1986&gt;=750,"Very Low Risk")</f>
        <v>High Risk</v>
      </c>
    </row>
    <row r="1987" spans="1:18">
      <c r="A1987" t="s">
        <v>2019</v>
      </c>
      <c r="B1987">
        <v>33</v>
      </c>
      <c r="C1987" t="s">
        <v>15</v>
      </c>
      <c r="D1987" t="s">
        <v>37</v>
      </c>
      <c r="E1987" t="s">
        <v>17</v>
      </c>
      <c r="F1987" t="s">
        <v>18</v>
      </c>
      <c r="G1987">
        <v>38896.639999999999</v>
      </c>
      <c r="H1987">
        <v>172122.14</v>
      </c>
      <c r="I1987">
        <v>533</v>
      </c>
      <c r="J1987">
        <v>115007.02</v>
      </c>
      <c r="K1987" t="s">
        <v>25</v>
      </c>
      <c r="L1987">
        <v>11</v>
      </c>
      <c r="M1987" s="1">
        <v>44257</v>
      </c>
      <c r="N1987" t="s">
        <v>20</v>
      </c>
      <c r="O1987" t="str" cm="1">
        <f t="array" ref="O1987">_xlfn.IFS(L1987&lt;=15, "Low Engagement", L1987&lt;=35, "Active", L1987&lt;=60, "Highly Active", L1987&gt;60, "Power User")</f>
        <v>Low Engagement</v>
      </c>
      <c r="P1987" t="str" cm="1">
        <f t="array" ref="P1987">_xlfn.IFS(B1987&lt;=25,"Youth",B1987&lt;=35,"Young Adult",B1987&lt;=50,"Adult",B1987&lt;=70,"Senior")</f>
        <v>Young Adult</v>
      </c>
      <c r="Q1987" t="str" cm="1">
        <f t="array" ref="Q1987">_xlfn.IFS(G1987&lt;10000,"Low Value",G1987&lt;=50000,"Mid Value",G1987&lt;=150000,"High Value",G1987&gt;150000,"Premium")</f>
        <v>Mid Value</v>
      </c>
      <c r="R1987" t="str" cm="1">
        <f t="array" ref="R1987">_xlfn.IFS(I1987&lt;500,"High Risk",I1987&lt;650,"Medium Risk",I1987&lt;750,"Low Risk",I1987&gt;=750,"Very Low Risk")</f>
        <v>Medium Risk</v>
      </c>
    </row>
    <row r="1988" spans="1:18">
      <c r="A1988" t="s">
        <v>2020</v>
      </c>
      <c r="B1988">
        <v>44</v>
      </c>
      <c r="C1988" t="s">
        <v>22</v>
      </c>
      <c r="D1988" t="s">
        <v>23</v>
      </c>
      <c r="E1988" t="s">
        <v>27</v>
      </c>
      <c r="F1988" t="s">
        <v>31</v>
      </c>
      <c r="G1988">
        <v>119881.01</v>
      </c>
      <c r="H1988">
        <v>170923.03</v>
      </c>
      <c r="I1988">
        <v>674</v>
      </c>
      <c r="J1988">
        <v>88783.53</v>
      </c>
      <c r="K1988" t="s">
        <v>19</v>
      </c>
      <c r="L1988">
        <v>8</v>
      </c>
      <c r="M1988" s="1">
        <v>43521</v>
      </c>
      <c r="N1988" t="s">
        <v>20</v>
      </c>
      <c r="O1988" t="str" cm="1">
        <f t="array" ref="O1988">_xlfn.IFS(L1988&lt;=15, "Low Engagement", L1988&lt;=35, "Active", L1988&lt;=60, "Highly Active", L1988&gt;60, "Power User")</f>
        <v>Low Engagement</v>
      </c>
      <c r="P1988" t="str" cm="1">
        <f t="array" ref="P1988">_xlfn.IFS(B1988&lt;=25,"Youth",B1988&lt;=35,"Young Adult",B1988&lt;=50,"Adult",B1988&lt;=70,"Senior")</f>
        <v>Adult</v>
      </c>
      <c r="Q1988" t="str" cm="1">
        <f t="array" ref="Q1988">_xlfn.IFS(G1988&lt;10000,"Low Value",G1988&lt;=50000,"Mid Value",G1988&lt;=150000,"High Value",G1988&gt;150000,"Premium")</f>
        <v>High Value</v>
      </c>
      <c r="R1988" t="str" cm="1">
        <f t="array" ref="R1988">_xlfn.IFS(I1988&lt;500,"High Risk",I1988&lt;650,"Medium Risk",I1988&lt;750,"Low Risk",I1988&gt;=750,"Very Low Risk")</f>
        <v>Low Risk</v>
      </c>
    </row>
    <row r="1989" spans="1:18">
      <c r="A1989" t="s">
        <v>2021</v>
      </c>
      <c r="B1989">
        <v>25</v>
      </c>
      <c r="C1989" t="s">
        <v>15</v>
      </c>
      <c r="D1989" t="s">
        <v>41</v>
      </c>
      <c r="E1989" t="s">
        <v>17</v>
      </c>
      <c r="F1989" t="s">
        <v>18</v>
      </c>
      <c r="G1989">
        <v>65119.27</v>
      </c>
      <c r="H1989">
        <v>96098.54</v>
      </c>
      <c r="I1989">
        <v>846</v>
      </c>
      <c r="J1989">
        <v>213239.82</v>
      </c>
      <c r="K1989" t="s">
        <v>38</v>
      </c>
      <c r="L1989">
        <v>57</v>
      </c>
      <c r="M1989" s="1">
        <v>43241</v>
      </c>
      <c r="N1989" t="s">
        <v>20</v>
      </c>
      <c r="O1989" t="str" cm="1">
        <f t="array" ref="O1989">_xlfn.IFS(L1989&lt;=15, "Low Engagement", L1989&lt;=35, "Active", L1989&lt;=60, "Highly Active", L1989&gt;60, "Power User")</f>
        <v>Highly Active</v>
      </c>
      <c r="P1989" t="str" cm="1">
        <f t="array" ref="P1989">_xlfn.IFS(B1989&lt;=25,"Youth",B1989&lt;=35,"Young Adult",B1989&lt;=50,"Adult",B1989&lt;=70,"Senior")</f>
        <v>Youth</v>
      </c>
      <c r="Q1989" t="str" cm="1">
        <f t="array" ref="Q1989">_xlfn.IFS(G1989&lt;10000,"Low Value",G1989&lt;=50000,"Mid Value",G1989&lt;=150000,"High Value",G1989&gt;150000,"Premium")</f>
        <v>High Value</v>
      </c>
      <c r="R1989" t="str" cm="1">
        <f t="array" ref="R1989">_xlfn.IFS(I1989&lt;500,"High Risk",I1989&lt;650,"Medium Risk",I1989&lt;750,"Low Risk",I1989&gt;=750,"Very Low Risk")</f>
        <v>Very Low Risk</v>
      </c>
    </row>
    <row r="1990" spans="1:18">
      <c r="A1990" t="s">
        <v>2022</v>
      </c>
      <c r="B1990">
        <v>63</v>
      </c>
      <c r="C1990" t="s">
        <v>22</v>
      </c>
      <c r="D1990" t="s">
        <v>29</v>
      </c>
      <c r="E1990" t="s">
        <v>27</v>
      </c>
      <c r="F1990" t="s">
        <v>18</v>
      </c>
      <c r="G1990">
        <v>45722.43</v>
      </c>
      <c r="H1990">
        <v>183564.59</v>
      </c>
      <c r="I1990">
        <v>496</v>
      </c>
      <c r="J1990">
        <v>11480.92</v>
      </c>
      <c r="K1990" t="s">
        <v>19</v>
      </c>
      <c r="L1990">
        <v>54</v>
      </c>
      <c r="M1990" s="1">
        <v>44800</v>
      </c>
      <c r="N1990" t="s">
        <v>35</v>
      </c>
      <c r="O1990" t="str" cm="1">
        <f t="array" ref="O1990">_xlfn.IFS(L1990&lt;=15, "Low Engagement", L1990&lt;=35, "Active", L1990&lt;=60, "Highly Active", L1990&gt;60, "Power User")</f>
        <v>Highly Active</v>
      </c>
      <c r="P1990" t="str" cm="1">
        <f t="array" ref="P1990">_xlfn.IFS(B1990&lt;=25,"Youth",B1990&lt;=35,"Young Adult",B1990&lt;=50,"Adult",B1990&lt;=70,"Senior")</f>
        <v>Senior</v>
      </c>
      <c r="Q1990" t="str" cm="1">
        <f t="array" ref="Q1990">_xlfn.IFS(G1990&lt;10000,"Low Value",G1990&lt;=50000,"Mid Value",G1990&lt;=150000,"High Value",G1990&gt;150000,"Premium")</f>
        <v>Mid Value</v>
      </c>
      <c r="R1990" t="str" cm="1">
        <f t="array" ref="R1990">_xlfn.IFS(I1990&lt;500,"High Risk",I1990&lt;650,"Medium Risk",I1990&lt;750,"Low Risk",I1990&gt;=750,"Very Low Risk")</f>
        <v>High Risk</v>
      </c>
    </row>
    <row r="1991" spans="1:18">
      <c r="A1991" t="s">
        <v>2023</v>
      </c>
      <c r="B1991">
        <v>42</v>
      </c>
      <c r="C1991" t="s">
        <v>15</v>
      </c>
      <c r="D1991" t="s">
        <v>16</v>
      </c>
      <c r="E1991" t="s">
        <v>47</v>
      </c>
      <c r="F1991" t="s">
        <v>31</v>
      </c>
      <c r="G1991">
        <v>193894.83</v>
      </c>
      <c r="H1991">
        <v>29967.360000000001</v>
      </c>
      <c r="I1991">
        <v>324</v>
      </c>
      <c r="J1991">
        <v>49460.36</v>
      </c>
      <c r="K1991" t="s">
        <v>25</v>
      </c>
      <c r="L1991">
        <v>50</v>
      </c>
      <c r="M1991" s="1">
        <v>44668</v>
      </c>
      <c r="N1991" t="s">
        <v>35</v>
      </c>
      <c r="O1991" t="str" cm="1">
        <f t="array" ref="O1991">_xlfn.IFS(L1991&lt;=15, "Low Engagement", L1991&lt;=35, "Active", L1991&lt;=60, "Highly Active", L1991&gt;60, "Power User")</f>
        <v>Highly Active</v>
      </c>
      <c r="P1991" t="str" cm="1">
        <f t="array" ref="P1991">_xlfn.IFS(B1991&lt;=25,"Youth",B1991&lt;=35,"Young Adult",B1991&lt;=50,"Adult",B1991&lt;=70,"Senior")</f>
        <v>Adult</v>
      </c>
      <c r="Q1991" t="str" cm="1">
        <f t="array" ref="Q1991">_xlfn.IFS(G1991&lt;10000,"Low Value",G1991&lt;=50000,"Mid Value",G1991&lt;=150000,"High Value",G1991&gt;150000,"Premium")</f>
        <v>Premium</v>
      </c>
      <c r="R1991" t="str" cm="1">
        <f t="array" ref="R1991">_xlfn.IFS(I1991&lt;500,"High Risk",I1991&lt;650,"Medium Risk",I1991&lt;750,"Low Risk",I1991&gt;=750,"Very Low Risk")</f>
        <v>High Risk</v>
      </c>
    </row>
    <row r="1992" spans="1:18">
      <c r="A1992" t="s">
        <v>2024</v>
      </c>
      <c r="B1992">
        <v>34</v>
      </c>
      <c r="C1992" t="s">
        <v>22</v>
      </c>
      <c r="D1992" t="s">
        <v>41</v>
      </c>
      <c r="E1992" t="s">
        <v>27</v>
      </c>
      <c r="F1992" t="s">
        <v>18</v>
      </c>
      <c r="G1992">
        <v>9300.73</v>
      </c>
      <c r="H1992">
        <v>186280.73</v>
      </c>
      <c r="I1992">
        <v>694</v>
      </c>
      <c r="J1992">
        <v>37284.519999999997</v>
      </c>
      <c r="K1992" t="s">
        <v>25</v>
      </c>
      <c r="L1992">
        <v>49</v>
      </c>
      <c r="M1992" s="1">
        <v>44236</v>
      </c>
      <c r="N1992" t="s">
        <v>20</v>
      </c>
      <c r="O1992" t="str" cm="1">
        <f t="array" ref="O1992">_xlfn.IFS(L1992&lt;=15, "Low Engagement", L1992&lt;=35, "Active", L1992&lt;=60, "Highly Active", L1992&gt;60, "Power User")</f>
        <v>Highly Active</v>
      </c>
      <c r="P1992" t="str" cm="1">
        <f t="array" ref="P1992">_xlfn.IFS(B1992&lt;=25,"Youth",B1992&lt;=35,"Young Adult",B1992&lt;=50,"Adult",B1992&lt;=70,"Senior")</f>
        <v>Young Adult</v>
      </c>
      <c r="Q1992" t="str" cm="1">
        <f t="array" ref="Q1992">_xlfn.IFS(G1992&lt;10000,"Low Value",G1992&lt;=50000,"Mid Value",G1992&lt;=150000,"High Value",G1992&gt;150000,"Premium")</f>
        <v>Low Value</v>
      </c>
      <c r="R1992" t="str" cm="1">
        <f t="array" ref="R1992">_xlfn.IFS(I1992&lt;500,"High Risk",I1992&lt;650,"Medium Risk",I1992&lt;750,"Low Risk",I1992&gt;=750,"Very Low Risk")</f>
        <v>Low Risk</v>
      </c>
    </row>
    <row r="1993" spans="1:18">
      <c r="A1993" t="s">
        <v>2025</v>
      </c>
      <c r="B1993">
        <v>46</v>
      </c>
      <c r="C1993" t="s">
        <v>22</v>
      </c>
      <c r="D1993" t="s">
        <v>41</v>
      </c>
      <c r="E1993" t="s">
        <v>27</v>
      </c>
      <c r="F1993" t="s">
        <v>33</v>
      </c>
      <c r="G1993">
        <v>58586.58</v>
      </c>
      <c r="H1993">
        <v>162241.72</v>
      </c>
      <c r="I1993">
        <v>335</v>
      </c>
      <c r="J1993">
        <v>36928.76</v>
      </c>
      <c r="K1993" t="s">
        <v>19</v>
      </c>
      <c r="L1993">
        <v>51</v>
      </c>
      <c r="M1993" s="1">
        <v>43525</v>
      </c>
      <c r="N1993" t="s">
        <v>35</v>
      </c>
      <c r="O1993" t="str" cm="1">
        <f t="array" ref="O1993">_xlfn.IFS(L1993&lt;=15, "Low Engagement", L1993&lt;=35, "Active", L1993&lt;=60, "Highly Active", L1993&gt;60, "Power User")</f>
        <v>Highly Active</v>
      </c>
      <c r="P1993" t="str" cm="1">
        <f t="array" ref="P1993">_xlfn.IFS(B1993&lt;=25,"Youth",B1993&lt;=35,"Young Adult",B1993&lt;=50,"Adult",B1993&lt;=70,"Senior")</f>
        <v>Adult</v>
      </c>
      <c r="Q1993" t="str" cm="1">
        <f t="array" ref="Q1993">_xlfn.IFS(G1993&lt;10000,"Low Value",G1993&lt;=50000,"Mid Value",G1993&lt;=150000,"High Value",G1993&gt;150000,"Premium")</f>
        <v>High Value</v>
      </c>
      <c r="R1993" t="str" cm="1">
        <f t="array" ref="R1993">_xlfn.IFS(I1993&lt;500,"High Risk",I1993&lt;650,"Medium Risk",I1993&lt;750,"Low Risk",I1993&gt;=750,"Very Low Risk")</f>
        <v>High Risk</v>
      </c>
    </row>
    <row r="1994" spans="1:18">
      <c r="A1994" t="s">
        <v>2026</v>
      </c>
      <c r="B1994">
        <v>25</v>
      </c>
      <c r="C1994" t="s">
        <v>22</v>
      </c>
      <c r="D1994" t="s">
        <v>37</v>
      </c>
      <c r="E1994" t="s">
        <v>27</v>
      </c>
      <c r="F1994" t="s">
        <v>18</v>
      </c>
      <c r="G1994">
        <v>42488.39</v>
      </c>
      <c r="H1994">
        <v>168102.7</v>
      </c>
      <c r="I1994">
        <v>773</v>
      </c>
      <c r="J1994">
        <v>477998.68</v>
      </c>
      <c r="K1994" t="s">
        <v>25</v>
      </c>
      <c r="L1994">
        <v>51</v>
      </c>
      <c r="M1994" s="1">
        <v>44301</v>
      </c>
      <c r="N1994" t="s">
        <v>20</v>
      </c>
      <c r="O1994" t="str" cm="1">
        <f t="array" ref="O1994">_xlfn.IFS(L1994&lt;=15, "Low Engagement", L1994&lt;=35, "Active", L1994&lt;=60, "Highly Active", L1994&gt;60, "Power User")</f>
        <v>Highly Active</v>
      </c>
      <c r="P1994" t="str" cm="1">
        <f t="array" ref="P1994">_xlfn.IFS(B1994&lt;=25,"Youth",B1994&lt;=35,"Young Adult",B1994&lt;=50,"Adult",B1994&lt;=70,"Senior")</f>
        <v>Youth</v>
      </c>
      <c r="Q1994" t="str" cm="1">
        <f t="array" ref="Q1994">_xlfn.IFS(G1994&lt;10000,"Low Value",G1994&lt;=50000,"Mid Value",G1994&lt;=150000,"High Value",G1994&gt;150000,"Premium")</f>
        <v>Mid Value</v>
      </c>
      <c r="R1994" t="str" cm="1">
        <f t="array" ref="R1994">_xlfn.IFS(I1994&lt;500,"High Risk",I1994&lt;650,"Medium Risk",I1994&lt;750,"Low Risk",I1994&gt;=750,"Very Low Risk")</f>
        <v>Very Low Risk</v>
      </c>
    </row>
    <row r="1995" spans="1:18">
      <c r="A1995" t="s">
        <v>2027</v>
      </c>
      <c r="B1995">
        <v>32</v>
      </c>
      <c r="C1995" t="s">
        <v>15</v>
      </c>
      <c r="D1995" t="s">
        <v>23</v>
      </c>
      <c r="E1995" t="s">
        <v>27</v>
      </c>
      <c r="F1995" t="s">
        <v>18</v>
      </c>
      <c r="G1995">
        <v>2675.21</v>
      </c>
      <c r="H1995">
        <v>127536.52</v>
      </c>
      <c r="I1995">
        <v>522</v>
      </c>
      <c r="J1995">
        <v>175104.71</v>
      </c>
      <c r="K1995" t="s">
        <v>25</v>
      </c>
      <c r="L1995">
        <v>24</v>
      </c>
      <c r="M1995" s="1">
        <v>43543</v>
      </c>
      <c r="N1995" t="s">
        <v>35</v>
      </c>
      <c r="O1995" t="str" cm="1">
        <f t="array" ref="O1995">_xlfn.IFS(L1995&lt;=15, "Low Engagement", L1995&lt;=35, "Active", L1995&lt;=60, "Highly Active", L1995&gt;60, "Power User")</f>
        <v>Active</v>
      </c>
      <c r="P1995" t="str" cm="1">
        <f t="array" ref="P1995">_xlfn.IFS(B1995&lt;=25,"Youth",B1995&lt;=35,"Young Adult",B1995&lt;=50,"Adult",B1995&lt;=70,"Senior")</f>
        <v>Young Adult</v>
      </c>
      <c r="Q1995" t="str" cm="1">
        <f t="array" ref="Q1995">_xlfn.IFS(G1995&lt;10000,"Low Value",G1995&lt;=50000,"Mid Value",G1995&lt;=150000,"High Value",G1995&gt;150000,"Premium")</f>
        <v>Low Value</v>
      </c>
      <c r="R1995" t="str" cm="1">
        <f t="array" ref="R1995">_xlfn.IFS(I1995&lt;500,"High Risk",I1995&lt;650,"Medium Risk",I1995&lt;750,"Low Risk",I1995&gt;=750,"Very Low Risk")</f>
        <v>Medium Risk</v>
      </c>
    </row>
    <row r="1996" spans="1:18">
      <c r="A1996" t="s">
        <v>2028</v>
      </c>
      <c r="B1996">
        <v>44</v>
      </c>
      <c r="C1996" t="s">
        <v>15</v>
      </c>
      <c r="D1996" t="s">
        <v>41</v>
      </c>
      <c r="E1996" t="s">
        <v>17</v>
      </c>
      <c r="F1996" t="s">
        <v>18</v>
      </c>
      <c r="G1996">
        <v>37130.76</v>
      </c>
      <c r="H1996">
        <v>73243.08</v>
      </c>
      <c r="I1996">
        <v>829</v>
      </c>
      <c r="J1996">
        <v>197273.84</v>
      </c>
      <c r="K1996" t="s">
        <v>25</v>
      </c>
      <c r="L1996">
        <v>21</v>
      </c>
      <c r="M1996" s="1">
        <v>44766</v>
      </c>
      <c r="N1996" t="s">
        <v>20</v>
      </c>
      <c r="O1996" t="str" cm="1">
        <f t="array" ref="O1996">_xlfn.IFS(L1996&lt;=15, "Low Engagement", L1996&lt;=35, "Active", L1996&lt;=60, "Highly Active", L1996&gt;60, "Power User")</f>
        <v>Active</v>
      </c>
      <c r="P1996" t="str" cm="1">
        <f t="array" ref="P1996">_xlfn.IFS(B1996&lt;=25,"Youth",B1996&lt;=35,"Young Adult",B1996&lt;=50,"Adult",B1996&lt;=70,"Senior")</f>
        <v>Adult</v>
      </c>
      <c r="Q1996" t="str" cm="1">
        <f t="array" ref="Q1996">_xlfn.IFS(G1996&lt;10000,"Low Value",G1996&lt;=50000,"Mid Value",G1996&lt;=150000,"High Value",G1996&gt;150000,"Premium")</f>
        <v>Mid Value</v>
      </c>
      <c r="R1996" t="str" cm="1">
        <f t="array" ref="R1996">_xlfn.IFS(I1996&lt;500,"High Risk",I1996&lt;650,"Medium Risk",I1996&lt;750,"Low Risk",I1996&gt;=750,"Very Low Risk")</f>
        <v>Very Low Risk</v>
      </c>
    </row>
    <row r="1997" spans="1:18">
      <c r="A1997" t="s">
        <v>2029</v>
      </c>
      <c r="B1997">
        <v>63</v>
      </c>
      <c r="C1997" t="s">
        <v>22</v>
      </c>
      <c r="D1997" t="s">
        <v>16</v>
      </c>
      <c r="E1997" t="s">
        <v>27</v>
      </c>
      <c r="F1997" t="s">
        <v>18</v>
      </c>
      <c r="G1997">
        <v>28097.279999999999</v>
      </c>
      <c r="H1997">
        <v>145096.92000000001</v>
      </c>
      <c r="I1997">
        <v>487</v>
      </c>
      <c r="J1997">
        <v>24757.39</v>
      </c>
      <c r="K1997" t="s">
        <v>25</v>
      </c>
      <c r="L1997">
        <v>49</v>
      </c>
      <c r="M1997" s="1">
        <v>44882</v>
      </c>
      <c r="N1997" t="s">
        <v>20</v>
      </c>
      <c r="O1997" t="str" cm="1">
        <f t="array" ref="O1997">_xlfn.IFS(L1997&lt;=15, "Low Engagement", L1997&lt;=35, "Active", L1997&lt;=60, "Highly Active", L1997&gt;60, "Power User")</f>
        <v>Highly Active</v>
      </c>
      <c r="P1997" t="str" cm="1">
        <f t="array" ref="P1997">_xlfn.IFS(B1997&lt;=25,"Youth",B1997&lt;=35,"Young Adult",B1997&lt;=50,"Adult",B1997&lt;=70,"Senior")</f>
        <v>Senior</v>
      </c>
      <c r="Q1997" t="str" cm="1">
        <f t="array" ref="Q1997">_xlfn.IFS(G1997&lt;10000,"Low Value",G1997&lt;=50000,"Mid Value",G1997&lt;=150000,"High Value",G1997&gt;150000,"Premium")</f>
        <v>Mid Value</v>
      </c>
      <c r="R1997" t="str" cm="1">
        <f t="array" ref="R1997">_xlfn.IFS(I1997&lt;500,"High Risk",I1997&lt;650,"Medium Risk",I1997&lt;750,"Low Risk",I1997&gt;=750,"Very Low Risk")</f>
        <v>High Risk</v>
      </c>
    </row>
    <row r="1998" spans="1:18">
      <c r="A1998" t="s">
        <v>2030</v>
      </c>
      <c r="B1998">
        <v>67</v>
      </c>
      <c r="C1998" t="s">
        <v>22</v>
      </c>
      <c r="D1998" t="s">
        <v>41</v>
      </c>
      <c r="E1998" t="s">
        <v>27</v>
      </c>
      <c r="F1998" t="s">
        <v>45</v>
      </c>
      <c r="G1998">
        <v>277716.32</v>
      </c>
      <c r="H1998">
        <v>151168.01</v>
      </c>
      <c r="I1998">
        <v>701</v>
      </c>
      <c r="J1998">
        <v>118521.81</v>
      </c>
      <c r="K1998" t="s">
        <v>38</v>
      </c>
      <c r="L1998">
        <v>59</v>
      </c>
      <c r="M1998" s="1">
        <v>43578</v>
      </c>
      <c r="N1998" t="s">
        <v>20</v>
      </c>
      <c r="O1998" t="str" cm="1">
        <f t="array" ref="O1998">_xlfn.IFS(L1998&lt;=15, "Low Engagement", L1998&lt;=35, "Active", L1998&lt;=60, "Highly Active", L1998&gt;60, "Power User")</f>
        <v>Highly Active</v>
      </c>
      <c r="P1998" t="str" cm="1">
        <f t="array" ref="P1998">_xlfn.IFS(B1998&lt;=25,"Youth",B1998&lt;=35,"Young Adult",B1998&lt;=50,"Adult",B1998&lt;=70,"Senior")</f>
        <v>Senior</v>
      </c>
      <c r="Q1998" t="str" cm="1">
        <f t="array" ref="Q1998">_xlfn.IFS(G1998&lt;10000,"Low Value",G1998&lt;=50000,"Mid Value",G1998&lt;=150000,"High Value",G1998&gt;150000,"Premium")</f>
        <v>Premium</v>
      </c>
      <c r="R1998" t="str" cm="1">
        <f t="array" ref="R1998">_xlfn.IFS(I1998&lt;500,"High Risk",I1998&lt;650,"Medium Risk",I1998&lt;750,"Low Risk",I1998&gt;=750,"Very Low Risk")</f>
        <v>Low Risk</v>
      </c>
    </row>
    <row r="1999" spans="1:18">
      <c r="A1999" t="s">
        <v>2031</v>
      </c>
      <c r="B1999">
        <v>69</v>
      </c>
      <c r="C1999" t="s">
        <v>22</v>
      </c>
      <c r="D1999" t="s">
        <v>16</v>
      </c>
      <c r="E1999" t="s">
        <v>17</v>
      </c>
      <c r="F1999" t="s">
        <v>45</v>
      </c>
      <c r="G1999">
        <v>201384.75</v>
      </c>
      <c r="H1999">
        <v>295907.84000000003</v>
      </c>
      <c r="I1999">
        <v>556</v>
      </c>
      <c r="J1999">
        <v>122908.18</v>
      </c>
      <c r="K1999" t="s">
        <v>25</v>
      </c>
      <c r="L1999">
        <v>36</v>
      </c>
      <c r="M1999" s="1">
        <v>43773</v>
      </c>
      <c r="N1999" t="s">
        <v>20</v>
      </c>
      <c r="O1999" t="str" cm="1">
        <f t="array" ref="O1999">_xlfn.IFS(L1999&lt;=15, "Low Engagement", L1999&lt;=35, "Active", L1999&lt;=60, "Highly Active", L1999&gt;60, "Power User")</f>
        <v>Highly Active</v>
      </c>
      <c r="P1999" t="str" cm="1">
        <f t="array" ref="P1999">_xlfn.IFS(B1999&lt;=25,"Youth",B1999&lt;=35,"Young Adult",B1999&lt;=50,"Adult",B1999&lt;=70,"Senior")</f>
        <v>Senior</v>
      </c>
      <c r="Q1999" t="str" cm="1">
        <f t="array" ref="Q1999">_xlfn.IFS(G1999&lt;10000,"Low Value",G1999&lt;=50000,"Mid Value",G1999&lt;=150000,"High Value",G1999&gt;150000,"Premium")</f>
        <v>Premium</v>
      </c>
      <c r="R1999" t="str" cm="1">
        <f t="array" ref="R1999">_xlfn.IFS(I1999&lt;500,"High Risk",I1999&lt;650,"Medium Risk",I1999&lt;750,"Low Risk",I1999&gt;=750,"Very Low Risk")</f>
        <v>Medium Risk</v>
      </c>
    </row>
    <row r="2000" spans="1:18">
      <c r="A2000" t="s">
        <v>2032</v>
      </c>
      <c r="B2000">
        <v>24</v>
      </c>
      <c r="C2000" t="s">
        <v>15</v>
      </c>
      <c r="D2000" t="s">
        <v>23</v>
      </c>
      <c r="E2000" t="s">
        <v>17</v>
      </c>
      <c r="F2000" t="s">
        <v>31</v>
      </c>
      <c r="G2000">
        <v>146605.51999999999</v>
      </c>
      <c r="H2000">
        <v>171564.37</v>
      </c>
      <c r="I2000">
        <v>435</v>
      </c>
      <c r="J2000">
        <v>10244.68</v>
      </c>
      <c r="K2000" t="s">
        <v>19</v>
      </c>
      <c r="L2000">
        <v>7</v>
      </c>
      <c r="M2000" s="1">
        <v>44686</v>
      </c>
      <c r="N2000" t="s">
        <v>20</v>
      </c>
      <c r="O2000" t="str" cm="1">
        <f t="array" ref="O2000">_xlfn.IFS(L2000&lt;=15, "Low Engagement", L2000&lt;=35, "Active", L2000&lt;=60, "Highly Active", L2000&gt;60, "Power User")</f>
        <v>Low Engagement</v>
      </c>
      <c r="P2000" t="str" cm="1">
        <f t="array" ref="P2000">_xlfn.IFS(B2000&lt;=25,"Youth",B2000&lt;=35,"Young Adult",B2000&lt;=50,"Adult",B2000&lt;=70,"Senior")</f>
        <v>Youth</v>
      </c>
      <c r="Q2000" t="str" cm="1">
        <f t="array" ref="Q2000">_xlfn.IFS(G2000&lt;10000,"Low Value",G2000&lt;=50000,"Mid Value",G2000&lt;=150000,"High Value",G2000&gt;150000,"Premium")</f>
        <v>High Value</v>
      </c>
      <c r="R2000" t="str" cm="1">
        <f t="array" ref="R2000">_xlfn.IFS(I2000&lt;500,"High Risk",I2000&lt;650,"Medium Risk",I2000&lt;750,"Low Risk",I2000&gt;=750,"Very Low Risk")</f>
        <v>High Risk</v>
      </c>
    </row>
    <row r="2001" spans="1:18">
      <c r="A2001" t="s">
        <v>2033</v>
      </c>
      <c r="B2001">
        <v>20</v>
      </c>
      <c r="C2001" t="s">
        <v>15</v>
      </c>
      <c r="D2001" t="s">
        <v>23</v>
      </c>
      <c r="E2001" t="s">
        <v>27</v>
      </c>
      <c r="F2001" t="s">
        <v>45</v>
      </c>
      <c r="G2001">
        <v>279469.62</v>
      </c>
      <c r="H2001">
        <v>76132.73</v>
      </c>
      <c r="I2001">
        <v>743</v>
      </c>
      <c r="J2001">
        <v>125786.35</v>
      </c>
      <c r="K2001" t="s">
        <v>25</v>
      </c>
      <c r="L2001">
        <v>5</v>
      </c>
      <c r="M2001" s="1">
        <v>43403</v>
      </c>
      <c r="N2001" t="s">
        <v>20</v>
      </c>
      <c r="O2001" t="str" cm="1">
        <f t="array" ref="O2001">_xlfn.IFS(L2001&lt;=15, "Low Engagement", L2001&lt;=35, "Active", L2001&lt;=60, "Highly Active", L2001&gt;60, "Power User")</f>
        <v>Low Engagement</v>
      </c>
      <c r="P2001" t="str" cm="1">
        <f t="array" ref="P2001">_xlfn.IFS(B2001&lt;=25,"Youth",B2001&lt;=35,"Young Adult",B2001&lt;=50,"Adult",B2001&lt;=70,"Senior")</f>
        <v>Youth</v>
      </c>
      <c r="Q2001" t="str" cm="1">
        <f t="array" ref="Q2001">_xlfn.IFS(G2001&lt;10000,"Low Value",G2001&lt;=50000,"Mid Value",G2001&lt;=150000,"High Value",G2001&gt;150000,"Premium")</f>
        <v>Premium</v>
      </c>
      <c r="R2001" t="str" cm="1">
        <f t="array" ref="R2001">_xlfn.IFS(I2001&lt;500,"High Risk",I2001&lt;650,"Medium Risk",I2001&lt;750,"Low Risk",I2001&gt;=750,"Very Low Risk")</f>
        <v>Low Risk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46A-CA2B-41CC-A9B2-86FC36A043F0}">
  <dimension ref="A3:F10"/>
  <sheetViews>
    <sheetView workbookViewId="0">
      <selection activeCell="F10" sqref="A3:F10"/>
    </sheetView>
  </sheetViews>
  <sheetFormatPr defaultRowHeight="14.5"/>
  <cols>
    <col min="1" max="1" width="18.7265625" bestFit="1" customWidth="1"/>
    <col min="2" max="2" width="15.26953125" bestFit="1" customWidth="1"/>
    <col min="3" max="3" width="9.08984375" bestFit="1" customWidth="1"/>
    <col min="4" max="4" width="8.7265625" bestFit="1" customWidth="1"/>
    <col min="5" max="5" width="10.7265625" bestFit="1" customWidth="1"/>
    <col min="6" max="6" width="10.90625" style="13" bestFit="1" customWidth="1"/>
    <col min="7" max="2001" width="8.08984375" bestFit="1" customWidth="1"/>
    <col min="2002" max="2002" width="10.7265625" bestFit="1" customWidth="1"/>
  </cols>
  <sheetData>
    <row r="3" spans="1:6">
      <c r="A3" s="3" t="s">
        <v>2040</v>
      </c>
      <c r="B3" s="3" t="s">
        <v>2041</v>
      </c>
      <c r="F3" s="9"/>
    </row>
    <row r="4" spans="1:6">
      <c r="A4" s="3" t="s">
        <v>2042</v>
      </c>
      <c r="B4" t="s">
        <v>25</v>
      </c>
      <c r="C4" t="s">
        <v>19</v>
      </c>
      <c r="D4" t="s">
        <v>38</v>
      </c>
      <c r="E4" t="s">
        <v>2038</v>
      </c>
      <c r="F4" s="10" t="s">
        <v>2043</v>
      </c>
    </row>
    <row r="5" spans="1:6">
      <c r="A5" s="4" t="s">
        <v>41</v>
      </c>
      <c r="B5">
        <v>64</v>
      </c>
      <c r="C5">
        <v>68</v>
      </c>
      <c r="D5">
        <v>63</v>
      </c>
      <c r="E5">
        <v>195</v>
      </c>
      <c r="F5" s="11">
        <f>GETPIVOTDATA("CustomerID",$A$3,"Region","Eldoret","LoanStatus","Defaulted")/GETPIVOTDATA("CustomerID",$A$3,"Region","Eldoret")</f>
        <v>0.3487179487179487</v>
      </c>
    </row>
    <row r="6" spans="1:6">
      <c r="A6" s="4" t="s">
        <v>16</v>
      </c>
      <c r="B6">
        <v>104</v>
      </c>
      <c r="C6">
        <v>107</v>
      </c>
      <c r="D6">
        <v>88</v>
      </c>
      <c r="E6">
        <v>299</v>
      </c>
      <c r="F6" s="11">
        <f>GETPIVOTDATA("CustomerID",$A$3,"Region","Kisumu","LoanStatus","Defaulted")/GETPIVOTDATA("CustomerID",$A$3,"Region","Kisumu")</f>
        <v>0.35785953177257523</v>
      </c>
    </row>
    <row r="7" spans="1:6">
      <c r="A7" s="4" t="s">
        <v>29</v>
      </c>
      <c r="B7">
        <v>150</v>
      </c>
      <c r="C7">
        <v>144</v>
      </c>
      <c r="D7">
        <v>129</v>
      </c>
      <c r="E7">
        <v>423</v>
      </c>
      <c r="F7" s="11">
        <f>GETPIVOTDATA("CustomerID",$A$3,"Region","Mombasa","LoanStatus","Defaulted")/GETPIVOTDATA("CustomerID",$A$3,"Region","Mombasa")</f>
        <v>0.34042553191489361</v>
      </c>
    </row>
    <row r="8" spans="1:6">
      <c r="A8" s="4" t="s">
        <v>23</v>
      </c>
      <c r="B8">
        <v>263</v>
      </c>
      <c r="C8">
        <v>236</v>
      </c>
      <c r="D8">
        <v>259</v>
      </c>
      <c r="E8">
        <v>758</v>
      </c>
      <c r="F8" s="11">
        <f>GETPIVOTDATA("CustomerID",$A$3,"Region","Nairobi","LoanStatus","Defaulted")/GETPIVOTDATA("CustomerID",$A$3,"Region","Nairobi")</f>
        <v>0.31134564643799473</v>
      </c>
    </row>
    <row r="9" spans="1:6">
      <c r="A9" s="4" t="s">
        <v>37</v>
      </c>
      <c r="B9">
        <v>129</v>
      </c>
      <c r="C9">
        <v>99</v>
      </c>
      <c r="D9">
        <v>97</v>
      </c>
      <c r="E9">
        <v>325</v>
      </c>
      <c r="F9" s="11">
        <f>GETPIVOTDATA("CustomerID",$A$3,"Region","Nakuru","LoanStatus","Defaulted")/GETPIVOTDATA("CustomerID",$A$3,"Region","Nakuru")</f>
        <v>0.30461538461538462</v>
      </c>
    </row>
    <row r="10" spans="1:6" s="2" customFormat="1">
      <c r="A10" s="8" t="s">
        <v>2038</v>
      </c>
      <c r="B10" s="2">
        <v>710</v>
      </c>
      <c r="C10" s="2">
        <v>654</v>
      </c>
      <c r="D10" s="2">
        <v>636</v>
      </c>
      <c r="E10" s="2">
        <v>2000</v>
      </c>
      <c r="F10" s="12">
        <f>GETPIVOTDATA("CustomerID",$A$3,"LoanStatus","Defaulted")/GETPIVOTDATA("CustomerID",$A$3)</f>
        <v>0.32700000000000001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B922-218E-4CF9-BAFE-4EDC09AB95C7}">
  <dimension ref="A3:F9"/>
  <sheetViews>
    <sheetView topLeftCell="D1" workbookViewId="0">
      <selection activeCell="B16" sqref="B16"/>
    </sheetView>
  </sheetViews>
  <sheetFormatPr defaultRowHeight="14.5"/>
  <cols>
    <col min="1" max="1" width="18.7265625" bestFit="1" customWidth="1"/>
    <col min="2" max="2" width="15.26953125" bestFit="1" customWidth="1"/>
    <col min="3" max="3" width="9.08984375" bestFit="1" customWidth="1"/>
    <col min="5" max="5" width="10.7265625" bestFit="1" customWidth="1"/>
    <col min="6" max="6" width="11.26953125" bestFit="1" customWidth="1"/>
  </cols>
  <sheetData>
    <row r="3" spans="1:6">
      <c r="A3" s="3" t="s">
        <v>2040</v>
      </c>
      <c r="B3" s="3" t="s">
        <v>2048</v>
      </c>
      <c r="F3" s="5"/>
    </row>
    <row r="4" spans="1:6">
      <c r="A4" s="3" t="s">
        <v>2037</v>
      </c>
      <c r="B4" t="s">
        <v>25</v>
      </c>
      <c r="C4" t="s">
        <v>19</v>
      </c>
      <c r="D4" t="s">
        <v>38</v>
      </c>
      <c r="E4" t="s">
        <v>2038</v>
      </c>
      <c r="F4" s="6" t="s">
        <v>2049</v>
      </c>
    </row>
    <row r="5" spans="1:6">
      <c r="A5" s="4" t="s">
        <v>2044</v>
      </c>
      <c r="B5">
        <v>212</v>
      </c>
      <c r="C5">
        <v>500</v>
      </c>
      <c r="E5">
        <v>712</v>
      </c>
      <c r="F5" s="7">
        <f>GETPIVOTDATA("CustomerID",$A$3,"LoanStatus","Defaulted","Credit Risk","High Risk")/GETPIVOTDATA("CustomerID",$A$3,"Credit Risk","High Risk")</f>
        <v>0.702247191011236</v>
      </c>
    </row>
    <row r="6" spans="1:6">
      <c r="A6" s="4" t="s">
        <v>2045</v>
      </c>
      <c r="B6">
        <v>145</v>
      </c>
      <c r="C6">
        <v>40</v>
      </c>
      <c r="D6">
        <v>167</v>
      </c>
      <c r="E6">
        <v>352</v>
      </c>
      <c r="F6" s="7">
        <f>GETPIVOTDATA("CustomerID",$A$3,"LoanStatus","Defaulted","Credit Risk","Low Risk")/GETPIVOTDATA("CustomerID",$A$3,"Credit Risk","Low Risk")</f>
        <v>0.11363636363636363</v>
      </c>
    </row>
    <row r="7" spans="1:6">
      <c r="A7" s="4" t="s">
        <v>2046</v>
      </c>
      <c r="B7">
        <v>203</v>
      </c>
      <c r="C7">
        <v>114</v>
      </c>
      <c r="D7">
        <v>239</v>
      </c>
      <c r="E7">
        <v>556</v>
      </c>
      <c r="F7" s="7">
        <f>GETPIVOTDATA("CustomerID",$A$3,"LoanStatus","Defaulted","Credit Risk","Medium Risk")/GETPIVOTDATA("CustomerID",$A$3,"Credit Risk","Medium Risk")</f>
        <v>0.20503597122302158</v>
      </c>
    </row>
    <row r="8" spans="1:6">
      <c r="A8" s="4" t="s">
        <v>2047</v>
      </c>
      <c r="B8">
        <v>150</v>
      </c>
      <c r="D8">
        <v>230</v>
      </c>
      <c r="E8">
        <v>380</v>
      </c>
      <c r="F8" s="7">
        <f>GETPIVOTDATA("CustomerID",$A$3,"LoanStatus","Defaulted","Credit Risk","Very Low Risk")/GETPIVOTDATA("CustomerID",$A$3,"Credit Risk","Very Low Risk")</f>
        <v>0</v>
      </c>
    </row>
    <row r="9" spans="1:6">
      <c r="A9" s="4" t="s">
        <v>2038</v>
      </c>
      <c r="B9">
        <v>710</v>
      </c>
      <c r="C9">
        <v>654</v>
      </c>
      <c r="D9">
        <v>636</v>
      </c>
      <c r="E9">
        <v>2000</v>
      </c>
      <c r="F9" s="7">
        <f>GETPIVOTDATA("CustomerID",$A$3,"LoanStatus","Defaulted")/GETPIVOTDATA("CustomerID",$A$3)</f>
        <v>0.32700000000000001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1391-AFBE-4617-BBE3-4C81CF64AE58}">
  <dimension ref="A3:E9"/>
  <sheetViews>
    <sheetView workbookViewId="0">
      <selection activeCell="I12" sqref="I12"/>
    </sheetView>
  </sheetViews>
  <sheetFormatPr defaultRowHeight="14.5"/>
  <cols>
    <col min="1" max="1" width="18.7265625" bestFit="1" customWidth="1"/>
    <col min="2" max="2" width="8.1796875" bestFit="1" customWidth="1"/>
    <col min="3" max="3" width="3.81640625" bestFit="1" customWidth="1"/>
    <col min="4" max="4" width="10.7265625" bestFit="1" customWidth="1"/>
    <col min="5" max="5" width="10.1796875" bestFit="1" customWidth="1"/>
  </cols>
  <sheetData>
    <row r="3" spans="1:5">
      <c r="A3" s="3" t="s">
        <v>2039</v>
      </c>
      <c r="B3" s="3" t="s">
        <v>2054</v>
      </c>
      <c r="E3" s="5"/>
    </row>
    <row r="4" spans="1:5">
      <c r="A4" s="3" t="s">
        <v>2056</v>
      </c>
      <c r="B4" t="s">
        <v>20</v>
      </c>
      <c r="C4" t="s">
        <v>35</v>
      </c>
      <c r="D4" t="s">
        <v>2038</v>
      </c>
      <c r="E4" s="6" t="s">
        <v>2055</v>
      </c>
    </row>
    <row r="5" spans="1:5">
      <c r="A5" s="4" t="s">
        <v>2050</v>
      </c>
      <c r="B5" s="13">
        <v>895</v>
      </c>
      <c r="C5" s="13">
        <v>159</v>
      </c>
      <c r="D5" s="13">
        <v>1054</v>
      </c>
      <c r="E5" s="7">
        <f>GETPIVOTDATA("CustomerID",$A$3,"Churned","Yes","Customer Value","High Value")/GETPIVOTDATA("CustomerID",$A$3,"Customer Value","High Value")</f>
        <v>0.150853889943074</v>
      </c>
    </row>
    <row r="6" spans="1:5">
      <c r="A6" s="4" t="s">
        <v>2051</v>
      </c>
      <c r="B6" s="13">
        <v>72</v>
      </c>
      <c r="C6" s="13">
        <v>11</v>
      </c>
      <c r="D6" s="13">
        <v>83</v>
      </c>
      <c r="E6" s="7">
        <f>GETPIVOTDATA("CustomerID",$A$3,"Churned","Yes","Customer Value","Low Value")/GETPIVOTDATA("CustomerID",$A$3,"Customer Value","Low Value")</f>
        <v>0.13253012048192772</v>
      </c>
    </row>
    <row r="7" spans="1:5">
      <c r="A7" s="4" t="s">
        <v>2052</v>
      </c>
      <c r="B7" s="13">
        <v>405</v>
      </c>
      <c r="C7" s="13">
        <v>69</v>
      </c>
      <c r="D7" s="13">
        <v>474</v>
      </c>
      <c r="E7" s="7">
        <f>GETPIVOTDATA("CustomerID",$A$3,"Churned","Yes","Customer Value","Mid Value")/GETPIVOTDATA("CustomerID",$A$3,"Customer Value","Mid Value")</f>
        <v>0.14556962025316456</v>
      </c>
    </row>
    <row r="8" spans="1:5">
      <c r="A8" s="4" t="s">
        <v>2053</v>
      </c>
      <c r="B8" s="13">
        <v>329</v>
      </c>
      <c r="C8" s="13">
        <v>60</v>
      </c>
      <c r="D8" s="13">
        <v>389</v>
      </c>
      <c r="E8" s="7">
        <f>GETPIVOTDATA("CustomerID",$A$3,"Churned","Yes","Customer Value","Premium")/GETPIVOTDATA("CustomerID",$A$3,"Customer Value","Premium")</f>
        <v>0.15424164524421594</v>
      </c>
    </row>
    <row r="9" spans="1:5" s="13" customFormat="1">
      <c r="A9" s="13" t="s">
        <v>2038</v>
      </c>
      <c r="B9" s="13">
        <v>1701</v>
      </c>
      <c r="C9" s="13">
        <v>299</v>
      </c>
      <c r="D9" s="13">
        <v>2000</v>
      </c>
      <c r="E9" s="14">
        <f>GETPIVOTDATA("CustomerID",$A$3,"Churned","Yes")/GETPIVOTDATA("CustomerID",$A$3)</f>
        <v>0.14949999999999999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A61-0ABB-4F59-933B-870F0F56660D}">
  <dimension ref="A3:F10"/>
  <sheetViews>
    <sheetView topLeftCell="J1" workbookViewId="0">
      <selection activeCell="C6" sqref="C6"/>
    </sheetView>
  </sheetViews>
  <sheetFormatPr defaultRowHeight="14.5"/>
  <cols>
    <col min="1" max="1" width="23.7265625" bestFit="1" customWidth="1"/>
    <col min="2" max="2" width="15.26953125" bestFit="1" customWidth="1"/>
    <col min="3" max="3" width="12.08984375" bestFit="1" customWidth="1"/>
    <col min="4" max="6" width="11.81640625" bestFit="1" customWidth="1"/>
  </cols>
  <sheetData>
    <row r="3" spans="1:6">
      <c r="A3" s="3" t="s">
        <v>2057</v>
      </c>
      <c r="B3" s="3" t="s">
        <v>2058</v>
      </c>
    </row>
    <row r="4" spans="1:6">
      <c r="A4" s="3" t="s">
        <v>2042</v>
      </c>
      <c r="B4" t="s">
        <v>31</v>
      </c>
      <c r="C4" t="s">
        <v>45</v>
      </c>
      <c r="D4" t="s">
        <v>33</v>
      </c>
      <c r="E4" t="s">
        <v>18</v>
      </c>
      <c r="F4" t="s">
        <v>2038</v>
      </c>
    </row>
    <row r="5" spans="1:6">
      <c r="A5" s="4" t="s">
        <v>41</v>
      </c>
      <c r="B5" s="15">
        <v>82749.025081967207</v>
      </c>
      <c r="C5" s="15">
        <v>280812.37535714282</v>
      </c>
      <c r="D5" s="15">
        <v>71944.767999999967</v>
      </c>
      <c r="E5" s="15">
        <v>48885.041666666657</v>
      </c>
      <c r="F5" s="15">
        <v>97510.976974358928</v>
      </c>
    </row>
    <row r="6" spans="1:6">
      <c r="A6" s="4" t="s">
        <v>16</v>
      </c>
      <c r="B6" s="15">
        <v>110730.81329545453</v>
      </c>
      <c r="C6" s="15">
        <v>260047.72687500002</v>
      </c>
      <c r="D6" s="15">
        <v>81515.083148148158</v>
      </c>
      <c r="E6" s="15">
        <v>50244.983394495423</v>
      </c>
      <c r="F6" s="15">
        <v>107374.98374581944</v>
      </c>
    </row>
    <row r="7" spans="1:6">
      <c r="A7" s="4" t="s">
        <v>29</v>
      </c>
      <c r="B7" s="15">
        <v>109409.90801724138</v>
      </c>
      <c r="C7" s="15">
        <v>256139.54329113921</v>
      </c>
      <c r="D7" s="15">
        <v>81183.407142857148</v>
      </c>
      <c r="E7" s="15">
        <v>52559.235547445263</v>
      </c>
      <c r="F7" s="15">
        <v>112328.31813238771</v>
      </c>
    </row>
    <row r="8" spans="1:6">
      <c r="A8" s="4" t="s">
        <v>23</v>
      </c>
      <c r="B8" s="15">
        <v>103270.89061032872</v>
      </c>
      <c r="C8" s="15">
        <v>276710.06805309741</v>
      </c>
      <c r="D8" s="15">
        <v>82530.83335403724</v>
      </c>
      <c r="E8" s="15">
        <v>51532.299188191857</v>
      </c>
      <c r="F8" s="15">
        <v>106223.81878627971</v>
      </c>
    </row>
    <row r="9" spans="1:6">
      <c r="A9" s="4" t="s">
        <v>37</v>
      </c>
      <c r="B9" s="15">
        <v>104156.70385416667</v>
      </c>
      <c r="C9" s="15">
        <v>249034.75209677417</v>
      </c>
      <c r="D9" s="15">
        <v>78005.70757142856</v>
      </c>
      <c r="E9" s="15">
        <v>51273.196701030916</v>
      </c>
      <c r="F9" s="15">
        <v>110378.76249230761</v>
      </c>
    </row>
    <row r="10" spans="1:6" s="13" customFormat="1">
      <c r="A10" s="13" t="s">
        <v>2038</v>
      </c>
      <c r="B10" s="16">
        <v>103622.46463414629</v>
      </c>
      <c r="C10" s="16">
        <v>264510.46557575779</v>
      </c>
      <c r="D10" s="16">
        <v>80324.901346153783</v>
      </c>
      <c r="E10" s="16">
        <v>51238.947602941182</v>
      </c>
      <c r="F10" s="16">
        <v>107512.69583499999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462A-9B77-4E5E-A297-F7DBD510B501}">
  <dimension ref="A3:F9"/>
  <sheetViews>
    <sheetView workbookViewId="0">
      <selection activeCell="F12" sqref="F12"/>
    </sheetView>
  </sheetViews>
  <sheetFormatPr defaultRowHeight="14.5"/>
  <cols>
    <col min="1" max="1" width="18.7265625" bestFit="1" customWidth="1"/>
    <col min="2" max="2" width="15.26953125" bestFit="1" customWidth="1"/>
    <col min="3" max="3" width="9.08984375" bestFit="1" customWidth="1"/>
    <col min="5" max="5" width="10.7265625" bestFit="1" customWidth="1"/>
    <col min="6" max="6" width="11.26953125" bestFit="1" customWidth="1"/>
  </cols>
  <sheetData>
    <row r="3" spans="1:6">
      <c r="A3" s="3" t="s">
        <v>2078</v>
      </c>
      <c r="B3" s="3" t="s">
        <v>2041</v>
      </c>
      <c r="F3" s="5"/>
    </row>
    <row r="4" spans="1:6">
      <c r="A4" s="3" t="s">
        <v>2077</v>
      </c>
      <c r="B4" t="s">
        <v>25</v>
      </c>
      <c r="C4" t="s">
        <v>19</v>
      </c>
      <c r="D4" t="s">
        <v>38</v>
      </c>
      <c r="E4" t="s">
        <v>2038</v>
      </c>
      <c r="F4" s="6" t="s">
        <v>2049</v>
      </c>
    </row>
    <row r="5" spans="1:6">
      <c r="A5" s="4" t="s">
        <v>27</v>
      </c>
      <c r="B5">
        <v>344</v>
      </c>
      <c r="C5">
        <v>310</v>
      </c>
      <c r="D5">
        <v>279</v>
      </c>
      <c r="E5">
        <v>933</v>
      </c>
      <c r="F5" s="7">
        <f>GETPIVOTDATA("CustomerID",$A$3,"EmploymentStatus","Employed","LoanStatus","Defaulted")/GETPIVOTDATA("CustomerID",$A$3,"EmploymentStatus","Employed")</f>
        <v>0.33226152197213288</v>
      </c>
    </row>
    <row r="6" spans="1:6">
      <c r="A6" s="4" t="s">
        <v>17</v>
      </c>
      <c r="B6">
        <v>211</v>
      </c>
      <c r="C6">
        <v>195</v>
      </c>
      <c r="D6">
        <v>197</v>
      </c>
      <c r="E6">
        <v>603</v>
      </c>
      <c r="F6" s="7">
        <f>GETPIVOTDATA("CustomerID",$A$3,"EmploymentStatus","Self-Employed","LoanStatus","Defaulted")/GETPIVOTDATA("CustomerID",$A$3,"EmploymentStatus","Self-Employed")</f>
        <v>0.32338308457711445</v>
      </c>
    </row>
    <row r="7" spans="1:6">
      <c r="A7" s="4" t="s">
        <v>47</v>
      </c>
      <c r="B7">
        <v>52</v>
      </c>
      <c r="C7">
        <v>65</v>
      </c>
      <c r="D7">
        <v>63</v>
      </c>
      <c r="E7">
        <v>180</v>
      </c>
      <c r="F7" s="7">
        <f>GETPIVOTDATA("CustomerID",$A$3,"EmploymentStatus","Student","LoanStatus","Defaulted")/GETPIVOTDATA("CustomerID",$A$3,"EmploymentStatus","Student")</f>
        <v>0.3611111111111111</v>
      </c>
    </row>
    <row r="8" spans="1:6">
      <c r="A8" s="4" t="s">
        <v>24</v>
      </c>
      <c r="B8">
        <v>103</v>
      </c>
      <c r="C8">
        <v>84</v>
      </c>
      <c r="D8">
        <v>97</v>
      </c>
      <c r="E8">
        <v>284</v>
      </c>
      <c r="F8" s="7">
        <f>GETPIVOTDATA("CustomerID",$A$3,"EmploymentStatus","Unemployed","LoanStatus","Defaulted")/GETPIVOTDATA("CustomerID",$A$3,"EmploymentStatus","Unemployed")</f>
        <v>0.29577464788732394</v>
      </c>
    </row>
    <row r="9" spans="1:6" s="20" customFormat="1">
      <c r="A9" s="20" t="s">
        <v>2038</v>
      </c>
      <c r="B9" s="20">
        <v>710</v>
      </c>
      <c r="C9" s="20">
        <v>654</v>
      </c>
      <c r="D9" s="20">
        <v>636</v>
      </c>
      <c r="E9" s="20">
        <v>2000</v>
      </c>
      <c r="F9" s="14">
        <f>GETPIVOTDATA("CustomerID",$A$3,"LoanStatus","Defaulted")/GETPIVOTDATA("CustomerID",$A$3)</f>
        <v>0.32700000000000001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1DF7-C26E-40DE-8B53-F9E6A07AD111}">
  <dimension ref="A1:B14"/>
  <sheetViews>
    <sheetView topLeftCell="A2" workbookViewId="0">
      <selection activeCell="B2" sqref="B2"/>
    </sheetView>
  </sheetViews>
  <sheetFormatPr defaultColWidth="30.7265625" defaultRowHeight="14.5"/>
  <sheetData>
    <row r="1" spans="1:2" ht="15" thickBot="1">
      <c r="A1" s="2" t="s">
        <v>2096</v>
      </c>
    </row>
    <row r="2" spans="1:2" ht="15" thickBot="1">
      <c r="A2" s="21" t="s">
        <v>2084</v>
      </c>
      <c r="B2" s="21" t="s">
        <v>2085</v>
      </c>
    </row>
    <row r="3" spans="1:2" ht="28.5" thickBot="1">
      <c r="A3" s="21" t="s">
        <v>2086</v>
      </c>
      <c r="B3" s="22">
        <f>COUNTIFS('Clean Data'!R:R,"*High Risk*",'Clean Data'!K:K,"*Defaulted*")</f>
        <v>500</v>
      </c>
    </row>
    <row r="4" spans="1:2" ht="28.5" thickBot="1">
      <c r="A4" s="21" t="s">
        <v>2087</v>
      </c>
      <c r="B4" s="22">
        <f>COUNTIFS('Clean Data'!Q:Q,'Clean Data'!Q1975,'Clean Data'!N:N,'Clean Data'!N1981)</f>
        <v>60</v>
      </c>
    </row>
    <row r="5" spans="1:2" ht="28.5" thickBot="1">
      <c r="A5" s="21" t="s">
        <v>2088</v>
      </c>
      <c r="B5" s="22">
        <f>COUNTIFS('Clean Data'!E:E,"Employed",'Clean Data'!R:R,"High Risk")</f>
        <v>337</v>
      </c>
    </row>
    <row r="6" spans="1:2" ht="28.5" thickBot="1">
      <c r="A6" s="21" t="s">
        <v>2089</v>
      </c>
      <c r="B6" s="22">
        <f>COUNTIFS('Clean Data'!D:D,"Nairobi",'Clean Data'!K:K,"Active")</f>
        <v>263</v>
      </c>
    </row>
    <row r="7" spans="1:2">
      <c r="A7" s="23"/>
      <c r="B7" s="24"/>
    </row>
    <row r="8" spans="1:2" ht="15" thickBot="1">
      <c r="A8" s="23" t="s">
        <v>2095</v>
      </c>
    </row>
    <row r="9" spans="1:2" ht="15" thickBot="1">
      <c r="A9" s="21" t="s">
        <v>2084</v>
      </c>
      <c r="B9" s="21" t="s">
        <v>2152</v>
      </c>
    </row>
    <row r="10" spans="1:2" ht="28.5" thickBot="1">
      <c r="A10" s="21" t="s">
        <v>2090</v>
      </c>
      <c r="B10" s="25">
        <f>AVERAGEIFS('Clean Data'!G:G,'Clean Data'!R:R,"High Risk",'Clean Data'!K:K,"Defaulted")</f>
        <v>102989.93240000002</v>
      </c>
    </row>
    <row r="11" spans="1:2" ht="28.5" thickBot="1">
      <c r="A11" s="21" t="s">
        <v>2091</v>
      </c>
      <c r="B11" s="25">
        <f>AVERAGEIFS('Clean Data'!G:G,'Clean Data'!Q:Q,"Premium",'Clean Data'!N:N,"Yes")</f>
        <v>230258.43000000002</v>
      </c>
    </row>
    <row r="12" spans="1:2" ht="28.5" thickBot="1">
      <c r="A12" s="21" t="s">
        <v>2092</v>
      </c>
      <c r="B12" s="25">
        <f>AVERAGEIFS('Clean Data'!H:H,'Clean Data'!E:E,"Employed",'Clean Data'!D:D,"Nairobi")</f>
        <v>118715.67870523407</v>
      </c>
    </row>
    <row r="13" spans="1:2" ht="28.5" thickBot="1">
      <c r="A13" s="21" t="s">
        <v>2093</v>
      </c>
      <c r="B13" s="25">
        <f>AVERAGEIFS('Clean Data'!I:I,'Clean Data'!K:K,"Defaulted")</f>
        <v>450.20336391437309</v>
      </c>
    </row>
    <row r="14" spans="1:2" ht="28.5" thickBot="1">
      <c r="A14" s="21" t="s">
        <v>2094</v>
      </c>
      <c r="B14" s="25">
        <f>AVERAGEIFS('Clean Data'!J:J,'Clean Data'!E:E,"Unemployed",'Clean Data'!K:K,"Defaulted")</f>
        <v>39993.553214285726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30BF-F9EC-4AC9-9528-F04880F67171}">
  <dimension ref="A2:G37"/>
  <sheetViews>
    <sheetView tabSelected="1" workbookViewId="0">
      <selection activeCell="B20" sqref="B20"/>
    </sheetView>
  </sheetViews>
  <sheetFormatPr defaultColWidth="35.6328125" defaultRowHeight="14.5"/>
  <sheetData>
    <row r="2" spans="1:7" ht="17.5">
      <c r="A2" s="17" t="s">
        <v>2059</v>
      </c>
      <c r="E2" s="17" t="s">
        <v>2070</v>
      </c>
    </row>
    <row r="3" spans="1:7" ht="15" thickBot="1"/>
    <row r="4" spans="1:7" ht="15" thickBot="1">
      <c r="A4" s="18" t="s">
        <v>2060</v>
      </c>
      <c r="B4" s="18" t="s">
        <v>2061</v>
      </c>
      <c r="D4" s="18" t="s">
        <v>2060</v>
      </c>
      <c r="E4" s="18" t="s">
        <v>2061</v>
      </c>
    </row>
    <row r="5" spans="1:7" ht="28.5" thickBot="1">
      <c r="A5" s="19" t="s">
        <v>2062</v>
      </c>
      <c r="B5" s="19" t="s">
        <v>2063</v>
      </c>
      <c r="D5" s="19" t="s">
        <v>2071</v>
      </c>
      <c r="E5" s="19" t="s">
        <v>2072</v>
      </c>
    </row>
    <row r="6" spans="1:7" ht="28.5" thickBot="1">
      <c r="A6" s="19" t="s">
        <v>2064</v>
      </c>
      <c r="B6" s="19" t="s">
        <v>2065</v>
      </c>
      <c r="D6" s="19" t="s">
        <v>2073</v>
      </c>
      <c r="E6" s="19" t="s">
        <v>2074</v>
      </c>
    </row>
    <row r="7" spans="1:7" ht="28.5" thickBot="1">
      <c r="A7" s="19" t="s">
        <v>2066</v>
      </c>
      <c r="B7" s="19" t="s">
        <v>2067</v>
      </c>
      <c r="D7" s="19" t="s">
        <v>2075</v>
      </c>
      <c r="E7" s="19" t="s">
        <v>2076</v>
      </c>
    </row>
    <row r="8" spans="1:7" ht="28.5" thickBot="1">
      <c r="A8" s="19" t="s">
        <v>2068</v>
      </c>
      <c r="B8" s="19" t="s">
        <v>2069</v>
      </c>
    </row>
    <row r="9" spans="1:7" ht="15" thickBot="1"/>
    <row r="10" spans="1:7" ht="18" thickBot="1">
      <c r="A10" s="17" t="s">
        <v>2079</v>
      </c>
      <c r="E10" s="21" t="s">
        <v>2060</v>
      </c>
      <c r="F10" s="21" t="s">
        <v>2061</v>
      </c>
    </row>
    <row r="11" spans="1:7" ht="42.5" thickBot="1">
      <c r="E11" s="26" t="s">
        <v>2097</v>
      </c>
      <c r="F11" s="26" t="s">
        <v>2098</v>
      </c>
    </row>
    <row r="12" spans="1:7" ht="42.5" thickBot="1">
      <c r="A12" s="18"/>
      <c r="B12" s="18" t="s">
        <v>2060</v>
      </c>
      <c r="C12" s="18" t="s">
        <v>2061</v>
      </c>
      <c r="E12" s="26" t="s">
        <v>2099</v>
      </c>
      <c r="F12" s="26" t="s">
        <v>2100</v>
      </c>
    </row>
    <row r="13" spans="1:7" ht="42.5" thickBot="1">
      <c r="A13" s="18"/>
      <c r="B13" s="19" t="s">
        <v>2080</v>
      </c>
      <c r="C13" s="19" t="s">
        <v>2081</v>
      </c>
      <c r="E13" s="26" t="s">
        <v>2101</v>
      </c>
      <c r="F13" s="26" t="s">
        <v>2102</v>
      </c>
    </row>
    <row r="14" spans="1:7" ht="42.5" thickBot="1">
      <c r="A14" s="18"/>
      <c r="B14" s="19" t="s">
        <v>2082</v>
      </c>
      <c r="C14" s="19" t="s">
        <v>2083</v>
      </c>
      <c r="E14" s="26" t="s">
        <v>2103</v>
      </c>
      <c r="F14" s="26" t="s">
        <v>2104</v>
      </c>
    </row>
    <row r="15" spans="1:7">
      <c r="A15" s="27"/>
      <c r="B15" s="28"/>
      <c r="C15" s="28"/>
      <c r="E15" s="29"/>
      <c r="F15" s="30"/>
      <c r="G15" s="30"/>
    </row>
    <row r="16" spans="1:7" ht="15" thickBot="1">
      <c r="B16" s="31" t="s">
        <v>2153</v>
      </c>
    </row>
    <row r="17" spans="1:3" ht="15" thickBot="1">
      <c r="A17" s="21" t="s">
        <v>2105</v>
      </c>
      <c r="B17" s="21" t="s">
        <v>2060</v>
      </c>
      <c r="C17" s="21" t="s">
        <v>2061</v>
      </c>
    </row>
    <row r="18" spans="1:3" ht="28.5" thickBot="1">
      <c r="A18" s="21" t="s">
        <v>2106</v>
      </c>
      <c r="B18" s="26" t="s">
        <v>2107</v>
      </c>
      <c r="C18" s="26" t="s">
        <v>2108</v>
      </c>
    </row>
    <row r="19" spans="1:3" ht="28.5" thickBot="1">
      <c r="A19" s="21" t="s">
        <v>2106</v>
      </c>
      <c r="B19" s="26" t="s">
        <v>2109</v>
      </c>
      <c r="C19" s="26" t="s">
        <v>2110</v>
      </c>
    </row>
    <row r="20" spans="1:3" ht="28.5" thickBot="1">
      <c r="A20" s="21" t="s">
        <v>2106</v>
      </c>
      <c r="B20" s="26" t="s">
        <v>2111</v>
      </c>
      <c r="C20" s="26" t="s">
        <v>2112</v>
      </c>
    </row>
    <row r="21" spans="1:3" ht="28.5" thickBot="1">
      <c r="A21" s="21" t="s">
        <v>2106</v>
      </c>
      <c r="B21" s="26" t="s">
        <v>2113</v>
      </c>
      <c r="C21" s="26" t="s">
        <v>2114</v>
      </c>
    </row>
    <row r="22" spans="1:3" ht="28.5" thickBot="1">
      <c r="A22" s="21" t="s">
        <v>2106</v>
      </c>
      <c r="B22" s="26" t="s">
        <v>2115</v>
      </c>
      <c r="C22" s="26" t="s">
        <v>2116</v>
      </c>
    </row>
    <row r="23" spans="1:3" ht="28.5" thickBot="1">
      <c r="A23" s="21" t="s">
        <v>2117</v>
      </c>
      <c r="B23" s="26" t="s">
        <v>2118</v>
      </c>
      <c r="C23" s="26" t="s">
        <v>2119</v>
      </c>
    </row>
    <row r="24" spans="1:3" ht="28.5" thickBot="1">
      <c r="A24" s="21" t="s">
        <v>2117</v>
      </c>
      <c r="B24" s="26" t="s">
        <v>2120</v>
      </c>
      <c r="C24" s="26" t="s">
        <v>2121</v>
      </c>
    </row>
    <row r="25" spans="1:3" ht="28.5" thickBot="1">
      <c r="A25" s="21" t="s">
        <v>2117</v>
      </c>
      <c r="B25" s="26" t="s">
        <v>2122</v>
      </c>
      <c r="C25" s="26" t="s">
        <v>2123</v>
      </c>
    </row>
    <row r="26" spans="1:3" ht="28.5" thickBot="1">
      <c r="A26" s="21" t="s">
        <v>2117</v>
      </c>
      <c r="B26" s="26" t="s">
        <v>2124</v>
      </c>
      <c r="C26" s="26" t="s">
        <v>2125</v>
      </c>
    </row>
    <row r="27" spans="1:3" ht="28.5" thickBot="1">
      <c r="A27" s="21" t="s">
        <v>2126</v>
      </c>
      <c r="B27" s="26" t="s">
        <v>2127</v>
      </c>
      <c r="C27" s="21" t="s">
        <v>2128</v>
      </c>
    </row>
    <row r="28" spans="1:3" ht="28.5" thickBot="1">
      <c r="A28" s="21" t="s">
        <v>2126</v>
      </c>
      <c r="B28" s="26" t="s">
        <v>2129</v>
      </c>
      <c r="C28" s="26" t="s">
        <v>2130</v>
      </c>
    </row>
    <row r="29" spans="1:3" ht="28.5" thickBot="1">
      <c r="A29" s="21" t="s">
        <v>2126</v>
      </c>
      <c r="B29" s="26" t="s">
        <v>2131</v>
      </c>
      <c r="C29" s="26" t="s">
        <v>2132</v>
      </c>
    </row>
    <row r="30" spans="1:3" ht="28.5" thickBot="1">
      <c r="A30" s="21" t="s">
        <v>2133</v>
      </c>
      <c r="B30" s="26" t="s">
        <v>2134</v>
      </c>
      <c r="C30" s="26" t="s">
        <v>2135</v>
      </c>
    </row>
    <row r="31" spans="1:3" ht="28.5" thickBot="1">
      <c r="A31" s="21" t="s">
        <v>2133</v>
      </c>
      <c r="B31" s="26" t="s">
        <v>2136</v>
      </c>
      <c r="C31" s="26" t="s">
        <v>2137</v>
      </c>
    </row>
    <row r="32" spans="1:3" ht="28.5" thickBot="1">
      <c r="A32" s="21" t="s">
        <v>2133</v>
      </c>
      <c r="B32" s="26" t="s">
        <v>2138</v>
      </c>
      <c r="C32" s="26" t="s">
        <v>2139</v>
      </c>
    </row>
    <row r="33" spans="1:3" ht="28.5" thickBot="1">
      <c r="A33" s="21" t="s">
        <v>2140</v>
      </c>
      <c r="B33" s="26" t="s">
        <v>2141</v>
      </c>
      <c r="C33" s="26" t="s">
        <v>2142</v>
      </c>
    </row>
    <row r="34" spans="1:3" ht="28.5" thickBot="1">
      <c r="A34" s="21" t="s">
        <v>2140</v>
      </c>
      <c r="B34" s="26" t="s">
        <v>2143</v>
      </c>
      <c r="C34" s="26" t="s">
        <v>2144</v>
      </c>
    </row>
    <row r="35" spans="1:3" ht="28.5" thickBot="1">
      <c r="A35" s="21" t="s">
        <v>2140</v>
      </c>
      <c r="B35" s="26" t="s">
        <v>2145</v>
      </c>
      <c r="C35" s="26" t="s">
        <v>2146</v>
      </c>
    </row>
    <row r="36" spans="1:3" ht="28.5" thickBot="1">
      <c r="A36" s="21" t="s">
        <v>2140</v>
      </c>
      <c r="B36" s="26" t="s">
        <v>2147</v>
      </c>
      <c r="C36" s="26" t="s">
        <v>2148</v>
      </c>
    </row>
    <row r="37" spans="1:3" ht="28.5" thickBot="1">
      <c r="A37" s="21" t="s">
        <v>2149</v>
      </c>
      <c r="B37" s="26" t="s">
        <v>2150</v>
      </c>
      <c r="C37" s="26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bank_customers-raw</vt:lpstr>
      <vt:lpstr>Clean Data</vt:lpstr>
      <vt:lpstr>PT1-Deafult rate by Region</vt:lpstr>
      <vt:lpstr>PT2 — Credit Risk vs Loan Defau</vt:lpstr>
      <vt:lpstr>PT3-Churn rate by cus value</vt:lpstr>
      <vt:lpstr>PT4 — Average Balance by Region</vt:lpstr>
      <vt:lpstr>PT5-Employment v Default Rate</vt:lpstr>
      <vt:lpstr>Formula Analysis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2026-03-18T16:46:36Z</dcterms:created>
  <dcterms:modified xsi:type="dcterms:W3CDTF">2026-03-21T17:24:15Z</dcterms:modified>
</cp:coreProperties>
</file>