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A2899C69-2C3C-164C-9D30-0B893C78B0E8}" xr6:coauthVersionLast="47" xr6:coauthVersionMax="47" xr10:uidLastSave="{00000000-0000-0000-0000-000000000000}"/>
  <bookViews>
    <workbookView xWindow="0" yWindow="460" windowWidth="28800" windowHeight="17540" xr2:uid="{23FE7C43-AA5E-BB4C-908C-55C48FF91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3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V30" i="1"/>
  <c r="V29" i="1"/>
  <c r="V28" i="1"/>
  <c r="V27" i="1"/>
  <c r="V26" i="1"/>
  <c r="V25" i="1"/>
  <c r="V24" i="1"/>
  <c r="V23" i="1"/>
  <c r="J30" i="1"/>
  <c r="J29" i="1"/>
  <c r="J28" i="1"/>
  <c r="J27" i="1"/>
  <c r="J26" i="1"/>
  <c r="J25" i="1"/>
  <c r="J24" i="1"/>
  <c r="J23" i="1"/>
  <c r="O23" i="1" l="1"/>
  <c r="K11" i="1"/>
  <c r="K22" i="1"/>
  <c r="K21" i="1"/>
  <c r="K20" i="1"/>
  <c r="K19" i="1"/>
  <c r="K16" i="1"/>
  <c r="K15" i="1"/>
  <c r="K14" i="1"/>
  <c r="K12" i="1"/>
  <c r="K9" i="1"/>
  <c r="K7" i="1"/>
  <c r="K5" i="1"/>
  <c r="K3" i="1"/>
  <c r="K2" i="1"/>
  <c r="AD17" i="1"/>
  <c r="AD13" i="1"/>
  <c r="AD8" i="1"/>
  <c r="K8" i="1" s="1"/>
  <c r="AD6" i="1"/>
  <c r="K6" i="1" s="1"/>
  <c r="AD4" i="1"/>
  <c r="K4" i="1" s="1"/>
  <c r="AG17" i="1"/>
  <c r="AG16" i="1"/>
  <c r="AG15" i="1"/>
  <c r="AG14" i="1"/>
  <c r="AG13" i="1"/>
  <c r="AG12" i="1"/>
  <c r="AG11" i="1"/>
  <c r="AG9" i="1"/>
  <c r="AG8" i="1"/>
  <c r="AG7" i="1"/>
  <c r="AG6" i="1"/>
  <c r="AG5" i="1"/>
  <c r="AG4" i="1"/>
  <c r="AG3" i="1"/>
  <c r="AG2" i="1"/>
  <c r="AB31" i="1"/>
  <c r="AB32" i="1"/>
  <c r="AB33" i="1"/>
  <c r="AB34" i="1"/>
  <c r="AB35" i="1"/>
  <c r="AB36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Q195" i="1"/>
  <c r="Q194" i="1"/>
  <c r="Q193" i="1"/>
  <c r="Q192" i="1"/>
  <c r="Q191" i="1"/>
  <c r="Q183" i="1"/>
  <c r="Q182" i="1"/>
  <c r="Q181" i="1"/>
  <c r="Q180" i="1"/>
  <c r="Q179" i="1"/>
  <c r="Q177" i="1"/>
  <c r="Q176" i="1"/>
  <c r="Q175" i="1"/>
  <c r="Q174" i="1"/>
  <c r="Q173" i="1"/>
  <c r="Q171" i="1"/>
  <c r="Q170" i="1"/>
  <c r="Q169" i="1"/>
  <c r="Q168" i="1"/>
  <c r="Q167" i="1"/>
  <c r="Q165" i="1"/>
  <c r="Q164" i="1"/>
  <c r="Q163" i="1"/>
  <c r="Q162" i="1"/>
  <c r="Q161" i="1"/>
  <c r="Q121" i="1"/>
  <c r="Q120" i="1"/>
  <c r="Q119" i="1"/>
  <c r="Q118" i="1"/>
  <c r="Q117" i="1"/>
  <c r="Q115" i="1"/>
  <c r="Q114" i="1"/>
  <c r="Q113" i="1"/>
  <c r="Q112" i="1"/>
  <c r="Q111" i="1"/>
  <c r="Q110" i="1"/>
  <c r="Q109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17" i="1"/>
  <c r="Q16" i="1"/>
  <c r="Q15" i="1"/>
  <c r="Q14" i="1"/>
  <c r="Q13" i="1"/>
  <c r="Q12" i="1"/>
  <c r="Q11" i="1"/>
  <c r="AB216" i="1"/>
  <c r="AB215" i="1"/>
  <c r="AB214" i="1"/>
  <c r="AB213" i="1"/>
  <c r="AB212" i="1"/>
  <c r="AB211" i="1"/>
  <c r="AB209" i="1"/>
  <c r="AB208" i="1"/>
  <c r="AB207" i="1"/>
  <c r="AB206" i="1"/>
  <c r="AB205" i="1"/>
  <c r="AB204" i="1"/>
  <c r="AB202" i="1"/>
  <c r="AB201" i="1"/>
  <c r="AB200" i="1"/>
  <c r="AB199" i="1"/>
  <c r="AB198" i="1"/>
  <c r="AB195" i="1"/>
  <c r="AB194" i="1"/>
  <c r="AB193" i="1"/>
  <c r="AB192" i="1"/>
  <c r="AB191" i="1"/>
  <c r="AB190" i="1"/>
  <c r="AB189" i="1"/>
  <c r="AB188" i="1"/>
  <c r="AB187" i="1"/>
  <c r="AB186" i="1"/>
  <c r="AB185" i="1"/>
  <c r="AB183" i="1"/>
  <c r="AB182" i="1"/>
  <c r="AB181" i="1"/>
  <c r="AB180" i="1"/>
  <c r="AB179" i="1"/>
  <c r="AB177" i="1"/>
  <c r="AB176" i="1"/>
  <c r="AB175" i="1"/>
  <c r="AB174" i="1"/>
  <c r="AB173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5" i="1"/>
  <c r="AB114" i="1"/>
  <c r="AB113" i="1"/>
  <c r="AB112" i="1"/>
  <c r="AB111" i="1"/>
  <c r="AB110" i="1"/>
  <c r="AB108" i="1"/>
  <c r="AB107" i="1"/>
  <c r="AB105" i="1"/>
  <c r="AB104" i="1"/>
  <c r="AB103" i="1"/>
  <c r="AB102" i="1"/>
  <c r="AB101" i="1"/>
  <c r="AB100" i="1"/>
  <c r="AB99" i="1"/>
  <c r="AB98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22" i="1"/>
  <c r="AB21" i="1"/>
  <c r="AB20" i="1"/>
  <c r="AB19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O216" i="1"/>
  <c r="O215" i="1"/>
  <c r="O214" i="1"/>
  <c r="O213" i="1"/>
  <c r="O212" i="1"/>
  <c r="O211" i="1"/>
  <c r="O209" i="1"/>
  <c r="O208" i="1"/>
  <c r="O207" i="1"/>
  <c r="O206" i="1"/>
  <c r="O205" i="1"/>
  <c r="O204" i="1"/>
  <c r="O202" i="1"/>
  <c r="O201" i="1"/>
  <c r="O200" i="1"/>
  <c r="O199" i="1"/>
  <c r="O198" i="1"/>
  <c r="O190" i="1"/>
  <c r="O189" i="1"/>
  <c r="O188" i="1"/>
  <c r="O187" i="1"/>
  <c r="O186" i="1"/>
  <c r="O185" i="1"/>
  <c r="O160" i="1"/>
  <c r="O159" i="1"/>
  <c r="O158" i="1"/>
  <c r="O157" i="1"/>
  <c r="O156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95" i="1"/>
  <c r="O194" i="1"/>
  <c r="O193" i="1"/>
  <c r="O192" i="1"/>
  <c r="O191" i="1"/>
  <c r="O183" i="1"/>
  <c r="O182" i="1"/>
  <c r="O181" i="1"/>
  <c r="O180" i="1"/>
  <c r="O179" i="1"/>
  <c r="O177" i="1"/>
  <c r="O176" i="1"/>
  <c r="O175" i="1"/>
  <c r="O174" i="1"/>
  <c r="O173" i="1"/>
  <c r="O171" i="1"/>
  <c r="O170" i="1"/>
  <c r="O169" i="1"/>
  <c r="O168" i="1"/>
  <c r="O167" i="1"/>
  <c r="O165" i="1"/>
  <c r="O164" i="1"/>
  <c r="O163" i="1"/>
  <c r="O162" i="1"/>
  <c r="O161" i="1"/>
  <c r="O121" i="1"/>
  <c r="O120" i="1"/>
  <c r="O119" i="1"/>
  <c r="O118" i="1"/>
  <c r="O117" i="1"/>
  <c r="O115" i="1"/>
  <c r="O114" i="1"/>
  <c r="O113" i="1"/>
  <c r="O112" i="1"/>
  <c r="O111" i="1"/>
  <c r="O110" i="1"/>
  <c r="O109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17" i="1"/>
  <c r="O16" i="1"/>
  <c r="O15" i="1"/>
  <c r="O14" i="1"/>
  <c r="O13" i="1"/>
  <c r="O12" i="1"/>
  <c r="O11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<sst xmlns="http://schemas.openxmlformats.org/spreadsheetml/2006/main" count="3201" uniqueCount="139">
  <si>
    <t>Reference</t>
  </si>
  <si>
    <t>Subfamily</t>
  </si>
  <si>
    <t>Species</t>
  </si>
  <si>
    <t>Lat</t>
  </si>
  <si>
    <t>Long</t>
  </si>
  <si>
    <t>Habitat</t>
  </si>
  <si>
    <t>Location</t>
  </si>
  <si>
    <t>T_C</t>
  </si>
  <si>
    <t>T_K</t>
  </si>
  <si>
    <t>Source</t>
  </si>
  <si>
    <t>Survivorship</t>
  </si>
  <si>
    <t>Stages</t>
  </si>
  <si>
    <t>Juv_Duration</t>
  </si>
  <si>
    <t>Gen_Time</t>
  </si>
  <si>
    <t>Adult_Duration</t>
  </si>
  <si>
    <t>Sex</t>
  </si>
  <si>
    <t>Pre_Repro_Adult</t>
  </si>
  <si>
    <t>Notes</t>
  </si>
  <si>
    <t>Dreyer &amp; Baumgartner 1996</t>
  </si>
  <si>
    <t>Heteroptera</t>
  </si>
  <si>
    <t>Clavigralla shadabi</t>
  </si>
  <si>
    <t>Tropical</t>
  </si>
  <si>
    <t>Benin, IITA_Station_in_Abomey/Calavi</t>
  </si>
  <si>
    <t>Calculated</t>
  </si>
  <si>
    <t>Egg_to_Adult</t>
  </si>
  <si>
    <t>Table 4</t>
  </si>
  <si>
    <t>Table 2</t>
  </si>
  <si>
    <t>Egg_to_Repro</t>
  </si>
  <si>
    <t>Female</t>
  </si>
  <si>
    <t>Table 7</t>
  </si>
  <si>
    <t>Table 1</t>
  </si>
  <si>
    <t>Table 5</t>
  </si>
  <si>
    <t>Clavigralla tomentosicollis (on pigeonpea)</t>
  </si>
  <si>
    <t>Table 6</t>
  </si>
  <si>
    <t>Lu et al. 2010</t>
  </si>
  <si>
    <t>Apolygus lucorum</t>
  </si>
  <si>
    <t>Temperate</t>
  </si>
  <si>
    <t>China, Langfang Experimental Station</t>
  </si>
  <si>
    <t>Table 3</t>
  </si>
  <si>
    <t>Lu et al. 2009</t>
  </si>
  <si>
    <t>Adelphocoris suturalis</t>
  </si>
  <si>
    <t>China, Xinxiang cotton fields</t>
  </si>
  <si>
    <t>Figure 2</t>
  </si>
  <si>
    <t>Egg_to_Senescence</t>
  </si>
  <si>
    <t>Adult</t>
  </si>
  <si>
    <t>Adelphocoris fasciatiocollis</t>
  </si>
  <si>
    <t>China, Chanzhou alfalfa fields</t>
  </si>
  <si>
    <t>Adelphocoris lineolatus</t>
  </si>
  <si>
    <r>
      <t xml:space="preserve">Nishikawa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2"/>
        <color theme="1"/>
        <rFont val="Calibri"/>
        <family val="2"/>
        <scheme val="minor"/>
      </rPr>
      <t>2010</t>
    </r>
  </si>
  <si>
    <t>Pilophorus typicus</t>
  </si>
  <si>
    <t>Sub-tropical</t>
  </si>
  <si>
    <r>
      <t xml:space="preserve">Japan, Monobe campus on </t>
    </r>
    <r>
      <rPr>
        <i/>
        <sz val="11"/>
        <color theme="1"/>
        <rFont val="Calibri"/>
        <family val="2"/>
        <scheme val="minor"/>
      </rPr>
      <t xml:space="preserve">B. tabaci </t>
    </r>
    <r>
      <rPr>
        <sz val="11"/>
        <color theme="1"/>
        <rFont val="Calibri"/>
        <family val="2"/>
        <scheme val="minor"/>
      </rPr>
      <t>on eggplant</t>
    </r>
  </si>
  <si>
    <t>Ugine 2012</t>
  </si>
  <si>
    <t>Lygus lineolaris</t>
  </si>
  <si>
    <t>USA, Stoneville, MS USDA Biological Control of Pests Research Unit</t>
  </si>
  <si>
    <t>Komazaki 1982</t>
  </si>
  <si>
    <t>Sternorrhyncha</t>
  </si>
  <si>
    <r>
      <t xml:space="preserve">Toxoptera citricidus </t>
    </r>
    <r>
      <rPr>
        <sz val="12"/>
        <color theme="1"/>
        <rFont val="Calibri"/>
        <family val="2"/>
        <scheme val="minor"/>
      </rPr>
      <t xml:space="preserve">on </t>
    </r>
    <r>
      <rPr>
        <i/>
        <sz val="11"/>
        <color theme="1"/>
        <rFont val="Calibri"/>
        <family val="2"/>
        <scheme val="minor"/>
      </rPr>
      <t>C. unshiu</t>
    </r>
  </si>
  <si>
    <t>Japan, Okitsu Fruit Tree Research Station</t>
  </si>
  <si>
    <t>N1_to_Repro</t>
  </si>
  <si>
    <r>
      <t xml:space="preserve">Toxoptera citricidus </t>
    </r>
    <r>
      <rPr>
        <sz val="12"/>
        <color theme="1"/>
        <rFont val="Calibri"/>
        <family val="2"/>
        <scheme val="minor"/>
      </rPr>
      <t xml:space="preserve">on </t>
    </r>
    <r>
      <rPr>
        <i/>
        <sz val="11"/>
        <color theme="1"/>
        <rFont val="Calibri"/>
        <family val="2"/>
        <scheme val="minor"/>
      </rPr>
      <t>C. aurantium</t>
    </r>
  </si>
  <si>
    <t>Aphis citricola</t>
  </si>
  <si>
    <r>
      <t xml:space="preserve">Aphis gossypii </t>
    </r>
    <r>
      <rPr>
        <sz val="12"/>
        <color theme="1"/>
        <rFont val="Calibri"/>
        <family val="2"/>
        <scheme val="minor"/>
      </rPr>
      <t>in Japan</t>
    </r>
  </si>
  <si>
    <t>Morgan et al. 2001</t>
  </si>
  <si>
    <r>
      <t xml:space="preserve">Acyrthosiphon pisum </t>
    </r>
    <r>
      <rPr>
        <sz val="12"/>
        <color theme="1"/>
        <rFont val="Calibri"/>
        <family val="2"/>
        <scheme val="minor"/>
      </rPr>
      <t xml:space="preserve">on </t>
    </r>
    <r>
      <rPr>
        <i/>
        <sz val="11"/>
        <color theme="1"/>
        <rFont val="Calibri"/>
        <family val="2"/>
        <scheme val="minor"/>
      </rPr>
      <t xml:space="preserve">V. fabia </t>
    </r>
    <r>
      <rPr>
        <sz val="12"/>
        <color theme="1"/>
        <rFont val="Calibri"/>
        <family val="2"/>
        <scheme val="minor"/>
      </rPr>
      <t>cv. Sancho</t>
    </r>
  </si>
  <si>
    <t>UK, York on pea fields</t>
  </si>
  <si>
    <t>N1_to_Adult</t>
  </si>
  <si>
    <r>
      <t xml:space="preserve">Acyrthosiphon pisum </t>
    </r>
    <r>
      <rPr>
        <sz val="12"/>
        <color theme="1"/>
        <rFont val="Calibri"/>
        <family val="2"/>
        <scheme val="minor"/>
      </rPr>
      <t xml:space="preserve">on </t>
    </r>
    <r>
      <rPr>
        <i/>
        <sz val="11"/>
        <color theme="1"/>
        <rFont val="Calibri"/>
        <family val="2"/>
        <scheme val="minor"/>
      </rPr>
      <t xml:space="preserve">V. fabia </t>
    </r>
    <r>
      <rPr>
        <sz val="12"/>
        <color theme="1"/>
        <rFont val="Calibri"/>
        <family val="2"/>
        <scheme val="minor"/>
      </rPr>
      <t>cv. Scout</t>
    </r>
  </si>
  <si>
    <t>Wang &amp; Tsai 1996</t>
  </si>
  <si>
    <t>Bemisia argentifolii</t>
  </si>
  <si>
    <t>USA, Homestead, FL on eggplants</t>
  </si>
  <si>
    <t>Tsai &amp; Liu 1998</t>
  </si>
  <si>
    <t>Rhopalosiphum rufiabdominalis</t>
  </si>
  <si>
    <t>USA, Naples, FL on red wild rice</t>
  </si>
  <si>
    <t>N1_to_Scenescence</t>
  </si>
  <si>
    <t>Wang et al. 1997</t>
  </si>
  <si>
    <t>Aphis nasturtii</t>
  </si>
  <si>
    <t>USA, Broward County, FL, on pigeonpea</t>
  </si>
  <si>
    <t>Adult_Duration was 13.1 at 10C, removed for fitting purposes</t>
  </si>
  <si>
    <t>Liu &amp; Tsai 2000</t>
  </si>
  <si>
    <t>Diaphorina citri</t>
  </si>
  <si>
    <t>USA, Pompano Beach, FL, on orange jessamine</t>
  </si>
  <si>
    <t>Asante et al 1991</t>
  </si>
  <si>
    <t>Eriosoma lanigerum</t>
  </si>
  <si>
    <t>Australia, Northern New South Wales, from apple orchards</t>
  </si>
  <si>
    <t>No survival data</t>
  </si>
  <si>
    <t>De Conti et al. 2010</t>
  </si>
  <si>
    <r>
      <t xml:space="preserve">Macrosiphum euphorbiae </t>
    </r>
    <r>
      <rPr>
        <sz val="11"/>
        <color theme="1"/>
        <rFont val="Calibri"/>
        <family val="2"/>
        <scheme val="minor"/>
      </rPr>
      <t>in Brazil</t>
    </r>
  </si>
  <si>
    <t>Brazil, Lavras, Laboratory of Biological Control, on lettuce</t>
  </si>
  <si>
    <t>Figure 1</t>
  </si>
  <si>
    <t>Figure 4</t>
  </si>
  <si>
    <t>Aulacorthum solani</t>
  </si>
  <si>
    <t>Uroleucon ambrosiae</t>
  </si>
  <si>
    <t>Parajulee 2007</t>
  </si>
  <si>
    <r>
      <t xml:space="preserve">Aphis gossypii </t>
    </r>
    <r>
      <rPr>
        <sz val="12"/>
        <color theme="1"/>
        <rFont val="Calibri"/>
        <family val="2"/>
        <scheme val="minor"/>
      </rPr>
      <t>in Texas</t>
    </r>
  </si>
  <si>
    <t>USA, Lubbock, TX, on cotton</t>
  </si>
  <si>
    <t>Wellings 1981</t>
  </si>
  <si>
    <t>Drepanosiphum platanoidis</t>
  </si>
  <si>
    <t>UK, Norwich, University of East Anglia</t>
  </si>
  <si>
    <t>Drepanosiphum acerinum</t>
  </si>
  <si>
    <t>Barlow 1962</t>
  </si>
  <si>
    <r>
      <t xml:space="preserve">Macrosiphum euphorbiae </t>
    </r>
    <r>
      <rPr>
        <sz val="12"/>
        <color theme="1"/>
        <rFont val="Calibri"/>
        <family val="2"/>
        <scheme val="minor"/>
      </rPr>
      <t>in Canada</t>
    </r>
  </si>
  <si>
    <t>Canada, Chatham Entomology Laboratory</t>
  </si>
  <si>
    <r>
      <t xml:space="preserve">Myzus persicae </t>
    </r>
    <r>
      <rPr>
        <sz val="12"/>
        <color theme="1"/>
        <rFont val="Calibri"/>
        <family val="2"/>
        <scheme val="minor"/>
      </rPr>
      <t>in Canada</t>
    </r>
  </si>
  <si>
    <t>Shu-sheng &amp; Hughes 1987</t>
  </si>
  <si>
    <t>Hyperomyzus lactucae</t>
  </si>
  <si>
    <t>Australia, Canberra, on sowthistle</t>
  </si>
  <si>
    <t>Zamani et al. 2006</t>
  </si>
  <si>
    <r>
      <t xml:space="preserve">Aphis gossypii </t>
    </r>
    <r>
      <rPr>
        <sz val="11"/>
        <color theme="1"/>
        <rFont val="Calibri"/>
        <family val="2"/>
        <scheme val="minor"/>
      </rPr>
      <t>in Iran</t>
    </r>
  </si>
  <si>
    <t>Iran, Tehran, Tarbiat Modares University on cucumber</t>
  </si>
  <si>
    <t>Xia et al 1999</t>
  </si>
  <si>
    <r>
      <t xml:space="preserve">Aphis gossypii </t>
    </r>
    <r>
      <rPr>
        <sz val="12"/>
        <color theme="1"/>
        <rFont val="Calibri"/>
        <family val="2"/>
        <scheme val="minor"/>
      </rPr>
      <t>in China</t>
    </r>
  </si>
  <si>
    <t>China, Anyang, China Cotton Research Institute</t>
  </si>
  <si>
    <t>Figure 2?</t>
  </si>
  <si>
    <t>Also have reproductive duration and adult senescence</t>
  </si>
  <si>
    <t>Jandricic et al. 2010</t>
  </si>
  <si>
    <t>USA, Ithaca, NY at garden center</t>
  </si>
  <si>
    <t>Table 8</t>
  </si>
  <si>
    <t>DeLoach 1974</t>
  </si>
  <si>
    <t>Brevicoryne brassicae</t>
  </si>
  <si>
    <t>USA, Columbia, MO, on field cabbage or turnip</t>
  </si>
  <si>
    <r>
      <t xml:space="preserve">Myzus persicae </t>
    </r>
    <r>
      <rPr>
        <sz val="12"/>
        <color theme="1"/>
        <rFont val="Calibri"/>
        <family val="2"/>
        <scheme val="minor"/>
      </rPr>
      <t>in Missouri</t>
    </r>
  </si>
  <si>
    <t>Hyadaphis pseudobrassicae</t>
  </si>
  <si>
    <t>Text</t>
  </si>
  <si>
    <t>Development</t>
  </si>
  <si>
    <t>"No young produced"</t>
  </si>
  <si>
    <t>Juv_Mortality</t>
  </si>
  <si>
    <t>Adult_Mortality</t>
  </si>
  <si>
    <t>data_trop.R</t>
  </si>
  <si>
    <t>Figure 4c</t>
  </si>
  <si>
    <t>Fecundity</t>
  </si>
  <si>
    <t>Figure 4b</t>
  </si>
  <si>
    <t>Birth_Rate</t>
  </si>
  <si>
    <t>N_Temps</t>
  </si>
  <si>
    <t>Egwuata &amp; Taylor 1977</t>
  </si>
  <si>
    <t>Clavigralla tomentosicollis Benin</t>
  </si>
  <si>
    <t>Clavigralla tomentosicollis Nigeria</t>
  </si>
  <si>
    <t>Nigeria, Ibadan</t>
  </si>
  <si>
    <t>Egg_to_adult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</si>
</sst>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65" fontId="0" fillId="0" borderId="0" xfId="0" applyNumberFormat="1"/>
    <xf numFmtId="0" fontId="4" fillId="0" borderId="1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E7E-E3CB-5341-A07F-50714D169FE9}">
  <dimension ref="A1:AI217"/>
  <sheetViews>
    <sheetView tabSelected="1" topLeftCell="F1" zoomScale="150" zoomScaleNormal="150" workbookViewId="0">
      <pane ySplit="1" topLeftCell="A2" activePane="bottomLeft" state="frozen"/>
      <selection activeCell="I1" sqref="I1"/>
      <selection pane="bottomLeft" activeCell="N19" sqref="N19"/>
    </sheetView>
  </sheetViews>
  <sheetFormatPr baseColWidth="10" defaultRowHeight="16" x14ac:dyDescent="0.2"/>
  <cols>
    <col min="1" max="1" width="23.1640625" bestFit="1" customWidth="1"/>
    <col min="2" max="2" width="13.5" bestFit="1" customWidth="1"/>
    <col min="3" max="3" width="22.6640625" customWidth="1"/>
    <col min="7" max="7" width="12.6640625" customWidth="1"/>
    <col min="8" max="8" width="7.83203125" bestFit="1" customWidth="1"/>
    <col min="9" max="9" width="5.1640625" bestFit="1" customWidth="1"/>
    <col min="10" max="10" width="6.1640625" bestFit="1" customWidth="1"/>
    <col min="11" max="11" width="9.5" bestFit="1" customWidth="1"/>
    <col min="12" max="12" width="9.6640625" bestFit="1" customWidth="1"/>
    <col min="13" max="13" width="10.83203125" customWidth="1"/>
    <col min="14" max="14" width="10.83203125" bestFit="1" customWidth="1"/>
    <col min="15" max="15" width="12" bestFit="1" customWidth="1"/>
    <col min="17" max="17" width="12.1640625" bestFit="1" customWidth="1"/>
    <col min="20" max="20" width="12.1640625" bestFit="1" customWidth="1"/>
    <col min="21" max="21" width="7.83203125" bestFit="1" customWidth="1"/>
    <col min="23" max="23" width="11.33203125" customWidth="1"/>
    <col min="24" max="24" width="7.83203125" bestFit="1" customWidth="1"/>
    <col min="26" max="26" width="17.6640625" bestFit="1" customWidth="1"/>
    <col min="27" max="27" width="7.1640625" bestFit="1" customWidth="1"/>
    <col min="28" max="28" width="14" bestFit="1" customWidth="1"/>
    <col min="29" max="29" width="10.83203125" bestFit="1" customWidth="1"/>
    <col min="33" max="33" width="1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133</v>
      </c>
      <c r="I1" t="s">
        <v>7</v>
      </c>
      <c r="J1" t="s">
        <v>8</v>
      </c>
      <c r="K1" t="s">
        <v>132</v>
      </c>
      <c r="L1" t="s">
        <v>9</v>
      </c>
      <c r="M1" t="s">
        <v>130</v>
      </c>
      <c r="N1" t="s">
        <v>9</v>
      </c>
      <c r="O1" t="s">
        <v>124</v>
      </c>
      <c r="P1" t="s">
        <v>9</v>
      </c>
      <c r="Q1" t="s">
        <v>126</v>
      </c>
      <c r="R1" t="s">
        <v>9</v>
      </c>
      <c r="S1" t="s">
        <v>10</v>
      </c>
      <c r="T1" t="s">
        <v>11</v>
      </c>
      <c r="U1" t="s">
        <v>9</v>
      </c>
      <c r="V1" t="s">
        <v>12</v>
      </c>
      <c r="W1" t="s">
        <v>11</v>
      </c>
      <c r="X1" t="s">
        <v>9</v>
      </c>
      <c r="Y1" t="s">
        <v>13</v>
      </c>
      <c r="Z1" t="s">
        <v>11</v>
      </c>
      <c r="AA1" t="s">
        <v>9</v>
      </c>
      <c r="AB1" t="s">
        <v>127</v>
      </c>
      <c r="AC1" t="s">
        <v>9</v>
      </c>
      <c r="AD1" t="s">
        <v>14</v>
      </c>
      <c r="AE1" t="s">
        <v>15</v>
      </c>
      <c r="AF1" t="s">
        <v>9</v>
      </c>
      <c r="AG1" t="s">
        <v>16</v>
      </c>
      <c r="AH1" t="s">
        <v>9</v>
      </c>
      <c r="AI1" t="s">
        <v>17</v>
      </c>
    </row>
    <row r="2" spans="1:35" x14ac:dyDescent="0.2">
      <c r="A2" s="1" t="s">
        <v>18</v>
      </c>
      <c r="B2" s="1" t="s">
        <v>19</v>
      </c>
      <c r="C2" s="2" t="s">
        <v>20</v>
      </c>
      <c r="D2">
        <v>6.42</v>
      </c>
      <c r="E2">
        <v>2.33</v>
      </c>
      <c r="F2" t="s">
        <v>21</v>
      </c>
      <c r="G2" s="1" t="s">
        <v>22</v>
      </c>
      <c r="H2" s="1">
        <v>9</v>
      </c>
      <c r="I2">
        <v>18</v>
      </c>
      <c r="J2" s="5">
        <f>I2+273.15</f>
        <v>291.14999999999998</v>
      </c>
      <c r="K2" s="4">
        <f>M2/AD2</f>
        <v>6.5723603603603603E-2</v>
      </c>
      <c r="L2" s="5" t="s">
        <v>23</v>
      </c>
      <c r="M2" s="4">
        <v>7.2953200000000002</v>
      </c>
      <c r="N2" t="s">
        <v>128</v>
      </c>
      <c r="O2" s="4">
        <f>1/V2</f>
        <v>1.4417531718569781E-2</v>
      </c>
      <c r="P2" t="s">
        <v>23</v>
      </c>
      <c r="Q2" s="4">
        <v>3.0312097999999999E-2</v>
      </c>
      <c r="R2" t="s">
        <v>128</v>
      </c>
      <c r="S2">
        <v>0.02</v>
      </c>
      <c r="T2" t="s">
        <v>24</v>
      </c>
      <c r="U2" t="s">
        <v>25</v>
      </c>
      <c r="V2">
        <v>69.36</v>
      </c>
      <c r="W2" t="s">
        <v>24</v>
      </c>
      <c r="X2" t="s">
        <v>26</v>
      </c>
      <c r="Y2" s="1">
        <v>83.43</v>
      </c>
      <c r="Z2" s="1" t="s">
        <v>27</v>
      </c>
      <c r="AA2" t="s">
        <v>25</v>
      </c>
      <c r="AB2">
        <v>8.9999999999999993E-3</v>
      </c>
      <c r="AC2" t="s">
        <v>128</v>
      </c>
      <c r="AD2">
        <v>111</v>
      </c>
      <c r="AE2" t="s">
        <v>28</v>
      </c>
      <c r="AF2" t="s">
        <v>23</v>
      </c>
      <c r="AG2" s="7">
        <f>Y2-V2</f>
        <v>14.070000000000007</v>
      </c>
      <c r="AH2" t="s">
        <v>23</v>
      </c>
    </row>
    <row r="3" spans="1:35" x14ac:dyDescent="0.2">
      <c r="A3" s="1" t="s">
        <v>18</v>
      </c>
      <c r="B3" s="1" t="s">
        <v>19</v>
      </c>
      <c r="C3" s="2" t="s">
        <v>20</v>
      </c>
      <c r="D3">
        <v>6.42</v>
      </c>
      <c r="E3">
        <v>2.33</v>
      </c>
      <c r="F3" t="s">
        <v>21</v>
      </c>
      <c r="G3" s="1" t="s">
        <v>22</v>
      </c>
      <c r="H3" s="1">
        <v>9</v>
      </c>
      <c r="I3">
        <v>20</v>
      </c>
      <c r="J3" s="5">
        <f t="shared" ref="J3:J74" si="0">I3+273.15</f>
        <v>293.14999999999998</v>
      </c>
      <c r="K3" s="4">
        <f t="shared" ref="K3:K9" si="1">M3/AD3</f>
        <v>0.58229583333333335</v>
      </c>
      <c r="L3" s="5" t="s">
        <v>23</v>
      </c>
      <c r="M3" s="4">
        <v>13.975099999999999</v>
      </c>
      <c r="N3" t="s">
        <v>128</v>
      </c>
      <c r="O3" s="4">
        <f t="shared" ref="O3:O74" si="2">1/V3</f>
        <v>1.9083969465648856E-2</v>
      </c>
      <c r="P3" t="s">
        <v>23</v>
      </c>
      <c r="Q3" s="4">
        <v>1.5460565000000001E-2</v>
      </c>
      <c r="R3" t="s">
        <v>128</v>
      </c>
      <c r="S3">
        <v>0.67</v>
      </c>
      <c r="T3" t="s">
        <v>24</v>
      </c>
      <c r="U3" t="s">
        <v>25</v>
      </c>
      <c r="V3">
        <v>52.4</v>
      </c>
      <c r="W3" t="s">
        <v>24</v>
      </c>
      <c r="X3" t="s">
        <v>26</v>
      </c>
      <c r="Y3" s="1">
        <v>79.69</v>
      </c>
      <c r="Z3" s="1" t="s">
        <v>27</v>
      </c>
      <c r="AA3" t="s">
        <v>25</v>
      </c>
      <c r="AB3" s="4">
        <v>4.1666666999999998E-2</v>
      </c>
      <c r="AC3" t="s">
        <v>128</v>
      </c>
      <c r="AD3" s="7">
        <v>24</v>
      </c>
      <c r="AE3" t="s">
        <v>28</v>
      </c>
      <c r="AF3" t="s">
        <v>29</v>
      </c>
      <c r="AG3" s="7">
        <f t="shared" ref="AG3:AG17" si="3">Y3-V3</f>
        <v>27.29</v>
      </c>
      <c r="AH3" t="s">
        <v>23</v>
      </c>
    </row>
    <row r="4" spans="1:35" x14ac:dyDescent="0.2">
      <c r="A4" s="1" t="s">
        <v>18</v>
      </c>
      <c r="B4" s="1" t="s">
        <v>19</v>
      </c>
      <c r="C4" s="2" t="s">
        <v>20</v>
      </c>
      <c r="D4">
        <v>6.42</v>
      </c>
      <c r="E4">
        <v>2.33</v>
      </c>
      <c r="F4" t="s">
        <v>21</v>
      </c>
      <c r="G4" s="1" t="s">
        <v>22</v>
      </c>
      <c r="H4" s="1">
        <v>9</v>
      </c>
      <c r="I4">
        <v>23</v>
      </c>
      <c r="J4" s="5">
        <f t="shared" si="0"/>
        <v>296.14999999999998</v>
      </c>
      <c r="K4" s="4">
        <f t="shared" si="1"/>
        <v>4.0279199999999999</v>
      </c>
      <c r="L4" s="5" t="s">
        <v>23</v>
      </c>
      <c r="M4" s="4">
        <v>201.39599999999999</v>
      </c>
      <c r="N4" t="s">
        <v>128</v>
      </c>
      <c r="O4" s="4">
        <f t="shared" si="2"/>
        <v>3.2030749519538756E-2</v>
      </c>
      <c r="P4" t="s">
        <v>23</v>
      </c>
      <c r="Q4" s="4">
        <v>2.2953471999999999E-2</v>
      </c>
      <c r="R4" t="s">
        <v>128</v>
      </c>
      <c r="S4">
        <v>0.47</v>
      </c>
      <c r="T4" t="s">
        <v>24</v>
      </c>
      <c r="U4" t="s">
        <v>25</v>
      </c>
      <c r="V4">
        <v>31.22</v>
      </c>
      <c r="W4" t="s">
        <v>24</v>
      </c>
      <c r="X4" t="s">
        <v>26</v>
      </c>
      <c r="Y4" s="1">
        <v>52.78</v>
      </c>
      <c r="Z4" s="1" t="s">
        <v>27</v>
      </c>
      <c r="AA4" t="s">
        <v>25</v>
      </c>
      <c r="AB4" s="4">
        <v>0.02</v>
      </c>
      <c r="AC4" t="s">
        <v>128</v>
      </c>
      <c r="AD4" s="7">
        <f>1/AB4</f>
        <v>50</v>
      </c>
      <c r="AE4" t="s">
        <v>28</v>
      </c>
      <c r="AF4" t="s">
        <v>23</v>
      </c>
      <c r="AG4" s="7">
        <f t="shared" si="3"/>
        <v>21.560000000000002</v>
      </c>
      <c r="AH4" t="s">
        <v>23</v>
      </c>
    </row>
    <row r="5" spans="1:35" x14ac:dyDescent="0.2">
      <c r="A5" s="1" t="s">
        <v>18</v>
      </c>
      <c r="B5" s="1" t="s">
        <v>19</v>
      </c>
      <c r="C5" s="2" t="s">
        <v>20</v>
      </c>
      <c r="D5">
        <v>6.42</v>
      </c>
      <c r="E5">
        <v>2.33</v>
      </c>
      <c r="F5" t="s">
        <v>21</v>
      </c>
      <c r="G5" s="1" t="s">
        <v>22</v>
      </c>
      <c r="H5" s="1">
        <v>9</v>
      </c>
      <c r="I5">
        <v>25</v>
      </c>
      <c r="J5" s="5">
        <f t="shared" si="0"/>
        <v>298.14999999999998</v>
      </c>
      <c r="K5" s="4">
        <f t="shared" si="1"/>
        <v>8.4279575596816958</v>
      </c>
      <c r="L5" s="5" t="s">
        <v>23</v>
      </c>
      <c r="M5" s="4">
        <v>317.73399999999998</v>
      </c>
      <c r="N5" t="s">
        <v>128</v>
      </c>
      <c r="O5" s="4">
        <f t="shared" si="2"/>
        <v>3.7495313085864262E-2</v>
      </c>
      <c r="P5" t="s">
        <v>23</v>
      </c>
      <c r="Q5" s="4">
        <v>1.2867748E-2</v>
      </c>
      <c r="R5" t="s">
        <v>128</v>
      </c>
      <c r="S5">
        <v>0.71</v>
      </c>
      <c r="T5" t="s">
        <v>24</v>
      </c>
      <c r="U5" t="s">
        <v>25</v>
      </c>
      <c r="V5">
        <v>26.67</v>
      </c>
      <c r="W5" t="s">
        <v>24</v>
      </c>
      <c r="X5" t="s">
        <v>26</v>
      </c>
      <c r="Y5" s="1">
        <v>45.27</v>
      </c>
      <c r="Z5" s="1" t="s">
        <v>27</v>
      </c>
      <c r="AA5" t="s">
        <v>25</v>
      </c>
      <c r="AB5" s="4">
        <v>2.6525198999999999E-2</v>
      </c>
      <c r="AC5" t="s">
        <v>128</v>
      </c>
      <c r="AD5" s="7">
        <v>37.700000000000003</v>
      </c>
      <c r="AE5" t="s">
        <v>28</v>
      </c>
      <c r="AF5" t="s">
        <v>29</v>
      </c>
      <c r="AG5" s="7">
        <f t="shared" si="3"/>
        <v>18.600000000000001</v>
      </c>
      <c r="AH5" t="s">
        <v>23</v>
      </c>
    </row>
    <row r="6" spans="1:35" x14ac:dyDescent="0.2">
      <c r="A6" s="1" t="s">
        <v>18</v>
      </c>
      <c r="B6" s="1" t="s">
        <v>19</v>
      </c>
      <c r="C6" s="2" t="s">
        <v>20</v>
      </c>
      <c r="D6">
        <v>6.42</v>
      </c>
      <c r="E6">
        <v>2.33</v>
      </c>
      <c r="F6" t="s">
        <v>21</v>
      </c>
      <c r="G6" s="1" t="s">
        <v>22</v>
      </c>
      <c r="H6" s="1">
        <v>9</v>
      </c>
      <c r="I6">
        <v>28</v>
      </c>
      <c r="J6" s="5">
        <f t="shared" si="0"/>
        <v>301.14999999999998</v>
      </c>
      <c r="K6" s="4">
        <f t="shared" si="1"/>
        <v>6.4450799999999999</v>
      </c>
      <c r="L6" s="5" t="s">
        <v>23</v>
      </c>
      <c r="M6" s="4">
        <v>214.83600000000001</v>
      </c>
      <c r="N6" t="s">
        <v>128</v>
      </c>
      <c r="O6" s="4">
        <f t="shared" si="2"/>
        <v>4.3029259896729781E-2</v>
      </c>
      <c r="P6" t="s">
        <v>23</v>
      </c>
      <c r="Q6" s="4">
        <v>1.8901906E-2</v>
      </c>
      <c r="R6" t="s">
        <v>128</v>
      </c>
      <c r="S6">
        <v>0.63</v>
      </c>
      <c r="T6" t="s">
        <v>24</v>
      </c>
      <c r="U6" t="s">
        <v>25</v>
      </c>
      <c r="V6">
        <v>23.24</v>
      </c>
      <c r="W6" t="s">
        <v>24</v>
      </c>
      <c r="X6" t="s">
        <v>26</v>
      </c>
      <c r="Y6" s="1">
        <v>39.75</v>
      </c>
      <c r="Z6" s="1" t="s">
        <v>27</v>
      </c>
      <c r="AA6" t="s">
        <v>25</v>
      </c>
      <c r="AB6" s="4">
        <v>0.03</v>
      </c>
      <c r="AC6" t="s">
        <v>128</v>
      </c>
      <c r="AD6" s="7">
        <f>1/AB6</f>
        <v>33.333333333333336</v>
      </c>
      <c r="AE6" t="s">
        <v>28</v>
      </c>
      <c r="AF6" t="s">
        <v>23</v>
      </c>
      <c r="AG6" s="7">
        <f t="shared" si="3"/>
        <v>16.510000000000002</v>
      </c>
      <c r="AH6" t="s">
        <v>23</v>
      </c>
    </row>
    <row r="7" spans="1:35" x14ac:dyDescent="0.2">
      <c r="A7" s="1" t="s">
        <v>18</v>
      </c>
      <c r="B7" s="1" t="s">
        <v>19</v>
      </c>
      <c r="C7" s="2" t="s">
        <v>20</v>
      </c>
      <c r="D7">
        <v>6.42</v>
      </c>
      <c r="E7">
        <v>2.33</v>
      </c>
      <c r="F7" t="s">
        <v>21</v>
      </c>
      <c r="G7" s="1" t="s">
        <v>22</v>
      </c>
      <c r="H7" s="1">
        <v>9</v>
      </c>
      <c r="I7">
        <v>30</v>
      </c>
      <c r="J7" s="5">
        <f t="shared" si="0"/>
        <v>303.14999999999998</v>
      </c>
      <c r="K7" s="4">
        <f t="shared" si="1"/>
        <v>9.4423297491039424</v>
      </c>
      <c r="L7" s="5" t="s">
        <v>23</v>
      </c>
      <c r="M7" s="4">
        <v>263.44099999999997</v>
      </c>
      <c r="N7" t="s">
        <v>128</v>
      </c>
      <c r="O7" s="4">
        <f t="shared" si="2"/>
        <v>5.0200803212851398E-2</v>
      </c>
      <c r="P7" t="s">
        <v>23</v>
      </c>
      <c r="Q7" s="4">
        <v>1.1869261000000001E-2</v>
      </c>
      <c r="R7" t="s">
        <v>128</v>
      </c>
      <c r="S7">
        <v>0.79</v>
      </c>
      <c r="T7" t="s">
        <v>24</v>
      </c>
      <c r="U7" t="s">
        <v>25</v>
      </c>
      <c r="V7">
        <v>19.920000000000002</v>
      </c>
      <c r="W7" t="s">
        <v>24</v>
      </c>
      <c r="X7" t="s">
        <v>26</v>
      </c>
      <c r="Y7" s="1">
        <v>31.85</v>
      </c>
      <c r="Z7" s="1" t="s">
        <v>27</v>
      </c>
      <c r="AA7" t="s">
        <v>25</v>
      </c>
      <c r="AB7" s="4">
        <v>3.5842293999999997E-2</v>
      </c>
      <c r="AC7" t="s">
        <v>128</v>
      </c>
      <c r="AD7" s="7">
        <v>27.9</v>
      </c>
      <c r="AE7" t="s">
        <v>28</v>
      </c>
      <c r="AF7" t="s">
        <v>29</v>
      </c>
      <c r="AG7" s="7">
        <f t="shared" si="3"/>
        <v>11.93</v>
      </c>
      <c r="AH7" t="s">
        <v>23</v>
      </c>
    </row>
    <row r="8" spans="1:35" x14ac:dyDescent="0.2">
      <c r="A8" s="1" t="s">
        <v>18</v>
      </c>
      <c r="B8" s="1" t="s">
        <v>19</v>
      </c>
      <c r="C8" s="2" t="s">
        <v>20</v>
      </c>
      <c r="D8">
        <v>6.42</v>
      </c>
      <c r="E8">
        <v>2.33</v>
      </c>
      <c r="F8" t="s">
        <v>21</v>
      </c>
      <c r="G8" s="1" t="s">
        <v>22</v>
      </c>
      <c r="H8" s="1">
        <v>9</v>
      </c>
      <c r="I8">
        <v>32</v>
      </c>
      <c r="J8" s="5">
        <f t="shared" si="0"/>
        <v>305.14999999999998</v>
      </c>
      <c r="K8" s="4">
        <f t="shared" si="1"/>
        <v>3.3003315</v>
      </c>
      <c r="L8" s="5" t="s">
        <v>23</v>
      </c>
      <c r="M8" s="4">
        <v>73.340699999999998</v>
      </c>
      <c r="N8" t="s">
        <v>128</v>
      </c>
      <c r="O8" s="4">
        <f t="shared" si="2"/>
        <v>5.837711617046118E-2</v>
      </c>
      <c r="P8" t="s">
        <v>23</v>
      </c>
      <c r="Q8" s="4">
        <v>7.5303518E-2</v>
      </c>
      <c r="R8" t="s">
        <v>128</v>
      </c>
      <c r="S8">
        <v>0.25</v>
      </c>
      <c r="T8" t="s">
        <v>24</v>
      </c>
      <c r="U8" t="s">
        <v>25</v>
      </c>
      <c r="V8">
        <v>17.13</v>
      </c>
      <c r="W8" t="s">
        <v>24</v>
      </c>
      <c r="X8" t="s">
        <v>26</v>
      </c>
      <c r="Y8" s="1">
        <v>29.13</v>
      </c>
      <c r="Z8" s="1" t="s">
        <v>27</v>
      </c>
      <c r="AA8" t="s">
        <v>25</v>
      </c>
      <c r="AB8" s="4">
        <v>4.4999999999999998E-2</v>
      </c>
      <c r="AC8" t="s">
        <v>128</v>
      </c>
      <c r="AD8" s="7">
        <f>1/AB8</f>
        <v>22.222222222222221</v>
      </c>
      <c r="AE8" t="s">
        <v>28</v>
      </c>
      <c r="AF8" t="s">
        <v>23</v>
      </c>
      <c r="AG8" s="7">
        <f t="shared" si="3"/>
        <v>12</v>
      </c>
      <c r="AH8" t="s">
        <v>23</v>
      </c>
    </row>
    <row r="9" spans="1:35" x14ac:dyDescent="0.2">
      <c r="A9" s="1" t="s">
        <v>18</v>
      </c>
      <c r="B9" s="1" t="s">
        <v>19</v>
      </c>
      <c r="C9" s="2" t="s">
        <v>20</v>
      </c>
      <c r="D9">
        <v>6.42</v>
      </c>
      <c r="E9">
        <v>2.33</v>
      </c>
      <c r="F9" t="s">
        <v>21</v>
      </c>
      <c r="G9" s="1" t="s">
        <v>22</v>
      </c>
      <c r="H9" s="1">
        <v>9</v>
      </c>
      <c r="I9">
        <v>34</v>
      </c>
      <c r="J9" s="5">
        <f t="shared" si="0"/>
        <v>307.14999999999998</v>
      </c>
      <c r="K9" s="4">
        <f t="shared" si="1"/>
        <v>1.5728571428571427</v>
      </c>
      <c r="L9" s="5" t="s">
        <v>23</v>
      </c>
      <c r="M9" s="4">
        <v>18.716999999999999</v>
      </c>
      <c r="N9" t="s">
        <v>128</v>
      </c>
      <c r="O9" s="4">
        <f t="shared" si="2"/>
        <v>6.3572790845518118E-2</v>
      </c>
      <c r="P9" t="s">
        <v>23</v>
      </c>
      <c r="Q9" s="4">
        <v>0.14442060600000001</v>
      </c>
      <c r="R9" t="s">
        <v>128</v>
      </c>
      <c r="S9">
        <v>7.0000000000000007E-2</v>
      </c>
      <c r="T9" t="s">
        <v>24</v>
      </c>
      <c r="U9" t="s">
        <v>25</v>
      </c>
      <c r="V9">
        <v>15.73</v>
      </c>
      <c r="W9" t="s">
        <v>24</v>
      </c>
      <c r="X9" t="s">
        <v>26</v>
      </c>
      <c r="Y9" s="1">
        <v>26.25</v>
      </c>
      <c r="Z9" s="1" t="s">
        <v>27</v>
      </c>
      <c r="AA9" t="s">
        <v>25</v>
      </c>
      <c r="AB9" s="4">
        <v>8.4033612999999993E-2</v>
      </c>
      <c r="AC9" t="s">
        <v>128</v>
      </c>
      <c r="AD9">
        <v>11.9</v>
      </c>
      <c r="AE9" t="s">
        <v>28</v>
      </c>
      <c r="AF9" t="s">
        <v>29</v>
      </c>
      <c r="AG9" s="7">
        <f t="shared" si="3"/>
        <v>10.52</v>
      </c>
      <c r="AH9" t="s">
        <v>23</v>
      </c>
    </row>
    <row r="10" spans="1:35" x14ac:dyDescent="0.2">
      <c r="A10" s="1" t="s">
        <v>18</v>
      </c>
      <c r="B10" s="1" t="s">
        <v>19</v>
      </c>
      <c r="C10" s="2" t="s">
        <v>20</v>
      </c>
      <c r="D10">
        <v>6.42</v>
      </c>
      <c r="E10">
        <v>2.33</v>
      </c>
      <c r="F10" t="s">
        <v>21</v>
      </c>
      <c r="G10" s="1" t="s">
        <v>22</v>
      </c>
      <c r="H10" s="1">
        <v>9</v>
      </c>
      <c r="I10">
        <v>40</v>
      </c>
      <c r="J10" s="5">
        <f t="shared" si="0"/>
        <v>313.14999999999998</v>
      </c>
      <c r="K10" s="5"/>
      <c r="L10" s="5"/>
      <c r="O10" s="5">
        <v>0</v>
      </c>
      <c r="P10" t="s">
        <v>123</v>
      </c>
      <c r="Q10" s="5"/>
      <c r="Y10" s="1"/>
      <c r="Z10" s="1"/>
      <c r="AG10" s="7"/>
    </row>
    <row r="11" spans="1:35" x14ac:dyDescent="0.2">
      <c r="A11" s="1" t="s">
        <v>18</v>
      </c>
      <c r="B11" s="1" t="s">
        <v>19</v>
      </c>
      <c r="C11" s="2" t="s">
        <v>135</v>
      </c>
      <c r="D11">
        <v>6.42</v>
      </c>
      <c r="E11">
        <v>2.33</v>
      </c>
      <c r="F11" t="s">
        <v>21</v>
      </c>
      <c r="G11" s="1" t="s">
        <v>22</v>
      </c>
      <c r="H11" s="1">
        <v>8</v>
      </c>
      <c r="I11">
        <v>18</v>
      </c>
      <c r="J11" s="5">
        <f t="shared" si="0"/>
        <v>291.14999999999998</v>
      </c>
      <c r="K11" s="4">
        <f>M11/AD12</f>
        <v>0.28889704957264961</v>
      </c>
      <c r="L11" s="5" t="s">
        <v>23</v>
      </c>
      <c r="M11" s="4">
        <v>3.38009548</v>
      </c>
      <c r="N11" s="5" t="s">
        <v>131</v>
      </c>
      <c r="O11" s="4">
        <f t="shared" si="2"/>
        <v>1.8615040953090096E-2</v>
      </c>
      <c r="P11" t="s">
        <v>23</v>
      </c>
      <c r="Q11" s="4">
        <f t="shared" ref="Q11:Q74" si="4">LN(1/S11)/V11</f>
        <v>3.2985049179670052E-2</v>
      </c>
      <c r="R11" t="s">
        <v>23</v>
      </c>
      <c r="S11">
        <v>0.17</v>
      </c>
      <c r="T11" t="s">
        <v>24</v>
      </c>
      <c r="U11" t="s">
        <v>25</v>
      </c>
      <c r="V11">
        <v>53.72</v>
      </c>
      <c r="W11" t="s">
        <v>24</v>
      </c>
      <c r="X11" t="s">
        <v>30</v>
      </c>
      <c r="Y11" s="1">
        <v>88.9</v>
      </c>
      <c r="Z11" s="1" t="s">
        <v>27</v>
      </c>
      <c r="AA11" t="s">
        <v>25</v>
      </c>
      <c r="AG11" s="7">
        <f t="shared" si="3"/>
        <v>35.180000000000007</v>
      </c>
      <c r="AH11" t="s">
        <v>23</v>
      </c>
    </row>
    <row r="12" spans="1:35" x14ac:dyDescent="0.2">
      <c r="A12" s="1" t="s">
        <v>18</v>
      </c>
      <c r="B12" s="1" t="s">
        <v>19</v>
      </c>
      <c r="C12" s="2" t="s">
        <v>135</v>
      </c>
      <c r="D12">
        <v>6.42</v>
      </c>
      <c r="E12">
        <v>2.33</v>
      </c>
      <c r="F12" t="s">
        <v>21</v>
      </c>
      <c r="G12" s="1" t="s">
        <v>22</v>
      </c>
      <c r="H12" s="1">
        <v>8</v>
      </c>
      <c r="I12">
        <v>20</v>
      </c>
      <c r="J12" s="5">
        <f t="shared" si="0"/>
        <v>293.14999999999998</v>
      </c>
      <c r="K12" s="4">
        <f t="shared" ref="K12:K16" si="5">M12/AD12</f>
        <v>0.77817640769230778</v>
      </c>
      <c r="L12" s="5" t="s">
        <v>23</v>
      </c>
      <c r="M12" s="4">
        <v>9.1046639700000007</v>
      </c>
      <c r="N12" s="5" t="s">
        <v>131</v>
      </c>
      <c r="O12" s="4">
        <f t="shared" si="2"/>
        <v>2.8818443804034581E-2</v>
      </c>
      <c r="P12" t="s">
        <v>23</v>
      </c>
      <c r="Q12" s="4">
        <f t="shared" si="4"/>
        <v>2.3011749170540968E-2</v>
      </c>
      <c r="R12" t="s">
        <v>23</v>
      </c>
      <c r="S12">
        <v>0.45</v>
      </c>
      <c r="T12" t="s">
        <v>24</v>
      </c>
      <c r="U12" t="s">
        <v>25</v>
      </c>
      <c r="V12">
        <v>34.700000000000003</v>
      </c>
      <c r="W12" t="s">
        <v>24</v>
      </c>
      <c r="X12" t="s">
        <v>30</v>
      </c>
      <c r="Y12" s="1">
        <v>53.9</v>
      </c>
      <c r="Z12" s="1" t="s">
        <v>27</v>
      </c>
      <c r="AA12" t="s">
        <v>25</v>
      </c>
      <c r="AB12" s="4">
        <v>5.3688848999999997E-2</v>
      </c>
      <c r="AC12" t="s">
        <v>129</v>
      </c>
      <c r="AD12">
        <v>11.7</v>
      </c>
      <c r="AE12" t="s">
        <v>28</v>
      </c>
      <c r="AF12" t="s">
        <v>31</v>
      </c>
      <c r="AG12" s="7">
        <f t="shared" si="3"/>
        <v>19.199999999999996</v>
      </c>
      <c r="AH12" t="s">
        <v>23</v>
      </c>
    </row>
    <row r="13" spans="1:35" x14ac:dyDescent="0.2">
      <c r="A13" s="1" t="s">
        <v>18</v>
      </c>
      <c r="B13" s="1" t="s">
        <v>19</v>
      </c>
      <c r="C13" s="2" t="s">
        <v>135</v>
      </c>
      <c r="D13">
        <v>6.42</v>
      </c>
      <c r="E13">
        <v>2.33</v>
      </c>
      <c r="F13" t="s">
        <v>21</v>
      </c>
      <c r="G13" s="1" t="s">
        <v>22</v>
      </c>
      <c r="H13" s="1">
        <v>8</v>
      </c>
      <c r="I13">
        <v>23</v>
      </c>
      <c r="J13" s="5">
        <f t="shared" si="0"/>
        <v>296.14999999999998</v>
      </c>
      <c r="K13" s="4">
        <f t="shared" ref="K13" si="6">M13/AD13</f>
        <v>3.2767475569571389</v>
      </c>
      <c r="L13" s="5" t="s">
        <v>23</v>
      </c>
      <c r="M13" s="4">
        <v>123.435733</v>
      </c>
      <c r="N13" s="5" t="s">
        <v>131</v>
      </c>
      <c r="O13" s="4">
        <f t="shared" si="2"/>
        <v>3.4770514603616132E-2</v>
      </c>
      <c r="P13" t="s">
        <v>23</v>
      </c>
      <c r="Q13" s="4">
        <f t="shared" si="4"/>
        <v>8.1961868400928298E-3</v>
      </c>
      <c r="R13" t="s">
        <v>23</v>
      </c>
      <c r="S13">
        <v>0.79</v>
      </c>
      <c r="T13" t="s">
        <v>24</v>
      </c>
      <c r="U13" t="s">
        <v>25</v>
      </c>
      <c r="V13">
        <v>28.76</v>
      </c>
      <c r="W13" t="s">
        <v>24</v>
      </c>
      <c r="X13" t="s">
        <v>30</v>
      </c>
      <c r="Y13" s="1">
        <v>47.5</v>
      </c>
      <c r="Z13" s="1" t="s">
        <v>27</v>
      </c>
      <c r="AA13" t="s">
        <v>25</v>
      </c>
      <c r="AB13" s="4">
        <v>2.6546183000000001E-2</v>
      </c>
      <c r="AC13" t="s">
        <v>129</v>
      </c>
      <c r="AD13" s="7">
        <f>1/AB13</f>
        <v>37.67019913936403</v>
      </c>
      <c r="AE13" t="s">
        <v>28</v>
      </c>
      <c r="AF13" t="s">
        <v>23</v>
      </c>
      <c r="AG13" s="7">
        <f t="shared" si="3"/>
        <v>18.739999999999998</v>
      </c>
      <c r="AH13" t="s">
        <v>23</v>
      </c>
    </row>
    <row r="14" spans="1:35" x14ac:dyDescent="0.2">
      <c r="A14" s="1" t="s">
        <v>18</v>
      </c>
      <c r="B14" s="1" t="s">
        <v>19</v>
      </c>
      <c r="C14" s="2" t="s">
        <v>135</v>
      </c>
      <c r="D14">
        <v>6.42</v>
      </c>
      <c r="E14">
        <v>2.33</v>
      </c>
      <c r="F14" t="s">
        <v>21</v>
      </c>
      <c r="G14" s="1" t="s">
        <v>22</v>
      </c>
      <c r="H14" s="1">
        <v>8</v>
      </c>
      <c r="I14">
        <v>25</v>
      </c>
      <c r="J14" s="5">
        <f t="shared" si="0"/>
        <v>298.14999999999998</v>
      </c>
      <c r="K14" s="4">
        <f t="shared" si="5"/>
        <v>3.4466608014705882</v>
      </c>
      <c r="L14" s="5" t="s">
        <v>23</v>
      </c>
      <c r="M14" s="4">
        <v>46.874586899999997</v>
      </c>
      <c r="N14" s="5" t="s">
        <v>131</v>
      </c>
      <c r="O14" s="4">
        <f t="shared" si="2"/>
        <v>4.1118421052631582E-2</v>
      </c>
      <c r="P14" t="s">
        <v>23</v>
      </c>
      <c r="Q14" s="4">
        <f t="shared" si="4"/>
        <v>2.4582113517912021E-2</v>
      </c>
      <c r="R14" t="s">
        <v>23</v>
      </c>
      <c r="S14">
        <v>0.55000000000000004</v>
      </c>
      <c r="T14" t="s">
        <v>24</v>
      </c>
      <c r="U14" t="s">
        <v>25</v>
      </c>
      <c r="V14">
        <v>24.32</v>
      </c>
      <c r="W14" t="s">
        <v>24</v>
      </c>
      <c r="X14" t="s">
        <v>30</v>
      </c>
      <c r="Y14" s="1">
        <v>35.1</v>
      </c>
      <c r="Z14" s="1" t="s">
        <v>27</v>
      </c>
      <c r="AA14" t="s">
        <v>25</v>
      </c>
      <c r="AB14" s="4">
        <v>7.3175161000000002E-2</v>
      </c>
      <c r="AC14" t="s">
        <v>129</v>
      </c>
      <c r="AD14">
        <v>13.6</v>
      </c>
      <c r="AE14" t="s">
        <v>28</v>
      </c>
      <c r="AF14" t="s">
        <v>31</v>
      </c>
      <c r="AG14" s="7">
        <f t="shared" si="3"/>
        <v>10.780000000000001</v>
      </c>
      <c r="AH14" t="s">
        <v>23</v>
      </c>
    </row>
    <row r="15" spans="1:35" x14ac:dyDescent="0.2">
      <c r="A15" s="1" t="s">
        <v>18</v>
      </c>
      <c r="B15" s="1" t="s">
        <v>19</v>
      </c>
      <c r="C15" s="2" t="s">
        <v>135</v>
      </c>
      <c r="D15">
        <v>6.42</v>
      </c>
      <c r="E15">
        <v>2.33</v>
      </c>
      <c r="F15" t="s">
        <v>21</v>
      </c>
      <c r="G15" s="1" t="s">
        <v>22</v>
      </c>
      <c r="H15" s="1">
        <v>8</v>
      </c>
      <c r="I15">
        <v>30</v>
      </c>
      <c r="J15" s="5">
        <f t="shared" si="0"/>
        <v>303.14999999999998</v>
      </c>
      <c r="K15" s="4">
        <f t="shared" si="5"/>
        <v>6.7819472164948458</v>
      </c>
      <c r="L15" s="5" t="s">
        <v>23</v>
      </c>
      <c r="M15" s="4">
        <v>131.56977599999999</v>
      </c>
      <c r="N15" s="5" t="s">
        <v>131</v>
      </c>
      <c r="O15" s="4">
        <f t="shared" si="2"/>
        <v>6.7934782608695649E-2</v>
      </c>
      <c r="P15" t="s">
        <v>23</v>
      </c>
      <c r="Q15" s="4">
        <f t="shared" si="4"/>
        <v>2.1379806035305718E-2</v>
      </c>
      <c r="R15" t="s">
        <v>23</v>
      </c>
      <c r="S15">
        <v>0.73</v>
      </c>
      <c r="T15" t="s">
        <v>24</v>
      </c>
      <c r="U15" t="s">
        <v>25</v>
      </c>
      <c r="V15">
        <v>14.72</v>
      </c>
      <c r="W15" t="s">
        <v>24</v>
      </c>
      <c r="X15" t="s">
        <v>30</v>
      </c>
      <c r="Y15" s="1">
        <v>24.3</v>
      </c>
      <c r="Z15" s="1" t="s">
        <v>27</v>
      </c>
      <c r="AA15" t="s">
        <v>25</v>
      </c>
      <c r="AB15" s="4">
        <v>5.4376141000000003E-2</v>
      </c>
      <c r="AC15" t="s">
        <v>129</v>
      </c>
      <c r="AD15">
        <v>19.399999999999999</v>
      </c>
      <c r="AE15" t="s">
        <v>28</v>
      </c>
      <c r="AF15" t="s">
        <v>31</v>
      </c>
      <c r="AG15" s="7">
        <f t="shared" si="3"/>
        <v>9.58</v>
      </c>
      <c r="AH15" t="s">
        <v>23</v>
      </c>
    </row>
    <row r="16" spans="1:35" x14ac:dyDescent="0.2">
      <c r="A16" s="1" t="s">
        <v>18</v>
      </c>
      <c r="B16" s="1" t="s">
        <v>19</v>
      </c>
      <c r="C16" s="2" t="s">
        <v>135</v>
      </c>
      <c r="D16">
        <v>6.42</v>
      </c>
      <c r="E16">
        <v>2.33</v>
      </c>
      <c r="F16" t="s">
        <v>21</v>
      </c>
      <c r="G16" s="1" t="s">
        <v>22</v>
      </c>
      <c r="H16" s="1">
        <v>8</v>
      </c>
      <c r="I16">
        <v>34</v>
      </c>
      <c r="J16" s="5">
        <f t="shared" si="0"/>
        <v>307.14999999999998</v>
      </c>
      <c r="K16" s="4">
        <f t="shared" si="5"/>
        <v>2.960996038961039</v>
      </c>
      <c r="L16" s="5" t="s">
        <v>23</v>
      </c>
      <c r="M16" s="4">
        <v>22.7996695</v>
      </c>
      <c r="N16" s="5" t="s">
        <v>131</v>
      </c>
      <c r="O16" s="4">
        <f t="shared" si="2"/>
        <v>8.9525514771709933E-2</v>
      </c>
      <c r="P16" t="s">
        <v>23</v>
      </c>
      <c r="Q16" s="4">
        <f t="shared" si="4"/>
        <v>3.0661621212782098E-2</v>
      </c>
      <c r="R16" t="s">
        <v>23</v>
      </c>
      <c r="S16">
        <v>0.71</v>
      </c>
      <c r="T16" t="s">
        <v>24</v>
      </c>
      <c r="U16" t="s">
        <v>25</v>
      </c>
      <c r="V16">
        <v>11.17</v>
      </c>
      <c r="W16" t="s">
        <v>24</v>
      </c>
      <c r="X16" t="s">
        <v>30</v>
      </c>
      <c r="Y16" s="1">
        <v>19.7</v>
      </c>
      <c r="Z16" s="1" t="s">
        <v>27</v>
      </c>
      <c r="AA16" t="s">
        <v>25</v>
      </c>
      <c r="AB16" s="4">
        <v>0.14559002900000001</v>
      </c>
      <c r="AC16" t="s">
        <v>129</v>
      </c>
      <c r="AD16">
        <v>7.7</v>
      </c>
      <c r="AE16" t="s">
        <v>28</v>
      </c>
      <c r="AF16" t="s">
        <v>31</v>
      </c>
      <c r="AG16" s="7">
        <f t="shared" si="3"/>
        <v>8.5299999999999994</v>
      </c>
      <c r="AH16" t="s">
        <v>23</v>
      </c>
    </row>
    <row r="17" spans="1:34" x14ac:dyDescent="0.2">
      <c r="A17" s="1" t="s">
        <v>18</v>
      </c>
      <c r="B17" s="1" t="s">
        <v>19</v>
      </c>
      <c r="C17" s="2" t="s">
        <v>135</v>
      </c>
      <c r="D17">
        <v>6.42</v>
      </c>
      <c r="E17">
        <v>2.33</v>
      </c>
      <c r="F17" t="s">
        <v>21</v>
      </c>
      <c r="G17" s="1" t="s">
        <v>22</v>
      </c>
      <c r="H17" s="1">
        <v>8</v>
      </c>
      <c r="I17">
        <v>36</v>
      </c>
      <c r="J17" s="5">
        <f t="shared" si="0"/>
        <v>309.14999999999998</v>
      </c>
      <c r="K17" s="4">
        <f t="shared" ref="K17" si="7">M17/AD17</f>
        <v>7.6669828818363026</v>
      </c>
      <c r="L17" s="5" t="s">
        <v>23</v>
      </c>
      <c r="M17" s="4">
        <v>80.592361400000001</v>
      </c>
      <c r="N17" s="5" t="s">
        <v>131</v>
      </c>
      <c r="O17" s="4">
        <f t="shared" si="2"/>
        <v>8.7565674255691769E-2</v>
      </c>
      <c r="P17" t="s">
        <v>23</v>
      </c>
      <c r="Q17" s="4">
        <f t="shared" si="4"/>
        <v>6.4270505698791641E-2</v>
      </c>
      <c r="R17" t="s">
        <v>23</v>
      </c>
      <c r="S17">
        <v>0.48</v>
      </c>
      <c r="T17" t="s">
        <v>24</v>
      </c>
      <c r="U17" t="s">
        <v>25</v>
      </c>
      <c r="V17">
        <v>11.42</v>
      </c>
      <c r="W17" t="s">
        <v>24</v>
      </c>
      <c r="X17" t="s">
        <v>30</v>
      </c>
      <c r="Y17" s="1">
        <v>19</v>
      </c>
      <c r="Z17" s="1" t="s">
        <v>27</v>
      </c>
      <c r="AA17" t="s">
        <v>25</v>
      </c>
      <c r="AB17" s="4">
        <v>9.5132873000000007E-2</v>
      </c>
      <c r="AC17" t="s">
        <v>129</v>
      </c>
      <c r="AD17" s="7">
        <f>1/AB17</f>
        <v>10.51161358282536</v>
      </c>
      <c r="AE17" t="s">
        <v>28</v>
      </c>
      <c r="AF17" t="s">
        <v>23</v>
      </c>
      <c r="AG17" s="7">
        <f t="shared" si="3"/>
        <v>7.58</v>
      </c>
      <c r="AH17" t="s">
        <v>23</v>
      </c>
    </row>
    <row r="18" spans="1:34" x14ac:dyDescent="0.2">
      <c r="A18" s="1" t="s">
        <v>18</v>
      </c>
      <c r="B18" s="1" t="s">
        <v>19</v>
      </c>
      <c r="C18" s="2" t="s">
        <v>135</v>
      </c>
      <c r="D18">
        <v>6.42</v>
      </c>
      <c r="E18">
        <v>2.33</v>
      </c>
      <c r="F18" t="s">
        <v>21</v>
      </c>
      <c r="G18" s="1" t="s">
        <v>22</v>
      </c>
      <c r="H18" s="1">
        <v>8</v>
      </c>
      <c r="I18">
        <v>40</v>
      </c>
      <c r="J18" s="5">
        <f t="shared" si="0"/>
        <v>313.14999999999998</v>
      </c>
      <c r="K18" s="5">
        <v>0</v>
      </c>
      <c r="L18" s="5" t="s">
        <v>123</v>
      </c>
      <c r="M18" s="5">
        <v>0</v>
      </c>
      <c r="N18" s="5" t="s">
        <v>123</v>
      </c>
      <c r="O18" s="5">
        <v>0</v>
      </c>
      <c r="P18" t="s">
        <v>123</v>
      </c>
      <c r="Q18" s="5"/>
      <c r="Y18" s="1"/>
      <c r="Z18" s="1"/>
    </row>
    <row r="19" spans="1:34" x14ac:dyDescent="0.2">
      <c r="A19" s="1" t="s">
        <v>18</v>
      </c>
      <c r="B19" s="1" t="s">
        <v>19</v>
      </c>
      <c r="C19" s="2" t="s">
        <v>32</v>
      </c>
      <c r="D19">
        <v>6.42</v>
      </c>
      <c r="E19">
        <v>2.33</v>
      </c>
      <c r="F19" t="s">
        <v>21</v>
      </c>
      <c r="G19" s="1" t="s">
        <v>22</v>
      </c>
      <c r="H19" s="1">
        <v>4</v>
      </c>
      <c r="I19">
        <v>20</v>
      </c>
      <c r="J19" s="5">
        <f t="shared" si="0"/>
        <v>293.14999999999998</v>
      </c>
      <c r="K19" s="4">
        <f t="shared" ref="K19:K22" si="8">M19/AD19</f>
        <v>6.9124423963133647E-2</v>
      </c>
      <c r="L19" s="5" t="s">
        <v>23</v>
      </c>
      <c r="M19" s="7">
        <v>1.5</v>
      </c>
      <c r="N19" s="5" t="s">
        <v>33</v>
      </c>
      <c r="O19" s="4"/>
      <c r="Q19" s="4"/>
      <c r="AB19" s="4">
        <f t="shared" ref="AB19:AB90" si="9">1/AD19</f>
        <v>4.6082949308755762E-2</v>
      </c>
      <c r="AC19" t="s">
        <v>23</v>
      </c>
      <c r="AD19">
        <v>21.7</v>
      </c>
      <c r="AE19" t="s">
        <v>28</v>
      </c>
      <c r="AF19" t="s">
        <v>33</v>
      </c>
    </row>
    <row r="20" spans="1:34" x14ac:dyDescent="0.2">
      <c r="A20" s="1" t="s">
        <v>18</v>
      </c>
      <c r="B20" s="1" t="s">
        <v>19</v>
      </c>
      <c r="C20" s="2" t="s">
        <v>32</v>
      </c>
      <c r="D20">
        <v>6.42</v>
      </c>
      <c r="E20">
        <v>2.33</v>
      </c>
      <c r="F20" t="s">
        <v>21</v>
      </c>
      <c r="G20" s="1" t="s">
        <v>22</v>
      </c>
      <c r="H20" s="1">
        <v>4</v>
      </c>
      <c r="I20">
        <v>25</v>
      </c>
      <c r="J20" s="5">
        <f t="shared" si="0"/>
        <v>298.14999999999998</v>
      </c>
      <c r="K20" s="4">
        <f t="shared" si="8"/>
        <v>1.3388429752066116</v>
      </c>
      <c r="L20" s="5" t="s">
        <v>23</v>
      </c>
      <c r="M20" s="7">
        <v>16.2</v>
      </c>
      <c r="N20" s="5" t="s">
        <v>33</v>
      </c>
      <c r="O20" s="4"/>
      <c r="Q20" s="4"/>
      <c r="AB20" s="4">
        <f t="shared" si="9"/>
        <v>8.2644628099173556E-2</v>
      </c>
      <c r="AC20" t="s">
        <v>23</v>
      </c>
      <c r="AD20">
        <v>12.1</v>
      </c>
      <c r="AE20" t="s">
        <v>28</v>
      </c>
      <c r="AF20" t="s">
        <v>33</v>
      </c>
    </row>
    <row r="21" spans="1:34" x14ac:dyDescent="0.2">
      <c r="A21" s="1" t="s">
        <v>18</v>
      </c>
      <c r="B21" s="1" t="s">
        <v>19</v>
      </c>
      <c r="C21" s="2" t="s">
        <v>32</v>
      </c>
      <c r="D21">
        <v>6.42</v>
      </c>
      <c r="E21">
        <v>2.33</v>
      </c>
      <c r="F21" t="s">
        <v>21</v>
      </c>
      <c r="G21" s="1" t="s">
        <v>22</v>
      </c>
      <c r="H21" s="1">
        <v>4</v>
      </c>
      <c r="I21">
        <v>30</v>
      </c>
      <c r="J21" s="5">
        <f t="shared" si="0"/>
        <v>303.14999999999998</v>
      </c>
      <c r="K21" s="4">
        <f t="shared" si="8"/>
        <v>8.0719696969696972</v>
      </c>
      <c r="L21" s="5" t="s">
        <v>23</v>
      </c>
      <c r="M21" s="7">
        <v>213.1</v>
      </c>
      <c r="N21" s="5" t="s">
        <v>33</v>
      </c>
      <c r="O21" s="4"/>
      <c r="Q21" s="4"/>
      <c r="AB21" s="4">
        <f t="shared" si="9"/>
        <v>3.787878787878788E-2</v>
      </c>
      <c r="AC21" t="s">
        <v>23</v>
      </c>
      <c r="AD21">
        <v>26.4</v>
      </c>
      <c r="AE21" t="s">
        <v>28</v>
      </c>
      <c r="AF21" t="s">
        <v>33</v>
      </c>
    </row>
    <row r="22" spans="1:34" x14ac:dyDescent="0.2">
      <c r="A22" s="1" t="s">
        <v>18</v>
      </c>
      <c r="B22" s="1" t="s">
        <v>19</v>
      </c>
      <c r="C22" s="2" t="s">
        <v>32</v>
      </c>
      <c r="D22">
        <v>6.42</v>
      </c>
      <c r="E22">
        <v>2.33</v>
      </c>
      <c r="F22" s="1" t="s">
        <v>21</v>
      </c>
      <c r="G22" s="1" t="s">
        <v>22</v>
      </c>
      <c r="H22" s="1">
        <v>4</v>
      </c>
      <c r="I22" s="1">
        <v>34</v>
      </c>
      <c r="J22" s="5">
        <f t="shared" si="0"/>
        <v>307.14999999999998</v>
      </c>
      <c r="K22" s="4">
        <f t="shared" si="8"/>
        <v>4.389344262295082</v>
      </c>
      <c r="L22" s="5" t="s">
        <v>23</v>
      </c>
      <c r="M22" s="7">
        <v>107.1</v>
      </c>
      <c r="N22" s="5" t="s">
        <v>33</v>
      </c>
      <c r="O22" s="4"/>
      <c r="Q22" s="4"/>
      <c r="AB22" s="4">
        <f t="shared" si="9"/>
        <v>4.0983606557377053E-2</v>
      </c>
      <c r="AC22" t="s">
        <v>23</v>
      </c>
      <c r="AD22" s="1">
        <v>24.4</v>
      </c>
      <c r="AE22" t="s">
        <v>28</v>
      </c>
      <c r="AF22" s="3" t="s">
        <v>33</v>
      </c>
    </row>
    <row r="23" spans="1:34" x14ac:dyDescent="0.2">
      <c r="A23" s="8" t="s">
        <v>134</v>
      </c>
      <c r="B23" s="1" t="s">
        <v>19</v>
      </c>
      <c r="C23" s="2" t="s">
        <v>136</v>
      </c>
      <c r="D23">
        <v>7.45</v>
      </c>
      <c r="E23" s="9">
        <v>3.9</v>
      </c>
      <c r="F23" s="1" t="s">
        <v>21</v>
      </c>
      <c r="G23" t="s">
        <v>137</v>
      </c>
      <c r="H23" s="1">
        <v>8</v>
      </c>
      <c r="I23" s="1">
        <v>20</v>
      </c>
      <c r="J23" s="5">
        <f t="shared" si="0"/>
        <v>293.14999999999998</v>
      </c>
      <c r="K23" s="4"/>
      <c r="L23" s="5"/>
      <c r="M23" s="7"/>
      <c r="N23" s="5"/>
      <c r="O23" s="4">
        <f t="shared" si="2"/>
        <v>2.2831050228310504E-2</v>
      </c>
      <c r="P23" t="s">
        <v>23</v>
      </c>
      <c r="Q23" s="4">
        <f t="shared" ref="Q23" si="10">LN(1/S23)/V23</f>
        <v>2.2699823592325731E-2</v>
      </c>
      <c r="R23" t="s">
        <v>23</v>
      </c>
      <c r="S23" s="4">
        <v>0.37</v>
      </c>
      <c r="T23" t="s">
        <v>24</v>
      </c>
      <c r="U23" t="s">
        <v>38</v>
      </c>
      <c r="V23">
        <f>12.6+4.1+5.6+4.8+6.4+10.3</f>
        <v>43.8</v>
      </c>
      <c r="W23" t="s">
        <v>138</v>
      </c>
      <c r="X23" t="s">
        <v>30</v>
      </c>
      <c r="AB23" s="4"/>
      <c r="AD23" s="1"/>
      <c r="AF23" s="3"/>
    </row>
    <row r="24" spans="1:34" x14ac:dyDescent="0.2">
      <c r="A24" s="8" t="s">
        <v>134</v>
      </c>
      <c r="B24" s="1" t="s">
        <v>19</v>
      </c>
      <c r="C24" s="2" t="s">
        <v>136</v>
      </c>
      <c r="D24">
        <v>7.45</v>
      </c>
      <c r="E24" s="9">
        <v>3.9</v>
      </c>
      <c r="F24" s="1" t="s">
        <v>21</v>
      </c>
      <c r="G24" t="s">
        <v>137</v>
      </c>
      <c r="H24" s="1">
        <v>8</v>
      </c>
      <c r="I24" s="1">
        <v>22</v>
      </c>
      <c r="J24" s="5">
        <f t="shared" si="0"/>
        <v>295.14999999999998</v>
      </c>
      <c r="K24" s="4"/>
      <c r="L24" s="5"/>
      <c r="M24" s="7"/>
      <c r="N24" s="5"/>
      <c r="O24" s="4">
        <f t="shared" ref="O24:O30" si="11">1/V24</f>
        <v>3.0581039755351685E-2</v>
      </c>
      <c r="P24" t="s">
        <v>23</v>
      </c>
      <c r="Q24" s="4">
        <f t="shared" ref="Q24:Q30" si="12">LN(1/S24)/V24</f>
        <v>9.2081068129639641E-3</v>
      </c>
      <c r="R24" t="s">
        <v>23</v>
      </c>
      <c r="S24" s="4">
        <v>0.74</v>
      </c>
      <c r="T24" t="s">
        <v>24</v>
      </c>
      <c r="U24" t="s">
        <v>38</v>
      </c>
      <c r="V24">
        <f>9.7+2.1+3.6+3.7+5.1+8.5</f>
        <v>32.699999999999996</v>
      </c>
      <c r="W24" t="s">
        <v>138</v>
      </c>
      <c r="X24" t="s">
        <v>30</v>
      </c>
      <c r="AB24" s="4"/>
      <c r="AD24" s="1"/>
      <c r="AF24" s="3"/>
    </row>
    <row r="25" spans="1:34" x14ac:dyDescent="0.2">
      <c r="A25" s="8" t="s">
        <v>134</v>
      </c>
      <c r="B25" s="1" t="s">
        <v>19</v>
      </c>
      <c r="C25" s="2" t="s">
        <v>136</v>
      </c>
      <c r="D25">
        <v>7.45</v>
      </c>
      <c r="E25" s="9">
        <v>3.9</v>
      </c>
      <c r="F25" s="1" t="s">
        <v>21</v>
      </c>
      <c r="G25" t="s">
        <v>137</v>
      </c>
      <c r="H25" s="1">
        <v>8</v>
      </c>
      <c r="I25" s="1">
        <v>25</v>
      </c>
      <c r="J25" s="5">
        <f t="shared" si="0"/>
        <v>298.14999999999998</v>
      </c>
      <c r="K25" s="4"/>
      <c r="L25" s="5"/>
      <c r="M25" s="7"/>
      <c r="N25" s="5"/>
      <c r="O25" s="4">
        <f t="shared" si="11"/>
        <v>3.9215686274509803E-2</v>
      </c>
      <c r="P25" t="s">
        <v>23</v>
      </c>
      <c r="Q25" s="4">
        <f t="shared" si="12"/>
        <v>1.0300561155940902E-2</v>
      </c>
      <c r="R25" t="s">
        <v>23</v>
      </c>
      <c r="S25" s="4">
        <v>0.76900000000000002</v>
      </c>
      <c r="T25" t="s">
        <v>24</v>
      </c>
      <c r="U25" t="s">
        <v>38</v>
      </c>
      <c r="V25">
        <f>7.5+2.4+3.1+3+3.7+5.8</f>
        <v>25.5</v>
      </c>
      <c r="W25" t="s">
        <v>138</v>
      </c>
      <c r="X25" t="s">
        <v>30</v>
      </c>
      <c r="AB25" s="4"/>
      <c r="AD25" s="1"/>
      <c r="AF25" s="3"/>
    </row>
    <row r="26" spans="1:34" x14ac:dyDescent="0.2">
      <c r="A26" s="8" t="s">
        <v>134</v>
      </c>
      <c r="B26" s="1" t="s">
        <v>19</v>
      </c>
      <c r="C26" s="2" t="s">
        <v>136</v>
      </c>
      <c r="D26">
        <v>7.45</v>
      </c>
      <c r="E26" s="9">
        <v>3.9</v>
      </c>
      <c r="F26" s="1" t="s">
        <v>21</v>
      </c>
      <c r="G26" t="s">
        <v>137</v>
      </c>
      <c r="H26" s="1">
        <v>8</v>
      </c>
      <c r="I26" s="1">
        <v>27</v>
      </c>
      <c r="J26" s="5">
        <f t="shared" si="0"/>
        <v>300.14999999999998</v>
      </c>
      <c r="K26" s="4"/>
      <c r="L26" s="5"/>
      <c r="M26" s="7"/>
      <c r="N26" s="5"/>
      <c r="O26" s="4">
        <f t="shared" si="11"/>
        <v>4.9504950495049507E-2</v>
      </c>
      <c r="P26" t="s">
        <v>23</v>
      </c>
      <c r="Q26" s="4">
        <f t="shared" si="12"/>
        <v>3.0504264327911725E-2</v>
      </c>
      <c r="R26" t="s">
        <v>23</v>
      </c>
      <c r="S26" s="4">
        <v>0.54</v>
      </c>
      <c r="T26" t="s">
        <v>24</v>
      </c>
      <c r="U26" t="s">
        <v>38</v>
      </c>
      <c r="V26">
        <f>5.1+2.1+2.2+2.5+3.1+5.2</f>
        <v>20.2</v>
      </c>
      <c r="W26" t="s">
        <v>138</v>
      </c>
      <c r="X26" t="s">
        <v>30</v>
      </c>
      <c r="AB26" s="4"/>
      <c r="AD26" s="1"/>
      <c r="AF26" s="3"/>
    </row>
    <row r="27" spans="1:34" x14ac:dyDescent="0.2">
      <c r="A27" s="8" t="s">
        <v>134</v>
      </c>
      <c r="B27" s="1" t="s">
        <v>19</v>
      </c>
      <c r="C27" s="2" t="s">
        <v>136</v>
      </c>
      <c r="D27">
        <v>7.45</v>
      </c>
      <c r="E27" s="9">
        <v>3.9</v>
      </c>
      <c r="F27" s="1" t="s">
        <v>21</v>
      </c>
      <c r="G27" t="s">
        <v>137</v>
      </c>
      <c r="H27" s="1">
        <v>8</v>
      </c>
      <c r="I27" s="1">
        <v>30</v>
      </c>
      <c r="J27" s="5">
        <f t="shared" si="0"/>
        <v>303.14999999999998</v>
      </c>
      <c r="K27" s="4"/>
      <c r="L27" s="5"/>
      <c r="M27" s="7"/>
      <c r="N27" s="5"/>
      <c r="O27" s="4">
        <f t="shared" si="11"/>
        <v>6.6666666666666666E-2</v>
      </c>
      <c r="P27" t="s">
        <v>23</v>
      </c>
      <c r="Q27" s="4">
        <f t="shared" si="12"/>
        <v>2.3114974205704287E-2</v>
      </c>
      <c r="R27" t="s">
        <v>23</v>
      </c>
      <c r="S27">
        <v>0.70699999999999996</v>
      </c>
      <c r="T27" t="s">
        <v>24</v>
      </c>
      <c r="U27" t="s">
        <v>38</v>
      </c>
      <c r="V27" s="7">
        <f>4.1+1.9+1.3+1.8+2.2+3.7</f>
        <v>15</v>
      </c>
      <c r="W27" t="s">
        <v>138</v>
      </c>
      <c r="X27" t="s">
        <v>30</v>
      </c>
      <c r="AB27" s="4"/>
      <c r="AD27" s="1"/>
      <c r="AF27" s="3"/>
    </row>
    <row r="28" spans="1:34" x14ac:dyDescent="0.2">
      <c r="A28" s="8" t="s">
        <v>134</v>
      </c>
      <c r="B28" s="1" t="s">
        <v>19</v>
      </c>
      <c r="C28" s="2" t="s">
        <v>136</v>
      </c>
      <c r="D28">
        <v>7.45</v>
      </c>
      <c r="E28" s="9">
        <v>3.9</v>
      </c>
      <c r="F28" s="1" t="s">
        <v>21</v>
      </c>
      <c r="G28" t="s">
        <v>137</v>
      </c>
      <c r="H28" s="1">
        <v>8</v>
      </c>
      <c r="I28" s="1">
        <v>32</v>
      </c>
      <c r="J28" s="5">
        <f t="shared" si="0"/>
        <v>305.14999999999998</v>
      </c>
      <c r="K28" s="4"/>
      <c r="L28" s="5"/>
      <c r="M28" s="7"/>
      <c r="N28" s="5"/>
      <c r="O28" s="4">
        <f t="shared" si="11"/>
        <v>7.518796992481204E-2</v>
      </c>
      <c r="P28" t="s">
        <v>23</v>
      </c>
      <c r="Q28" s="4">
        <f t="shared" si="12"/>
        <v>3.2043469902684654E-2</v>
      </c>
      <c r="R28" t="s">
        <v>23</v>
      </c>
      <c r="S28">
        <v>0.65300000000000002</v>
      </c>
      <c r="T28" t="s">
        <v>24</v>
      </c>
      <c r="U28" t="s">
        <v>38</v>
      </c>
      <c r="V28">
        <f>4.1+1.3+1.9+1.5+1.5+3</f>
        <v>13.299999999999999</v>
      </c>
      <c r="W28" t="s">
        <v>138</v>
      </c>
      <c r="X28" t="s">
        <v>30</v>
      </c>
      <c r="AB28" s="4"/>
      <c r="AD28" s="1"/>
      <c r="AF28" s="3"/>
    </row>
    <row r="29" spans="1:34" x14ac:dyDescent="0.2">
      <c r="A29" s="8" t="s">
        <v>134</v>
      </c>
      <c r="B29" s="1" t="s">
        <v>19</v>
      </c>
      <c r="C29" s="2" t="s">
        <v>136</v>
      </c>
      <c r="D29">
        <v>7.45</v>
      </c>
      <c r="E29" s="9">
        <v>3.9</v>
      </c>
      <c r="F29" s="1" t="s">
        <v>21</v>
      </c>
      <c r="G29" t="s">
        <v>137</v>
      </c>
      <c r="H29" s="1">
        <v>8</v>
      </c>
      <c r="I29" s="1">
        <v>34</v>
      </c>
      <c r="J29" s="5">
        <f t="shared" si="0"/>
        <v>307.14999999999998</v>
      </c>
      <c r="K29" s="4"/>
      <c r="L29" s="5"/>
      <c r="M29" s="7"/>
      <c r="N29" s="5"/>
      <c r="O29" s="4">
        <f t="shared" si="11"/>
        <v>8.3333333333333329E-2</v>
      </c>
      <c r="P29" t="s">
        <v>23</v>
      </c>
      <c r="Q29" s="4">
        <f t="shared" si="12"/>
        <v>3.275354900913393E-2</v>
      </c>
      <c r="R29" t="s">
        <v>23</v>
      </c>
      <c r="S29">
        <v>0.67500000000000004</v>
      </c>
      <c r="T29" t="s">
        <v>24</v>
      </c>
      <c r="U29" t="s">
        <v>38</v>
      </c>
      <c r="V29" s="7">
        <f>3.8+1.2+1.3+1.3+1.6+2.8</f>
        <v>12</v>
      </c>
      <c r="W29" t="s">
        <v>138</v>
      </c>
      <c r="X29" t="s">
        <v>30</v>
      </c>
      <c r="AB29" s="4"/>
      <c r="AD29" s="1"/>
      <c r="AF29" s="3"/>
    </row>
    <row r="30" spans="1:34" x14ac:dyDescent="0.2">
      <c r="A30" s="8" t="s">
        <v>134</v>
      </c>
      <c r="B30" s="1" t="s">
        <v>19</v>
      </c>
      <c r="C30" s="2" t="s">
        <v>136</v>
      </c>
      <c r="D30">
        <v>7.45</v>
      </c>
      <c r="E30" s="9">
        <v>3.9</v>
      </c>
      <c r="F30" s="1" t="s">
        <v>21</v>
      </c>
      <c r="G30" t="s">
        <v>137</v>
      </c>
      <c r="H30" s="1">
        <v>8</v>
      </c>
      <c r="I30" s="1">
        <v>36</v>
      </c>
      <c r="J30" s="5">
        <f t="shared" si="0"/>
        <v>309.14999999999998</v>
      </c>
      <c r="K30" s="4"/>
      <c r="L30" s="5"/>
      <c r="M30" s="7"/>
      <c r="N30" s="5"/>
      <c r="O30" s="4">
        <f t="shared" si="11"/>
        <v>8.4745762711864403E-2</v>
      </c>
      <c r="P30" t="s">
        <v>23</v>
      </c>
      <c r="Q30" s="4">
        <f t="shared" si="12"/>
        <v>6.9382237587736525E-2</v>
      </c>
      <c r="R30" t="s">
        <v>23</v>
      </c>
      <c r="S30">
        <v>0.441</v>
      </c>
      <c r="T30" t="s">
        <v>24</v>
      </c>
      <c r="U30" t="s">
        <v>38</v>
      </c>
      <c r="V30">
        <f>3.4+1.2+1.4+1.4+1.5+2.9</f>
        <v>11.8</v>
      </c>
      <c r="W30" t="s">
        <v>138</v>
      </c>
      <c r="X30" t="s">
        <v>30</v>
      </c>
      <c r="AB30" s="4"/>
      <c r="AD30" s="1"/>
      <c r="AF30" s="3"/>
    </row>
    <row r="31" spans="1:34" x14ac:dyDescent="0.2">
      <c r="A31" t="s">
        <v>34</v>
      </c>
      <c r="B31" t="s">
        <v>19</v>
      </c>
      <c r="C31" s="2" t="s">
        <v>35</v>
      </c>
      <c r="D31">
        <v>39.53</v>
      </c>
      <c r="E31" s="1">
        <v>116.7</v>
      </c>
      <c r="F31" s="1" t="s">
        <v>36</v>
      </c>
      <c r="G31" s="1" t="s">
        <v>37</v>
      </c>
      <c r="H31" s="1">
        <v>6</v>
      </c>
      <c r="I31">
        <v>10</v>
      </c>
      <c r="J31" s="5">
        <f t="shared" si="0"/>
        <v>283.14999999999998</v>
      </c>
      <c r="K31" s="5"/>
      <c r="L31" s="5"/>
      <c r="M31" s="5"/>
      <c r="N31" s="5"/>
      <c r="O31" s="4"/>
      <c r="Q31" s="4"/>
      <c r="AB31" s="4">
        <f t="shared" si="9"/>
        <v>1.7574692442882251E-2</v>
      </c>
      <c r="AC31" t="s">
        <v>23</v>
      </c>
      <c r="AD31" s="1">
        <v>56.9</v>
      </c>
      <c r="AE31" t="s">
        <v>28</v>
      </c>
      <c r="AF31" t="s">
        <v>38</v>
      </c>
      <c r="AG31">
        <v>22.1</v>
      </c>
      <c r="AH31" t="s">
        <v>38</v>
      </c>
    </row>
    <row r="32" spans="1:34" x14ac:dyDescent="0.2">
      <c r="A32" t="s">
        <v>34</v>
      </c>
      <c r="B32" t="s">
        <v>19</v>
      </c>
      <c r="C32" s="2" t="s">
        <v>35</v>
      </c>
      <c r="D32">
        <v>39.53</v>
      </c>
      <c r="E32" s="1">
        <v>116.7</v>
      </c>
      <c r="F32" s="1" t="s">
        <v>36</v>
      </c>
      <c r="G32" s="1" t="s">
        <v>37</v>
      </c>
      <c r="H32" s="1">
        <v>6</v>
      </c>
      <c r="I32">
        <v>15</v>
      </c>
      <c r="J32" s="5">
        <f t="shared" si="0"/>
        <v>288.14999999999998</v>
      </c>
      <c r="K32" s="5"/>
      <c r="L32" s="5"/>
      <c r="M32" s="5"/>
      <c r="N32" s="5"/>
      <c r="O32" s="4">
        <f t="shared" si="2"/>
        <v>2.4330900243309E-2</v>
      </c>
      <c r="P32" t="s">
        <v>23</v>
      </c>
      <c r="Q32" s="4">
        <f t="shared" si="4"/>
        <v>3.7286541880729246E-2</v>
      </c>
      <c r="R32" t="s">
        <v>23</v>
      </c>
      <c r="S32">
        <v>0.216</v>
      </c>
      <c r="T32" t="s">
        <v>24</v>
      </c>
      <c r="U32" t="s">
        <v>38</v>
      </c>
      <c r="V32">
        <v>41.1</v>
      </c>
      <c r="W32" t="s">
        <v>24</v>
      </c>
      <c r="X32" t="s">
        <v>30</v>
      </c>
      <c r="Y32">
        <v>55.2</v>
      </c>
      <c r="Z32" s="1" t="s">
        <v>27</v>
      </c>
      <c r="AA32" t="s">
        <v>38</v>
      </c>
      <c r="AB32" s="4">
        <f t="shared" si="9"/>
        <v>2.0964360587002094E-2</v>
      </c>
      <c r="AC32" t="s">
        <v>23</v>
      </c>
      <c r="AD32">
        <v>47.7</v>
      </c>
      <c r="AE32" t="s">
        <v>28</v>
      </c>
      <c r="AF32" t="s">
        <v>38</v>
      </c>
      <c r="AG32">
        <v>14.1</v>
      </c>
      <c r="AH32" t="s">
        <v>38</v>
      </c>
    </row>
    <row r="33" spans="1:34" x14ac:dyDescent="0.2">
      <c r="A33" t="s">
        <v>34</v>
      </c>
      <c r="B33" t="s">
        <v>19</v>
      </c>
      <c r="C33" s="2" t="s">
        <v>35</v>
      </c>
      <c r="D33">
        <v>39.53</v>
      </c>
      <c r="E33" s="1">
        <v>116.7</v>
      </c>
      <c r="F33" s="1" t="s">
        <v>36</v>
      </c>
      <c r="G33" s="1" t="s">
        <v>37</v>
      </c>
      <c r="H33" s="1">
        <v>6</v>
      </c>
      <c r="I33">
        <v>20</v>
      </c>
      <c r="J33" s="5">
        <f t="shared" si="0"/>
        <v>293.14999999999998</v>
      </c>
      <c r="K33" s="5"/>
      <c r="L33" s="5"/>
      <c r="M33" s="5"/>
      <c r="N33" s="5"/>
      <c r="O33" s="4">
        <f t="shared" si="2"/>
        <v>3.7735849056603772E-2</v>
      </c>
      <c r="P33" t="s">
        <v>23</v>
      </c>
      <c r="Q33" s="4">
        <f t="shared" si="4"/>
        <v>4.2762405035385989E-2</v>
      </c>
      <c r="R33" t="s">
        <v>23</v>
      </c>
      <c r="S33">
        <v>0.32200000000000001</v>
      </c>
      <c r="T33" t="s">
        <v>24</v>
      </c>
      <c r="U33" t="s">
        <v>38</v>
      </c>
      <c r="V33">
        <v>26.5</v>
      </c>
      <c r="W33" t="s">
        <v>24</v>
      </c>
      <c r="X33" t="s">
        <v>30</v>
      </c>
      <c r="Y33">
        <v>36.299999999999997</v>
      </c>
      <c r="Z33" s="1" t="s">
        <v>27</v>
      </c>
      <c r="AA33" t="s">
        <v>38</v>
      </c>
      <c r="AB33" s="4">
        <f t="shared" si="9"/>
        <v>2.4875621890547261E-2</v>
      </c>
      <c r="AC33" t="s">
        <v>23</v>
      </c>
      <c r="AD33">
        <v>40.200000000000003</v>
      </c>
      <c r="AE33" t="s">
        <v>28</v>
      </c>
      <c r="AF33" t="s">
        <v>38</v>
      </c>
      <c r="AG33">
        <v>9.8000000000000007</v>
      </c>
      <c r="AH33" t="s">
        <v>38</v>
      </c>
    </row>
    <row r="34" spans="1:34" x14ac:dyDescent="0.2">
      <c r="A34" t="s">
        <v>34</v>
      </c>
      <c r="B34" t="s">
        <v>19</v>
      </c>
      <c r="C34" s="2" t="s">
        <v>35</v>
      </c>
      <c r="D34">
        <v>39.53</v>
      </c>
      <c r="E34" s="1">
        <v>116.7</v>
      </c>
      <c r="F34" s="1" t="s">
        <v>36</v>
      </c>
      <c r="G34" s="1" t="s">
        <v>37</v>
      </c>
      <c r="H34" s="1">
        <v>6</v>
      </c>
      <c r="I34">
        <v>25</v>
      </c>
      <c r="J34" s="5">
        <f t="shared" si="0"/>
        <v>298.14999999999998</v>
      </c>
      <c r="K34" s="5"/>
      <c r="L34" s="5"/>
      <c r="M34" s="5"/>
      <c r="N34" s="5"/>
      <c r="O34" s="4">
        <f t="shared" si="2"/>
        <v>0.05</v>
      </c>
      <c r="P34" t="s">
        <v>23</v>
      </c>
      <c r="Q34" s="4">
        <f t="shared" si="4"/>
        <v>5.2064361102442017E-2</v>
      </c>
      <c r="R34" t="s">
        <v>23</v>
      </c>
      <c r="S34">
        <v>0.35299999999999998</v>
      </c>
      <c r="T34" t="s">
        <v>24</v>
      </c>
      <c r="U34" t="s">
        <v>38</v>
      </c>
      <c r="V34">
        <v>20</v>
      </c>
      <c r="W34" t="s">
        <v>24</v>
      </c>
      <c r="X34" t="s">
        <v>30</v>
      </c>
      <c r="Y34">
        <v>28.4</v>
      </c>
      <c r="Z34" s="1" t="s">
        <v>27</v>
      </c>
      <c r="AA34" t="s">
        <v>38</v>
      </c>
      <c r="AB34" s="4">
        <f t="shared" si="9"/>
        <v>2.9325513196480937E-2</v>
      </c>
      <c r="AC34" t="s">
        <v>23</v>
      </c>
      <c r="AD34">
        <v>34.1</v>
      </c>
      <c r="AE34" t="s">
        <v>28</v>
      </c>
      <c r="AF34" t="s">
        <v>38</v>
      </c>
      <c r="AG34">
        <v>8.4</v>
      </c>
      <c r="AH34" t="s">
        <v>38</v>
      </c>
    </row>
    <row r="35" spans="1:34" x14ac:dyDescent="0.2">
      <c r="A35" t="s">
        <v>34</v>
      </c>
      <c r="B35" t="s">
        <v>19</v>
      </c>
      <c r="C35" s="2" t="s">
        <v>35</v>
      </c>
      <c r="D35">
        <v>39.53</v>
      </c>
      <c r="E35" s="1">
        <v>116.7</v>
      </c>
      <c r="F35" s="1" t="s">
        <v>36</v>
      </c>
      <c r="G35" s="1" t="s">
        <v>37</v>
      </c>
      <c r="H35" s="1">
        <v>6</v>
      </c>
      <c r="I35">
        <v>30</v>
      </c>
      <c r="J35" s="5">
        <f t="shared" si="0"/>
        <v>303.14999999999998</v>
      </c>
      <c r="K35" s="5"/>
      <c r="L35" s="5"/>
      <c r="M35" s="5"/>
      <c r="N35" s="5"/>
      <c r="O35" s="4">
        <f t="shared" si="2"/>
        <v>5.9171597633136098E-2</v>
      </c>
      <c r="P35" t="s">
        <v>23</v>
      </c>
      <c r="Q35" s="4">
        <f t="shared" si="4"/>
        <v>3.8921895664062366E-2</v>
      </c>
      <c r="R35" t="s">
        <v>23</v>
      </c>
      <c r="S35">
        <v>0.51800000000000002</v>
      </c>
      <c r="T35" t="s">
        <v>24</v>
      </c>
      <c r="U35" t="s">
        <v>38</v>
      </c>
      <c r="V35">
        <v>16.899999999999999</v>
      </c>
      <c r="W35" t="s">
        <v>24</v>
      </c>
      <c r="X35" t="s">
        <v>30</v>
      </c>
      <c r="Y35">
        <v>23.6</v>
      </c>
      <c r="Z35" s="1" t="s">
        <v>27</v>
      </c>
      <c r="AA35" t="s">
        <v>38</v>
      </c>
      <c r="AB35" s="4">
        <f t="shared" si="9"/>
        <v>3.90625E-2</v>
      </c>
      <c r="AC35" t="s">
        <v>23</v>
      </c>
      <c r="AD35">
        <v>25.6</v>
      </c>
      <c r="AE35" t="s">
        <v>28</v>
      </c>
      <c r="AF35" t="s">
        <v>38</v>
      </c>
      <c r="AG35">
        <v>6.7</v>
      </c>
      <c r="AH35" t="s">
        <v>38</v>
      </c>
    </row>
    <row r="36" spans="1:34" x14ac:dyDescent="0.2">
      <c r="A36" t="s">
        <v>34</v>
      </c>
      <c r="B36" t="s">
        <v>19</v>
      </c>
      <c r="C36" s="2" t="s">
        <v>35</v>
      </c>
      <c r="D36">
        <v>39.53</v>
      </c>
      <c r="E36" s="1">
        <v>116.7</v>
      </c>
      <c r="F36" s="1" t="s">
        <v>36</v>
      </c>
      <c r="G36" s="1" t="s">
        <v>37</v>
      </c>
      <c r="H36" s="1">
        <v>6</v>
      </c>
      <c r="I36">
        <v>35</v>
      </c>
      <c r="J36" s="5">
        <f t="shared" si="0"/>
        <v>308.14999999999998</v>
      </c>
      <c r="K36" s="5"/>
      <c r="L36" s="5"/>
      <c r="M36" s="5"/>
      <c r="N36" s="5"/>
      <c r="O36" s="4">
        <f t="shared" si="2"/>
        <v>5.7471264367816098E-2</v>
      </c>
      <c r="P36" t="s">
        <v>23</v>
      </c>
      <c r="Q36" s="4">
        <f t="shared" si="4"/>
        <v>0.17216852146862019</v>
      </c>
      <c r="R36" t="s">
        <v>23</v>
      </c>
      <c r="S36">
        <v>0.05</v>
      </c>
      <c r="T36" t="s">
        <v>24</v>
      </c>
      <c r="U36" t="s">
        <v>38</v>
      </c>
      <c r="V36">
        <v>17.399999999999999</v>
      </c>
      <c r="W36" t="s">
        <v>24</v>
      </c>
      <c r="X36" t="s">
        <v>30</v>
      </c>
      <c r="Y36">
        <v>24.3</v>
      </c>
      <c r="Z36" s="1" t="s">
        <v>27</v>
      </c>
      <c r="AA36" t="s">
        <v>38</v>
      </c>
      <c r="AB36" s="4">
        <f t="shared" si="9"/>
        <v>5.0251256281407038E-2</v>
      </c>
      <c r="AC36" t="s">
        <v>23</v>
      </c>
      <c r="AD36">
        <v>19.899999999999999</v>
      </c>
      <c r="AE36" t="s">
        <v>28</v>
      </c>
      <c r="AF36" t="s">
        <v>38</v>
      </c>
      <c r="AG36">
        <v>6.9</v>
      </c>
      <c r="AH36" t="s">
        <v>38</v>
      </c>
    </row>
    <row r="37" spans="1:34" x14ac:dyDescent="0.2">
      <c r="A37" t="s">
        <v>39</v>
      </c>
      <c r="B37" t="s">
        <v>19</v>
      </c>
      <c r="C37" s="2" t="s">
        <v>40</v>
      </c>
      <c r="D37">
        <v>35.53</v>
      </c>
      <c r="E37">
        <v>114.42</v>
      </c>
      <c r="F37" s="1" t="s">
        <v>36</v>
      </c>
      <c r="G37" s="1" t="s">
        <v>41</v>
      </c>
      <c r="H37" s="1">
        <v>5</v>
      </c>
      <c r="I37">
        <v>15</v>
      </c>
      <c r="J37" s="5">
        <f t="shared" si="0"/>
        <v>288.14999999999998</v>
      </c>
      <c r="K37" s="5"/>
      <c r="L37" s="5"/>
      <c r="M37" s="5"/>
      <c r="N37" s="5"/>
      <c r="O37" s="4">
        <f t="shared" si="2"/>
        <v>1.6393442622950821E-2</v>
      </c>
      <c r="P37" t="s">
        <v>23</v>
      </c>
      <c r="Q37" s="4">
        <f t="shared" si="4"/>
        <v>2.4821766108684844E-2</v>
      </c>
      <c r="R37" t="s">
        <v>23</v>
      </c>
      <c r="S37" s="1">
        <v>0.22</v>
      </c>
      <c r="T37" t="s">
        <v>24</v>
      </c>
      <c r="U37" t="s">
        <v>42</v>
      </c>
      <c r="V37">
        <v>61</v>
      </c>
      <c r="W37" t="s">
        <v>24</v>
      </c>
      <c r="X37" t="s">
        <v>30</v>
      </c>
      <c r="Y37">
        <v>117.6</v>
      </c>
      <c r="Z37" t="s">
        <v>43</v>
      </c>
      <c r="AA37" t="s">
        <v>38</v>
      </c>
      <c r="AB37" s="4">
        <f t="shared" si="9"/>
        <v>1.7667844522968199E-2</v>
      </c>
      <c r="AC37" t="s">
        <v>23</v>
      </c>
      <c r="AD37">
        <v>56.6</v>
      </c>
      <c r="AE37" t="s">
        <v>44</v>
      </c>
      <c r="AF37" t="s">
        <v>38</v>
      </c>
    </row>
    <row r="38" spans="1:34" x14ac:dyDescent="0.2">
      <c r="A38" t="s">
        <v>39</v>
      </c>
      <c r="B38" t="s">
        <v>19</v>
      </c>
      <c r="C38" s="2" t="s">
        <v>40</v>
      </c>
      <c r="D38">
        <v>35.53</v>
      </c>
      <c r="E38">
        <v>114.42</v>
      </c>
      <c r="F38" s="1" t="s">
        <v>36</v>
      </c>
      <c r="G38" s="1" t="s">
        <v>41</v>
      </c>
      <c r="H38" s="1">
        <v>5</v>
      </c>
      <c r="I38">
        <v>20</v>
      </c>
      <c r="J38" s="5">
        <f t="shared" si="0"/>
        <v>293.14999999999998</v>
      </c>
      <c r="K38" s="5"/>
      <c r="L38" s="5"/>
      <c r="M38" s="5"/>
      <c r="N38" s="5"/>
      <c r="O38" s="4">
        <f t="shared" si="2"/>
        <v>3.0487804878048783E-2</v>
      </c>
      <c r="P38" t="s">
        <v>23</v>
      </c>
      <c r="Q38" s="4">
        <f t="shared" si="4"/>
        <v>2.3674658216432817E-2</v>
      </c>
      <c r="R38" t="s">
        <v>23</v>
      </c>
      <c r="S38" s="1">
        <v>0.46</v>
      </c>
      <c r="T38" t="s">
        <v>24</v>
      </c>
      <c r="U38" t="s">
        <v>42</v>
      </c>
      <c r="V38">
        <v>32.799999999999997</v>
      </c>
      <c r="W38" t="s">
        <v>24</v>
      </c>
      <c r="X38" t="s">
        <v>30</v>
      </c>
      <c r="Y38">
        <v>67.7</v>
      </c>
      <c r="Z38" t="s">
        <v>43</v>
      </c>
      <c r="AA38" t="s">
        <v>38</v>
      </c>
      <c r="AB38" s="4">
        <f t="shared" si="9"/>
        <v>2.865329512893983E-2</v>
      </c>
      <c r="AC38" t="s">
        <v>23</v>
      </c>
      <c r="AD38">
        <v>34.9</v>
      </c>
      <c r="AE38" t="s">
        <v>44</v>
      </c>
      <c r="AF38" t="s">
        <v>38</v>
      </c>
    </row>
    <row r="39" spans="1:34" x14ac:dyDescent="0.2">
      <c r="A39" t="s">
        <v>39</v>
      </c>
      <c r="B39" t="s">
        <v>19</v>
      </c>
      <c r="C39" s="2" t="s">
        <v>40</v>
      </c>
      <c r="D39">
        <v>35.53</v>
      </c>
      <c r="E39">
        <v>114.42</v>
      </c>
      <c r="F39" s="1" t="s">
        <v>36</v>
      </c>
      <c r="G39" s="1" t="s">
        <v>41</v>
      </c>
      <c r="H39" s="1">
        <v>5</v>
      </c>
      <c r="I39">
        <v>25</v>
      </c>
      <c r="J39" s="5">
        <f t="shared" si="0"/>
        <v>298.14999999999998</v>
      </c>
      <c r="K39" s="5"/>
      <c r="L39" s="5"/>
      <c r="M39" s="5"/>
      <c r="N39" s="5"/>
      <c r="O39" s="4">
        <f t="shared" si="2"/>
        <v>4.048582995951417E-2</v>
      </c>
      <c r="P39" t="s">
        <v>23</v>
      </c>
      <c r="Q39" s="4">
        <f t="shared" si="4"/>
        <v>2.0011996834606485E-2</v>
      </c>
      <c r="R39" t="s">
        <v>23</v>
      </c>
      <c r="S39" s="1">
        <v>0.61</v>
      </c>
      <c r="T39" t="s">
        <v>24</v>
      </c>
      <c r="U39" t="s">
        <v>42</v>
      </c>
      <c r="V39">
        <v>24.7</v>
      </c>
      <c r="W39" t="s">
        <v>24</v>
      </c>
      <c r="X39" t="s">
        <v>30</v>
      </c>
      <c r="Y39">
        <v>49.3</v>
      </c>
      <c r="Z39" t="s">
        <v>43</v>
      </c>
      <c r="AA39" t="s">
        <v>38</v>
      </c>
      <c r="AB39" s="4">
        <f t="shared" si="9"/>
        <v>4.065040650406504E-2</v>
      </c>
      <c r="AC39" t="s">
        <v>23</v>
      </c>
      <c r="AD39">
        <v>24.6</v>
      </c>
      <c r="AE39" t="s">
        <v>44</v>
      </c>
      <c r="AF39" t="s">
        <v>38</v>
      </c>
    </row>
    <row r="40" spans="1:34" x14ac:dyDescent="0.2">
      <c r="A40" t="s">
        <v>39</v>
      </c>
      <c r="B40" t="s">
        <v>19</v>
      </c>
      <c r="C40" s="2" t="s">
        <v>40</v>
      </c>
      <c r="D40">
        <v>35.53</v>
      </c>
      <c r="E40">
        <v>114.42</v>
      </c>
      <c r="F40" s="1" t="s">
        <v>36</v>
      </c>
      <c r="G40" s="1" t="s">
        <v>41</v>
      </c>
      <c r="H40" s="1">
        <v>5</v>
      </c>
      <c r="I40">
        <v>30</v>
      </c>
      <c r="J40" s="5">
        <f t="shared" si="0"/>
        <v>303.14999999999998</v>
      </c>
      <c r="K40" s="5"/>
      <c r="L40" s="5"/>
      <c r="M40" s="5"/>
      <c r="N40" s="5"/>
      <c r="O40" s="4">
        <f t="shared" si="2"/>
        <v>4.9504950495049507E-2</v>
      </c>
      <c r="P40" t="s">
        <v>23</v>
      </c>
      <c r="Q40" s="4">
        <f t="shared" si="4"/>
        <v>4.2945572658649657E-2</v>
      </c>
      <c r="R40" t="s">
        <v>23</v>
      </c>
      <c r="S40" s="1">
        <v>0.42</v>
      </c>
      <c r="T40" t="s">
        <v>24</v>
      </c>
      <c r="U40" t="s">
        <v>42</v>
      </c>
      <c r="V40">
        <v>20.2</v>
      </c>
      <c r="W40" t="s">
        <v>24</v>
      </c>
      <c r="X40" t="s">
        <v>30</v>
      </c>
      <c r="Y40">
        <v>40.200000000000003</v>
      </c>
      <c r="Z40" t="s">
        <v>43</v>
      </c>
      <c r="AA40" t="s">
        <v>38</v>
      </c>
      <c r="AB40" s="4">
        <f t="shared" si="9"/>
        <v>0.05</v>
      </c>
      <c r="AC40" t="s">
        <v>23</v>
      </c>
      <c r="AD40">
        <v>20</v>
      </c>
      <c r="AE40" t="s">
        <v>44</v>
      </c>
      <c r="AF40" t="s">
        <v>38</v>
      </c>
    </row>
    <row r="41" spans="1:34" x14ac:dyDescent="0.2">
      <c r="A41" t="s">
        <v>39</v>
      </c>
      <c r="B41" t="s">
        <v>19</v>
      </c>
      <c r="C41" s="2" t="s">
        <v>40</v>
      </c>
      <c r="D41">
        <v>35.53</v>
      </c>
      <c r="E41">
        <v>114.42</v>
      </c>
      <c r="F41" s="1" t="s">
        <v>36</v>
      </c>
      <c r="G41" s="1" t="s">
        <v>41</v>
      </c>
      <c r="H41" s="1">
        <v>5</v>
      </c>
      <c r="I41">
        <v>35</v>
      </c>
      <c r="J41" s="5">
        <f t="shared" si="0"/>
        <v>308.14999999999998</v>
      </c>
      <c r="K41" s="5"/>
      <c r="L41" s="5"/>
      <c r="M41" s="5"/>
      <c r="N41" s="5"/>
      <c r="O41" s="4">
        <f t="shared" si="2"/>
        <v>4.4642857142857144E-2</v>
      </c>
      <c r="P41" t="s">
        <v>23</v>
      </c>
      <c r="Q41" s="4">
        <f t="shared" si="4"/>
        <v>9.4654622151789783E-2</v>
      </c>
      <c r="R41" t="s">
        <v>23</v>
      </c>
      <c r="S41" s="1">
        <v>0.12</v>
      </c>
      <c r="T41" t="s">
        <v>24</v>
      </c>
      <c r="U41" t="s">
        <v>42</v>
      </c>
      <c r="V41">
        <v>22.4</v>
      </c>
      <c r="W41" t="s">
        <v>24</v>
      </c>
      <c r="X41" t="s">
        <v>30</v>
      </c>
      <c r="Y41">
        <v>37.299999999999997</v>
      </c>
      <c r="Z41" t="s">
        <v>43</v>
      </c>
      <c r="AA41" t="s">
        <v>38</v>
      </c>
      <c r="AB41" s="4">
        <f t="shared" si="9"/>
        <v>6.7114093959731544E-2</v>
      </c>
      <c r="AC41" t="s">
        <v>23</v>
      </c>
      <c r="AD41">
        <v>14.9</v>
      </c>
      <c r="AE41" t="s">
        <v>44</v>
      </c>
      <c r="AF41" t="s">
        <v>38</v>
      </c>
    </row>
    <row r="42" spans="1:34" x14ac:dyDescent="0.2">
      <c r="A42" t="s">
        <v>39</v>
      </c>
      <c r="B42" t="s">
        <v>19</v>
      </c>
      <c r="C42" s="2" t="s">
        <v>45</v>
      </c>
      <c r="D42" s="1">
        <v>38.549999999999997</v>
      </c>
      <c r="E42" s="1">
        <v>117.38</v>
      </c>
      <c r="F42" s="1" t="s">
        <v>36</v>
      </c>
      <c r="G42" s="1" t="s">
        <v>46</v>
      </c>
      <c r="H42" s="1">
        <v>5</v>
      </c>
      <c r="I42">
        <v>15</v>
      </c>
      <c r="J42" s="5">
        <f t="shared" si="0"/>
        <v>288.14999999999998</v>
      </c>
      <c r="K42" s="5"/>
      <c r="L42" s="5"/>
      <c r="M42" s="5"/>
      <c r="N42" s="5"/>
      <c r="O42" s="4">
        <f t="shared" si="2"/>
        <v>1.9120458891013385E-2</v>
      </c>
      <c r="P42" t="s">
        <v>23</v>
      </c>
      <c r="Q42" s="4">
        <f t="shared" si="4"/>
        <v>2.895081706749093E-2</v>
      </c>
      <c r="R42" t="s">
        <v>23</v>
      </c>
      <c r="S42" s="1">
        <v>0.22</v>
      </c>
      <c r="T42" t="s">
        <v>24</v>
      </c>
      <c r="U42" t="s">
        <v>42</v>
      </c>
      <c r="V42">
        <v>52.3</v>
      </c>
      <c r="W42" t="s">
        <v>24</v>
      </c>
      <c r="X42" t="s">
        <v>30</v>
      </c>
      <c r="Y42">
        <v>90.3</v>
      </c>
      <c r="Z42" t="s">
        <v>43</v>
      </c>
      <c r="AA42" t="s">
        <v>38</v>
      </c>
      <c r="AB42" s="4">
        <f t="shared" si="9"/>
        <v>2.6315789473684209E-2</v>
      </c>
      <c r="AC42" t="s">
        <v>23</v>
      </c>
      <c r="AD42">
        <v>38</v>
      </c>
      <c r="AE42" t="s">
        <v>44</v>
      </c>
      <c r="AF42" t="s">
        <v>38</v>
      </c>
    </row>
    <row r="43" spans="1:34" x14ac:dyDescent="0.2">
      <c r="A43" t="s">
        <v>39</v>
      </c>
      <c r="B43" t="s">
        <v>19</v>
      </c>
      <c r="C43" s="2" t="s">
        <v>45</v>
      </c>
      <c r="D43" s="1">
        <v>38.549999999999997</v>
      </c>
      <c r="E43" s="1">
        <v>117.38</v>
      </c>
      <c r="F43" s="1" t="s">
        <v>36</v>
      </c>
      <c r="G43" s="1" t="s">
        <v>46</v>
      </c>
      <c r="H43" s="1">
        <v>5</v>
      </c>
      <c r="I43">
        <v>20</v>
      </c>
      <c r="J43" s="5">
        <f t="shared" si="0"/>
        <v>293.14999999999998</v>
      </c>
      <c r="K43" s="5"/>
      <c r="L43" s="5"/>
      <c r="M43" s="5"/>
      <c r="N43" s="5"/>
      <c r="O43" s="4">
        <f t="shared" si="2"/>
        <v>2.6737967914438502E-2</v>
      </c>
      <c r="P43" t="s">
        <v>23</v>
      </c>
      <c r="Q43" s="4">
        <f t="shared" si="4"/>
        <v>3.1315052981362175E-2</v>
      </c>
      <c r="R43" t="s">
        <v>23</v>
      </c>
      <c r="S43" s="1">
        <v>0.31</v>
      </c>
      <c r="T43" t="s">
        <v>24</v>
      </c>
      <c r="U43" t="s">
        <v>42</v>
      </c>
      <c r="V43">
        <v>37.4</v>
      </c>
      <c r="W43" t="s">
        <v>24</v>
      </c>
      <c r="X43" t="s">
        <v>30</v>
      </c>
      <c r="Y43">
        <v>74.3</v>
      </c>
      <c r="Z43" t="s">
        <v>43</v>
      </c>
      <c r="AA43" t="s">
        <v>38</v>
      </c>
      <c r="AB43" s="4">
        <f t="shared" si="9"/>
        <v>2.7100271002710029E-2</v>
      </c>
      <c r="AC43" t="s">
        <v>23</v>
      </c>
      <c r="AD43">
        <v>36.9</v>
      </c>
      <c r="AE43" t="s">
        <v>44</v>
      </c>
      <c r="AF43" t="s">
        <v>38</v>
      </c>
    </row>
    <row r="44" spans="1:34" x14ac:dyDescent="0.2">
      <c r="A44" t="s">
        <v>39</v>
      </c>
      <c r="B44" t="s">
        <v>19</v>
      </c>
      <c r="C44" s="2" t="s">
        <v>45</v>
      </c>
      <c r="D44" s="1">
        <v>38.549999999999997</v>
      </c>
      <c r="E44" s="1">
        <v>117.38</v>
      </c>
      <c r="F44" s="1" t="s">
        <v>36</v>
      </c>
      <c r="G44" s="1" t="s">
        <v>46</v>
      </c>
      <c r="H44" s="1">
        <v>5</v>
      </c>
      <c r="I44">
        <v>25</v>
      </c>
      <c r="J44" s="5">
        <f t="shared" si="0"/>
        <v>298.14999999999998</v>
      </c>
      <c r="K44" s="5"/>
      <c r="L44" s="5"/>
      <c r="M44" s="5"/>
      <c r="N44" s="5"/>
      <c r="O44" s="4">
        <f t="shared" si="2"/>
        <v>3.8022813688212927E-2</v>
      </c>
      <c r="P44" t="s">
        <v>23</v>
      </c>
      <c r="Q44" s="4">
        <f t="shared" si="4"/>
        <v>3.0361509361892455E-2</v>
      </c>
      <c r="R44" t="s">
        <v>23</v>
      </c>
      <c r="S44" s="1">
        <v>0.45</v>
      </c>
      <c r="T44" t="s">
        <v>24</v>
      </c>
      <c r="U44" t="s">
        <v>42</v>
      </c>
      <c r="V44">
        <v>26.3</v>
      </c>
      <c r="W44" t="s">
        <v>24</v>
      </c>
      <c r="X44" t="s">
        <v>30</v>
      </c>
      <c r="Y44">
        <v>57.1</v>
      </c>
      <c r="Z44" t="s">
        <v>43</v>
      </c>
      <c r="AA44" t="s">
        <v>38</v>
      </c>
      <c r="AB44" s="4">
        <f t="shared" si="9"/>
        <v>3.2467532467532464E-2</v>
      </c>
      <c r="AC44" t="s">
        <v>23</v>
      </c>
      <c r="AD44">
        <v>30.8</v>
      </c>
      <c r="AE44" t="s">
        <v>44</v>
      </c>
      <c r="AF44" t="s">
        <v>38</v>
      </c>
    </row>
    <row r="45" spans="1:34" x14ac:dyDescent="0.2">
      <c r="A45" t="s">
        <v>39</v>
      </c>
      <c r="B45" t="s">
        <v>19</v>
      </c>
      <c r="C45" s="2" t="s">
        <v>45</v>
      </c>
      <c r="D45" s="1">
        <v>38.549999999999997</v>
      </c>
      <c r="E45" s="1">
        <v>117.38</v>
      </c>
      <c r="F45" s="1" t="s">
        <v>36</v>
      </c>
      <c r="G45" s="1" t="s">
        <v>46</v>
      </c>
      <c r="H45" s="1">
        <v>5</v>
      </c>
      <c r="I45">
        <v>30</v>
      </c>
      <c r="J45" s="5">
        <f t="shared" si="0"/>
        <v>303.14999999999998</v>
      </c>
      <c r="K45" s="5"/>
      <c r="L45" s="5"/>
      <c r="M45" s="5"/>
      <c r="N45" s="5"/>
      <c r="O45" s="4">
        <f t="shared" si="2"/>
        <v>4.6728971962616828E-2</v>
      </c>
      <c r="P45" t="s">
        <v>23</v>
      </c>
      <c r="Q45" s="4">
        <f t="shared" si="4"/>
        <v>3.9437853752080795E-2</v>
      </c>
      <c r="R45" t="s">
        <v>23</v>
      </c>
      <c r="S45" s="1">
        <v>0.43</v>
      </c>
      <c r="T45" t="s">
        <v>24</v>
      </c>
      <c r="U45" t="s">
        <v>42</v>
      </c>
      <c r="V45">
        <v>21.4</v>
      </c>
      <c r="W45" t="s">
        <v>24</v>
      </c>
      <c r="X45" t="s">
        <v>30</v>
      </c>
      <c r="Y45">
        <v>51.5</v>
      </c>
      <c r="Z45" t="s">
        <v>43</v>
      </c>
      <c r="AA45" t="s">
        <v>38</v>
      </c>
      <c r="AB45" s="4">
        <f t="shared" si="9"/>
        <v>3.3222591362126241E-2</v>
      </c>
      <c r="AC45" t="s">
        <v>23</v>
      </c>
      <c r="AD45">
        <v>30.1</v>
      </c>
      <c r="AE45" t="s">
        <v>44</v>
      </c>
      <c r="AF45" t="s">
        <v>38</v>
      </c>
    </row>
    <row r="46" spans="1:34" x14ac:dyDescent="0.2">
      <c r="A46" t="s">
        <v>39</v>
      </c>
      <c r="B46" t="s">
        <v>19</v>
      </c>
      <c r="C46" s="2" t="s">
        <v>45</v>
      </c>
      <c r="D46" s="1">
        <v>38.549999999999997</v>
      </c>
      <c r="E46" s="1">
        <v>117.38</v>
      </c>
      <c r="F46" s="1" t="s">
        <v>36</v>
      </c>
      <c r="G46" s="1" t="s">
        <v>46</v>
      </c>
      <c r="H46" s="1">
        <v>5</v>
      </c>
      <c r="I46">
        <v>35</v>
      </c>
      <c r="J46" s="5">
        <f t="shared" si="0"/>
        <v>308.14999999999998</v>
      </c>
      <c r="K46" s="5"/>
      <c r="L46" s="5"/>
      <c r="M46" s="5"/>
      <c r="N46" s="5"/>
      <c r="O46" s="4">
        <f t="shared" si="2"/>
        <v>4.6511627906976744E-2</v>
      </c>
      <c r="P46" t="s">
        <v>23</v>
      </c>
      <c r="Q46" s="4">
        <f t="shared" si="4"/>
        <v>0.11199747016985451</v>
      </c>
      <c r="R46" t="s">
        <v>23</v>
      </c>
      <c r="S46" s="1">
        <v>0.09</v>
      </c>
      <c r="T46" t="s">
        <v>24</v>
      </c>
      <c r="U46" t="s">
        <v>42</v>
      </c>
      <c r="V46">
        <v>21.5</v>
      </c>
      <c r="W46" t="s">
        <v>24</v>
      </c>
      <c r="X46" t="s">
        <v>30</v>
      </c>
      <c r="Y46">
        <v>38.4</v>
      </c>
      <c r="Z46" t="s">
        <v>43</v>
      </c>
      <c r="AA46" t="s">
        <v>38</v>
      </c>
      <c r="AB46" s="4">
        <f t="shared" si="9"/>
        <v>5.9171597633136098E-2</v>
      </c>
      <c r="AC46" t="s">
        <v>23</v>
      </c>
      <c r="AD46">
        <v>16.899999999999999</v>
      </c>
      <c r="AE46" t="s">
        <v>44</v>
      </c>
      <c r="AF46" t="s">
        <v>38</v>
      </c>
    </row>
    <row r="47" spans="1:34" x14ac:dyDescent="0.2">
      <c r="A47" t="s">
        <v>39</v>
      </c>
      <c r="B47" t="s">
        <v>19</v>
      </c>
      <c r="C47" s="2" t="s">
        <v>47</v>
      </c>
      <c r="D47" s="1">
        <v>39.880000000000003</v>
      </c>
      <c r="E47" s="1">
        <v>117.17</v>
      </c>
      <c r="F47" s="1" t="s">
        <v>36</v>
      </c>
      <c r="G47" s="1" t="s">
        <v>46</v>
      </c>
      <c r="H47" s="1">
        <v>5</v>
      </c>
      <c r="I47">
        <v>15</v>
      </c>
      <c r="J47" s="5">
        <f t="shared" si="0"/>
        <v>288.14999999999998</v>
      </c>
      <c r="K47" s="5"/>
      <c r="L47" s="5"/>
      <c r="M47" s="5"/>
      <c r="N47" s="5"/>
      <c r="O47" s="4">
        <f t="shared" si="2"/>
        <v>1.422475106685633E-2</v>
      </c>
      <c r="P47" t="s">
        <v>23</v>
      </c>
      <c r="Q47" s="4">
        <f t="shared" si="4"/>
        <v>2.1538090080082156E-2</v>
      </c>
      <c r="R47" t="s">
        <v>23</v>
      </c>
      <c r="S47" s="1">
        <v>0.22</v>
      </c>
      <c r="T47" t="s">
        <v>24</v>
      </c>
      <c r="U47" t="s">
        <v>42</v>
      </c>
      <c r="V47">
        <v>70.3</v>
      </c>
      <c r="W47" t="s">
        <v>24</v>
      </c>
      <c r="X47" t="s">
        <v>30</v>
      </c>
      <c r="Y47">
        <v>120</v>
      </c>
      <c r="Z47" t="s">
        <v>43</v>
      </c>
      <c r="AA47" t="s">
        <v>38</v>
      </c>
      <c r="AB47" s="4">
        <f t="shared" si="9"/>
        <v>2.0120724346076459E-2</v>
      </c>
      <c r="AC47" t="s">
        <v>23</v>
      </c>
      <c r="AD47">
        <v>49.7</v>
      </c>
      <c r="AE47" t="s">
        <v>44</v>
      </c>
      <c r="AF47" t="s">
        <v>38</v>
      </c>
    </row>
    <row r="48" spans="1:34" x14ac:dyDescent="0.2">
      <c r="A48" t="s">
        <v>39</v>
      </c>
      <c r="B48" t="s">
        <v>19</v>
      </c>
      <c r="C48" s="2" t="s">
        <v>47</v>
      </c>
      <c r="D48" s="1">
        <v>39.880000000000003</v>
      </c>
      <c r="E48" s="1">
        <v>117.17</v>
      </c>
      <c r="F48" s="1" t="s">
        <v>36</v>
      </c>
      <c r="G48" s="1" t="s">
        <v>46</v>
      </c>
      <c r="H48" s="1">
        <v>5</v>
      </c>
      <c r="I48">
        <v>20</v>
      </c>
      <c r="J48" s="5">
        <f t="shared" si="0"/>
        <v>293.14999999999998</v>
      </c>
      <c r="K48" s="5"/>
      <c r="L48" s="5"/>
      <c r="M48" s="5"/>
      <c r="N48" s="5"/>
      <c r="O48" s="4">
        <f t="shared" si="2"/>
        <v>2.7700831024930747E-2</v>
      </c>
      <c r="P48" t="s">
        <v>23</v>
      </c>
      <c r="Q48" s="4">
        <f t="shared" si="4"/>
        <v>2.8300588574293108E-2</v>
      </c>
      <c r="R48" t="s">
        <v>23</v>
      </c>
      <c r="S48" s="1">
        <v>0.36</v>
      </c>
      <c r="T48" t="s">
        <v>24</v>
      </c>
      <c r="U48" t="s">
        <v>42</v>
      </c>
      <c r="V48">
        <v>36.1</v>
      </c>
      <c r="W48" t="s">
        <v>24</v>
      </c>
      <c r="X48" t="s">
        <v>30</v>
      </c>
      <c r="Y48">
        <v>62.5</v>
      </c>
      <c r="Z48" t="s">
        <v>43</v>
      </c>
      <c r="AA48" t="s">
        <v>38</v>
      </c>
      <c r="AB48" s="4">
        <f t="shared" si="9"/>
        <v>3.787878787878788E-2</v>
      </c>
      <c r="AC48" t="s">
        <v>23</v>
      </c>
      <c r="AD48">
        <v>26.4</v>
      </c>
      <c r="AE48" t="s">
        <v>44</v>
      </c>
      <c r="AF48" t="s">
        <v>38</v>
      </c>
    </row>
    <row r="49" spans="1:34" x14ac:dyDescent="0.2">
      <c r="A49" t="s">
        <v>39</v>
      </c>
      <c r="B49" t="s">
        <v>19</v>
      </c>
      <c r="C49" s="2" t="s">
        <v>47</v>
      </c>
      <c r="D49" s="1">
        <v>39.880000000000003</v>
      </c>
      <c r="E49" s="1">
        <v>117.17</v>
      </c>
      <c r="F49" s="1" t="s">
        <v>36</v>
      </c>
      <c r="G49" s="1" t="s">
        <v>46</v>
      </c>
      <c r="H49" s="1">
        <v>5</v>
      </c>
      <c r="I49">
        <v>25</v>
      </c>
      <c r="J49" s="5">
        <f t="shared" si="0"/>
        <v>298.14999999999998</v>
      </c>
      <c r="K49" s="5"/>
      <c r="L49" s="5"/>
      <c r="M49" s="5"/>
      <c r="N49" s="5"/>
      <c r="O49" s="4">
        <f t="shared" si="2"/>
        <v>3.6231884057971016E-2</v>
      </c>
      <c r="P49" t="s">
        <v>23</v>
      </c>
      <c r="Q49" s="4">
        <f t="shared" si="4"/>
        <v>2.3002835957824978E-2</v>
      </c>
      <c r="R49" t="s">
        <v>23</v>
      </c>
      <c r="S49" s="1">
        <v>0.53</v>
      </c>
      <c r="T49" t="s">
        <v>24</v>
      </c>
      <c r="U49" t="s">
        <v>42</v>
      </c>
      <c r="V49">
        <v>27.6</v>
      </c>
      <c r="W49" t="s">
        <v>24</v>
      </c>
      <c r="X49" t="s">
        <v>30</v>
      </c>
      <c r="Y49">
        <v>53.1</v>
      </c>
      <c r="Z49" t="s">
        <v>43</v>
      </c>
      <c r="AA49" t="s">
        <v>38</v>
      </c>
      <c r="AB49" s="4">
        <f t="shared" si="9"/>
        <v>3.9215686274509803E-2</v>
      </c>
      <c r="AC49" t="s">
        <v>23</v>
      </c>
      <c r="AD49">
        <v>25.5</v>
      </c>
      <c r="AE49" t="s">
        <v>44</v>
      </c>
      <c r="AF49" t="s">
        <v>38</v>
      </c>
    </row>
    <row r="50" spans="1:34" x14ac:dyDescent="0.2">
      <c r="A50" t="s">
        <v>39</v>
      </c>
      <c r="B50" t="s">
        <v>19</v>
      </c>
      <c r="C50" s="2" t="s">
        <v>47</v>
      </c>
      <c r="D50" s="1">
        <v>39.880000000000003</v>
      </c>
      <c r="E50" s="1">
        <v>117.17</v>
      </c>
      <c r="F50" s="1" t="s">
        <v>36</v>
      </c>
      <c r="G50" s="1" t="s">
        <v>46</v>
      </c>
      <c r="H50" s="1">
        <v>5</v>
      </c>
      <c r="I50">
        <v>30</v>
      </c>
      <c r="J50" s="5">
        <f t="shared" si="0"/>
        <v>303.14999999999998</v>
      </c>
      <c r="K50" s="5"/>
      <c r="L50" s="5"/>
      <c r="M50" s="5"/>
      <c r="N50" s="5"/>
      <c r="O50" s="4">
        <f t="shared" si="2"/>
        <v>4.6728971962616828E-2</v>
      </c>
      <c r="P50" t="s">
        <v>23</v>
      </c>
      <c r="Q50" s="4">
        <f t="shared" si="4"/>
        <v>3.9437853752080795E-2</v>
      </c>
      <c r="R50" t="s">
        <v>23</v>
      </c>
      <c r="S50" s="1">
        <v>0.43</v>
      </c>
      <c r="T50" t="s">
        <v>24</v>
      </c>
      <c r="U50" t="s">
        <v>42</v>
      </c>
      <c r="V50">
        <v>21.4</v>
      </c>
      <c r="W50" t="s">
        <v>24</v>
      </c>
      <c r="X50" t="s">
        <v>30</v>
      </c>
      <c r="Y50">
        <v>41.6</v>
      </c>
      <c r="Z50" t="s">
        <v>43</v>
      </c>
      <c r="AA50" t="s">
        <v>38</v>
      </c>
      <c r="AB50" s="4">
        <f t="shared" si="9"/>
        <v>4.9504950495049507E-2</v>
      </c>
      <c r="AC50" t="s">
        <v>23</v>
      </c>
      <c r="AD50">
        <v>20.2</v>
      </c>
      <c r="AE50" t="s">
        <v>44</v>
      </c>
      <c r="AF50" t="s">
        <v>38</v>
      </c>
    </row>
    <row r="51" spans="1:34" x14ac:dyDescent="0.2">
      <c r="A51" t="s">
        <v>39</v>
      </c>
      <c r="B51" t="s">
        <v>19</v>
      </c>
      <c r="C51" s="2" t="s">
        <v>47</v>
      </c>
      <c r="D51" s="1">
        <v>39.880000000000003</v>
      </c>
      <c r="E51" s="1">
        <v>117.17</v>
      </c>
      <c r="F51" s="1" t="s">
        <v>36</v>
      </c>
      <c r="G51" s="1" t="s">
        <v>46</v>
      </c>
      <c r="H51" s="1">
        <v>5</v>
      </c>
      <c r="I51">
        <v>35</v>
      </c>
      <c r="J51" s="5">
        <f t="shared" si="0"/>
        <v>308.14999999999998</v>
      </c>
      <c r="K51" s="5"/>
      <c r="L51" s="5"/>
      <c r="M51" s="5"/>
      <c r="N51" s="5"/>
      <c r="O51" s="4">
        <f t="shared" si="2"/>
        <v>4.5662100456621009E-2</v>
      </c>
      <c r="P51" t="s">
        <v>23</v>
      </c>
      <c r="Q51" s="4">
        <f t="shared" si="4"/>
        <v>0.12846624277443089</v>
      </c>
      <c r="R51" t="s">
        <v>23</v>
      </c>
      <c r="S51" s="1">
        <v>0.06</v>
      </c>
      <c r="T51" t="s">
        <v>24</v>
      </c>
      <c r="U51" t="s">
        <v>42</v>
      </c>
      <c r="V51">
        <v>21.9</v>
      </c>
      <c r="W51" t="s">
        <v>24</v>
      </c>
      <c r="X51" t="s">
        <v>30</v>
      </c>
      <c r="Y51">
        <v>37.200000000000003</v>
      </c>
      <c r="Z51" t="s">
        <v>43</v>
      </c>
      <c r="AA51" t="s">
        <v>38</v>
      </c>
      <c r="AB51" s="4">
        <f t="shared" si="9"/>
        <v>6.535947712418301E-2</v>
      </c>
      <c r="AC51" t="s">
        <v>23</v>
      </c>
      <c r="AD51">
        <v>15.3</v>
      </c>
      <c r="AE51" t="s">
        <v>44</v>
      </c>
      <c r="AF51" t="s">
        <v>38</v>
      </c>
    </row>
    <row r="52" spans="1:34" x14ac:dyDescent="0.2">
      <c r="A52" t="s">
        <v>48</v>
      </c>
      <c r="B52" t="s">
        <v>19</v>
      </c>
      <c r="C52" s="2" t="s">
        <v>49</v>
      </c>
      <c r="D52">
        <v>33.619999999999997</v>
      </c>
      <c r="E52">
        <v>133.66999999999999</v>
      </c>
      <c r="F52" s="1" t="s">
        <v>50</v>
      </c>
      <c r="G52" s="1" t="s">
        <v>51</v>
      </c>
      <c r="H52" s="1">
        <v>6</v>
      </c>
      <c r="I52">
        <v>17.5</v>
      </c>
      <c r="J52" s="5">
        <f t="shared" si="0"/>
        <v>290.64999999999998</v>
      </c>
      <c r="K52" s="5"/>
      <c r="L52" s="5"/>
      <c r="M52" s="5"/>
      <c r="N52" s="5"/>
      <c r="O52" s="4">
        <f t="shared" si="2"/>
        <v>1.3888888888888888E-2</v>
      </c>
      <c r="P52" t="s">
        <v>23</v>
      </c>
      <c r="Q52" s="4">
        <f t="shared" si="4"/>
        <v>1.4983467519054581E-2</v>
      </c>
      <c r="R52" t="s">
        <v>23</v>
      </c>
      <c r="S52">
        <v>0.34</v>
      </c>
      <c r="T52" t="s">
        <v>24</v>
      </c>
      <c r="U52" t="s">
        <v>30</v>
      </c>
      <c r="V52">
        <v>72</v>
      </c>
      <c r="W52" t="s">
        <v>24</v>
      </c>
      <c r="X52" t="s">
        <v>30</v>
      </c>
      <c r="Y52">
        <v>101.9</v>
      </c>
      <c r="Z52" s="1" t="s">
        <v>27</v>
      </c>
      <c r="AA52" t="s">
        <v>38</v>
      </c>
      <c r="AB52" s="4">
        <f t="shared" si="9"/>
        <v>1.8115942028985508E-2</v>
      </c>
      <c r="AC52" t="s">
        <v>23</v>
      </c>
      <c r="AD52">
        <v>55.2</v>
      </c>
      <c r="AE52" t="s">
        <v>28</v>
      </c>
      <c r="AF52" t="s">
        <v>26</v>
      </c>
      <c r="AG52">
        <v>29.8</v>
      </c>
      <c r="AH52" t="s">
        <v>26</v>
      </c>
    </row>
    <row r="53" spans="1:34" x14ac:dyDescent="0.2">
      <c r="A53" t="s">
        <v>48</v>
      </c>
      <c r="B53" t="s">
        <v>19</v>
      </c>
      <c r="C53" s="2" t="s">
        <v>49</v>
      </c>
      <c r="D53">
        <v>33.619999999999997</v>
      </c>
      <c r="E53">
        <v>133.66999999999999</v>
      </c>
      <c r="F53" s="1" t="s">
        <v>50</v>
      </c>
      <c r="G53" s="1" t="s">
        <v>51</v>
      </c>
      <c r="H53" s="1">
        <v>6</v>
      </c>
      <c r="I53">
        <v>20</v>
      </c>
      <c r="J53" s="5">
        <f t="shared" si="0"/>
        <v>293.14999999999998</v>
      </c>
      <c r="K53" s="5"/>
      <c r="L53" s="5"/>
      <c r="M53" s="5"/>
      <c r="N53" s="5"/>
      <c r="O53" s="4">
        <f t="shared" si="2"/>
        <v>2.178649237472767E-2</v>
      </c>
      <c r="P53" t="s">
        <v>23</v>
      </c>
      <c r="Q53" s="4">
        <f t="shared" si="4"/>
        <v>8.4022326974288585E-3</v>
      </c>
      <c r="R53" t="s">
        <v>23</v>
      </c>
      <c r="S53">
        <v>0.68</v>
      </c>
      <c r="T53" t="s">
        <v>24</v>
      </c>
      <c r="U53" t="s">
        <v>30</v>
      </c>
      <c r="V53">
        <v>45.9</v>
      </c>
      <c r="W53" t="s">
        <v>24</v>
      </c>
      <c r="X53" t="s">
        <v>30</v>
      </c>
      <c r="Y53">
        <v>67.400000000000006</v>
      </c>
      <c r="Z53" s="1" t="s">
        <v>27</v>
      </c>
      <c r="AA53" t="s">
        <v>38</v>
      </c>
      <c r="AB53" s="4">
        <f t="shared" si="9"/>
        <v>2.1881838074398249E-2</v>
      </c>
      <c r="AC53" t="s">
        <v>23</v>
      </c>
      <c r="AD53">
        <v>45.7</v>
      </c>
      <c r="AE53" t="s">
        <v>28</v>
      </c>
      <c r="AF53" t="s">
        <v>26</v>
      </c>
      <c r="AG53">
        <v>12.5</v>
      </c>
      <c r="AH53" t="s">
        <v>26</v>
      </c>
    </row>
    <row r="54" spans="1:34" x14ac:dyDescent="0.2">
      <c r="A54" t="s">
        <v>48</v>
      </c>
      <c r="B54" t="s">
        <v>19</v>
      </c>
      <c r="C54" s="2" t="s">
        <v>49</v>
      </c>
      <c r="D54">
        <v>33.619999999999997</v>
      </c>
      <c r="E54">
        <v>133.66999999999999</v>
      </c>
      <c r="F54" s="1" t="s">
        <v>50</v>
      </c>
      <c r="G54" s="1" t="s">
        <v>51</v>
      </c>
      <c r="H54" s="1">
        <v>6</v>
      </c>
      <c r="I54">
        <v>22.5</v>
      </c>
      <c r="J54" s="5">
        <f t="shared" si="0"/>
        <v>295.64999999999998</v>
      </c>
      <c r="K54" s="5"/>
      <c r="L54" s="5"/>
      <c r="M54" s="5"/>
      <c r="N54" s="5"/>
      <c r="O54" s="4">
        <f t="shared" si="2"/>
        <v>2.9850746268656716E-2</v>
      </c>
      <c r="P54" t="s">
        <v>23</v>
      </c>
      <c r="Q54" s="4">
        <f t="shared" si="4"/>
        <v>6.6610015317674553E-3</v>
      </c>
      <c r="R54" t="s">
        <v>23</v>
      </c>
      <c r="S54">
        <v>0.8</v>
      </c>
      <c r="T54" t="s">
        <v>24</v>
      </c>
      <c r="U54" t="s">
        <v>30</v>
      </c>
      <c r="V54">
        <v>33.5</v>
      </c>
      <c r="W54" t="s">
        <v>24</v>
      </c>
      <c r="X54" t="s">
        <v>30</v>
      </c>
      <c r="Y54">
        <v>54.2</v>
      </c>
      <c r="Z54" s="1" t="s">
        <v>27</v>
      </c>
      <c r="AA54" t="s">
        <v>38</v>
      </c>
      <c r="AB54" s="4">
        <f t="shared" si="9"/>
        <v>2.1321961620469083E-2</v>
      </c>
      <c r="AC54" t="s">
        <v>23</v>
      </c>
      <c r="AD54">
        <v>46.9</v>
      </c>
      <c r="AE54" t="s">
        <v>28</v>
      </c>
      <c r="AF54" t="s">
        <v>26</v>
      </c>
      <c r="AG54">
        <v>6</v>
      </c>
      <c r="AH54" t="s">
        <v>26</v>
      </c>
    </row>
    <row r="55" spans="1:34" x14ac:dyDescent="0.2">
      <c r="A55" t="s">
        <v>48</v>
      </c>
      <c r="B55" t="s">
        <v>19</v>
      </c>
      <c r="C55" s="2" t="s">
        <v>49</v>
      </c>
      <c r="D55">
        <v>33.619999999999997</v>
      </c>
      <c r="E55">
        <v>133.66999999999999</v>
      </c>
      <c r="F55" s="1" t="s">
        <v>50</v>
      </c>
      <c r="G55" s="1" t="s">
        <v>51</v>
      </c>
      <c r="H55" s="1">
        <v>6</v>
      </c>
      <c r="I55">
        <v>25</v>
      </c>
      <c r="J55" s="5">
        <f t="shared" si="0"/>
        <v>298.14999999999998</v>
      </c>
      <c r="K55" s="5"/>
      <c r="L55" s="5"/>
      <c r="M55" s="5"/>
      <c r="N55" s="5"/>
      <c r="O55" s="4">
        <f t="shared" si="2"/>
        <v>3.5211267605633804E-2</v>
      </c>
      <c r="P55" t="s">
        <v>23</v>
      </c>
      <c r="Q55" s="4">
        <f t="shared" si="4"/>
        <v>1.7986817738239111E-2</v>
      </c>
      <c r="R55" t="s">
        <v>23</v>
      </c>
      <c r="S55">
        <v>0.6</v>
      </c>
      <c r="T55" t="s">
        <v>24</v>
      </c>
      <c r="U55" t="s">
        <v>30</v>
      </c>
      <c r="V55">
        <v>28.4</v>
      </c>
      <c r="W55" t="s">
        <v>24</v>
      </c>
      <c r="X55" t="s">
        <v>30</v>
      </c>
      <c r="Y55">
        <v>50.1</v>
      </c>
      <c r="Z55" s="1" t="s">
        <v>27</v>
      </c>
      <c r="AA55" t="s">
        <v>38</v>
      </c>
      <c r="AB55" s="4">
        <f t="shared" si="9"/>
        <v>2.0491803278688527E-2</v>
      </c>
      <c r="AC55" t="s">
        <v>23</v>
      </c>
      <c r="AD55">
        <v>48.8</v>
      </c>
      <c r="AE55" t="s">
        <v>28</v>
      </c>
      <c r="AF55" t="s">
        <v>26</v>
      </c>
      <c r="AG55">
        <v>5.0999999999999996</v>
      </c>
      <c r="AH55" t="s">
        <v>26</v>
      </c>
    </row>
    <row r="56" spans="1:34" x14ac:dyDescent="0.2">
      <c r="A56" t="s">
        <v>48</v>
      </c>
      <c r="B56" t="s">
        <v>19</v>
      </c>
      <c r="C56" s="2" t="s">
        <v>49</v>
      </c>
      <c r="D56">
        <v>33.619999999999997</v>
      </c>
      <c r="E56">
        <v>133.66999999999999</v>
      </c>
      <c r="F56" s="1" t="s">
        <v>50</v>
      </c>
      <c r="G56" s="1" t="s">
        <v>51</v>
      </c>
      <c r="H56" s="1">
        <v>6</v>
      </c>
      <c r="I56">
        <v>27.5</v>
      </c>
      <c r="J56" s="5">
        <f t="shared" si="0"/>
        <v>300.64999999999998</v>
      </c>
      <c r="K56" s="5"/>
      <c r="L56" s="5"/>
      <c r="M56" s="5"/>
      <c r="N56" s="5"/>
      <c r="O56" s="4">
        <f t="shared" si="2"/>
        <v>4.3290043290043288E-2</v>
      </c>
      <c r="P56" t="s">
        <v>23</v>
      </c>
      <c r="Q56" s="4">
        <f t="shared" si="4"/>
        <v>4.4227326732986197E-2</v>
      </c>
      <c r="R56" t="s">
        <v>23</v>
      </c>
      <c r="S56">
        <v>0.36</v>
      </c>
      <c r="T56" t="s">
        <v>24</v>
      </c>
      <c r="U56" t="s">
        <v>30</v>
      </c>
      <c r="V56">
        <v>23.1</v>
      </c>
      <c r="W56" t="s">
        <v>24</v>
      </c>
      <c r="X56" t="s">
        <v>30</v>
      </c>
      <c r="Y56">
        <v>35.700000000000003</v>
      </c>
      <c r="Z56" s="1" t="s">
        <v>27</v>
      </c>
      <c r="AA56" t="s">
        <v>38</v>
      </c>
      <c r="AB56" s="4">
        <f t="shared" si="9"/>
        <v>3.3783783783783779E-2</v>
      </c>
      <c r="AC56" t="s">
        <v>23</v>
      </c>
      <c r="AD56">
        <v>29.6</v>
      </c>
      <c r="AE56" t="s">
        <v>28</v>
      </c>
      <c r="AF56" t="s">
        <v>26</v>
      </c>
      <c r="AG56">
        <v>4.3</v>
      </c>
      <c r="AH56" t="s">
        <v>26</v>
      </c>
    </row>
    <row r="57" spans="1:34" x14ac:dyDescent="0.2">
      <c r="A57" t="s">
        <v>48</v>
      </c>
      <c r="B57" t="s">
        <v>19</v>
      </c>
      <c r="C57" s="2" t="s">
        <v>49</v>
      </c>
      <c r="D57">
        <v>33.619999999999997</v>
      </c>
      <c r="E57">
        <v>133.66999999999999</v>
      </c>
      <c r="F57" s="1" t="s">
        <v>50</v>
      </c>
      <c r="G57" s="1" t="s">
        <v>51</v>
      </c>
      <c r="H57" s="1">
        <v>6</v>
      </c>
      <c r="I57">
        <v>30</v>
      </c>
      <c r="J57" s="5">
        <f t="shared" si="0"/>
        <v>303.14999999999998</v>
      </c>
      <c r="K57" s="5"/>
      <c r="L57" s="5"/>
      <c r="M57" s="5"/>
      <c r="N57" s="5"/>
      <c r="O57" s="4">
        <f t="shared" si="2"/>
        <v>4.8309178743961352E-2</v>
      </c>
      <c r="P57" t="s">
        <v>23</v>
      </c>
      <c r="Q57" s="4">
        <f t="shared" si="4"/>
        <v>5.8162937407050058E-2</v>
      </c>
      <c r="R57" t="s">
        <v>23</v>
      </c>
      <c r="S57">
        <v>0.3</v>
      </c>
      <c r="T57" t="s">
        <v>24</v>
      </c>
      <c r="U57" t="s">
        <v>30</v>
      </c>
      <c r="V57">
        <v>20.7</v>
      </c>
      <c r="W57" t="s">
        <v>24</v>
      </c>
      <c r="X57" t="s">
        <v>30</v>
      </c>
      <c r="Y57">
        <v>30.2</v>
      </c>
      <c r="Z57" s="1" t="s">
        <v>27</v>
      </c>
      <c r="AA57" t="s">
        <v>38</v>
      </c>
      <c r="AB57" s="4">
        <f t="shared" si="9"/>
        <v>5.5555555555555552E-2</v>
      </c>
      <c r="AC57" t="s">
        <v>23</v>
      </c>
      <c r="AD57">
        <v>18</v>
      </c>
      <c r="AE57" t="s">
        <v>28</v>
      </c>
      <c r="AF57" t="s">
        <v>26</v>
      </c>
      <c r="AG57">
        <v>4.5999999999999996</v>
      </c>
      <c r="AH57" t="s">
        <v>26</v>
      </c>
    </row>
    <row r="58" spans="1:34" x14ac:dyDescent="0.2">
      <c r="A58" s="1" t="s">
        <v>52</v>
      </c>
      <c r="B58" s="1" t="s">
        <v>19</v>
      </c>
      <c r="C58" s="2" t="s">
        <v>53</v>
      </c>
      <c r="D58">
        <v>33.42</v>
      </c>
      <c r="E58">
        <v>-90.9</v>
      </c>
      <c r="F58" s="1" t="s">
        <v>50</v>
      </c>
      <c r="G58" s="1" t="s">
        <v>54</v>
      </c>
      <c r="H58" s="1">
        <v>7</v>
      </c>
      <c r="I58">
        <v>17</v>
      </c>
      <c r="J58" s="5">
        <f t="shared" si="0"/>
        <v>290.14999999999998</v>
      </c>
      <c r="K58" s="5"/>
      <c r="L58" s="5"/>
      <c r="M58" s="5"/>
      <c r="N58" s="5"/>
      <c r="O58" s="4">
        <f t="shared" si="2"/>
        <v>2.0242914979757085E-2</v>
      </c>
      <c r="P58" t="s">
        <v>23</v>
      </c>
      <c r="Q58" s="4">
        <f t="shared" si="4"/>
        <v>9.0341518750692209E-3</v>
      </c>
      <c r="R58" t="s">
        <v>23</v>
      </c>
      <c r="S58">
        <v>0.64</v>
      </c>
      <c r="T58" t="s">
        <v>24</v>
      </c>
      <c r="U58" t="s">
        <v>38</v>
      </c>
      <c r="V58">
        <v>49.4</v>
      </c>
      <c r="W58" t="s">
        <v>24</v>
      </c>
      <c r="X58" t="s">
        <v>30</v>
      </c>
      <c r="Y58">
        <v>61.5</v>
      </c>
      <c r="Z58" s="1" t="s">
        <v>27</v>
      </c>
      <c r="AA58" t="s">
        <v>31</v>
      </c>
      <c r="AB58" s="4">
        <f t="shared" si="9"/>
        <v>2.5380710659898477E-2</v>
      </c>
      <c r="AC58" t="s">
        <v>23</v>
      </c>
      <c r="AD58">
        <v>39.4</v>
      </c>
      <c r="AE58" t="s">
        <v>28</v>
      </c>
      <c r="AF58" t="s">
        <v>25</v>
      </c>
      <c r="AG58">
        <v>16.5</v>
      </c>
      <c r="AH58" t="s">
        <v>25</v>
      </c>
    </row>
    <row r="59" spans="1:34" x14ac:dyDescent="0.2">
      <c r="A59" s="1" t="s">
        <v>52</v>
      </c>
      <c r="B59" s="1" t="s">
        <v>19</v>
      </c>
      <c r="C59" s="2" t="s">
        <v>53</v>
      </c>
      <c r="D59">
        <v>33.42</v>
      </c>
      <c r="E59">
        <v>-90.9</v>
      </c>
      <c r="F59" s="1" t="s">
        <v>50</v>
      </c>
      <c r="G59" s="1" t="s">
        <v>54</v>
      </c>
      <c r="H59" s="1">
        <v>7</v>
      </c>
      <c r="I59">
        <v>18</v>
      </c>
      <c r="J59" s="5">
        <f t="shared" si="0"/>
        <v>291.14999999999998</v>
      </c>
      <c r="K59" s="5"/>
      <c r="L59" s="5"/>
      <c r="M59" s="5"/>
      <c r="N59" s="5"/>
      <c r="O59" s="4">
        <f t="shared" si="2"/>
        <v>2.3923444976076555E-2</v>
      </c>
      <c r="P59" t="s">
        <v>23</v>
      </c>
      <c r="Q59" s="4">
        <f t="shared" si="4"/>
        <v>7.5289651875526369E-3</v>
      </c>
      <c r="R59" t="s">
        <v>23</v>
      </c>
      <c r="S59">
        <v>0.73</v>
      </c>
      <c r="T59" t="s">
        <v>24</v>
      </c>
      <c r="U59" t="s">
        <v>38</v>
      </c>
      <c r="V59">
        <v>41.8</v>
      </c>
      <c r="W59" t="s">
        <v>24</v>
      </c>
      <c r="X59" t="s">
        <v>30</v>
      </c>
      <c r="Y59">
        <v>49.2</v>
      </c>
      <c r="Z59" s="1" t="s">
        <v>27</v>
      </c>
      <c r="AA59" t="s">
        <v>31</v>
      </c>
      <c r="AB59" s="4">
        <f t="shared" si="9"/>
        <v>2.8818443804034581E-2</v>
      </c>
      <c r="AC59" t="s">
        <v>23</v>
      </c>
      <c r="AD59">
        <v>34.700000000000003</v>
      </c>
      <c r="AE59" t="s">
        <v>28</v>
      </c>
      <c r="AF59" t="s">
        <v>25</v>
      </c>
      <c r="AG59">
        <v>13.2</v>
      </c>
      <c r="AH59" t="s">
        <v>25</v>
      </c>
    </row>
    <row r="60" spans="1:34" x14ac:dyDescent="0.2">
      <c r="A60" s="1" t="s">
        <v>52</v>
      </c>
      <c r="B60" s="1" t="s">
        <v>19</v>
      </c>
      <c r="C60" s="2" t="s">
        <v>53</v>
      </c>
      <c r="D60">
        <v>33.42</v>
      </c>
      <c r="E60">
        <v>-90.9</v>
      </c>
      <c r="F60" s="1" t="s">
        <v>50</v>
      </c>
      <c r="G60" s="1" t="s">
        <v>54</v>
      </c>
      <c r="H60" s="1">
        <v>7</v>
      </c>
      <c r="I60">
        <v>21</v>
      </c>
      <c r="J60" s="5">
        <f t="shared" si="0"/>
        <v>294.14999999999998</v>
      </c>
      <c r="K60" s="5"/>
      <c r="L60" s="5"/>
      <c r="M60" s="5"/>
      <c r="N60" s="5"/>
      <c r="O60" s="4"/>
      <c r="Q60" s="4"/>
      <c r="Y60">
        <v>36.200000000000003</v>
      </c>
      <c r="Z60" s="1" t="s">
        <v>27</v>
      </c>
      <c r="AA60" t="s">
        <v>31</v>
      </c>
      <c r="AB60" s="4">
        <f t="shared" si="9"/>
        <v>4.0816326530612242E-2</v>
      </c>
      <c r="AC60" t="s">
        <v>23</v>
      </c>
      <c r="AD60">
        <v>24.5</v>
      </c>
      <c r="AE60" t="s">
        <v>28</v>
      </c>
      <c r="AF60" t="s">
        <v>25</v>
      </c>
      <c r="AG60">
        <v>9</v>
      </c>
      <c r="AH60" t="s">
        <v>25</v>
      </c>
    </row>
    <row r="61" spans="1:34" x14ac:dyDescent="0.2">
      <c r="A61" s="1" t="s">
        <v>52</v>
      </c>
      <c r="B61" s="1" t="s">
        <v>19</v>
      </c>
      <c r="C61" s="2" t="s">
        <v>53</v>
      </c>
      <c r="D61">
        <v>33.42</v>
      </c>
      <c r="E61">
        <v>-90.9</v>
      </c>
      <c r="F61" s="1" t="s">
        <v>50</v>
      </c>
      <c r="G61" s="1" t="s">
        <v>54</v>
      </c>
      <c r="H61" s="1">
        <v>7</v>
      </c>
      <c r="I61">
        <v>25</v>
      </c>
      <c r="J61" s="5">
        <f t="shared" si="0"/>
        <v>298.14999999999998</v>
      </c>
      <c r="K61" s="5"/>
      <c r="L61" s="5"/>
      <c r="M61" s="5"/>
      <c r="N61" s="5"/>
      <c r="O61" s="4">
        <f t="shared" si="2"/>
        <v>4.3668122270742363E-2</v>
      </c>
      <c r="P61" t="s">
        <v>23</v>
      </c>
      <c r="Q61" s="4">
        <f t="shared" si="4"/>
        <v>2.7019826951129892E-3</v>
      </c>
      <c r="R61" t="s">
        <v>23</v>
      </c>
      <c r="S61">
        <v>0.94</v>
      </c>
      <c r="T61" t="s">
        <v>24</v>
      </c>
      <c r="U61" t="s">
        <v>38</v>
      </c>
      <c r="V61">
        <v>22.9</v>
      </c>
      <c r="W61" t="s">
        <v>24</v>
      </c>
      <c r="X61" t="s">
        <v>30</v>
      </c>
      <c r="Y61">
        <v>28.5</v>
      </c>
      <c r="Z61" s="1" t="s">
        <v>27</v>
      </c>
      <c r="AA61" t="s">
        <v>31</v>
      </c>
      <c r="AB61" s="4">
        <f t="shared" si="9"/>
        <v>3.8022813688212927E-2</v>
      </c>
      <c r="AC61" t="s">
        <v>23</v>
      </c>
      <c r="AD61">
        <v>26.3</v>
      </c>
      <c r="AE61" t="s">
        <v>28</v>
      </c>
      <c r="AF61" t="s">
        <v>25</v>
      </c>
      <c r="AG61">
        <v>6.6</v>
      </c>
      <c r="AH61" t="s">
        <v>25</v>
      </c>
    </row>
    <row r="62" spans="1:34" x14ac:dyDescent="0.2">
      <c r="A62" s="1" t="s">
        <v>52</v>
      </c>
      <c r="B62" s="1" t="s">
        <v>19</v>
      </c>
      <c r="C62" s="2" t="s">
        <v>53</v>
      </c>
      <c r="D62">
        <v>33.42</v>
      </c>
      <c r="E62">
        <v>-90.9</v>
      </c>
      <c r="F62" s="1" t="s">
        <v>50</v>
      </c>
      <c r="G62" s="1" t="s">
        <v>54</v>
      </c>
      <c r="H62" s="1">
        <v>7</v>
      </c>
      <c r="I62">
        <v>27</v>
      </c>
      <c r="J62" s="5">
        <f t="shared" si="0"/>
        <v>300.14999999999998</v>
      </c>
      <c r="K62" s="5"/>
      <c r="L62" s="5"/>
      <c r="M62" s="5"/>
      <c r="N62" s="5"/>
      <c r="O62" s="4">
        <f t="shared" si="2"/>
        <v>4.8076923076923073E-2</v>
      </c>
      <c r="P62" t="s">
        <v>23</v>
      </c>
      <c r="Q62" s="4">
        <f t="shared" si="4"/>
        <v>7.8134100720084095E-3</v>
      </c>
      <c r="R62" t="s">
        <v>23</v>
      </c>
      <c r="S62">
        <v>0.85</v>
      </c>
      <c r="T62" t="s">
        <v>24</v>
      </c>
      <c r="U62" t="s">
        <v>38</v>
      </c>
      <c r="V62">
        <v>20.8</v>
      </c>
      <c r="W62" t="s">
        <v>24</v>
      </c>
      <c r="X62" t="s">
        <v>30</v>
      </c>
      <c r="Y62">
        <v>25.7</v>
      </c>
      <c r="Z62" s="1" t="s">
        <v>27</v>
      </c>
      <c r="AA62" t="s">
        <v>31</v>
      </c>
      <c r="AB62" s="4">
        <f t="shared" si="9"/>
        <v>3.5971223021582732E-2</v>
      </c>
      <c r="AC62" t="s">
        <v>23</v>
      </c>
      <c r="AD62">
        <v>27.8</v>
      </c>
      <c r="AE62" t="s">
        <v>28</v>
      </c>
      <c r="AF62" t="s">
        <v>25</v>
      </c>
      <c r="AG62">
        <v>6.4</v>
      </c>
      <c r="AH62" t="s">
        <v>25</v>
      </c>
    </row>
    <row r="63" spans="1:34" x14ac:dyDescent="0.2">
      <c r="A63" s="1" t="s">
        <v>52</v>
      </c>
      <c r="B63" s="1" t="s">
        <v>19</v>
      </c>
      <c r="C63" s="2" t="s">
        <v>53</v>
      </c>
      <c r="D63">
        <v>33.42</v>
      </c>
      <c r="E63">
        <v>-90.9</v>
      </c>
      <c r="F63" s="1" t="s">
        <v>50</v>
      </c>
      <c r="G63" s="1" t="s">
        <v>54</v>
      </c>
      <c r="H63" s="1">
        <v>7</v>
      </c>
      <c r="I63">
        <v>30</v>
      </c>
      <c r="J63" s="5">
        <f t="shared" si="0"/>
        <v>303.14999999999998</v>
      </c>
      <c r="K63" s="5"/>
      <c r="L63" s="5"/>
      <c r="M63" s="5"/>
      <c r="N63" s="5"/>
      <c r="O63" s="4">
        <f t="shared" si="2"/>
        <v>5.3191489361702128E-2</v>
      </c>
      <c r="P63" t="s">
        <v>23</v>
      </c>
      <c r="Q63" s="4">
        <f t="shared" si="4"/>
        <v>6.198607247657E-3</v>
      </c>
      <c r="R63" t="s">
        <v>23</v>
      </c>
      <c r="S63">
        <v>0.89</v>
      </c>
      <c r="T63" t="s">
        <v>24</v>
      </c>
      <c r="U63" t="s">
        <v>38</v>
      </c>
      <c r="V63">
        <v>18.8</v>
      </c>
      <c r="W63" t="s">
        <v>24</v>
      </c>
      <c r="X63" t="s">
        <v>30</v>
      </c>
      <c r="Y63">
        <v>21</v>
      </c>
      <c r="Z63" s="1" t="s">
        <v>27</v>
      </c>
      <c r="AA63" t="s">
        <v>31</v>
      </c>
      <c r="AB63" s="4">
        <f t="shared" si="9"/>
        <v>5.6818181818181816E-2</v>
      </c>
      <c r="AC63" t="s">
        <v>23</v>
      </c>
      <c r="AD63">
        <v>17.600000000000001</v>
      </c>
      <c r="AE63" t="s">
        <v>28</v>
      </c>
      <c r="AF63" t="s">
        <v>25</v>
      </c>
      <c r="AG63">
        <v>4.9000000000000004</v>
      </c>
      <c r="AH63" t="s">
        <v>25</v>
      </c>
    </row>
    <row r="64" spans="1:34" x14ac:dyDescent="0.2">
      <c r="A64" s="1" t="s">
        <v>52</v>
      </c>
      <c r="B64" s="1" t="s">
        <v>19</v>
      </c>
      <c r="C64" s="2" t="s">
        <v>53</v>
      </c>
      <c r="D64">
        <v>33.42</v>
      </c>
      <c r="E64">
        <v>-90.9</v>
      </c>
      <c r="F64" s="1" t="s">
        <v>50</v>
      </c>
      <c r="G64" s="1" t="s">
        <v>54</v>
      </c>
      <c r="H64" s="1">
        <v>7</v>
      </c>
      <c r="I64">
        <v>32</v>
      </c>
      <c r="J64" s="5">
        <f t="shared" si="0"/>
        <v>305.14999999999998</v>
      </c>
      <c r="K64" s="5"/>
      <c r="L64" s="5"/>
      <c r="M64" s="5"/>
      <c r="N64" s="5"/>
      <c r="O64" s="4">
        <f t="shared" si="2"/>
        <v>5.7471264367816098E-2</v>
      </c>
      <c r="P64" t="s">
        <v>23</v>
      </c>
      <c r="Q64" s="4">
        <f t="shared" si="4"/>
        <v>8.0035670881326206E-3</v>
      </c>
      <c r="R64" t="s">
        <v>23</v>
      </c>
      <c r="S64">
        <v>0.87</v>
      </c>
      <c r="T64" t="s">
        <v>24</v>
      </c>
      <c r="U64" t="s">
        <v>38</v>
      </c>
      <c r="V64">
        <v>17.399999999999999</v>
      </c>
      <c r="W64" t="s">
        <v>24</v>
      </c>
      <c r="X64" t="s">
        <v>30</v>
      </c>
      <c r="Y64">
        <v>21.3</v>
      </c>
      <c r="Z64" s="1" t="s">
        <v>27</v>
      </c>
      <c r="AA64" t="s">
        <v>31</v>
      </c>
      <c r="AB64" s="4">
        <f t="shared" si="9"/>
        <v>5.6497175141242938E-2</v>
      </c>
      <c r="AC64" t="s">
        <v>23</v>
      </c>
      <c r="AD64">
        <v>17.7</v>
      </c>
      <c r="AE64" t="s">
        <v>28</v>
      </c>
      <c r="AF64" t="s">
        <v>25</v>
      </c>
      <c r="AG64">
        <v>6.2</v>
      </c>
      <c r="AH64" t="s">
        <v>25</v>
      </c>
    </row>
    <row r="65" spans="1:32" x14ac:dyDescent="0.2">
      <c r="A65" s="1" t="s">
        <v>55</v>
      </c>
      <c r="B65" t="s">
        <v>56</v>
      </c>
      <c r="C65" s="2" t="s">
        <v>57</v>
      </c>
      <c r="D65">
        <v>35.380000000000003</v>
      </c>
      <c r="E65">
        <v>140.07</v>
      </c>
      <c r="F65" t="s">
        <v>50</v>
      </c>
      <c r="G65" s="1" t="s">
        <v>58</v>
      </c>
      <c r="H65" s="1">
        <v>4</v>
      </c>
      <c r="I65">
        <v>14.9</v>
      </c>
      <c r="J65" s="5">
        <f t="shared" si="0"/>
        <v>288.04999999999995</v>
      </c>
      <c r="K65" s="5"/>
      <c r="L65" s="5"/>
      <c r="M65" s="5"/>
      <c r="N65" s="5"/>
      <c r="O65" s="4">
        <f t="shared" si="2"/>
        <v>6.2656641604010022E-2</v>
      </c>
      <c r="P65" t="s">
        <v>23</v>
      </c>
      <c r="Q65" s="4">
        <f t="shared" si="4"/>
        <v>1.2658337918245281E-3</v>
      </c>
      <c r="R65" t="s">
        <v>23</v>
      </c>
      <c r="S65">
        <v>0.98</v>
      </c>
      <c r="T65" t="s">
        <v>59</v>
      </c>
      <c r="U65" t="s">
        <v>30</v>
      </c>
      <c r="V65">
        <v>15.96</v>
      </c>
      <c r="W65" t="s">
        <v>59</v>
      </c>
      <c r="X65" t="s">
        <v>30</v>
      </c>
      <c r="Y65">
        <v>21.7</v>
      </c>
      <c r="Z65" t="s">
        <v>59</v>
      </c>
      <c r="AA65" t="s">
        <v>30</v>
      </c>
      <c r="AB65" s="4">
        <f t="shared" si="9"/>
        <v>2.0833333333333332E-2</v>
      </c>
      <c r="AC65" t="s">
        <v>23</v>
      </c>
      <c r="AD65">
        <v>48</v>
      </c>
      <c r="AE65" t="s">
        <v>28</v>
      </c>
      <c r="AF65" t="s">
        <v>30</v>
      </c>
    </row>
    <row r="66" spans="1:32" x14ac:dyDescent="0.2">
      <c r="A66" s="1" t="s">
        <v>55</v>
      </c>
      <c r="B66" t="s">
        <v>56</v>
      </c>
      <c r="C66" s="2" t="s">
        <v>57</v>
      </c>
      <c r="D66">
        <v>35.380000000000003</v>
      </c>
      <c r="E66">
        <v>140.07</v>
      </c>
      <c r="F66" t="s">
        <v>50</v>
      </c>
      <c r="G66" s="1" t="s">
        <v>58</v>
      </c>
      <c r="H66" s="1">
        <v>4</v>
      </c>
      <c r="I66">
        <v>20.100000000000001</v>
      </c>
      <c r="J66" s="5">
        <f t="shared" si="0"/>
        <v>293.25</v>
      </c>
      <c r="K66" s="5"/>
      <c r="L66" s="5"/>
      <c r="M66" s="5"/>
      <c r="N66" s="5"/>
      <c r="O66" s="4">
        <f t="shared" si="2"/>
        <v>0.1234567901234568</v>
      </c>
      <c r="P66" t="s">
        <v>23</v>
      </c>
      <c r="Q66" s="4">
        <f t="shared" si="4"/>
        <v>2.494161397224626E-3</v>
      </c>
      <c r="R66" t="s">
        <v>23</v>
      </c>
      <c r="S66">
        <v>0.98</v>
      </c>
      <c r="T66" t="s">
        <v>59</v>
      </c>
      <c r="U66" t="s">
        <v>30</v>
      </c>
      <c r="V66">
        <v>8.1</v>
      </c>
      <c r="W66" t="s">
        <v>59</v>
      </c>
      <c r="X66" t="s">
        <v>30</v>
      </c>
      <c r="Y66">
        <v>11.2</v>
      </c>
      <c r="Z66" t="s">
        <v>59</v>
      </c>
      <c r="AA66" t="s">
        <v>30</v>
      </c>
      <c r="AB66" s="4">
        <f t="shared" si="9"/>
        <v>3.5174111853675694E-2</v>
      </c>
      <c r="AC66" t="s">
        <v>23</v>
      </c>
      <c r="AD66">
        <v>28.43</v>
      </c>
      <c r="AE66" t="s">
        <v>28</v>
      </c>
      <c r="AF66" t="s">
        <v>30</v>
      </c>
    </row>
    <row r="67" spans="1:32" x14ac:dyDescent="0.2">
      <c r="A67" s="1" t="s">
        <v>55</v>
      </c>
      <c r="B67" t="s">
        <v>56</v>
      </c>
      <c r="C67" s="2" t="s">
        <v>57</v>
      </c>
      <c r="D67">
        <v>35.380000000000003</v>
      </c>
      <c r="E67">
        <v>140.07</v>
      </c>
      <c r="F67" t="s">
        <v>50</v>
      </c>
      <c r="G67" s="1" t="s">
        <v>58</v>
      </c>
      <c r="H67" s="1">
        <v>4</v>
      </c>
      <c r="I67">
        <v>24.9</v>
      </c>
      <c r="J67" s="5">
        <f t="shared" si="0"/>
        <v>298.04999999999995</v>
      </c>
      <c r="K67" s="5"/>
      <c r="L67" s="5"/>
      <c r="M67" s="5"/>
      <c r="N67" s="5"/>
      <c r="O67" s="4">
        <f t="shared" si="2"/>
        <v>0.15797788309636651</v>
      </c>
      <c r="P67" t="s">
        <v>23</v>
      </c>
      <c r="Q67" s="4">
        <f t="shared" si="4"/>
        <v>1.1464564428883946E-2</v>
      </c>
      <c r="R67" t="s">
        <v>23</v>
      </c>
      <c r="S67">
        <v>0.93</v>
      </c>
      <c r="T67" t="s">
        <v>59</v>
      </c>
      <c r="U67" t="s">
        <v>30</v>
      </c>
      <c r="V67">
        <v>6.33</v>
      </c>
      <c r="W67" t="s">
        <v>59</v>
      </c>
      <c r="X67" t="s">
        <v>30</v>
      </c>
      <c r="Y67">
        <v>8.9</v>
      </c>
      <c r="Z67" t="s">
        <v>59</v>
      </c>
      <c r="AA67" t="s">
        <v>30</v>
      </c>
      <c r="AB67" s="4">
        <f t="shared" si="9"/>
        <v>4.4863167339614179E-2</v>
      </c>
      <c r="AC67" t="s">
        <v>23</v>
      </c>
      <c r="AD67">
        <v>22.29</v>
      </c>
      <c r="AE67" t="s">
        <v>28</v>
      </c>
      <c r="AF67" t="s">
        <v>30</v>
      </c>
    </row>
    <row r="68" spans="1:32" x14ac:dyDescent="0.2">
      <c r="A68" s="1" t="s">
        <v>55</v>
      </c>
      <c r="B68" t="s">
        <v>56</v>
      </c>
      <c r="C68" s="2" t="s">
        <v>57</v>
      </c>
      <c r="D68">
        <v>35.380000000000003</v>
      </c>
      <c r="E68">
        <v>140.07</v>
      </c>
      <c r="F68" t="s">
        <v>50</v>
      </c>
      <c r="G68" s="1" t="s">
        <v>58</v>
      </c>
      <c r="H68" s="1">
        <v>4</v>
      </c>
      <c r="I68">
        <v>27.6</v>
      </c>
      <c r="J68" s="5">
        <f t="shared" si="0"/>
        <v>300.75</v>
      </c>
      <c r="K68" s="5"/>
      <c r="L68" s="5"/>
      <c r="M68" s="5"/>
      <c r="N68" s="5"/>
      <c r="O68" s="4">
        <f t="shared" si="2"/>
        <v>0.16155088852988692</v>
      </c>
      <c r="P68" t="s">
        <v>23</v>
      </c>
      <c r="Q68" s="4">
        <f t="shared" si="4"/>
        <v>2.8166944611434205E-2</v>
      </c>
      <c r="R68" t="s">
        <v>23</v>
      </c>
      <c r="S68">
        <v>0.84</v>
      </c>
      <c r="T68" t="s">
        <v>59</v>
      </c>
      <c r="U68" t="s">
        <v>30</v>
      </c>
      <c r="V68">
        <v>6.19</v>
      </c>
      <c r="W68" t="s">
        <v>59</v>
      </c>
      <c r="X68" t="s">
        <v>30</v>
      </c>
      <c r="Y68">
        <v>8.5299999999999994</v>
      </c>
      <c r="Z68" t="s">
        <v>59</v>
      </c>
      <c r="AA68" t="s">
        <v>30</v>
      </c>
      <c r="AB68" s="4">
        <f t="shared" si="9"/>
        <v>6.8634179821551136E-2</v>
      </c>
      <c r="AC68" t="s">
        <v>23</v>
      </c>
      <c r="AD68">
        <v>14.57</v>
      </c>
      <c r="AE68" t="s">
        <v>28</v>
      </c>
      <c r="AF68" t="s">
        <v>30</v>
      </c>
    </row>
    <row r="69" spans="1:32" x14ac:dyDescent="0.2">
      <c r="A69" s="1" t="s">
        <v>55</v>
      </c>
      <c r="B69" t="s">
        <v>56</v>
      </c>
      <c r="C69" s="2" t="s">
        <v>60</v>
      </c>
      <c r="D69">
        <v>35.380000000000003</v>
      </c>
      <c r="E69">
        <v>140.07</v>
      </c>
      <c r="F69" t="s">
        <v>50</v>
      </c>
      <c r="G69" s="1" t="s">
        <v>58</v>
      </c>
      <c r="H69" s="1">
        <v>7</v>
      </c>
      <c r="I69">
        <v>11.3</v>
      </c>
      <c r="J69" s="5">
        <f t="shared" si="0"/>
        <v>284.45</v>
      </c>
      <c r="K69" s="5"/>
      <c r="L69" s="5"/>
      <c r="M69" s="5"/>
      <c r="N69" s="5"/>
      <c r="O69" s="4">
        <f t="shared" si="2"/>
        <v>2.886002886002886E-2</v>
      </c>
      <c r="P69" t="s">
        <v>23</v>
      </c>
      <c r="Q69" s="4">
        <f t="shared" si="4"/>
        <v>4.6903009956067807E-3</v>
      </c>
      <c r="R69" t="s">
        <v>23</v>
      </c>
      <c r="S69">
        <v>0.85</v>
      </c>
      <c r="T69" t="s">
        <v>59</v>
      </c>
      <c r="U69" t="s">
        <v>26</v>
      </c>
      <c r="V69">
        <v>34.65</v>
      </c>
      <c r="W69" t="s">
        <v>59</v>
      </c>
      <c r="X69" t="s">
        <v>26</v>
      </c>
      <c r="Y69">
        <v>43.3</v>
      </c>
      <c r="Z69" t="s">
        <v>59</v>
      </c>
      <c r="AA69" t="s">
        <v>26</v>
      </c>
      <c r="AB69" s="4">
        <f t="shared" si="9"/>
        <v>1.392951664577239E-2</v>
      </c>
      <c r="AC69" t="s">
        <v>23</v>
      </c>
      <c r="AD69">
        <v>71.790000000000006</v>
      </c>
      <c r="AE69" t="s">
        <v>28</v>
      </c>
      <c r="AF69" t="s">
        <v>26</v>
      </c>
    </row>
    <row r="70" spans="1:32" x14ac:dyDescent="0.2">
      <c r="A70" s="1" t="s">
        <v>55</v>
      </c>
      <c r="B70" t="s">
        <v>56</v>
      </c>
      <c r="C70" s="2" t="s">
        <v>60</v>
      </c>
      <c r="D70">
        <v>35.380000000000003</v>
      </c>
      <c r="E70">
        <v>140.07</v>
      </c>
      <c r="F70" t="s">
        <v>50</v>
      </c>
      <c r="G70" s="1" t="s">
        <v>58</v>
      </c>
      <c r="H70" s="1">
        <v>7</v>
      </c>
      <c r="I70">
        <v>15.2</v>
      </c>
      <c r="J70" s="5">
        <f t="shared" si="0"/>
        <v>288.34999999999997</v>
      </c>
      <c r="K70" s="5"/>
      <c r="L70" s="5"/>
      <c r="M70" s="5"/>
      <c r="N70" s="5"/>
      <c r="O70" s="4">
        <f t="shared" si="2"/>
        <v>5.2029136316337155E-2</v>
      </c>
      <c r="P70" t="s">
        <v>23</v>
      </c>
      <c r="Q70" s="4">
        <f t="shared" si="4"/>
        <v>7.8471846896245416E-3</v>
      </c>
      <c r="R70" t="s">
        <v>23</v>
      </c>
      <c r="S70">
        <v>0.86</v>
      </c>
      <c r="T70" t="s">
        <v>59</v>
      </c>
      <c r="U70" t="s">
        <v>26</v>
      </c>
      <c r="V70">
        <v>19.22</v>
      </c>
      <c r="W70" t="s">
        <v>59</v>
      </c>
      <c r="X70" t="s">
        <v>26</v>
      </c>
      <c r="Y70">
        <v>27.1</v>
      </c>
      <c r="Z70" t="s">
        <v>59</v>
      </c>
      <c r="AA70" t="s">
        <v>26</v>
      </c>
      <c r="AB70" s="4">
        <f t="shared" si="9"/>
        <v>2.0052135552436335E-2</v>
      </c>
      <c r="AC70" t="s">
        <v>23</v>
      </c>
      <c r="AD70">
        <v>49.87</v>
      </c>
      <c r="AE70" t="s">
        <v>28</v>
      </c>
      <c r="AF70" t="s">
        <v>26</v>
      </c>
    </row>
    <row r="71" spans="1:32" x14ac:dyDescent="0.2">
      <c r="A71" s="1" t="s">
        <v>55</v>
      </c>
      <c r="B71" t="s">
        <v>56</v>
      </c>
      <c r="C71" s="2" t="s">
        <v>60</v>
      </c>
      <c r="D71">
        <v>35.380000000000003</v>
      </c>
      <c r="E71">
        <v>140.07</v>
      </c>
      <c r="F71" t="s">
        <v>50</v>
      </c>
      <c r="G71" s="1" t="s">
        <v>58</v>
      </c>
      <c r="H71" s="1">
        <v>7</v>
      </c>
      <c r="I71">
        <v>19.899999999999999</v>
      </c>
      <c r="J71" s="5">
        <f t="shared" si="0"/>
        <v>293.04999999999995</v>
      </c>
      <c r="K71" s="5"/>
      <c r="L71" s="5"/>
      <c r="M71" s="5"/>
      <c r="N71" s="5"/>
      <c r="O71" s="4">
        <f t="shared" si="2"/>
        <v>7.770007770007771E-2</v>
      </c>
      <c r="P71" t="s">
        <v>23</v>
      </c>
      <c r="Q71" s="4">
        <f t="shared" si="4"/>
        <v>1.930546692296034E-2</v>
      </c>
      <c r="R71" t="s">
        <v>23</v>
      </c>
      <c r="S71">
        <v>0.78</v>
      </c>
      <c r="T71" t="s">
        <v>59</v>
      </c>
      <c r="U71" t="s">
        <v>26</v>
      </c>
      <c r="V71">
        <v>12.87</v>
      </c>
      <c r="W71" t="s">
        <v>59</v>
      </c>
      <c r="X71" t="s">
        <v>26</v>
      </c>
      <c r="Y71">
        <v>18.7</v>
      </c>
      <c r="Z71" t="s">
        <v>59</v>
      </c>
      <c r="AA71" t="s">
        <v>26</v>
      </c>
      <c r="AB71" s="4">
        <f t="shared" si="9"/>
        <v>3.8819875776397512E-2</v>
      </c>
      <c r="AC71" t="s">
        <v>23</v>
      </c>
      <c r="AD71">
        <v>25.76</v>
      </c>
      <c r="AE71" t="s">
        <v>28</v>
      </c>
      <c r="AF71" t="s">
        <v>26</v>
      </c>
    </row>
    <row r="72" spans="1:32" x14ac:dyDescent="0.2">
      <c r="A72" s="1" t="s">
        <v>55</v>
      </c>
      <c r="B72" t="s">
        <v>56</v>
      </c>
      <c r="C72" s="2" t="s">
        <v>60</v>
      </c>
      <c r="D72">
        <v>35.380000000000003</v>
      </c>
      <c r="E72">
        <v>140.07</v>
      </c>
      <c r="F72" t="s">
        <v>50</v>
      </c>
      <c r="G72" s="1" t="s">
        <v>58</v>
      </c>
      <c r="H72" s="1">
        <v>7</v>
      </c>
      <c r="I72">
        <v>21.5</v>
      </c>
      <c r="J72" s="5">
        <f t="shared" si="0"/>
        <v>294.64999999999998</v>
      </c>
      <c r="K72" s="5"/>
      <c r="L72" s="5"/>
      <c r="M72" s="5"/>
      <c r="N72" s="5"/>
      <c r="O72" s="4">
        <f t="shared" si="2"/>
        <v>0.11402508551881414</v>
      </c>
      <c r="P72" t="s">
        <v>23</v>
      </c>
      <c r="Q72" s="4">
        <f t="shared" si="4"/>
        <v>1.0753783292045748E-2</v>
      </c>
      <c r="R72" t="s">
        <v>23</v>
      </c>
      <c r="S72">
        <v>0.91</v>
      </c>
      <c r="T72" t="s">
        <v>59</v>
      </c>
      <c r="U72" t="s">
        <v>26</v>
      </c>
      <c r="V72">
        <v>8.77</v>
      </c>
      <c r="W72" t="s">
        <v>59</v>
      </c>
      <c r="X72" t="s">
        <v>26</v>
      </c>
      <c r="Y72">
        <v>12.3</v>
      </c>
      <c r="Z72" t="s">
        <v>59</v>
      </c>
      <c r="AA72" t="s">
        <v>26</v>
      </c>
      <c r="AB72" s="4">
        <f t="shared" si="9"/>
        <v>4.2444821731748732E-2</v>
      </c>
      <c r="AC72" t="s">
        <v>23</v>
      </c>
      <c r="AD72">
        <v>23.56</v>
      </c>
      <c r="AE72" t="s">
        <v>28</v>
      </c>
      <c r="AF72" t="s">
        <v>26</v>
      </c>
    </row>
    <row r="73" spans="1:32" x14ac:dyDescent="0.2">
      <c r="A73" s="1" t="s">
        <v>55</v>
      </c>
      <c r="B73" t="s">
        <v>56</v>
      </c>
      <c r="C73" s="2" t="s">
        <v>60</v>
      </c>
      <c r="D73">
        <v>35.380000000000003</v>
      </c>
      <c r="E73">
        <v>140.07</v>
      </c>
      <c r="F73" t="s">
        <v>50</v>
      </c>
      <c r="G73" s="1" t="s">
        <v>58</v>
      </c>
      <c r="H73" s="1">
        <v>7</v>
      </c>
      <c r="I73">
        <v>25.1</v>
      </c>
      <c r="J73" s="5">
        <f t="shared" si="0"/>
        <v>298.25</v>
      </c>
      <c r="K73" s="5"/>
      <c r="L73" s="5"/>
      <c r="M73" s="5"/>
      <c r="N73" s="5"/>
      <c r="O73" s="4">
        <f t="shared" si="2"/>
        <v>0.13054830287206265</v>
      </c>
      <c r="P73" t="s">
        <v>23</v>
      </c>
      <c r="Q73" s="4">
        <f t="shared" si="4"/>
        <v>2.121657043051892E-2</v>
      </c>
      <c r="R73" t="s">
        <v>23</v>
      </c>
      <c r="S73">
        <v>0.85</v>
      </c>
      <c r="T73" t="s">
        <v>59</v>
      </c>
      <c r="U73" t="s">
        <v>26</v>
      </c>
      <c r="V73">
        <v>7.66</v>
      </c>
      <c r="W73" t="s">
        <v>59</v>
      </c>
      <c r="X73" t="s">
        <v>26</v>
      </c>
      <c r="Y73">
        <v>11.3</v>
      </c>
      <c r="Z73" t="s">
        <v>59</v>
      </c>
      <c r="AA73" t="s">
        <v>26</v>
      </c>
      <c r="AB73" s="4">
        <f t="shared" si="9"/>
        <v>5.7208237986270019E-2</v>
      </c>
      <c r="AC73" t="s">
        <v>23</v>
      </c>
      <c r="AD73">
        <v>17.48</v>
      </c>
      <c r="AE73" t="s">
        <v>28</v>
      </c>
      <c r="AF73" t="s">
        <v>26</v>
      </c>
    </row>
    <row r="74" spans="1:32" x14ac:dyDescent="0.2">
      <c r="A74" s="1" t="s">
        <v>55</v>
      </c>
      <c r="B74" t="s">
        <v>56</v>
      </c>
      <c r="C74" s="2" t="s">
        <v>60</v>
      </c>
      <c r="D74">
        <v>35.380000000000003</v>
      </c>
      <c r="E74">
        <v>140.07</v>
      </c>
      <c r="F74" t="s">
        <v>50</v>
      </c>
      <c r="G74" s="1" t="s">
        <v>58</v>
      </c>
      <c r="H74" s="1">
        <v>7</v>
      </c>
      <c r="I74">
        <v>27.1</v>
      </c>
      <c r="J74" s="5">
        <f t="shared" si="0"/>
        <v>300.25</v>
      </c>
      <c r="K74" s="5"/>
      <c r="L74" s="5"/>
      <c r="M74" s="5"/>
      <c r="N74" s="5"/>
      <c r="O74" s="4">
        <f t="shared" si="2"/>
        <v>0.15408320493066255</v>
      </c>
      <c r="P74" t="s">
        <v>23</v>
      </c>
      <c r="Q74" s="4">
        <f t="shared" si="4"/>
        <v>1.6234285925705139E-2</v>
      </c>
      <c r="R74" t="s">
        <v>23</v>
      </c>
      <c r="S74">
        <v>0.9</v>
      </c>
      <c r="T74" t="s">
        <v>59</v>
      </c>
      <c r="U74" t="s">
        <v>26</v>
      </c>
      <c r="V74">
        <v>6.49</v>
      </c>
      <c r="W74" t="s">
        <v>59</v>
      </c>
      <c r="X74" t="s">
        <v>26</v>
      </c>
      <c r="Y74">
        <v>9.16</v>
      </c>
      <c r="Z74" t="s">
        <v>59</v>
      </c>
      <c r="AA74" t="s">
        <v>26</v>
      </c>
      <c r="AB74" s="4">
        <f t="shared" si="9"/>
        <v>7.2098053352559491E-2</v>
      </c>
      <c r="AC74" t="s">
        <v>23</v>
      </c>
      <c r="AD74">
        <v>13.87</v>
      </c>
      <c r="AE74" t="s">
        <v>28</v>
      </c>
      <c r="AF74" t="s">
        <v>26</v>
      </c>
    </row>
    <row r="75" spans="1:32" x14ac:dyDescent="0.2">
      <c r="A75" s="1" t="s">
        <v>55</v>
      </c>
      <c r="B75" t="s">
        <v>56</v>
      </c>
      <c r="C75" s="2" t="s">
        <v>60</v>
      </c>
      <c r="D75">
        <v>35.380000000000003</v>
      </c>
      <c r="E75">
        <v>140.07</v>
      </c>
      <c r="F75" t="s">
        <v>50</v>
      </c>
      <c r="G75" s="1" t="s">
        <v>58</v>
      </c>
      <c r="H75" s="1">
        <v>7</v>
      </c>
      <c r="I75">
        <v>29.9</v>
      </c>
      <c r="J75" s="5">
        <f t="shared" ref="J75:J138" si="13">I75+273.15</f>
        <v>303.04999999999995</v>
      </c>
      <c r="K75" s="5"/>
      <c r="L75" s="5"/>
      <c r="M75" s="5"/>
      <c r="N75" s="5"/>
      <c r="O75" s="4">
        <f t="shared" ref="O75:O138" si="14">1/V75</f>
        <v>0.13568521031207598</v>
      </c>
      <c r="P75" t="s">
        <v>23</v>
      </c>
      <c r="Q75" s="4">
        <f t="shared" ref="Q75:Q121" si="15">LN(1/S75)/V75</f>
        <v>6.9311482193485846E-2</v>
      </c>
      <c r="R75" t="s">
        <v>23</v>
      </c>
      <c r="S75">
        <v>0.6</v>
      </c>
      <c r="T75" t="s">
        <v>59</v>
      </c>
      <c r="U75" t="s">
        <v>26</v>
      </c>
      <c r="V75">
        <v>7.37</v>
      </c>
      <c r="W75" t="s">
        <v>59</v>
      </c>
      <c r="X75" t="s">
        <v>26</v>
      </c>
      <c r="Y75">
        <v>8.35</v>
      </c>
      <c r="Z75" t="s">
        <v>59</v>
      </c>
      <c r="AA75" t="s">
        <v>26</v>
      </c>
      <c r="AB75" s="4">
        <f t="shared" si="9"/>
        <v>0.11614401858304298</v>
      </c>
      <c r="AC75" t="s">
        <v>23</v>
      </c>
      <c r="AD75">
        <v>8.61</v>
      </c>
      <c r="AE75" t="s">
        <v>28</v>
      </c>
      <c r="AF75" t="s">
        <v>26</v>
      </c>
    </row>
    <row r="76" spans="1:32" x14ac:dyDescent="0.2">
      <c r="A76" s="1" t="s">
        <v>55</v>
      </c>
      <c r="B76" t="s">
        <v>56</v>
      </c>
      <c r="C76" s="2" t="s">
        <v>61</v>
      </c>
      <c r="D76">
        <v>35.380000000000003</v>
      </c>
      <c r="E76">
        <v>140.07</v>
      </c>
      <c r="F76" t="s">
        <v>50</v>
      </c>
      <c r="G76" s="1" t="s">
        <v>58</v>
      </c>
      <c r="H76" s="1">
        <v>6</v>
      </c>
      <c r="I76">
        <v>14.7</v>
      </c>
      <c r="J76" s="5">
        <f t="shared" si="13"/>
        <v>287.84999999999997</v>
      </c>
      <c r="K76" s="5"/>
      <c r="L76" s="5"/>
      <c r="M76" s="5"/>
      <c r="N76" s="5"/>
      <c r="O76" s="4">
        <f t="shared" si="14"/>
        <v>6.6889632107023408E-2</v>
      </c>
      <c r="P76" t="s">
        <v>23</v>
      </c>
      <c r="Q76" s="4">
        <f t="shared" si="15"/>
        <v>3.4309895911405004E-3</v>
      </c>
      <c r="R76" t="s">
        <v>23</v>
      </c>
      <c r="S76">
        <v>0.95</v>
      </c>
      <c r="T76" t="s">
        <v>59</v>
      </c>
      <c r="U76" t="s">
        <v>38</v>
      </c>
      <c r="V76">
        <v>14.95</v>
      </c>
      <c r="W76" t="s">
        <v>59</v>
      </c>
      <c r="X76" t="s">
        <v>38</v>
      </c>
      <c r="Y76">
        <v>22.1</v>
      </c>
      <c r="Z76" t="s">
        <v>59</v>
      </c>
      <c r="AA76" t="s">
        <v>38</v>
      </c>
      <c r="AB76" s="4">
        <f t="shared" si="9"/>
        <v>1.6204829039053639E-2</v>
      </c>
      <c r="AC76" t="s">
        <v>23</v>
      </c>
      <c r="AD76">
        <v>61.71</v>
      </c>
      <c r="AE76" t="s">
        <v>28</v>
      </c>
      <c r="AF76" t="s">
        <v>38</v>
      </c>
    </row>
    <row r="77" spans="1:32" x14ac:dyDescent="0.2">
      <c r="A77" s="1" t="s">
        <v>55</v>
      </c>
      <c r="B77" t="s">
        <v>56</v>
      </c>
      <c r="C77" s="2" t="s">
        <v>61</v>
      </c>
      <c r="D77">
        <v>35.380000000000003</v>
      </c>
      <c r="E77">
        <v>140.07</v>
      </c>
      <c r="F77" t="s">
        <v>50</v>
      </c>
      <c r="G77" s="1" t="s">
        <v>58</v>
      </c>
      <c r="H77" s="1">
        <v>6</v>
      </c>
      <c r="I77">
        <v>19.5</v>
      </c>
      <c r="J77" s="5">
        <f t="shared" si="13"/>
        <v>292.64999999999998</v>
      </c>
      <c r="K77" s="5"/>
      <c r="L77" s="5"/>
      <c r="M77" s="5"/>
      <c r="N77" s="5"/>
      <c r="O77" s="4">
        <f t="shared" si="14"/>
        <v>0.10427528675703858</v>
      </c>
      <c r="P77" t="s">
        <v>23</v>
      </c>
      <c r="Q77" s="4">
        <f t="shared" si="15"/>
        <v>6.4520754659111003E-3</v>
      </c>
      <c r="R77" t="s">
        <v>23</v>
      </c>
      <c r="S77">
        <v>0.94</v>
      </c>
      <c r="T77" t="s">
        <v>59</v>
      </c>
      <c r="U77" t="s">
        <v>38</v>
      </c>
      <c r="V77">
        <v>9.59</v>
      </c>
      <c r="W77" t="s">
        <v>59</v>
      </c>
      <c r="X77" t="s">
        <v>38</v>
      </c>
      <c r="Y77">
        <v>14.8</v>
      </c>
      <c r="Z77" t="s">
        <v>59</v>
      </c>
      <c r="AA77" t="s">
        <v>38</v>
      </c>
      <c r="AB77" s="4">
        <f t="shared" si="9"/>
        <v>3.0248033877797943E-2</v>
      </c>
      <c r="AC77" t="s">
        <v>23</v>
      </c>
      <c r="AD77">
        <v>33.06</v>
      </c>
      <c r="AE77" t="s">
        <v>28</v>
      </c>
      <c r="AF77" t="s">
        <v>38</v>
      </c>
    </row>
    <row r="78" spans="1:32" x14ac:dyDescent="0.2">
      <c r="A78" s="1" t="s">
        <v>55</v>
      </c>
      <c r="B78" t="s">
        <v>56</v>
      </c>
      <c r="C78" s="2" t="s">
        <v>61</v>
      </c>
      <c r="D78">
        <v>35.380000000000003</v>
      </c>
      <c r="E78">
        <v>140.07</v>
      </c>
      <c r="F78" t="s">
        <v>50</v>
      </c>
      <c r="G78" s="1" t="s">
        <v>58</v>
      </c>
      <c r="H78" s="1">
        <v>6</v>
      </c>
      <c r="I78">
        <v>25.1</v>
      </c>
      <c r="J78" s="5">
        <f t="shared" si="13"/>
        <v>298.25</v>
      </c>
      <c r="K78" s="5"/>
      <c r="L78" s="5"/>
      <c r="M78" s="5"/>
      <c r="N78" s="5"/>
      <c r="O78" s="4">
        <f t="shared" si="14"/>
        <v>0.17985611510791369</v>
      </c>
      <c r="P78" t="s">
        <v>23</v>
      </c>
      <c r="Q78" s="4">
        <f t="shared" si="15"/>
        <v>3.5692614878388172E-2</v>
      </c>
      <c r="R78" t="s">
        <v>23</v>
      </c>
      <c r="S78">
        <v>0.82</v>
      </c>
      <c r="T78" t="s">
        <v>59</v>
      </c>
      <c r="U78" t="s">
        <v>38</v>
      </c>
      <c r="V78">
        <v>5.56</v>
      </c>
      <c r="W78" t="s">
        <v>59</v>
      </c>
      <c r="X78" t="s">
        <v>38</v>
      </c>
      <c r="Y78">
        <v>8.2100000000000009</v>
      </c>
      <c r="Z78" t="s">
        <v>59</v>
      </c>
      <c r="AA78" t="s">
        <v>38</v>
      </c>
      <c r="AB78" s="4">
        <f t="shared" si="9"/>
        <v>6.5963060686015831E-2</v>
      </c>
      <c r="AC78" t="s">
        <v>23</v>
      </c>
      <c r="AD78">
        <v>15.16</v>
      </c>
      <c r="AE78" t="s">
        <v>28</v>
      </c>
      <c r="AF78" t="s">
        <v>38</v>
      </c>
    </row>
    <row r="79" spans="1:32" x14ac:dyDescent="0.2">
      <c r="A79" s="1" t="s">
        <v>55</v>
      </c>
      <c r="B79" t="s">
        <v>56</v>
      </c>
      <c r="C79" s="2" t="s">
        <v>61</v>
      </c>
      <c r="D79">
        <v>35.380000000000003</v>
      </c>
      <c r="E79">
        <v>140.07</v>
      </c>
      <c r="F79" t="s">
        <v>50</v>
      </c>
      <c r="G79" s="1" t="s">
        <v>58</v>
      </c>
      <c r="H79" s="1">
        <v>6</v>
      </c>
      <c r="I79">
        <v>27.2</v>
      </c>
      <c r="J79" s="5">
        <f t="shared" si="13"/>
        <v>300.34999999999997</v>
      </c>
      <c r="K79" s="5"/>
      <c r="L79" s="5"/>
      <c r="M79" s="5"/>
      <c r="N79" s="5"/>
      <c r="O79" s="4">
        <f t="shared" si="14"/>
        <v>0.18181818181818182</v>
      </c>
      <c r="P79" t="s">
        <v>23</v>
      </c>
      <c r="Q79" s="4">
        <f t="shared" si="15"/>
        <v>1.3194671424515523E-2</v>
      </c>
      <c r="R79" t="s">
        <v>23</v>
      </c>
      <c r="S79">
        <v>0.93</v>
      </c>
      <c r="T79" t="s">
        <v>59</v>
      </c>
      <c r="U79" t="s">
        <v>38</v>
      </c>
      <c r="V79">
        <v>5.5</v>
      </c>
      <c r="W79" t="s">
        <v>59</v>
      </c>
      <c r="X79" t="s">
        <v>38</v>
      </c>
      <c r="Y79">
        <v>7.39</v>
      </c>
      <c r="Z79" t="s">
        <v>59</v>
      </c>
      <c r="AA79" t="s">
        <v>38</v>
      </c>
      <c r="AB79" s="4">
        <f t="shared" si="9"/>
        <v>7.7821011673151752E-2</v>
      </c>
      <c r="AC79" t="s">
        <v>23</v>
      </c>
      <c r="AD79">
        <v>12.85</v>
      </c>
      <c r="AE79" t="s">
        <v>28</v>
      </c>
      <c r="AF79" t="s">
        <v>38</v>
      </c>
    </row>
    <row r="80" spans="1:32" x14ac:dyDescent="0.2">
      <c r="A80" s="1" t="s">
        <v>55</v>
      </c>
      <c r="B80" t="s">
        <v>56</v>
      </c>
      <c r="C80" s="2" t="s">
        <v>61</v>
      </c>
      <c r="D80">
        <v>35.380000000000003</v>
      </c>
      <c r="E80">
        <v>140.07</v>
      </c>
      <c r="F80" t="s">
        <v>50</v>
      </c>
      <c r="G80" s="1" t="s">
        <v>58</v>
      </c>
      <c r="H80" s="1">
        <v>6</v>
      </c>
      <c r="I80">
        <v>29.5</v>
      </c>
      <c r="J80" s="5">
        <f t="shared" si="13"/>
        <v>302.64999999999998</v>
      </c>
      <c r="K80" s="5"/>
      <c r="L80" s="5"/>
      <c r="M80" s="5"/>
      <c r="N80" s="5"/>
      <c r="O80" s="4">
        <f t="shared" si="14"/>
        <v>0.1589825119236884</v>
      </c>
      <c r="P80" t="s">
        <v>23</v>
      </c>
      <c r="Q80" s="4">
        <f t="shared" si="15"/>
        <v>6.8486950094189855E-2</v>
      </c>
      <c r="R80" t="s">
        <v>23</v>
      </c>
      <c r="S80">
        <v>0.65</v>
      </c>
      <c r="T80" t="s">
        <v>59</v>
      </c>
      <c r="U80" t="s">
        <v>38</v>
      </c>
      <c r="V80">
        <v>6.29</v>
      </c>
      <c r="W80" t="s">
        <v>59</v>
      </c>
      <c r="X80" t="s">
        <v>38</v>
      </c>
      <c r="Y80">
        <v>7.73</v>
      </c>
      <c r="Z80" t="s">
        <v>59</v>
      </c>
      <c r="AA80" t="s">
        <v>38</v>
      </c>
      <c r="AB80" s="4">
        <f t="shared" si="9"/>
        <v>9.2250922509225092E-2</v>
      </c>
      <c r="AC80" t="s">
        <v>23</v>
      </c>
      <c r="AD80">
        <v>10.84</v>
      </c>
      <c r="AE80" t="s">
        <v>28</v>
      </c>
      <c r="AF80" t="s">
        <v>38</v>
      </c>
    </row>
    <row r="81" spans="1:34" x14ac:dyDescent="0.2">
      <c r="A81" s="1" t="s">
        <v>55</v>
      </c>
      <c r="B81" t="s">
        <v>56</v>
      </c>
      <c r="C81" s="2" t="s">
        <v>61</v>
      </c>
      <c r="D81">
        <v>35.380000000000003</v>
      </c>
      <c r="E81">
        <v>140.07</v>
      </c>
      <c r="F81" t="s">
        <v>50</v>
      </c>
      <c r="G81" s="1" t="s">
        <v>58</v>
      </c>
      <c r="H81" s="1">
        <v>6</v>
      </c>
      <c r="I81">
        <v>30.1</v>
      </c>
      <c r="J81" s="5">
        <f t="shared" si="13"/>
        <v>303.25</v>
      </c>
      <c r="K81" s="5"/>
      <c r="L81" s="5"/>
      <c r="M81" s="5"/>
      <c r="N81" s="5"/>
      <c r="O81" s="4">
        <f t="shared" si="14"/>
        <v>0.14662756598240467</v>
      </c>
      <c r="P81" t="s">
        <v>23</v>
      </c>
      <c r="Q81" s="4">
        <f t="shared" si="15"/>
        <v>0.1457847908128837</v>
      </c>
      <c r="R81" t="s">
        <v>23</v>
      </c>
      <c r="S81">
        <v>0.37</v>
      </c>
      <c r="T81" t="s">
        <v>59</v>
      </c>
      <c r="U81" t="s">
        <v>38</v>
      </c>
      <c r="V81">
        <v>6.82</v>
      </c>
      <c r="W81" t="s">
        <v>59</v>
      </c>
      <c r="X81" t="s">
        <v>38</v>
      </c>
      <c r="Y81">
        <v>7.3</v>
      </c>
      <c r="Z81" t="s">
        <v>59</v>
      </c>
      <c r="AA81" t="s">
        <v>38</v>
      </c>
      <c r="AB81" s="4">
        <f t="shared" si="9"/>
        <v>8.9605734767025089E-2</v>
      </c>
      <c r="AC81" t="s">
        <v>23</v>
      </c>
      <c r="AD81">
        <v>11.16</v>
      </c>
      <c r="AE81" t="s">
        <v>28</v>
      </c>
      <c r="AF81" t="s">
        <v>38</v>
      </c>
    </row>
    <row r="82" spans="1:34" x14ac:dyDescent="0.2">
      <c r="A82" s="1" t="s">
        <v>55</v>
      </c>
      <c r="B82" t="s">
        <v>56</v>
      </c>
      <c r="C82" s="2" t="s">
        <v>62</v>
      </c>
      <c r="D82">
        <v>35.380000000000003</v>
      </c>
      <c r="E82">
        <v>140.07</v>
      </c>
      <c r="F82" t="s">
        <v>50</v>
      </c>
      <c r="G82" s="1" t="s">
        <v>58</v>
      </c>
      <c r="H82" s="1">
        <v>5</v>
      </c>
      <c r="I82">
        <v>15.2</v>
      </c>
      <c r="J82" s="5">
        <f t="shared" si="13"/>
        <v>288.34999999999997</v>
      </c>
      <c r="K82" s="5"/>
      <c r="L82" s="5"/>
      <c r="M82" s="5"/>
      <c r="N82" s="5"/>
      <c r="O82" s="4">
        <f t="shared" si="14"/>
        <v>7.0571630204657732E-2</v>
      </c>
      <c r="P82" t="s">
        <v>23</v>
      </c>
      <c r="Q82" s="4">
        <f t="shared" si="15"/>
        <v>7.4354633491761713E-3</v>
      </c>
      <c r="R82" t="s">
        <v>23</v>
      </c>
      <c r="S82">
        <v>0.9</v>
      </c>
      <c r="T82" t="s">
        <v>59</v>
      </c>
      <c r="U82" t="s">
        <v>25</v>
      </c>
      <c r="V82">
        <v>14.17</v>
      </c>
      <c r="W82" t="s">
        <v>59</v>
      </c>
      <c r="X82" t="s">
        <v>25</v>
      </c>
      <c r="Y82">
        <v>22.51</v>
      </c>
      <c r="Z82" t="s">
        <v>59</v>
      </c>
      <c r="AA82" t="s">
        <v>25</v>
      </c>
      <c r="AB82" s="4">
        <f t="shared" si="9"/>
        <v>1.9813750743015654E-2</v>
      </c>
      <c r="AC82" t="s">
        <v>23</v>
      </c>
      <c r="AD82">
        <v>50.47</v>
      </c>
      <c r="AE82" t="s">
        <v>28</v>
      </c>
      <c r="AF82" t="s">
        <v>25</v>
      </c>
    </row>
    <row r="83" spans="1:34" x14ac:dyDescent="0.2">
      <c r="A83" s="1" t="s">
        <v>55</v>
      </c>
      <c r="B83" t="s">
        <v>56</v>
      </c>
      <c r="C83" s="2" t="s">
        <v>62</v>
      </c>
      <c r="D83">
        <v>35.380000000000003</v>
      </c>
      <c r="E83">
        <v>140.07</v>
      </c>
      <c r="F83" t="s">
        <v>50</v>
      </c>
      <c r="G83" s="1" t="s">
        <v>58</v>
      </c>
      <c r="H83" s="1">
        <v>5</v>
      </c>
      <c r="I83">
        <v>19.8</v>
      </c>
      <c r="J83" s="5">
        <f t="shared" si="13"/>
        <v>292.95</v>
      </c>
      <c r="K83" s="5"/>
      <c r="L83" s="5"/>
      <c r="M83" s="5"/>
      <c r="N83" s="5"/>
      <c r="O83" s="4">
        <f t="shared" si="14"/>
        <v>0.13210039630118889</v>
      </c>
      <c r="P83" t="s">
        <v>23</v>
      </c>
      <c r="Q83" s="4">
        <f t="shared" si="15"/>
        <v>1.2458478133585364E-2</v>
      </c>
      <c r="R83" t="s">
        <v>23</v>
      </c>
      <c r="S83">
        <v>0.91</v>
      </c>
      <c r="T83" t="s">
        <v>59</v>
      </c>
      <c r="U83" t="s">
        <v>25</v>
      </c>
      <c r="V83">
        <v>7.57</v>
      </c>
      <c r="W83" t="s">
        <v>59</v>
      </c>
      <c r="X83" t="s">
        <v>25</v>
      </c>
      <c r="Y83">
        <v>12.05</v>
      </c>
      <c r="Z83" t="s">
        <v>59</v>
      </c>
      <c r="AA83" t="s">
        <v>25</v>
      </c>
      <c r="AB83" s="4">
        <f t="shared" si="9"/>
        <v>3.0093289196509183E-2</v>
      </c>
      <c r="AC83" t="s">
        <v>23</v>
      </c>
      <c r="AD83">
        <v>33.229999999999997</v>
      </c>
      <c r="AE83" t="s">
        <v>28</v>
      </c>
      <c r="AF83" t="s">
        <v>25</v>
      </c>
    </row>
    <row r="84" spans="1:34" x14ac:dyDescent="0.2">
      <c r="A84" s="1" t="s">
        <v>55</v>
      </c>
      <c r="B84" t="s">
        <v>56</v>
      </c>
      <c r="C84" s="2" t="s">
        <v>62</v>
      </c>
      <c r="D84">
        <v>35.380000000000003</v>
      </c>
      <c r="E84">
        <v>140.07</v>
      </c>
      <c r="F84" t="s">
        <v>50</v>
      </c>
      <c r="G84" s="1" t="s">
        <v>58</v>
      </c>
      <c r="H84" s="1">
        <v>5</v>
      </c>
      <c r="I84">
        <v>24.5</v>
      </c>
      <c r="J84" s="5">
        <f t="shared" si="13"/>
        <v>297.64999999999998</v>
      </c>
      <c r="K84" s="5"/>
      <c r="L84" s="5"/>
      <c r="M84" s="5"/>
      <c r="N84" s="5"/>
      <c r="O84" s="4">
        <f t="shared" si="14"/>
        <v>0.14430014430014432</v>
      </c>
      <c r="P84" t="s">
        <v>23</v>
      </c>
      <c r="Q84" s="4">
        <f t="shared" si="15"/>
        <v>1.5203537612961957E-2</v>
      </c>
      <c r="R84" t="s">
        <v>23</v>
      </c>
      <c r="S84">
        <v>0.9</v>
      </c>
      <c r="T84" t="s">
        <v>59</v>
      </c>
      <c r="U84" t="s">
        <v>25</v>
      </c>
      <c r="V84">
        <v>6.93</v>
      </c>
      <c r="W84" t="s">
        <v>59</v>
      </c>
      <c r="X84" t="s">
        <v>25</v>
      </c>
      <c r="Y84">
        <v>10.49</v>
      </c>
      <c r="Z84" t="s">
        <v>59</v>
      </c>
      <c r="AA84" t="s">
        <v>25</v>
      </c>
      <c r="AB84" s="4">
        <f t="shared" si="9"/>
        <v>5.4200542005420058E-2</v>
      </c>
      <c r="AC84" t="s">
        <v>23</v>
      </c>
      <c r="AD84">
        <v>18.45</v>
      </c>
      <c r="AE84" t="s">
        <v>28</v>
      </c>
      <c r="AF84" t="s">
        <v>25</v>
      </c>
    </row>
    <row r="85" spans="1:34" x14ac:dyDescent="0.2">
      <c r="A85" s="1" t="s">
        <v>55</v>
      </c>
      <c r="B85" t="s">
        <v>56</v>
      </c>
      <c r="C85" s="2" t="s">
        <v>62</v>
      </c>
      <c r="D85">
        <v>35.380000000000003</v>
      </c>
      <c r="E85">
        <v>140.07</v>
      </c>
      <c r="F85" t="s">
        <v>50</v>
      </c>
      <c r="G85" s="1" t="s">
        <v>58</v>
      </c>
      <c r="H85" s="1">
        <v>5</v>
      </c>
      <c r="I85">
        <v>27.5</v>
      </c>
      <c r="J85" s="5">
        <f t="shared" si="13"/>
        <v>300.64999999999998</v>
      </c>
      <c r="K85" s="5"/>
      <c r="L85" s="5"/>
      <c r="M85" s="5"/>
      <c r="N85" s="5"/>
      <c r="O85" s="4">
        <f t="shared" si="14"/>
        <v>0.14534883720930233</v>
      </c>
      <c r="P85" t="s">
        <v>23</v>
      </c>
      <c r="Q85" s="4">
        <f t="shared" si="15"/>
        <v>8.1703331126968218E-2</v>
      </c>
      <c r="R85" t="s">
        <v>23</v>
      </c>
      <c r="S85">
        <v>0.56999999999999995</v>
      </c>
      <c r="T85" t="s">
        <v>59</v>
      </c>
      <c r="U85" t="s">
        <v>25</v>
      </c>
      <c r="V85">
        <v>6.88</v>
      </c>
      <c r="W85" t="s">
        <v>59</v>
      </c>
      <c r="X85" t="s">
        <v>25</v>
      </c>
      <c r="Y85">
        <v>9.7899999999999991</v>
      </c>
      <c r="Z85" t="s">
        <v>59</v>
      </c>
      <c r="AA85" t="s">
        <v>25</v>
      </c>
      <c r="AB85" s="4">
        <f t="shared" si="9"/>
        <v>0.10416666666666667</v>
      </c>
      <c r="AC85" t="s">
        <v>23</v>
      </c>
      <c r="AD85">
        <v>9.6</v>
      </c>
      <c r="AE85" t="s">
        <v>28</v>
      </c>
      <c r="AF85" t="s">
        <v>25</v>
      </c>
    </row>
    <row r="86" spans="1:34" x14ac:dyDescent="0.2">
      <c r="A86" s="1" t="s">
        <v>55</v>
      </c>
      <c r="B86" t="s">
        <v>56</v>
      </c>
      <c r="C86" s="2" t="s">
        <v>62</v>
      </c>
      <c r="D86">
        <v>35.380000000000003</v>
      </c>
      <c r="E86">
        <v>140.07</v>
      </c>
      <c r="F86" t="s">
        <v>50</v>
      </c>
      <c r="G86" s="1" t="s">
        <v>58</v>
      </c>
      <c r="H86" s="1">
        <v>5</v>
      </c>
      <c r="I86">
        <v>29.7</v>
      </c>
      <c r="J86" s="5">
        <f t="shared" si="13"/>
        <v>302.84999999999997</v>
      </c>
      <c r="K86" s="5"/>
      <c r="L86" s="5"/>
      <c r="M86" s="5"/>
      <c r="N86" s="5"/>
      <c r="O86" s="4">
        <f t="shared" si="14"/>
        <v>0.16207455429497569</v>
      </c>
      <c r="P86" t="s">
        <v>23</v>
      </c>
      <c r="Q86" s="4">
        <f t="shared" si="15"/>
        <v>8.2791835294325891E-2</v>
      </c>
      <c r="R86" t="s">
        <v>23</v>
      </c>
      <c r="S86">
        <v>0.6</v>
      </c>
      <c r="T86" t="s">
        <v>59</v>
      </c>
      <c r="U86" t="s">
        <v>25</v>
      </c>
      <c r="V86">
        <v>6.17</v>
      </c>
      <c r="W86" t="s">
        <v>59</v>
      </c>
      <c r="X86" t="s">
        <v>25</v>
      </c>
      <c r="Y86">
        <v>7.4</v>
      </c>
      <c r="Z86" t="s">
        <v>59</v>
      </c>
      <c r="AA86" t="s">
        <v>25</v>
      </c>
      <c r="AB86" s="4">
        <f t="shared" si="9"/>
        <v>0.11185682326621925</v>
      </c>
      <c r="AC86" t="s">
        <v>23</v>
      </c>
      <c r="AD86">
        <v>8.94</v>
      </c>
      <c r="AE86" t="s">
        <v>28</v>
      </c>
      <c r="AF86" t="s">
        <v>25</v>
      </c>
    </row>
    <row r="87" spans="1:34" x14ac:dyDescent="0.2">
      <c r="A87" s="1" t="s">
        <v>63</v>
      </c>
      <c r="B87" t="s">
        <v>56</v>
      </c>
      <c r="C87" s="2" t="s">
        <v>64</v>
      </c>
      <c r="D87">
        <v>54.02</v>
      </c>
      <c r="E87">
        <v>-0.97</v>
      </c>
      <c r="F87" t="s">
        <v>36</v>
      </c>
      <c r="G87" s="1" t="s">
        <v>65</v>
      </c>
      <c r="H87" s="1">
        <v>5</v>
      </c>
      <c r="I87">
        <v>11.9</v>
      </c>
      <c r="J87" s="5">
        <f t="shared" si="13"/>
        <v>285.04999999999995</v>
      </c>
      <c r="K87" s="5"/>
      <c r="L87" s="5"/>
      <c r="M87" s="5"/>
      <c r="N87" s="5"/>
      <c r="O87" s="4">
        <f t="shared" si="14"/>
        <v>6.1728395061728399E-2</v>
      </c>
      <c r="P87" t="s">
        <v>23</v>
      </c>
      <c r="Q87" s="4">
        <f t="shared" si="15"/>
        <v>1.6133627415704167E-2</v>
      </c>
      <c r="R87" t="s">
        <v>23</v>
      </c>
      <c r="S87">
        <v>0.77</v>
      </c>
      <c r="T87" t="s">
        <v>59</v>
      </c>
      <c r="U87" t="s">
        <v>26</v>
      </c>
      <c r="V87">
        <v>16.2</v>
      </c>
      <c r="W87" t="s">
        <v>66</v>
      </c>
      <c r="X87" t="s">
        <v>30</v>
      </c>
      <c r="Y87">
        <v>21.2</v>
      </c>
      <c r="Z87" t="s">
        <v>59</v>
      </c>
      <c r="AA87" t="s">
        <v>25</v>
      </c>
      <c r="AB87" s="4">
        <f t="shared" si="9"/>
        <v>7.575757575757576E-2</v>
      </c>
      <c r="AC87" t="s">
        <v>23</v>
      </c>
      <c r="AD87">
        <v>13.2</v>
      </c>
      <c r="AE87" t="s">
        <v>28</v>
      </c>
      <c r="AF87" t="s">
        <v>38</v>
      </c>
      <c r="AG87">
        <v>3.1</v>
      </c>
      <c r="AH87" t="s">
        <v>30</v>
      </c>
    </row>
    <row r="88" spans="1:34" x14ac:dyDescent="0.2">
      <c r="A88" s="1" t="s">
        <v>63</v>
      </c>
      <c r="B88" t="s">
        <v>56</v>
      </c>
      <c r="C88" s="2" t="s">
        <v>64</v>
      </c>
      <c r="D88">
        <v>54.02</v>
      </c>
      <c r="E88">
        <v>-0.97</v>
      </c>
      <c r="F88" t="s">
        <v>36</v>
      </c>
      <c r="G88" s="1" t="s">
        <v>65</v>
      </c>
      <c r="H88" s="1">
        <v>5</v>
      </c>
      <c r="I88">
        <v>16.600000000000001</v>
      </c>
      <c r="J88" s="5">
        <f t="shared" si="13"/>
        <v>289.75</v>
      </c>
      <c r="K88" s="5"/>
      <c r="L88" s="5"/>
      <c r="M88" s="5"/>
      <c r="N88" s="5"/>
      <c r="O88" s="4">
        <f t="shared" si="14"/>
        <v>9.5238095238095233E-2</v>
      </c>
      <c r="P88" t="s">
        <v>23</v>
      </c>
      <c r="Q88" s="4">
        <f t="shared" si="15"/>
        <v>0</v>
      </c>
      <c r="R88" t="s">
        <v>23</v>
      </c>
      <c r="S88">
        <v>1</v>
      </c>
      <c r="T88" t="s">
        <v>59</v>
      </c>
      <c r="U88" t="s">
        <v>26</v>
      </c>
      <c r="V88">
        <v>10.5</v>
      </c>
      <c r="W88" t="s">
        <v>66</v>
      </c>
      <c r="X88" t="s">
        <v>30</v>
      </c>
      <c r="Y88">
        <v>14.1</v>
      </c>
      <c r="Z88" t="s">
        <v>59</v>
      </c>
      <c r="AA88" t="s">
        <v>25</v>
      </c>
      <c r="AB88" s="4">
        <f t="shared" si="9"/>
        <v>9.1743119266055037E-2</v>
      </c>
      <c r="AC88" t="s">
        <v>23</v>
      </c>
      <c r="AD88">
        <v>10.9</v>
      </c>
      <c r="AE88" t="s">
        <v>28</v>
      </c>
      <c r="AF88" t="s">
        <v>38</v>
      </c>
      <c r="AG88">
        <v>1.4</v>
      </c>
      <c r="AH88" t="s">
        <v>30</v>
      </c>
    </row>
    <row r="89" spans="1:34" x14ac:dyDescent="0.2">
      <c r="A89" s="1" t="s">
        <v>63</v>
      </c>
      <c r="B89" t="s">
        <v>56</v>
      </c>
      <c r="C89" s="2" t="s">
        <v>64</v>
      </c>
      <c r="D89">
        <v>54.02</v>
      </c>
      <c r="E89">
        <v>-0.97</v>
      </c>
      <c r="F89" t="s">
        <v>36</v>
      </c>
      <c r="G89" s="1" t="s">
        <v>65</v>
      </c>
      <c r="H89" s="1">
        <v>5</v>
      </c>
      <c r="I89">
        <v>19.600000000000001</v>
      </c>
      <c r="J89" s="5">
        <f t="shared" si="13"/>
        <v>292.75</v>
      </c>
      <c r="K89" s="5"/>
      <c r="L89" s="5"/>
      <c r="M89" s="5"/>
      <c r="N89" s="5"/>
      <c r="O89" s="4">
        <f t="shared" si="14"/>
        <v>0.10989010989010989</v>
      </c>
      <c r="P89" t="s">
        <v>23</v>
      </c>
      <c r="Q89" s="4">
        <f t="shared" si="15"/>
        <v>0</v>
      </c>
      <c r="R89" t="s">
        <v>23</v>
      </c>
      <c r="S89">
        <v>1</v>
      </c>
      <c r="T89" t="s">
        <v>59</v>
      </c>
      <c r="U89" t="s">
        <v>26</v>
      </c>
      <c r="V89">
        <v>9.1</v>
      </c>
      <c r="W89" t="s">
        <v>66</v>
      </c>
      <c r="X89" t="s">
        <v>30</v>
      </c>
      <c r="Y89">
        <v>13.3</v>
      </c>
      <c r="Z89" t="s">
        <v>59</v>
      </c>
      <c r="AA89" t="s">
        <v>25</v>
      </c>
      <c r="AB89" s="4">
        <f t="shared" si="9"/>
        <v>8.2644628099173556E-2</v>
      </c>
      <c r="AC89" t="s">
        <v>23</v>
      </c>
      <c r="AD89">
        <v>12.1</v>
      </c>
      <c r="AE89" t="s">
        <v>28</v>
      </c>
      <c r="AF89" t="s">
        <v>38</v>
      </c>
      <c r="AG89">
        <v>1.3</v>
      </c>
      <c r="AH89" t="s">
        <v>30</v>
      </c>
    </row>
    <row r="90" spans="1:34" x14ac:dyDescent="0.2">
      <c r="A90" s="1" t="s">
        <v>63</v>
      </c>
      <c r="B90" t="s">
        <v>56</v>
      </c>
      <c r="C90" s="2" t="s">
        <v>64</v>
      </c>
      <c r="D90">
        <v>54.02</v>
      </c>
      <c r="E90">
        <v>-0.97</v>
      </c>
      <c r="F90" t="s">
        <v>36</v>
      </c>
      <c r="G90" s="1" t="s">
        <v>65</v>
      </c>
      <c r="H90" s="1">
        <v>5</v>
      </c>
      <c r="I90">
        <v>23.1</v>
      </c>
      <c r="J90" s="5">
        <f t="shared" si="13"/>
        <v>296.25</v>
      </c>
      <c r="K90" s="5"/>
      <c r="L90" s="5"/>
      <c r="M90" s="5"/>
      <c r="N90" s="5"/>
      <c r="O90" s="4">
        <f t="shared" si="14"/>
        <v>0.11904761904761904</v>
      </c>
      <c r="P90" t="s">
        <v>23</v>
      </c>
      <c r="Q90" s="4">
        <f t="shared" si="15"/>
        <v>0.21816445997003692</v>
      </c>
      <c r="R90" t="s">
        <v>23</v>
      </c>
      <c r="S90">
        <v>0.16</v>
      </c>
      <c r="T90" t="s">
        <v>59</v>
      </c>
      <c r="U90" t="s">
        <v>26</v>
      </c>
      <c r="V90">
        <v>8.4</v>
      </c>
      <c r="W90" t="s">
        <v>66</v>
      </c>
      <c r="X90" t="s">
        <v>30</v>
      </c>
      <c r="Y90">
        <v>11.1</v>
      </c>
      <c r="Z90" t="s">
        <v>59</v>
      </c>
      <c r="AA90" t="s">
        <v>25</v>
      </c>
      <c r="AB90" s="4">
        <f t="shared" si="9"/>
        <v>9.3457943925233655E-2</v>
      </c>
      <c r="AC90" t="s">
        <v>23</v>
      </c>
      <c r="AD90">
        <v>10.7</v>
      </c>
      <c r="AE90" t="s">
        <v>28</v>
      </c>
      <c r="AF90" t="s">
        <v>38</v>
      </c>
      <c r="AG90">
        <v>1.1000000000000001</v>
      </c>
      <c r="AH90" t="s">
        <v>30</v>
      </c>
    </row>
    <row r="91" spans="1:34" x14ac:dyDescent="0.2">
      <c r="A91" s="1" t="s">
        <v>63</v>
      </c>
      <c r="B91" t="s">
        <v>56</v>
      </c>
      <c r="C91" s="2" t="s">
        <v>64</v>
      </c>
      <c r="D91">
        <v>54.02</v>
      </c>
      <c r="E91">
        <v>-0.97</v>
      </c>
      <c r="F91" t="s">
        <v>36</v>
      </c>
      <c r="G91" s="1" t="s">
        <v>65</v>
      </c>
      <c r="H91" s="1">
        <v>5</v>
      </c>
      <c r="I91">
        <v>26.7</v>
      </c>
      <c r="J91" s="5">
        <f t="shared" si="13"/>
        <v>299.84999999999997</v>
      </c>
      <c r="K91" s="5"/>
      <c r="L91" s="5"/>
      <c r="M91" s="5"/>
      <c r="N91" s="5"/>
      <c r="O91" s="4">
        <f t="shared" si="14"/>
        <v>0.11363636363636363</v>
      </c>
      <c r="P91" t="s">
        <v>23</v>
      </c>
      <c r="Q91" s="4">
        <f t="shared" si="15"/>
        <v>0.28701461867139266</v>
      </c>
      <c r="R91" t="s">
        <v>23</v>
      </c>
      <c r="S91">
        <v>0.08</v>
      </c>
      <c r="T91" t="s">
        <v>59</v>
      </c>
      <c r="U91" t="s">
        <v>26</v>
      </c>
      <c r="V91">
        <v>8.8000000000000007</v>
      </c>
      <c r="W91" t="s">
        <v>66</v>
      </c>
      <c r="X91" t="s">
        <v>30</v>
      </c>
      <c r="Y91">
        <v>11.9</v>
      </c>
      <c r="Z91" t="s">
        <v>59</v>
      </c>
      <c r="AA91" t="s">
        <v>25</v>
      </c>
      <c r="AB91" s="4">
        <f t="shared" ref="AB91:AB150" si="16">1/AD91</f>
        <v>0.11235955056179775</v>
      </c>
      <c r="AC91" t="s">
        <v>23</v>
      </c>
      <c r="AD91">
        <v>8.9</v>
      </c>
      <c r="AE91" t="s">
        <v>28</v>
      </c>
      <c r="AF91" t="s">
        <v>38</v>
      </c>
      <c r="AG91">
        <v>1.1000000000000001</v>
      </c>
      <c r="AH91" t="s">
        <v>30</v>
      </c>
    </row>
    <row r="92" spans="1:34" x14ac:dyDescent="0.2">
      <c r="A92" s="1" t="s">
        <v>63</v>
      </c>
      <c r="B92" t="s">
        <v>56</v>
      </c>
      <c r="C92" s="2" t="s">
        <v>67</v>
      </c>
      <c r="D92">
        <v>54.02</v>
      </c>
      <c r="E92">
        <v>-0.97</v>
      </c>
      <c r="F92" t="s">
        <v>36</v>
      </c>
      <c r="G92" s="1" t="s">
        <v>65</v>
      </c>
      <c r="H92" s="1">
        <v>5</v>
      </c>
      <c r="I92">
        <v>11.9</v>
      </c>
      <c r="J92" s="5">
        <f t="shared" si="13"/>
        <v>285.04999999999995</v>
      </c>
      <c r="K92" s="5"/>
      <c r="L92" s="5"/>
      <c r="M92" s="5"/>
      <c r="N92" s="5"/>
      <c r="O92" s="4">
        <f t="shared" si="14"/>
        <v>5.9523809523809521E-2</v>
      </c>
      <c r="P92" t="s">
        <v>23</v>
      </c>
      <c r="Q92" s="4">
        <f t="shared" si="15"/>
        <v>7.7936507141890612E-2</v>
      </c>
      <c r="R92" t="s">
        <v>23</v>
      </c>
      <c r="S92">
        <v>0.27</v>
      </c>
      <c r="T92" t="s">
        <v>59</v>
      </c>
      <c r="U92" t="s">
        <v>26</v>
      </c>
      <c r="V92">
        <v>16.8</v>
      </c>
      <c r="W92" t="s">
        <v>66</v>
      </c>
      <c r="X92" t="s">
        <v>30</v>
      </c>
      <c r="Y92">
        <v>20</v>
      </c>
      <c r="Z92" t="s">
        <v>59</v>
      </c>
      <c r="AA92" t="s">
        <v>25</v>
      </c>
      <c r="AB92" s="4">
        <f t="shared" si="16"/>
        <v>0.13157894736842105</v>
      </c>
      <c r="AC92" t="s">
        <v>23</v>
      </c>
      <c r="AD92">
        <v>7.6</v>
      </c>
      <c r="AE92" t="s">
        <v>28</v>
      </c>
      <c r="AF92" t="s">
        <v>38</v>
      </c>
      <c r="AG92">
        <v>3.3</v>
      </c>
      <c r="AH92" t="s">
        <v>30</v>
      </c>
    </row>
    <row r="93" spans="1:34" x14ac:dyDescent="0.2">
      <c r="A93" s="1" t="s">
        <v>63</v>
      </c>
      <c r="B93" t="s">
        <v>56</v>
      </c>
      <c r="C93" s="2" t="s">
        <v>67</v>
      </c>
      <c r="D93">
        <v>54.02</v>
      </c>
      <c r="E93">
        <v>-0.97</v>
      </c>
      <c r="F93" t="s">
        <v>36</v>
      </c>
      <c r="G93" s="1" t="s">
        <v>65</v>
      </c>
      <c r="H93" s="1">
        <v>5</v>
      </c>
      <c r="I93">
        <v>16.600000000000001</v>
      </c>
      <c r="J93" s="5">
        <f t="shared" si="13"/>
        <v>289.75</v>
      </c>
      <c r="K93" s="5"/>
      <c r="L93" s="5"/>
      <c r="M93" s="5"/>
      <c r="N93" s="5"/>
      <c r="O93" s="4">
        <f t="shared" si="14"/>
        <v>8.6956521739130432E-2</v>
      </c>
      <c r="P93" t="s">
        <v>23</v>
      </c>
      <c r="Q93" s="4">
        <f t="shared" si="15"/>
        <v>0.15408320364625003</v>
      </c>
      <c r="R93" t="s">
        <v>23</v>
      </c>
      <c r="S93">
        <v>0.17</v>
      </c>
      <c r="T93" t="s">
        <v>59</v>
      </c>
      <c r="U93" t="s">
        <v>26</v>
      </c>
      <c r="V93">
        <v>11.5</v>
      </c>
      <c r="W93" t="s">
        <v>66</v>
      </c>
      <c r="X93" t="s">
        <v>30</v>
      </c>
      <c r="Y93">
        <v>18.5</v>
      </c>
      <c r="Z93" t="s">
        <v>59</v>
      </c>
      <c r="AA93" t="s">
        <v>25</v>
      </c>
      <c r="AB93" s="4">
        <f t="shared" si="16"/>
        <v>6.9930069930069921E-2</v>
      </c>
      <c r="AC93" t="s">
        <v>23</v>
      </c>
      <c r="AD93">
        <v>14.3</v>
      </c>
      <c r="AE93" t="s">
        <v>28</v>
      </c>
      <c r="AF93" t="s">
        <v>38</v>
      </c>
      <c r="AG93">
        <v>1.7</v>
      </c>
      <c r="AH93" t="s">
        <v>30</v>
      </c>
    </row>
    <row r="94" spans="1:34" x14ac:dyDescent="0.2">
      <c r="A94" s="1" t="s">
        <v>63</v>
      </c>
      <c r="B94" t="s">
        <v>56</v>
      </c>
      <c r="C94" s="2" t="s">
        <v>67</v>
      </c>
      <c r="D94">
        <v>54.02</v>
      </c>
      <c r="E94">
        <v>-0.97</v>
      </c>
      <c r="F94" t="s">
        <v>36</v>
      </c>
      <c r="G94" s="1" t="s">
        <v>65</v>
      </c>
      <c r="H94" s="1">
        <v>5</v>
      </c>
      <c r="I94">
        <v>19.600000000000001</v>
      </c>
      <c r="J94" s="5">
        <f t="shared" si="13"/>
        <v>292.75</v>
      </c>
      <c r="K94" s="5"/>
      <c r="L94" s="5"/>
      <c r="M94" s="5"/>
      <c r="N94" s="5"/>
      <c r="O94" s="4">
        <f t="shared" si="14"/>
        <v>0.10101010101010101</v>
      </c>
      <c r="P94" t="s">
        <v>23</v>
      </c>
      <c r="Q94" s="4">
        <f t="shared" si="15"/>
        <v>7.2055544230046939E-2</v>
      </c>
      <c r="R94" t="s">
        <v>23</v>
      </c>
      <c r="S94">
        <v>0.49</v>
      </c>
      <c r="T94" t="s">
        <v>59</v>
      </c>
      <c r="U94" t="s">
        <v>26</v>
      </c>
      <c r="V94">
        <v>9.9</v>
      </c>
      <c r="W94" t="s">
        <v>66</v>
      </c>
      <c r="X94" t="s">
        <v>30</v>
      </c>
      <c r="Y94">
        <v>13.5</v>
      </c>
      <c r="Z94" t="s">
        <v>59</v>
      </c>
      <c r="AA94" t="s">
        <v>25</v>
      </c>
      <c r="AB94" s="4">
        <f t="shared" si="16"/>
        <v>0.10101010101010101</v>
      </c>
      <c r="AC94" t="s">
        <v>23</v>
      </c>
      <c r="AD94">
        <v>9.9</v>
      </c>
      <c r="AE94" t="s">
        <v>28</v>
      </c>
      <c r="AF94" t="s">
        <v>38</v>
      </c>
      <c r="AG94">
        <v>1.5</v>
      </c>
      <c r="AH94" t="s">
        <v>30</v>
      </c>
    </row>
    <row r="95" spans="1:34" x14ac:dyDescent="0.2">
      <c r="A95" s="1" t="s">
        <v>63</v>
      </c>
      <c r="B95" t="s">
        <v>56</v>
      </c>
      <c r="C95" s="2" t="s">
        <v>67</v>
      </c>
      <c r="D95">
        <v>54.02</v>
      </c>
      <c r="E95">
        <v>-0.97</v>
      </c>
      <c r="F95" t="s">
        <v>36</v>
      </c>
      <c r="G95" s="1" t="s">
        <v>65</v>
      </c>
      <c r="H95" s="1">
        <v>5</v>
      </c>
      <c r="I95">
        <v>23.1</v>
      </c>
      <c r="J95" s="5">
        <f t="shared" si="13"/>
        <v>296.25</v>
      </c>
      <c r="K95" s="5"/>
      <c r="L95" s="5"/>
      <c r="M95" s="5"/>
      <c r="N95" s="5"/>
      <c r="O95" s="4">
        <f t="shared" si="14"/>
        <v>0.11627906976744186</v>
      </c>
      <c r="P95" t="s">
        <v>23</v>
      </c>
      <c r="Q95" s="4">
        <f t="shared" si="15"/>
        <v>0.27999367542463627</v>
      </c>
      <c r="R95" t="s">
        <v>23</v>
      </c>
      <c r="S95">
        <v>0.09</v>
      </c>
      <c r="T95" t="s">
        <v>59</v>
      </c>
      <c r="U95" t="s">
        <v>26</v>
      </c>
      <c r="V95">
        <v>8.6</v>
      </c>
      <c r="W95" t="s">
        <v>66</v>
      </c>
      <c r="X95" t="s">
        <v>30</v>
      </c>
      <c r="Y95">
        <v>9.3000000000000007</v>
      </c>
      <c r="Z95" t="s">
        <v>59</v>
      </c>
      <c r="AA95" t="s">
        <v>25</v>
      </c>
      <c r="AB95" s="4">
        <f t="shared" si="16"/>
        <v>0.15625</v>
      </c>
      <c r="AC95" t="s">
        <v>23</v>
      </c>
      <c r="AD95">
        <v>6.4</v>
      </c>
      <c r="AE95" t="s">
        <v>28</v>
      </c>
      <c r="AF95" t="s">
        <v>38</v>
      </c>
      <c r="AG95">
        <v>1.7</v>
      </c>
      <c r="AH95" t="s">
        <v>30</v>
      </c>
    </row>
    <row r="96" spans="1:34" x14ac:dyDescent="0.2">
      <c r="A96" s="1" t="s">
        <v>63</v>
      </c>
      <c r="B96" t="s">
        <v>56</v>
      </c>
      <c r="C96" s="2" t="s">
        <v>67</v>
      </c>
      <c r="D96">
        <v>54.02</v>
      </c>
      <c r="E96">
        <v>-0.97</v>
      </c>
      <c r="F96" t="s">
        <v>36</v>
      </c>
      <c r="G96" s="1" t="s">
        <v>65</v>
      </c>
      <c r="H96" s="1">
        <v>5</v>
      </c>
      <c r="I96">
        <v>26.7</v>
      </c>
      <c r="J96" s="5">
        <f t="shared" si="13"/>
        <v>299.84999999999997</v>
      </c>
      <c r="K96" s="5"/>
      <c r="L96" s="5"/>
      <c r="M96" s="5"/>
      <c r="N96" s="5"/>
      <c r="O96" s="4">
        <f t="shared" si="14"/>
        <v>0.11764705882352941</v>
      </c>
      <c r="P96" t="s">
        <v>23</v>
      </c>
      <c r="Q96" s="4">
        <f t="shared" si="15"/>
        <v>0.54178472776330489</v>
      </c>
      <c r="R96" t="s">
        <v>23</v>
      </c>
      <c r="S96">
        <v>0.01</v>
      </c>
      <c r="T96" t="s">
        <v>59</v>
      </c>
      <c r="U96" t="s">
        <v>26</v>
      </c>
      <c r="V96">
        <v>8.5</v>
      </c>
      <c r="W96" t="s">
        <v>66</v>
      </c>
      <c r="X96" t="s">
        <v>30</v>
      </c>
      <c r="Y96">
        <v>9</v>
      </c>
      <c r="Z96" t="s">
        <v>59</v>
      </c>
      <c r="AA96" t="s">
        <v>25</v>
      </c>
      <c r="AB96" s="4">
        <f t="shared" si="16"/>
        <v>0.33333333333333331</v>
      </c>
      <c r="AC96" t="s">
        <v>23</v>
      </c>
      <c r="AD96">
        <v>3</v>
      </c>
      <c r="AE96" t="s">
        <v>28</v>
      </c>
      <c r="AF96" t="s">
        <v>38</v>
      </c>
      <c r="AG96">
        <v>0.7</v>
      </c>
      <c r="AH96" t="s">
        <v>30</v>
      </c>
    </row>
    <row r="97" spans="1:35" x14ac:dyDescent="0.2">
      <c r="A97" t="s">
        <v>68</v>
      </c>
      <c r="B97" t="s">
        <v>56</v>
      </c>
      <c r="C97" s="2" t="s">
        <v>69</v>
      </c>
      <c r="D97">
        <v>25.47</v>
      </c>
      <c r="E97">
        <v>-80.48</v>
      </c>
      <c r="F97" s="1" t="s">
        <v>50</v>
      </c>
      <c r="G97" s="1" t="s">
        <v>70</v>
      </c>
      <c r="H97" s="1">
        <v>6</v>
      </c>
      <c r="I97">
        <v>15</v>
      </c>
      <c r="J97" s="5">
        <f t="shared" si="13"/>
        <v>288.14999999999998</v>
      </c>
      <c r="K97" s="5"/>
      <c r="L97" s="5"/>
      <c r="M97" s="5"/>
      <c r="N97" s="5"/>
      <c r="O97" s="4">
        <f t="shared" si="14"/>
        <v>9.5328884652049559E-3</v>
      </c>
      <c r="P97" t="s">
        <v>23</v>
      </c>
      <c r="Q97" s="4">
        <f t="shared" si="15"/>
        <v>8.7826813507883624E-3</v>
      </c>
      <c r="R97" t="s">
        <v>23</v>
      </c>
      <c r="S97">
        <v>0.39800000000000002</v>
      </c>
      <c r="T97" t="s">
        <v>24</v>
      </c>
      <c r="U97" t="s">
        <v>38</v>
      </c>
      <c r="V97">
        <v>104.9</v>
      </c>
      <c r="W97" t="s">
        <v>24</v>
      </c>
      <c r="X97" t="s">
        <v>30</v>
      </c>
      <c r="AB97" s="4"/>
    </row>
    <row r="98" spans="1:35" x14ac:dyDescent="0.2">
      <c r="A98" t="s">
        <v>68</v>
      </c>
      <c r="B98" t="s">
        <v>56</v>
      </c>
      <c r="C98" s="2" t="s">
        <v>69</v>
      </c>
      <c r="D98">
        <v>25.47</v>
      </c>
      <c r="E98">
        <v>-80.48</v>
      </c>
      <c r="F98" s="1" t="s">
        <v>50</v>
      </c>
      <c r="G98" s="1" t="s">
        <v>70</v>
      </c>
      <c r="H98" s="1">
        <v>6</v>
      </c>
      <c r="I98">
        <v>20</v>
      </c>
      <c r="J98" s="5">
        <f t="shared" si="13"/>
        <v>293.14999999999998</v>
      </c>
      <c r="K98" s="5"/>
      <c r="L98" s="5"/>
      <c r="M98" s="5"/>
      <c r="N98" s="5"/>
      <c r="O98" s="4">
        <f t="shared" si="14"/>
        <v>3.3557046979865772E-2</v>
      </c>
      <c r="P98" t="s">
        <v>23</v>
      </c>
      <c r="Q98" s="4">
        <f t="shared" si="15"/>
        <v>1.4559214182210145E-2</v>
      </c>
      <c r="R98" t="s">
        <v>23</v>
      </c>
      <c r="S98">
        <v>0.64800000000000002</v>
      </c>
      <c r="T98" t="s">
        <v>24</v>
      </c>
      <c r="U98" t="s">
        <v>38</v>
      </c>
      <c r="V98">
        <v>29.8</v>
      </c>
      <c r="W98" t="s">
        <v>24</v>
      </c>
      <c r="X98" t="s">
        <v>30</v>
      </c>
      <c r="Y98">
        <v>45.7</v>
      </c>
      <c r="Z98" t="s">
        <v>43</v>
      </c>
      <c r="AA98" t="s">
        <v>31</v>
      </c>
      <c r="AB98" s="4">
        <f t="shared" si="16"/>
        <v>2.2542831379621282E-2</v>
      </c>
      <c r="AC98" t="s">
        <v>23</v>
      </c>
      <c r="AD98">
        <v>44.36</v>
      </c>
      <c r="AE98" t="s">
        <v>28</v>
      </c>
      <c r="AF98" t="s">
        <v>25</v>
      </c>
    </row>
    <row r="99" spans="1:35" x14ac:dyDescent="0.2">
      <c r="A99" t="s">
        <v>68</v>
      </c>
      <c r="B99" t="s">
        <v>56</v>
      </c>
      <c r="C99" s="2" t="s">
        <v>69</v>
      </c>
      <c r="D99">
        <v>25.47</v>
      </c>
      <c r="E99">
        <v>-80.48</v>
      </c>
      <c r="F99" s="1" t="s">
        <v>50</v>
      </c>
      <c r="G99" s="1" t="s">
        <v>70</v>
      </c>
      <c r="H99" s="1">
        <v>6</v>
      </c>
      <c r="I99">
        <v>25</v>
      </c>
      <c r="J99" s="5">
        <f t="shared" si="13"/>
        <v>298.14999999999998</v>
      </c>
      <c r="K99" s="5"/>
      <c r="L99" s="5"/>
      <c r="M99" s="5"/>
      <c r="N99" s="5"/>
      <c r="O99" s="4">
        <f t="shared" si="14"/>
        <v>5.6818181818181816E-2</v>
      </c>
      <c r="P99" t="s">
        <v>23</v>
      </c>
      <c r="Q99" s="4">
        <f t="shared" si="15"/>
        <v>6.8130850382134931E-3</v>
      </c>
      <c r="R99" t="s">
        <v>23</v>
      </c>
      <c r="S99">
        <v>0.88700000000000001</v>
      </c>
      <c r="T99" t="s">
        <v>24</v>
      </c>
      <c r="U99" t="s">
        <v>38</v>
      </c>
      <c r="V99">
        <v>17.600000000000001</v>
      </c>
      <c r="W99" t="s">
        <v>24</v>
      </c>
      <c r="X99" t="s">
        <v>30</v>
      </c>
      <c r="Y99">
        <v>25.6</v>
      </c>
      <c r="Z99" t="s">
        <v>43</v>
      </c>
      <c r="AA99" t="s">
        <v>31</v>
      </c>
      <c r="AB99" s="4">
        <f t="shared" si="16"/>
        <v>4.161464835622139E-2</v>
      </c>
      <c r="AC99" t="s">
        <v>23</v>
      </c>
      <c r="AD99">
        <v>24.03</v>
      </c>
      <c r="AE99" t="s">
        <v>28</v>
      </c>
      <c r="AF99" t="s">
        <v>25</v>
      </c>
    </row>
    <row r="100" spans="1:35" x14ac:dyDescent="0.2">
      <c r="A100" t="s">
        <v>68</v>
      </c>
      <c r="B100" t="s">
        <v>56</v>
      </c>
      <c r="C100" s="2" t="s">
        <v>69</v>
      </c>
      <c r="D100">
        <v>25.47</v>
      </c>
      <c r="E100">
        <v>-80.48</v>
      </c>
      <c r="F100" s="1" t="s">
        <v>50</v>
      </c>
      <c r="G100" s="1" t="s">
        <v>70</v>
      </c>
      <c r="H100" s="1">
        <v>6</v>
      </c>
      <c r="I100">
        <v>27</v>
      </c>
      <c r="J100" s="5">
        <f t="shared" si="13"/>
        <v>300.14999999999998</v>
      </c>
      <c r="K100" s="5"/>
      <c r="L100" s="5"/>
      <c r="M100" s="5"/>
      <c r="N100" s="5"/>
      <c r="O100" s="4">
        <f t="shared" si="14"/>
        <v>6.25E-2</v>
      </c>
      <c r="P100" t="s">
        <v>23</v>
      </c>
      <c r="Q100" s="4">
        <f t="shared" si="15"/>
        <v>2.6254453781095404E-2</v>
      </c>
      <c r="R100" t="s">
        <v>23</v>
      </c>
      <c r="S100">
        <v>0.65700000000000003</v>
      </c>
      <c r="T100" t="s">
        <v>24</v>
      </c>
      <c r="U100" t="s">
        <v>38</v>
      </c>
      <c r="V100">
        <v>16</v>
      </c>
      <c r="W100" t="s">
        <v>24</v>
      </c>
      <c r="X100" t="s">
        <v>30</v>
      </c>
      <c r="Y100">
        <v>22.9</v>
      </c>
      <c r="Z100" t="s">
        <v>43</v>
      </c>
      <c r="AA100" t="s">
        <v>31</v>
      </c>
      <c r="AB100" s="4">
        <f t="shared" si="16"/>
        <v>5.5959709009513151E-2</v>
      </c>
      <c r="AC100" t="s">
        <v>23</v>
      </c>
      <c r="AD100">
        <v>17.87</v>
      </c>
      <c r="AE100" t="s">
        <v>28</v>
      </c>
      <c r="AF100" t="s">
        <v>25</v>
      </c>
    </row>
    <row r="101" spans="1:35" x14ac:dyDescent="0.2">
      <c r="A101" t="s">
        <v>68</v>
      </c>
      <c r="B101" t="s">
        <v>56</v>
      </c>
      <c r="C101" s="2" t="s">
        <v>69</v>
      </c>
      <c r="D101">
        <v>25.47</v>
      </c>
      <c r="E101">
        <v>-80.48</v>
      </c>
      <c r="F101" s="1" t="s">
        <v>50</v>
      </c>
      <c r="G101" s="1" t="s">
        <v>70</v>
      </c>
      <c r="H101" s="1">
        <v>6</v>
      </c>
      <c r="I101">
        <v>30</v>
      </c>
      <c r="J101" s="5">
        <f t="shared" si="13"/>
        <v>303.14999999999998</v>
      </c>
      <c r="K101" s="5"/>
      <c r="L101" s="5"/>
      <c r="M101" s="5"/>
      <c r="N101" s="5"/>
      <c r="O101" s="4">
        <f t="shared" si="14"/>
        <v>7.3529411764705885E-2</v>
      </c>
      <c r="P101" t="s">
        <v>23</v>
      </c>
      <c r="Q101" s="4">
        <f t="shared" si="15"/>
        <v>3.8547694418980254E-2</v>
      </c>
      <c r="R101" t="s">
        <v>23</v>
      </c>
      <c r="S101">
        <v>0.59199999999999997</v>
      </c>
      <c r="T101" t="s">
        <v>24</v>
      </c>
      <c r="U101" t="s">
        <v>38</v>
      </c>
      <c r="V101">
        <v>13.6</v>
      </c>
      <c r="W101" t="s">
        <v>24</v>
      </c>
      <c r="X101" t="s">
        <v>30</v>
      </c>
      <c r="Y101">
        <v>18.399999999999999</v>
      </c>
      <c r="Z101" t="s">
        <v>43</v>
      </c>
      <c r="AA101" t="s">
        <v>31</v>
      </c>
      <c r="AB101" s="4">
        <f t="shared" si="16"/>
        <v>7.8554595443833461E-2</v>
      </c>
      <c r="AC101" t="s">
        <v>23</v>
      </c>
      <c r="AD101">
        <v>12.73</v>
      </c>
      <c r="AE101" t="s">
        <v>28</v>
      </c>
      <c r="AF101" t="s">
        <v>25</v>
      </c>
    </row>
    <row r="102" spans="1:35" x14ac:dyDescent="0.2">
      <c r="A102" t="s">
        <v>68</v>
      </c>
      <c r="B102" t="s">
        <v>56</v>
      </c>
      <c r="C102" s="2" t="s">
        <v>69</v>
      </c>
      <c r="D102">
        <v>25.47</v>
      </c>
      <c r="E102">
        <v>-80.48</v>
      </c>
      <c r="F102" s="1" t="s">
        <v>50</v>
      </c>
      <c r="G102" s="1" t="s">
        <v>70</v>
      </c>
      <c r="H102" s="1">
        <v>6</v>
      </c>
      <c r="I102">
        <v>35</v>
      </c>
      <c r="J102" s="5">
        <f t="shared" si="13"/>
        <v>308.14999999999998</v>
      </c>
      <c r="K102" s="5"/>
      <c r="L102" s="5"/>
      <c r="M102" s="5"/>
      <c r="N102" s="5"/>
      <c r="O102" s="4">
        <f t="shared" si="14"/>
        <v>5.3191489361702128E-2</v>
      </c>
      <c r="P102" t="s">
        <v>23</v>
      </c>
      <c r="Q102" s="4">
        <f t="shared" si="15"/>
        <v>5.3174060681553517E-2</v>
      </c>
      <c r="R102" t="s">
        <v>23</v>
      </c>
      <c r="S102">
        <v>0.36799999999999999</v>
      </c>
      <c r="T102" t="s">
        <v>24</v>
      </c>
      <c r="U102" t="s">
        <v>38</v>
      </c>
      <c r="V102">
        <v>18.8</v>
      </c>
      <c r="W102" t="s">
        <v>24</v>
      </c>
      <c r="X102" t="s">
        <v>30</v>
      </c>
      <c r="Y102">
        <v>23</v>
      </c>
      <c r="Z102" t="s">
        <v>43</v>
      </c>
      <c r="AA102" t="s">
        <v>31</v>
      </c>
      <c r="AB102" s="4">
        <f t="shared" si="16"/>
        <v>9.5877277085330781E-2</v>
      </c>
      <c r="AC102" t="s">
        <v>23</v>
      </c>
      <c r="AD102">
        <v>10.43</v>
      </c>
      <c r="AE102" t="s">
        <v>28</v>
      </c>
      <c r="AF102" t="s">
        <v>25</v>
      </c>
    </row>
    <row r="103" spans="1:35" x14ac:dyDescent="0.2">
      <c r="A103" s="1" t="s">
        <v>71</v>
      </c>
      <c r="B103" t="s">
        <v>56</v>
      </c>
      <c r="C103" s="2" t="s">
        <v>72</v>
      </c>
      <c r="D103">
        <v>26.14</v>
      </c>
      <c r="E103">
        <v>-81.790000000000006</v>
      </c>
      <c r="F103" s="1" t="s">
        <v>50</v>
      </c>
      <c r="G103" s="1" t="s">
        <v>73</v>
      </c>
      <c r="H103" s="1">
        <v>6</v>
      </c>
      <c r="I103">
        <v>15</v>
      </c>
      <c r="J103" s="5">
        <f t="shared" si="13"/>
        <v>288.14999999999998</v>
      </c>
      <c r="K103" s="5"/>
      <c r="L103" s="5"/>
      <c r="M103" s="5"/>
      <c r="N103" s="5"/>
      <c r="O103" s="4">
        <f t="shared" si="14"/>
        <v>4.8309178743961352E-2</v>
      </c>
      <c r="P103" t="s">
        <v>23</v>
      </c>
      <c r="Q103" s="4">
        <f t="shared" si="15"/>
        <v>1.0335075872623025E-2</v>
      </c>
      <c r="R103" t="s">
        <v>23</v>
      </c>
      <c r="S103">
        <v>0.80740000000000001</v>
      </c>
      <c r="T103" t="s">
        <v>66</v>
      </c>
      <c r="U103" t="s">
        <v>38</v>
      </c>
      <c r="V103">
        <v>20.7</v>
      </c>
      <c r="W103" t="s">
        <v>66</v>
      </c>
      <c r="X103" t="s">
        <v>30</v>
      </c>
      <c r="Y103">
        <v>32.299999999999997</v>
      </c>
      <c r="Z103" t="s">
        <v>74</v>
      </c>
      <c r="AA103" t="s">
        <v>31</v>
      </c>
      <c r="AB103" s="4">
        <f t="shared" si="16"/>
        <v>3.3636057854019512E-2</v>
      </c>
      <c r="AC103" t="s">
        <v>23</v>
      </c>
      <c r="AD103">
        <v>29.73</v>
      </c>
      <c r="AE103" t="s">
        <v>28</v>
      </c>
      <c r="AF103" t="s">
        <v>25</v>
      </c>
    </row>
    <row r="104" spans="1:35" x14ac:dyDescent="0.2">
      <c r="A104" s="1" t="s">
        <v>71</v>
      </c>
      <c r="B104" t="s">
        <v>56</v>
      </c>
      <c r="C104" s="2" t="s">
        <v>72</v>
      </c>
      <c r="D104">
        <v>26.14</v>
      </c>
      <c r="E104">
        <v>-81.790000000000006</v>
      </c>
      <c r="F104" s="1" t="s">
        <v>50</v>
      </c>
      <c r="G104" s="1" t="s">
        <v>73</v>
      </c>
      <c r="H104" s="1">
        <v>6</v>
      </c>
      <c r="I104" s="1">
        <v>20</v>
      </c>
      <c r="J104" s="5">
        <f t="shared" si="13"/>
        <v>293.14999999999998</v>
      </c>
      <c r="K104" s="5"/>
      <c r="L104" s="5"/>
      <c r="M104" s="5"/>
      <c r="N104" s="5"/>
      <c r="O104" s="4">
        <f t="shared" si="14"/>
        <v>8.8495575221238937E-2</v>
      </c>
      <c r="P104" t="s">
        <v>23</v>
      </c>
      <c r="Q104" s="4">
        <f t="shared" si="15"/>
        <v>1.473689830931979E-2</v>
      </c>
      <c r="R104" t="s">
        <v>23</v>
      </c>
      <c r="S104">
        <v>0.84660000000000002</v>
      </c>
      <c r="T104" t="s">
        <v>66</v>
      </c>
      <c r="U104" t="s">
        <v>38</v>
      </c>
      <c r="V104">
        <v>11.3</v>
      </c>
      <c r="W104" t="s">
        <v>66</v>
      </c>
      <c r="X104" t="s">
        <v>30</v>
      </c>
      <c r="Y104">
        <v>19.2</v>
      </c>
      <c r="Z104" t="s">
        <v>74</v>
      </c>
      <c r="AA104" t="s">
        <v>31</v>
      </c>
      <c r="AB104" s="4">
        <f t="shared" si="16"/>
        <v>4.0933278755628327E-2</v>
      </c>
      <c r="AC104" t="s">
        <v>23</v>
      </c>
      <c r="AD104">
        <v>24.43</v>
      </c>
      <c r="AE104" t="s">
        <v>28</v>
      </c>
      <c r="AF104" t="s">
        <v>25</v>
      </c>
    </row>
    <row r="105" spans="1:35" x14ac:dyDescent="0.2">
      <c r="A105" s="1" t="s">
        <v>71</v>
      </c>
      <c r="B105" t="s">
        <v>56</v>
      </c>
      <c r="C105" s="2" t="s">
        <v>72</v>
      </c>
      <c r="D105">
        <v>26.14</v>
      </c>
      <c r="E105">
        <v>-81.790000000000006</v>
      </c>
      <c r="F105" s="1" t="s">
        <v>50</v>
      </c>
      <c r="G105" s="1" t="s">
        <v>73</v>
      </c>
      <c r="H105" s="1">
        <v>6</v>
      </c>
      <c r="I105" s="1">
        <v>25</v>
      </c>
      <c r="J105" s="5">
        <f t="shared" si="13"/>
        <v>298.14999999999998</v>
      </c>
      <c r="K105" s="5"/>
      <c r="L105" s="5"/>
      <c r="M105" s="5"/>
      <c r="N105" s="5"/>
      <c r="O105" s="4">
        <f t="shared" si="14"/>
        <v>0.15625</v>
      </c>
      <c r="P105" t="s">
        <v>23</v>
      </c>
      <c r="Q105" s="4">
        <f t="shared" si="15"/>
        <v>1.6063784372137818E-2</v>
      </c>
      <c r="R105" t="s">
        <v>23</v>
      </c>
      <c r="S105">
        <v>0.90229999999999999</v>
      </c>
      <c r="T105" t="s">
        <v>66</v>
      </c>
      <c r="U105" t="s">
        <v>38</v>
      </c>
      <c r="V105">
        <v>6.4</v>
      </c>
      <c r="W105" t="s">
        <v>66</v>
      </c>
      <c r="X105" t="s">
        <v>30</v>
      </c>
      <c r="Y105">
        <v>11.3</v>
      </c>
      <c r="Z105" t="s">
        <v>74</v>
      </c>
      <c r="AA105" t="s">
        <v>31</v>
      </c>
      <c r="AB105" s="4">
        <f t="shared" si="16"/>
        <v>5.4318305268875614E-2</v>
      </c>
      <c r="AC105" t="s">
        <v>23</v>
      </c>
      <c r="AD105">
        <v>18.41</v>
      </c>
      <c r="AE105" t="s">
        <v>28</v>
      </c>
      <c r="AF105" t="s">
        <v>25</v>
      </c>
    </row>
    <row r="106" spans="1:35" x14ac:dyDescent="0.2">
      <c r="A106" s="1" t="s">
        <v>71</v>
      </c>
      <c r="B106" t="s">
        <v>56</v>
      </c>
      <c r="C106" s="2" t="s">
        <v>72</v>
      </c>
      <c r="D106">
        <v>26.14</v>
      </c>
      <c r="E106">
        <v>-81.790000000000006</v>
      </c>
      <c r="F106" s="1" t="s">
        <v>50</v>
      </c>
      <c r="G106" s="1" t="s">
        <v>73</v>
      </c>
      <c r="H106" s="1">
        <v>6</v>
      </c>
      <c r="I106" s="1">
        <v>27</v>
      </c>
      <c r="J106" s="5">
        <f t="shared" si="13"/>
        <v>300.14999999999998</v>
      </c>
      <c r="K106" s="5"/>
      <c r="L106" s="5"/>
      <c r="M106" s="5"/>
      <c r="N106" s="5"/>
      <c r="O106" s="4">
        <f t="shared" si="14"/>
        <v>0.20833333333333334</v>
      </c>
      <c r="P106" t="s">
        <v>23</v>
      </c>
      <c r="Q106" s="4">
        <f t="shared" si="15"/>
        <v>6.6365361691430855E-2</v>
      </c>
      <c r="R106" t="s">
        <v>23</v>
      </c>
      <c r="S106">
        <v>0.72719999999999996</v>
      </c>
      <c r="T106" t="s">
        <v>66</v>
      </c>
      <c r="U106" t="s">
        <v>38</v>
      </c>
      <c r="V106">
        <v>4.8</v>
      </c>
      <c r="W106" t="s">
        <v>66</v>
      </c>
      <c r="X106" t="s">
        <v>30</v>
      </c>
      <c r="Z106" t="s">
        <v>74</v>
      </c>
      <c r="AA106" t="s">
        <v>31</v>
      </c>
      <c r="AB106" s="4"/>
      <c r="AE106" t="s">
        <v>28</v>
      </c>
      <c r="AF106" t="s">
        <v>25</v>
      </c>
    </row>
    <row r="107" spans="1:35" x14ac:dyDescent="0.2">
      <c r="A107" s="1" t="s">
        <v>71</v>
      </c>
      <c r="B107" t="s">
        <v>56</v>
      </c>
      <c r="C107" s="2" t="s">
        <v>72</v>
      </c>
      <c r="D107">
        <v>26.14</v>
      </c>
      <c r="E107">
        <v>-81.790000000000006</v>
      </c>
      <c r="F107" s="1" t="s">
        <v>50</v>
      </c>
      <c r="G107" s="1" t="s">
        <v>73</v>
      </c>
      <c r="H107" s="1">
        <v>6</v>
      </c>
      <c r="I107" s="1">
        <v>30</v>
      </c>
      <c r="J107" s="5">
        <f t="shared" si="13"/>
        <v>303.14999999999998</v>
      </c>
      <c r="K107" s="5"/>
      <c r="L107" s="5"/>
      <c r="M107" s="5"/>
      <c r="N107" s="5"/>
      <c r="O107" s="4">
        <f t="shared" si="14"/>
        <v>0.22727272727272727</v>
      </c>
      <c r="P107" t="s">
        <v>23</v>
      </c>
      <c r="Q107" s="4">
        <f t="shared" si="15"/>
        <v>0.14558062055472151</v>
      </c>
      <c r="R107" t="s">
        <v>23</v>
      </c>
      <c r="S107">
        <v>0.52700000000000002</v>
      </c>
      <c r="T107" t="s">
        <v>66</v>
      </c>
      <c r="U107" t="s">
        <v>38</v>
      </c>
      <c r="V107">
        <v>4.4000000000000004</v>
      </c>
      <c r="W107" t="s">
        <v>66</v>
      </c>
      <c r="X107" t="s">
        <v>30</v>
      </c>
      <c r="Y107">
        <v>8.6999999999999993</v>
      </c>
      <c r="Z107" t="s">
        <v>74</v>
      </c>
      <c r="AA107" t="s">
        <v>31</v>
      </c>
      <c r="AB107" s="4">
        <f t="shared" si="16"/>
        <v>7.6335877862595422E-2</v>
      </c>
      <c r="AC107" t="s">
        <v>23</v>
      </c>
      <c r="AD107">
        <v>13.1</v>
      </c>
      <c r="AE107" t="s">
        <v>28</v>
      </c>
      <c r="AF107" t="s">
        <v>25</v>
      </c>
    </row>
    <row r="108" spans="1:35" x14ac:dyDescent="0.2">
      <c r="A108" s="1" t="s">
        <v>71</v>
      </c>
      <c r="B108" t="s">
        <v>56</v>
      </c>
      <c r="C108" s="2" t="s">
        <v>72</v>
      </c>
      <c r="D108">
        <v>26.14</v>
      </c>
      <c r="E108">
        <v>-81.790000000000006</v>
      </c>
      <c r="F108" s="1" t="s">
        <v>50</v>
      </c>
      <c r="G108" s="1" t="s">
        <v>73</v>
      </c>
      <c r="H108" s="1">
        <v>6</v>
      </c>
      <c r="I108" s="1">
        <v>35</v>
      </c>
      <c r="J108" s="5">
        <f t="shared" si="13"/>
        <v>308.14999999999998</v>
      </c>
      <c r="K108" s="5"/>
      <c r="L108" s="5"/>
      <c r="M108" s="5"/>
      <c r="N108" s="5"/>
      <c r="O108" s="5">
        <v>0</v>
      </c>
      <c r="P108" t="s">
        <v>23</v>
      </c>
      <c r="Q108" s="5">
        <v>1</v>
      </c>
      <c r="R108" t="s">
        <v>23</v>
      </c>
      <c r="S108">
        <v>0</v>
      </c>
      <c r="T108" t="s">
        <v>66</v>
      </c>
      <c r="U108" t="s">
        <v>38</v>
      </c>
      <c r="Y108">
        <v>7.78</v>
      </c>
      <c r="Z108" t="s">
        <v>74</v>
      </c>
      <c r="AA108" t="s">
        <v>31</v>
      </c>
      <c r="AB108" s="4">
        <f t="shared" si="16"/>
        <v>0.10615711252653928</v>
      </c>
      <c r="AC108" t="s">
        <v>23</v>
      </c>
      <c r="AD108">
        <v>9.42</v>
      </c>
      <c r="AE108" t="s">
        <v>28</v>
      </c>
      <c r="AF108" t="s">
        <v>25</v>
      </c>
    </row>
    <row r="109" spans="1:35" x14ac:dyDescent="0.2">
      <c r="A109" s="1" t="s">
        <v>75</v>
      </c>
      <c r="B109" t="s">
        <v>56</v>
      </c>
      <c r="C109" s="2" t="s">
        <v>76</v>
      </c>
      <c r="D109">
        <v>26.14</v>
      </c>
      <c r="E109">
        <v>-80.45</v>
      </c>
      <c r="F109" s="1" t="s">
        <v>50</v>
      </c>
      <c r="G109" s="1" t="s">
        <v>77</v>
      </c>
      <c r="H109" s="1">
        <v>7</v>
      </c>
      <c r="I109">
        <v>10</v>
      </c>
      <c r="J109" s="5">
        <f t="shared" si="13"/>
        <v>283.14999999999998</v>
      </c>
      <c r="K109" s="5"/>
      <c r="L109" s="5"/>
      <c r="M109" s="5"/>
      <c r="N109" s="5"/>
      <c r="O109" s="4">
        <f t="shared" si="14"/>
        <v>2.9498525073746312E-2</v>
      </c>
      <c r="P109" t="s">
        <v>23</v>
      </c>
      <c r="Q109" s="4">
        <f t="shared" si="15"/>
        <v>5.557152678866846E-2</v>
      </c>
      <c r="R109" t="s">
        <v>23</v>
      </c>
      <c r="S109">
        <v>0.152</v>
      </c>
      <c r="T109" t="s">
        <v>66</v>
      </c>
      <c r="U109" t="s">
        <v>26</v>
      </c>
      <c r="V109">
        <v>33.9</v>
      </c>
      <c r="W109" t="s">
        <v>66</v>
      </c>
      <c r="X109" t="s">
        <v>30</v>
      </c>
      <c r="Y109">
        <v>40.299999999999997</v>
      </c>
      <c r="Z109" t="s">
        <v>74</v>
      </c>
      <c r="AA109" t="s">
        <v>25</v>
      </c>
      <c r="AB109" s="4"/>
      <c r="AE109" t="s">
        <v>28</v>
      </c>
      <c r="AF109" t="s">
        <v>38</v>
      </c>
      <c r="AI109" t="s">
        <v>78</v>
      </c>
    </row>
    <row r="110" spans="1:35" x14ac:dyDescent="0.2">
      <c r="A110" s="1" t="s">
        <v>75</v>
      </c>
      <c r="B110" t="s">
        <v>56</v>
      </c>
      <c r="C110" s="2" t="s">
        <v>76</v>
      </c>
      <c r="D110">
        <v>26.14</v>
      </c>
      <c r="E110">
        <v>-80.45</v>
      </c>
      <c r="F110" s="1" t="s">
        <v>50</v>
      </c>
      <c r="G110" s="1" t="s">
        <v>77</v>
      </c>
      <c r="H110" s="1">
        <v>7</v>
      </c>
      <c r="I110">
        <v>15</v>
      </c>
      <c r="J110" s="5">
        <f t="shared" si="13"/>
        <v>288.14999999999998</v>
      </c>
      <c r="K110" s="5"/>
      <c r="L110" s="5"/>
      <c r="M110" s="5"/>
      <c r="N110" s="5"/>
      <c r="O110" s="4">
        <f t="shared" si="14"/>
        <v>6.2111801242236017E-2</v>
      </c>
      <c r="P110" t="s">
        <v>23</v>
      </c>
      <c r="Q110" s="4">
        <f t="shared" si="15"/>
        <v>8.2938753182933266E-3</v>
      </c>
      <c r="R110" t="s">
        <v>23</v>
      </c>
      <c r="S110">
        <v>0.875</v>
      </c>
      <c r="T110" t="s">
        <v>66</v>
      </c>
      <c r="U110" t="s">
        <v>26</v>
      </c>
      <c r="V110">
        <v>16.100000000000001</v>
      </c>
      <c r="W110" t="s">
        <v>66</v>
      </c>
      <c r="X110" t="s">
        <v>30</v>
      </c>
      <c r="Y110">
        <v>25.2</v>
      </c>
      <c r="Z110" t="s">
        <v>74</v>
      </c>
      <c r="AA110" t="s">
        <v>25</v>
      </c>
      <c r="AB110" s="4">
        <f t="shared" si="16"/>
        <v>3.3112582781456956E-2</v>
      </c>
      <c r="AC110" t="s">
        <v>23</v>
      </c>
      <c r="AD110">
        <v>30.2</v>
      </c>
      <c r="AE110" t="s">
        <v>28</v>
      </c>
      <c r="AF110" t="s">
        <v>38</v>
      </c>
    </row>
    <row r="111" spans="1:35" x14ac:dyDescent="0.2">
      <c r="A111" s="1" t="s">
        <v>75</v>
      </c>
      <c r="B111" t="s">
        <v>56</v>
      </c>
      <c r="C111" s="2" t="s">
        <v>76</v>
      </c>
      <c r="D111">
        <v>26.14</v>
      </c>
      <c r="E111">
        <v>-80.45</v>
      </c>
      <c r="F111" s="1" t="s">
        <v>50</v>
      </c>
      <c r="G111" s="1" t="s">
        <v>77</v>
      </c>
      <c r="H111" s="1">
        <v>7</v>
      </c>
      <c r="I111">
        <v>20</v>
      </c>
      <c r="J111" s="5">
        <f t="shared" si="13"/>
        <v>293.14999999999998</v>
      </c>
      <c r="K111" s="5"/>
      <c r="L111" s="5"/>
      <c r="M111" s="5"/>
      <c r="N111" s="5"/>
      <c r="O111" s="4">
        <f t="shared" si="14"/>
        <v>0.1</v>
      </c>
      <c r="P111" t="s">
        <v>23</v>
      </c>
      <c r="Q111" s="4">
        <f t="shared" si="15"/>
        <v>3.9304258810960717E-2</v>
      </c>
      <c r="R111" t="s">
        <v>23</v>
      </c>
      <c r="S111">
        <v>0.67500000000000004</v>
      </c>
      <c r="T111" t="s">
        <v>66</v>
      </c>
      <c r="U111" t="s">
        <v>26</v>
      </c>
      <c r="V111">
        <v>10</v>
      </c>
      <c r="W111" t="s">
        <v>66</v>
      </c>
      <c r="X111" t="s">
        <v>30</v>
      </c>
      <c r="Y111">
        <v>17.8</v>
      </c>
      <c r="Z111" t="s">
        <v>74</v>
      </c>
      <c r="AA111" t="s">
        <v>25</v>
      </c>
      <c r="AB111" s="4">
        <f t="shared" si="16"/>
        <v>3.8022813688212927E-2</v>
      </c>
      <c r="AC111" t="s">
        <v>23</v>
      </c>
      <c r="AD111">
        <v>26.3</v>
      </c>
      <c r="AE111" t="s">
        <v>28</v>
      </c>
      <c r="AF111" t="s">
        <v>38</v>
      </c>
    </row>
    <row r="112" spans="1:35" x14ac:dyDescent="0.2">
      <c r="A112" s="1" t="s">
        <v>75</v>
      </c>
      <c r="B112" t="s">
        <v>56</v>
      </c>
      <c r="C112" s="2" t="s">
        <v>76</v>
      </c>
      <c r="D112">
        <v>26.14</v>
      </c>
      <c r="E112">
        <v>-80.45</v>
      </c>
      <c r="F112" s="1" t="s">
        <v>50</v>
      </c>
      <c r="G112" s="1" t="s">
        <v>77</v>
      </c>
      <c r="H112" s="1">
        <v>7</v>
      </c>
      <c r="I112">
        <v>25</v>
      </c>
      <c r="J112" s="5">
        <f t="shared" si="13"/>
        <v>298.14999999999998</v>
      </c>
      <c r="K112" s="5"/>
      <c r="L112" s="5"/>
      <c r="M112" s="5"/>
      <c r="N112" s="5"/>
      <c r="O112" s="4">
        <f t="shared" si="14"/>
        <v>0.12820512820512822</v>
      </c>
      <c r="P112" t="s">
        <v>23</v>
      </c>
      <c r="Q112" s="4">
        <f t="shared" si="15"/>
        <v>6.5490464585383421E-2</v>
      </c>
      <c r="R112" t="s">
        <v>23</v>
      </c>
      <c r="S112">
        <v>0.6</v>
      </c>
      <c r="T112" t="s">
        <v>66</v>
      </c>
      <c r="U112" t="s">
        <v>26</v>
      </c>
      <c r="V112">
        <v>7.8</v>
      </c>
      <c r="W112" t="s">
        <v>66</v>
      </c>
      <c r="X112" t="s">
        <v>30</v>
      </c>
      <c r="Y112">
        <v>12.7</v>
      </c>
      <c r="Z112" t="s">
        <v>74</v>
      </c>
      <c r="AA112" t="s">
        <v>25</v>
      </c>
      <c r="AB112" s="4">
        <f t="shared" si="16"/>
        <v>6.0240963855421679E-2</v>
      </c>
      <c r="AC112" t="s">
        <v>23</v>
      </c>
      <c r="AD112">
        <v>16.600000000000001</v>
      </c>
      <c r="AE112" t="s">
        <v>28</v>
      </c>
      <c r="AF112" t="s">
        <v>38</v>
      </c>
    </row>
    <row r="113" spans="1:34" x14ac:dyDescent="0.2">
      <c r="A113" s="1" t="s">
        <v>75</v>
      </c>
      <c r="B113" t="s">
        <v>56</v>
      </c>
      <c r="C113" s="2" t="s">
        <v>76</v>
      </c>
      <c r="D113">
        <v>26.14</v>
      </c>
      <c r="E113">
        <v>-80.45</v>
      </c>
      <c r="F113" s="1" t="s">
        <v>50</v>
      </c>
      <c r="G113" s="1" t="s">
        <v>77</v>
      </c>
      <c r="H113" s="1">
        <v>7</v>
      </c>
      <c r="I113">
        <v>27</v>
      </c>
      <c r="J113" s="5">
        <f t="shared" si="13"/>
        <v>300.14999999999998</v>
      </c>
      <c r="K113" s="5"/>
      <c r="L113" s="5"/>
      <c r="M113" s="5"/>
      <c r="N113" s="5"/>
      <c r="O113" s="4">
        <f t="shared" si="14"/>
        <v>0.16666666666666666</v>
      </c>
      <c r="P113" t="s">
        <v>23</v>
      </c>
      <c r="Q113" s="4">
        <f t="shared" si="15"/>
        <v>5.3597270687910391E-2</v>
      </c>
      <c r="R113" t="s">
        <v>23</v>
      </c>
      <c r="S113">
        <v>0.72499999999999998</v>
      </c>
      <c r="T113" t="s">
        <v>66</v>
      </c>
      <c r="U113" t="s">
        <v>26</v>
      </c>
      <c r="V113">
        <v>6</v>
      </c>
      <c r="W113" t="s">
        <v>66</v>
      </c>
      <c r="X113" t="s">
        <v>30</v>
      </c>
      <c r="Y113">
        <v>10.6</v>
      </c>
      <c r="Z113" t="s">
        <v>74</v>
      </c>
      <c r="AA113" t="s">
        <v>25</v>
      </c>
      <c r="AB113" s="4">
        <f t="shared" si="16"/>
        <v>6.8493150684931503E-2</v>
      </c>
      <c r="AC113" t="s">
        <v>23</v>
      </c>
      <c r="AD113">
        <v>14.6</v>
      </c>
      <c r="AE113" t="s">
        <v>28</v>
      </c>
      <c r="AF113" t="s">
        <v>38</v>
      </c>
    </row>
    <row r="114" spans="1:34" x14ac:dyDescent="0.2">
      <c r="A114" s="1" t="s">
        <v>75</v>
      </c>
      <c r="B114" t="s">
        <v>56</v>
      </c>
      <c r="C114" s="2" t="s">
        <v>76</v>
      </c>
      <c r="D114">
        <v>26.14</v>
      </c>
      <c r="E114">
        <v>-80.45</v>
      </c>
      <c r="F114" s="1" t="s">
        <v>50</v>
      </c>
      <c r="G114" s="1" t="s">
        <v>77</v>
      </c>
      <c r="H114" s="1">
        <v>7</v>
      </c>
      <c r="I114">
        <v>30</v>
      </c>
      <c r="J114" s="5">
        <f t="shared" si="13"/>
        <v>303.14999999999998</v>
      </c>
      <c r="K114" s="5"/>
      <c r="L114" s="5"/>
      <c r="M114" s="5"/>
      <c r="N114" s="5"/>
      <c r="O114" s="4">
        <f t="shared" si="14"/>
        <v>0.17543859649122806</v>
      </c>
      <c r="P114" t="s">
        <v>23</v>
      </c>
      <c r="Q114" s="4">
        <f t="shared" si="15"/>
        <v>6.895484001922933E-2</v>
      </c>
      <c r="R114" t="s">
        <v>23</v>
      </c>
      <c r="S114">
        <v>0.67500000000000004</v>
      </c>
      <c r="T114" t="s">
        <v>66</v>
      </c>
      <c r="U114" t="s">
        <v>26</v>
      </c>
      <c r="V114">
        <v>5.7</v>
      </c>
      <c r="W114" t="s">
        <v>66</v>
      </c>
      <c r="X114" t="s">
        <v>30</v>
      </c>
      <c r="Y114">
        <v>9.1999999999999993</v>
      </c>
      <c r="Z114" t="s">
        <v>74</v>
      </c>
      <c r="AA114" t="s">
        <v>25</v>
      </c>
      <c r="AB114" s="4">
        <f t="shared" si="16"/>
        <v>0.11904761904761904</v>
      </c>
      <c r="AC114" t="s">
        <v>23</v>
      </c>
      <c r="AD114">
        <v>8.4</v>
      </c>
      <c r="AE114" t="s">
        <v>28</v>
      </c>
      <c r="AF114" t="s">
        <v>38</v>
      </c>
    </row>
    <row r="115" spans="1:34" x14ac:dyDescent="0.2">
      <c r="A115" s="1" t="s">
        <v>75</v>
      </c>
      <c r="B115" t="s">
        <v>56</v>
      </c>
      <c r="C115" s="2" t="s">
        <v>76</v>
      </c>
      <c r="D115">
        <v>26.14</v>
      </c>
      <c r="E115">
        <v>-80.45</v>
      </c>
      <c r="F115" s="1" t="s">
        <v>50</v>
      </c>
      <c r="G115" s="1" t="s">
        <v>77</v>
      </c>
      <c r="H115" s="1">
        <v>7</v>
      </c>
      <c r="I115">
        <v>35</v>
      </c>
      <c r="J115" s="5">
        <f t="shared" si="13"/>
        <v>308.14999999999998</v>
      </c>
      <c r="K115" s="5"/>
      <c r="L115" s="5"/>
      <c r="M115" s="5"/>
      <c r="N115" s="5"/>
      <c r="O115" s="4">
        <f t="shared" si="14"/>
        <v>0.15151515151515152</v>
      </c>
      <c r="P115" t="s">
        <v>23</v>
      </c>
      <c r="Q115" s="4">
        <f t="shared" si="15"/>
        <v>0.14861049288056458</v>
      </c>
      <c r="R115" t="s">
        <v>23</v>
      </c>
      <c r="S115">
        <v>0.375</v>
      </c>
      <c r="T115" t="s">
        <v>66</v>
      </c>
      <c r="U115" t="s">
        <v>26</v>
      </c>
      <c r="V115">
        <v>6.6</v>
      </c>
      <c r="W115" t="s">
        <v>66</v>
      </c>
      <c r="X115" t="s">
        <v>30</v>
      </c>
      <c r="Y115">
        <v>8.3000000000000007</v>
      </c>
      <c r="Z115" t="s">
        <v>74</v>
      </c>
      <c r="AA115" t="s">
        <v>25</v>
      </c>
      <c r="AB115" s="4">
        <f t="shared" si="16"/>
        <v>0.14285714285714285</v>
      </c>
      <c r="AC115" t="s">
        <v>23</v>
      </c>
      <c r="AD115">
        <v>7</v>
      </c>
      <c r="AE115" t="s">
        <v>28</v>
      </c>
      <c r="AF115" t="s">
        <v>38</v>
      </c>
    </row>
    <row r="116" spans="1:34" x14ac:dyDescent="0.2">
      <c r="A116" t="s">
        <v>79</v>
      </c>
      <c r="B116" t="s">
        <v>56</v>
      </c>
      <c r="C116" s="2" t="s">
        <v>80</v>
      </c>
      <c r="D116">
        <v>26.24</v>
      </c>
      <c r="E116">
        <v>-80.12</v>
      </c>
      <c r="F116" s="1" t="s">
        <v>50</v>
      </c>
      <c r="G116" s="1" t="s">
        <v>81</v>
      </c>
      <c r="H116" s="1">
        <v>7</v>
      </c>
      <c r="I116">
        <v>10</v>
      </c>
      <c r="J116" s="5">
        <f t="shared" si="13"/>
        <v>283.14999999999998</v>
      </c>
      <c r="K116" s="5"/>
      <c r="L116" s="5"/>
      <c r="M116" s="5"/>
      <c r="N116" s="5"/>
      <c r="O116" s="5">
        <v>0</v>
      </c>
      <c r="P116" t="s">
        <v>23</v>
      </c>
      <c r="Q116" s="5">
        <v>1</v>
      </c>
      <c r="R116" t="s">
        <v>23</v>
      </c>
      <c r="S116">
        <v>0</v>
      </c>
      <c r="T116" t="s">
        <v>24</v>
      </c>
      <c r="U116" t="s">
        <v>26</v>
      </c>
      <c r="AB116" s="4"/>
    </row>
    <row r="117" spans="1:34" x14ac:dyDescent="0.2">
      <c r="A117" t="s">
        <v>79</v>
      </c>
      <c r="B117" t="s">
        <v>56</v>
      </c>
      <c r="C117" s="2" t="s">
        <v>80</v>
      </c>
      <c r="D117">
        <v>26.24</v>
      </c>
      <c r="E117">
        <v>-80.12</v>
      </c>
      <c r="F117" s="1" t="s">
        <v>50</v>
      </c>
      <c r="G117" s="1" t="s">
        <v>81</v>
      </c>
      <c r="H117" s="1">
        <v>7</v>
      </c>
      <c r="I117">
        <v>15</v>
      </c>
      <c r="J117" s="5">
        <f t="shared" si="13"/>
        <v>288.14999999999998</v>
      </c>
      <c r="K117" s="5"/>
      <c r="L117" s="5"/>
      <c r="M117" s="5"/>
      <c r="N117" s="5"/>
      <c r="O117" s="4">
        <f t="shared" si="14"/>
        <v>2.0267531414673693E-2</v>
      </c>
      <c r="P117" t="s">
        <v>23</v>
      </c>
      <c r="Q117" s="4">
        <f t="shared" si="15"/>
        <v>9.7213215706838454E-3</v>
      </c>
      <c r="R117" t="s">
        <v>23</v>
      </c>
      <c r="S117">
        <v>0.61899999999999999</v>
      </c>
      <c r="T117" t="s">
        <v>24</v>
      </c>
      <c r="U117" t="s">
        <v>26</v>
      </c>
      <c r="V117">
        <v>49.34</v>
      </c>
      <c r="W117" t="s">
        <v>24</v>
      </c>
      <c r="X117" t="s">
        <v>30</v>
      </c>
      <c r="Y117">
        <v>116.8</v>
      </c>
      <c r="Z117" t="s">
        <v>43</v>
      </c>
      <c r="AA117" t="s">
        <v>31</v>
      </c>
      <c r="AB117" s="4">
        <f t="shared" si="16"/>
        <v>1.1325028312570783E-2</v>
      </c>
      <c r="AC117" t="s">
        <v>23</v>
      </c>
      <c r="AD117">
        <v>88.3</v>
      </c>
      <c r="AE117" t="s">
        <v>28</v>
      </c>
      <c r="AF117" t="s">
        <v>25</v>
      </c>
    </row>
    <row r="118" spans="1:34" x14ac:dyDescent="0.2">
      <c r="A118" t="s">
        <v>79</v>
      </c>
      <c r="B118" t="s">
        <v>56</v>
      </c>
      <c r="C118" s="2" t="s">
        <v>80</v>
      </c>
      <c r="D118">
        <v>26.24</v>
      </c>
      <c r="E118">
        <v>-80.12</v>
      </c>
      <c r="F118" s="1" t="s">
        <v>50</v>
      </c>
      <c r="G118" s="1" t="s">
        <v>81</v>
      </c>
      <c r="H118" s="1">
        <v>7</v>
      </c>
      <c r="I118">
        <v>20</v>
      </c>
      <c r="J118" s="5">
        <f t="shared" si="13"/>
        <v>293.14999999999998</v>
      </c>
      <c r="K118" s="5"/>
      <c r="L118" s="5"/>
      <c r="M118" s="5"/>
      <c r="N118" s="5"/>
      <c r="O118" s="4">
        <f t="shared" si="14"/>
        <v>3.473428273706148E-2</v>
      </c>
      <c r="P118" t="s">
        <v>23</v>
      </c>
      <c r="Q118" s="4">
        <f t="shared" si="15"/>
        <v>1.2488231199019264E-2</v>
      </c>
      <c r="R118" t="s">
        <v>23</v>
      </c>
      <c r="S118">
        <v>0.69799999999999995</v>
      </c>
      <c r="T118" t="s">
        <v>24</v>
      </c>
      <c r="U118" t="s">
        <v>26</v>
      </c>
      <c r="V118">
        <v>28.79</v>
      </c>
      <c r="W118" t="s">
        <v>24</v>
      </c>
      <c r="X118" t="s">
        <v>30</v>
      </c>
      <c r="Y118">
        <v>55.8</v>
      </c>
      <c r="Z118" t="s">
        <v>43</v>
      </c>
      <c r="AA118" t="s">
        <v>31</v>
      </c>
      <c r="AB118" s="4">
        <f t="shared" si="16"/>
        <v>1.9762845849802372E-2</v>
      </c>
      <c r="AC118" t="s">
        <v>23</v>
      </c>
      <c r="AD118">
        <v>50.6</v>
      </c>
      <c r="AE118" t="s">
        <v>28</v>
      </c>
      <c r="AF118" t="s">
        <v>25</v>
      </c>
    </row>
    <row r="119" spans="1:34" x14ac:dyDescent="0.2">
      <c r="A119" t="s">
        <v>79</v>
      </c>
      <c r="B119" t="s">
        <v>56</v>
      </c>
      <c r="C119" s="2" t="s">
        <v>80</v>
      </c>
      <c r="D119">
        <v>26.24</v>
      </c>
      <c r="E119">
        <v>-80.12</v>
      </c>
      <c r="F119" s="1" t="s">
        <v>50</v>
      </c>
      <c r="G119" s="1" t="s">
        <v>81</v>
      </c>
      <c r="H119" s="1">
        <v>7</v>
      </c>
      <c r="I119">
        <v>25</v>
      </c>
      <c r="J119" s="5">
        <f t="shared" si="13"/>
        <v>298.14999999999998</v>
      </c>
      <c r="K119" s="5"/>
      <c r="L119" s="5"/>
      <c r="M119" s="5"/>
      <c r="N119" s="5"/>
      <c r="O119" s="4">
        <f t="shared" si="14"/>
        <v>5.892751915144373E-2</v>
      </c>
      <c r="P119" t="s">
        <v>23</v>
      </c>
      <c r="Q119" s="4">
        <f t="shared" si="15"/>
        <v>1.6638945844088451E-2</v>
      </c>
      <c r="R119" t="s">
        <v>23</v>
      </c>
      <c r="S119">
        <v>0.754</v>
      </c>
      <c r="T119" t="s">
        <v>24</v>
      </c>
      <c r="U119" t="s">
        <v>26</v>
      </c>
      <c r="V119">
        <v>16.97</v>
      </c>
      <c r="W119" t="s">
        <v>24</v>
      </c>
      <c r="X119" t="s">
        <v>30</v>
      </c>
      <c r="Y119">
        <v>33.9</v>
      </c>
      <c r="Z119" t="s">
        <v>43</v>
      </c>
      <c r="AA119" t="s">
        <v>31</v>
      </c>
      <c r="AB119" s="4">
        <f t="shared" si="16"/>
        <v>2.5188916876574305E-2</v>
      </c>
      <c r="AC119" t="s">
        <v>23</v>
      </c>
      <c r="AD119">
        <v>39.700000000000003</v>
      </c>
      <c r="AE119" t="s">
        <v>28</v>
      </c>
      <c r="AF119" t="s">
        <v>25</v>
      </c>
    </row>
    <row r="120" spans="1:34" x14ac:dyDescent="0.2">
      <c r="A120" t="s">
        <v>79</v>
      </c>
      <c r="B120" t="s">
        <v>56</v>
      </c>
      <c r="C120" s="2" t="s">
        <v>80</v>
      </c>
      <c r="D120">
        <v>26.24</v>
      </c>
      <c r="E120">
        <v>-80.12</v>
      </c>
      <c r="F120" s="1" t="s">
        <v>50</v>
      </c>
      <c r="G120" s="1" t="s">
        <v>81</v>
      </c>
      <c r="H120" s="1">
        <v>7</v>
      </c>
      <c r="I120">
        <v>28</v>
      </c>
      <c r="J120" s="5">
        <f t="shared" si="13"/>
        <v>301.14999999999998</v>
      </c>
      <c r="K120" s="5"/>
      <c r="L120" s="5"/>
      <c r="M120" s="5"/>
      <c r="N120" s="5"/>
      <c r="O120" s="4">
        <f t="shared" si="14"/>
        <v>7.1123755334281641E-2</v>
      </c>
      <c r="P120" t="s">
        <v>23</v>
      </c>
      <c r="Q120" s="4">
        <f t="shared" si="15"/>
        <v>1.2485389225813003E-2</v>
      </c>
      <c r="R120" t="s">
        <v>23</v>
      </c>
      <c r="S120">
        <v>0.83899999999999997</v>
      </c>
      <c r="T120" t="s">
        <v>24</v>
      </c>
      <c r="U120" t="s">
        <v>26</v>
      </c>
      <c r="V120">
        <v>14.06</v>
      </c>
      <c r="W120" t="s">
        <v>24</v>
      </c>
      <c r="X120" t="s">
        <v>30</v>
      </c>
      <c r="Y120">
        <v>28.6</v>
      </c>
      <c r="Z120" t="s">
        <v>43</v>
      </c>
      <c r="AA120" t="s">
        <v>31</v>
      </c>
      <c r="AB120" s="4">
        <f t="shared" si="16"/>
        <v>2.8818443804034581E-2</v>
      </c>
      <c r="AC120" t="s">
        <v>23</v>
      </c>
      <c r="AD120">
        <v>34.700000000000003</v>
      </c>
      <c r="AE120" t="s">
        <v>28</v>
      </c>
      <c r="AF120" t="s">
        <v>25</v>
      </c>
    </row>
    <row r="121" spans="1:34" x14ac:dyDescent="0.2">
      <c r="A121" t="s">
        <v>79</v>
      </c>
      <c r="B121" t="s">
        <v>56</v>
      </c>
      <c r="C121" s="2" t="s">
        <v>80</v>
      </c>
      <c r="D121">
        <v>26.24</v>
      </c>
      <c r="E121">
        <v>-80.12</v>
      </c>
      <c r="F121" s="1" t="s">
        <v>50</v>
      </c>
      <c r="G121" s="1" t="s">
        <v>81</v>
      </c>
      <c r="H121" s="1">
        <v>7</v>
      </c>
      <c r="I121">
        <v>30</v>
      </c>
      <c r="J121" s="5">
        <f t="shared" si="13"/>
        <v>303.14999999999998</v>
      </c>
      <c r="K121" s="5"/>
      <c r="L121" s="5"/>
      <c r="M121" s="5"/>
      <c r="N121" s="5"/>
      <c r="O121" s="4">
        <f t="shared" si="14"/>
        <v>6.1387354205033766E-2</v>
      </c>
      <c r="P121" t="s">
        <v>23</v>
      </c>
      <c r="Q121" s="4">
        <f t="shared" si="15"/>
        <v>1.8733418464874186E-2</v>
      </c>
      <c r="R121" t="s">
        <v>23</v>
      </c>
      <c r="S121">
        <v>0.73699999999999999</v>
      </c>
      <c r="T121" t="s">
        <v>24</v>
      </c>
      <c r="U121" t="s">
        <v>26</v>
      </c>
      <c r="V121">
        <v>16.29</v>
      </c>
      <c r="W121" t="s">
        <v>24</v>
      </c>
      <c r="X121" t="s">
        <v>30</v>
      </c>
      <c r="Y121">
        <v>37.200000000000003</v>
      </c>
      <c r="Z121" t="s">
        <v>43</v>
      </c>
      <c r="AA121" t="s">
        <v>31</v>
      </c>
      <c r="AB121" s="4">
        <f t="shared" si="16"/>
        <v>2.9850746268656716E-2</v>
      </c>
      <c r="AC121" t="s">
        <v>23</v>
      </c>
      <c r="AD121">
        <v>33.5</v>
      </c>
      <c r="AE121" t="s">
        <v>28</v>
      </c>
      <c r="AF121" t="s">
        <v>25</v>
      </c>
    </row>
    <row r="122" spans="1:34" x14ac:dyDescent="0.2">
      <c r="A122" t="s">
        <v>79</v>
      </c>
      <c r="B122" t="s">
        <v>56</v>
      </c>
      <c r="C122" s="2" t="s">
        <v>80</v>
      </c>
      <c r="D122">
        <v>26.24</v>
      </c>
      <c r="E122">
        <v>-80.12</v>
      </c>
      <c r="F122" s="1" t="s">
        <v>50</v>
      </c>
      <c r="G122" s="1" t="s">
        <v>81</v>
      </c>
      <c r="H122" s="1">
        <v>7</v>
      </c>
      <c r="I122">
        <v>33</v>
      </c>
      <c r="J122" s="5">
        <f t="shared" si="13"/>
        <v>306.14999999999998</v>
      </c>
      <c r="K122" s="5"/>
      <c r="L122" s="5"/>
      <c r="M122" s="5"/>
      <c r="N122" s="5"/>
      <c r="O122" s="5">
        <v>0</v>
      </c>
      <c r="P122" t="s">
        <v>23</v>
      </c>
      <c r="Q122" s="5">
        <v>1</v>
      </c>
      <c r="R122" t="s">
        <v>23</v>
      </c>
      <c r="S122">
        <v>0</v>
      </c>
      <c r="T122" t="s">
        <v>24</v>
      </c>
      <c r="U122" t="s">
        <v>26</v>
      </c>
      <c r="AB122" s="4">
        <f t="shared" si="16"/>
        <v>3.484320557491289E-2</v>
      </c>
      <c r="AC122" t="s">
        <v>23</v>
      </c>
      <c r="AD122">
        <v>28.7</v>
      </c>
      <c r="AE122" t="s">
        <v>28</v>
      </c>
      <c r="AF122" t="s">
        <v>25</v>
      </c>
    </row>
    <row r="123" spans="1:34" x14ac:dyDescent="0.2">
      <c r="A123" s="1" t="s">
        <v>82</v>
      </c>
      <c r="B123" t="s">
        <v>56</v>
      </c>
      <c r="C123" s="2" t="s">
        <v>83</v>
      </c>
      <c r="D123">
        <v>-30.9</v>
      </c>
      <c r="E123">
        <v>115.78</v>
      </c>
      <c r="F123" s="1" t="s">
        <v>50</v>
      </c>
      <c r="G123" s="1" t="s">
        <v>84</v>
      </c>
      <c r="H123" s="1">
        <v>7</v>
      </c>
      <c r="I123">
        <v>10</v>
      </c>
      <c r="J123" s="5">
        <f t="shared" si="13"/>
        <v>283.14999999999998</v>
      </c>
      <c r="K123" s="5"/>
      <c r="L123" s="5"/>
      <c r="M123" s="5"/>
      <c r="N123" s="5"/>
      <c r="O123" s="4">
        <f t="shared" si="14"/>
        <v>1.7289073305670814E-2</v>
      </c>
      <c r="P123" t="s">
        <v>23</v>
      </c>
      <c r="Q123" s="4"/>
      <c r="R123" t="s">
        <v>85</v>
      </c>
      <c r="V123">
        <v>57.84</v>
      </c>
      <c r="W123" t="s">
        <v>66</v>
      </c>
      <c r="X123" t="s">
        <v>30</v>
      </c>
      <c r="Y123">
        <v>86.18</v>
      </c>
      <c r="Z123" t="s">
        <v>74</v>
      </c>
      <c r="AA123" t="s">
        <v>31</v>
      </c>
      <c r="AB123" s="4">
        <f t="shared" si="16"/>
        <v>1.7015484090522375E-2</v>
      </c>
      <c r="AC123" t="s">
        <v>23</v>
      </c>
      <c r="AD123">
        <v>58.77</v>
      </c>
      <c r="AE123" t="s">
        <v>28</v>
      </c>
      <c r="AF123" t="s">
        <v>38</v>
      </c>
      <c r="AG123">
        <v>1.76</v>
      </c>
      <c r="AH123" t="s">
        <v>25</v>
      </c>
    </row>
    <row r="124" spans="1:34" x14ac:dyDescent="0.2">
      <c r="A124" s="1" t="s">
        <v>82</v>
      </c>
      <c r="B124" t="s">
        <v>56</v>
      </c>
      <c r="C124" s="2" t="s">
        <v>83</v>
      </c>
      <c r="D124">
        <v>-30.9</v>
      </c>
      <c r="E124">
        <v>115.78</v>
      </c>
      <c r="F124" s="1" t="s">
        <v>50</v>
      </c>
      <c r="G124" s="1" t="s">
        <v>84</v>
      </c>
      <c r="H124" s="1">
        <v>7</v>
      </c>
      <c r="I124">
        <v>13</v>
      </c>
      <c r="J124" s="5">
        <f t="shared" si="13"/>
        <v>286.14999999999998</v>
      </c>
      <c r="K124" s="5"/>
      <c r="L124" s="5"/>
      <c r="M124" s="5"/>
      <c r="N124" s="5"/>
      <c r="O124" s="4">
        <f t="shared" si="14"/>
        <v>2.7979854504756575E-2</v>
      </c>
      <c r="P124" t="s">
        <v>23</v>
      </c>
      <c r="Q124" s="4"/>
      <c r="R124" t="s">
        <v>85</v>
      </c>
      <c r="V124">
        <v>35.74</v>
      </c>
      <c r="W124" t="s">
        <v>66</v>
      </c>
      <c r="X124" t="s">
        <v>30</v>
      </c>
      <c r="Y124">
        <v>62.18</v>
      </c>
      <c r="Z124" t="s">
        <v>74</v>
      </c>
      <c r="AA124" t="s">
        <v>31</v>
      </c>
      <c r="AB124" s="4">
        <f t="shared" si="16"/>
        <v>1.5835312747426764E-2</v>
      </c>
      <c r="AC124" t="s">
        <v>23</v>
      </c>
      <c r="AD124">
        <v>63.15</v>
      </c>
      <c r="AE124" t="s">
        <v>28</v>
      </c>
      <c r="AF124" t="s">
        <v>38</v>
      </c>
      <c r="AG124">
        <v>0.56999999999999995</v>
      </c>
      <c r="AH124" t="s">
        <v>25</v>
      </c>
    </row>
    <row r="125" spans="1:34" x14ac:dyDescent="0.2">
      <c r="A125" s="1" t="s">
        <v>82</v>
      </c>
      <c r="B125" t="s">
        <v>56</v>
      </c>
      <c r="C125" s="2" t="s">
        <v>83</v>
      </c>
      <c r="D125">
        <v>-30.9</v>
      </c>
      <c r="E125">
        <v>115.78</v>
      </c>
      <c r="F125" s="1" t="s">
        <v>50</v>
      </c>
      <c r="G125" s="1" t="s">
        <v>84</v>
      </c>
      <c r="H125" s="1">
        <v>7</v>
      </c>
      <c r="I125">
        <v>15</v>
      </c>
      <c r="J125" s="5">
        <f t="shared" si="13"/>
        <v>288.14999999999998</v>
      </c>
      <c r="K125" s="5"/>
      <c r="L125" s="5"/>
      <c r="M125" s="5"/>
      <c r="N125" s="5"/>
      <c r="O125" s="4">
        <f t="shared" si="14"/>
        <v>3.7764350453172203E-2</v>
      </c>
      <c r="P125" t="s">
        <v>23</v>
      </c>
      <c r="Q125" s="4"/>
      <c r="R125" t="s">
        <v>85</v>
      </c>
      <c r="V125">
        <v>26.48</v>
      </c>
      <c r="W125" t="s">
        <v>66</v>
      </c>
      <c r="X125" t="s">
        <v>30</v>
      </c>
      <c r="Y125">
        <v>46.06</v>
      </c>
      <c r="Z125" t="s">
        <v>74</v>
      </c>
      <c r="AA125" t="s">
        <v>31</v>
      </c>
      <c r="AB125" s="4">
        <f t="shared" si="16"/>
        <v>2.2256843979523704E-2</v>
      </c>
      <c r="AC125" t="s">
        <v>23</v>
      </c>
      <c r="AD125">
        <v>44.93</v>
      </c>
      <c r="AE125" t="s">
        <v>28</v>
      </c>
      <c r="AF125" t="s">
        <v>38</v>
      </c>
      <c r="AG125">
        <v>0.3</v>
      </c>
      <c r="AH125" t="s">
        <v>25</v>
      </c>
    </row>
    <row r="126" spans="1:34" x14ac:dyDescent="0.2">
      <c r="A126" s="1" t="s">
        <v>82</v>
      </c>
      <c r="B126" t="s">
        <v>56</v>
      </c>
      <c r="C126" s="2" t="s">
        <v>83</v>
      </c>
      <c r="D126">
        <v>-30.9</v>
      </c>
      <c r="E126">
        <v>115.78</v>
      </c>
      <c r="F126" s="1" t="s">
        <v>50</v>
      </c>
      <c r="G126" s="1" t="s">
        <v>84</v>
      </c>
      <c r="H126" s="1">
        <v>7</v>
      </c>
      <c r="I126">
        <v>20</v>
      </c>
      <c r="J126" s="5">
        <f t="shared" si="13"/>
        <v>293.14999999999998</v>
      </c>
      <c r="K126" s="5"/>
      <c r="L126" s="5"/>
      <c r="M126" s="5"/>
      <c r="N126" s="5"/>
      <c r="O126" s="4">
        <f t="shared" si="14"/>
        <v>5.9347181008902072E-2</v>
      </c>
      <c r="P126" t="s">
        <v>23</v>
      </c>
      <c r="Q126" s="4"/>
      <c r="R126" t="s">
        <v>85</v>
      </c>
      <c r="V126">
        <v>16.850000000000001</v>
      </c>
      <c r="W126" t="s">
        <v>66</v>
      </c>
      <c r="X126" t="s">
        <v>30</v>
      </c>
      <c r="Y126">
        <v>28.85</v>
      </c>
      <c r="Z126" t="s">
        <v>74</v>
      </c>
      <c r="AA126" t="s">
        <v>31</v>
      </c>
      <c r="AB126" s="4">
        <f t="shared" si="16"/>
        <v>4.0306328093510681E-2</v>
      </c>
      <c r="AC126" t="s">
        <v>23</v>
      </c>
      <c r="AD126">
        <v>24.81</v>
      </c>
      <c r="AE126" t="s">
        <v>28</v>
      </c>
      <c r="AF126" t="s">
        <v>38</v>
      </c>
      <c r="AG126">
        <v>0.24</v>
      </c>
      <c r="AH126" t="s">
        <v>25</v>
      </c>
    </row>
    <row r="127" spans="1:34" x14ac:dyDescent="0.2">
      <c r="A127" s="1" t="s">
        <v>82</v>
      </c>
      <c r="B127" t="s">
        <v>56</v>
      </c>
      <c r="C127" s="2" t="s">
        <v>83</v>
      </c>
      <c r="D127">
        <v>-30.9</v>
      </c>
      <c r="E127">
        <v>115.78</v>
      </c>
      <c r="F127" s="1" t="s">
        <v>50</v>
      </c>
      <c r="G127" s="1" t="s">
        <v>84</v>
      </c>
      <c r="H127" s="1">
        <v>7</v>
      </c>
      <c r="I127">
        <v>25</v>
      </c>
      <c r="J127" s="5">
        <f t="shared" si="13"/>
        <v>298.14999999999998</v>
      </c>
      <c r="K127" s="5"/>
      <c r="L127" s="5"/>
      <c r="M127" s="5"/>
      <c r="N127" s="5"/>
      <c r="O127" s="4">
        <f t="shared" si="14"/>
        <v>7.1890726096333568E-2</v>
      </c>
      <c r="P127" t="s">
        <v>23</v>
      </c>
      <c r="Q127" s="4"/>
      <c r="R127" t="s">
        <v>85</v>
      </c>
      <c r="V127">
        <v>13.91</v>
      </c>
      <c r="W127" t="s">
        <v>66</v>
      </c>
      <c r="X127" t="s">
        <v>30</v>
      </c>
      <c r="Y127">
        <v>24.71</v>
      </c>
      <c r="Z127" t="s">
        <v>74</v>
      </c>
      <c r="AA127" t="s">
        <v>31</v>
      </c>
      <c r="AB127" s="4">
        <f t="shared" si="16"/>
        <v>4.7869794159885112E-2</v>
      </c>
      <c r="AC127" t="s">
        <v>23</v>
      </c>
      <c r="AD127">
        <v>20.89</v>
      </c>
      <c r="AE127" t="s">
        <v>28</v>
      </c>
      <c r="AF127" t="s">
        <v>38</v>
      </c>
      <c r="AG127">
        <v>0.28999999999999998</v>
      </c>
      <c r="AH127" t="s">
        <v>25</v>
      </c>
    </row>
    <row r="128" spans="1:34" x14ac:dyDescent="0.2">
      <c r="A128" s="1" t="s">
        <v>82</v>
      </c>
      <c r="B128" t="s">
        <v>56</v>
      </c>
      <c r="C128" s="2" t="s">
        <v>83</v>
      </c>
      <c r="D128">
        <v>-30.9</v>
      </c>
      <c r="E128">
        <v>115.78</v>
      </c>
      <c r="F128" s="1" t="s">
        <v>50</v>
      </c>
      <c r="G128" s="1" t="s">
        <v>84</v>
      </c>
      <c r="H128" s="1">
        <v>7</v>
      </c>
      <c r="I128">
        <v>30</v>
      </c>
      <c r="J128" s="5">
        <f t="shared" si="13"/>
        <v>303.14999999999998</v>
      </c>
      <c r="K128" s="5"/>
      <c r="L128" s="5"/>
      <c r="M128" s="5"/>
      <c r="N128" s="5"/>
      <c r="O128" s="4">
        <f t="shared" si="14"/>
        <v>8.5836909871244635E-2</v>
      </c>
      <c r="P128" t="s">
        <v>23</v>
      </c>
      <c r="Q128" s="4"/>
      <c r="R128" t="s">
        <v>85</v>
      </c>
      <c r="V128">
        <v>11.65</v>
      </c>
      <c r="W128" t="s">
        <v>66</v>
      </c>
      <c r="X128" t="s">
        <v>30</v>
      </c>
      <c r="Y128">
        <v>17.38</v>
      </c>
      <c r="Z128" t="s">
        <v>74</v>
      </c>
      <c r="AA128" t="s">
        <v>31</v>
      </c>
      <c r="AB128" s="4">
        <f t="shared" si="16"/>
        <v>9.2081031307550645E-2</v>
      </c>
      <c r="AC128" t="s">
        <v>23</v>
      </c>
      <c r="AD128">
        <v>10.86</v>
      </c>
      <c r="AE128" t="s">
        <v>28</v>
      </c>
      <c r="AF128" t="s">
        <v>38</v>
      </c>
      <c r="AG128">
        <v>0.89</v>
      </c>
      <c r="AH128" t="s">
        <v>25</v>
      </c>
    </row>
    <row r="129" spans="1:32" x14ac:dyDescent="0.2">
      <c r="A129" s="1" t="s">
        <v>82</v>
      </c>
      <c r="B129" t="s">
        <v>56</v>
      </c>
      <c r="C129" s="2" t="s">
        <v>83</v>
      </c>
      <c r="D129">
        <v>-30.9</v>
      </c>
      <c r="E129">
        <v>115.78</v>
      </c>
      <c r="F129" s="1" t="s">
        <v>50</v>
      </c>
      <c r="G129" s="1" t="s">
        <v>84</v>
      </c>
      <c r="H129" s="1">
        <v>7</v>
      </c>
      <c r="I129">
        <v>32</v>
      </c>
      <c r="J129" s="5">
        <f t="shared" si="13"/>
        <v>305.14999999999998</v>
      </c>
      <c r="K129" s="5"/>
      <c r="L129" s="5"/>
      <c r="M129" s="5"/>
      <c r="N129" s="5"/>
      <c r="O129" s="4">
        <f t="shared" si="14"/>
        <v>5.9417706476530011E-2</v>
      </c>
      <c r="P129" t="s">
        <v>23</v>
      </c>
      <c r="Q129" s="4"/>
      <c r="R129" t="s">
        <v>85</v>
      </c>
      <c r="V129">
        <v>16.829999999999998</v>
      </c>
      <c r="W129" t="s">
        <v>66</v>
      </c>
      <c r="X129" t="s">
        <v>30</v>
      </c>
      <c r="AB129" s="4"/>
    </row>
    <row r="130" spans="1:32" x14ac:dyDescent="0.2">
      <c r="A130" s="1" t="s">
        <v>86</v>
      </c>
      <c r="B130" s="1" t="s">
        <v>56</v>
      </c>
      <c r="C130" s="2" t="s">
        <v>87</v>
      </c>
      <c r="D130">
        <v>-21.23</v>
      </c>
      <c r="E130">
        <v>-44.98</v>
      </c>
      <c r="F130" s="1" t="s">
        <v>50</v>
      </c>
      <c r="G130" s="1" t="s">
        <v>88</v>
      </c>
      <c r="H130" s="1">
        <v>5</v>
      </c>
      <c r="I130">
        <v>16</v>
      </c>
      <c r="J130" s="5">
        <f t="shared" si="13"/>
        <v>289.14999999999998</v>
      </c>
      <c r="K130" s="5"/>
      <c r="L130" s="5"/>
      <c r="M130" s="5"/>
      <c r="N130" s="5"/>
      <c r="O130" s="4">
        <f t="shared" si="14"/>
        <v>0.33783783783783783</v>
      </c>
      <c r="P130" t="s">
        <v>23</v>
      </c>
      <c r="Q130" s="4"/>
      <c r="R130" t="s">
        <v>85</v>
      </c>
      <c r="V130">
        <v>2.96</v>
      </c>
      <c r="W130" t="s">
        <v>59</v>
      </c>
      <c r="X130" t="s">
        <v>89</v>
      </c>
      <c r="AB130" s="4">
        <f t="shared" si="16"/>
        <v>3.3704078193461405E-2</v>
      </c>
      <c r="AC130" t="s">
        <v>23</v>
      </c>
      <c r="AD130">
        <v>29.67</v>
      </c>
      <c r="AE130" t="s">
        <v>28</v>
      </c>
      <c r="AF130" t="s">
        <v>90</v>
      </c>
    </row>
    <row r="131" spans="1:32" x14ac:dyDescent="0.2">
      <c r="A131" s="1" t="s">
        <v>86</v>
      </c>
      <c r="B131" s="1" t="s">
        <v>56</v>
      </c>
      <c r="C131" s="2" t="s">
        <v>87</v>
      </c>
      <c r="D131">
        <v>-21.23</v>
      </c>
      <c r="E131">
        <v>-44.98</v>
      </c>
      <c r="F131" s="1" t="s">
        <v>50</v>
      </c>
      <c r="G131" s="1" t="s">
        <v>88</v>
      </c>
      <c r="H131" s="1">
        <v>5</v>
      </c>
      <c r="I131">
        <v>19</v>
      </c>
      <c r="J131" s="5">
        <f t="shared" si="13"/>
        <v>292.14999999999998</v>
      </c>
      <c r="K131" s="5"/>
      <c r="L131" s="5"/>
      <c r="M131" s="5"/>
      <c r="N131" s="5"/>
      <c r="O131" s="4">
        <f t="shared" si="14"/>
        <v>0.49751243781094534</v>
      </c>
      <c r="P131" t="s">
        <v>23</v>
      </c>
      <c r="Q131" s="4"/>
      <c r="R131" t="s">
        <v>85</v>
      </c>
      <c r="V131">
        <v>2.0099999999999998</v>
      </c>
      <c r="W131" t="s">
        <v>59</v>
      </c>
      <c r="X131" t="s">
        <v>89</v>
      </c>
      <c r="Y131">
        <v>22.2</v>
      </c>
      <c r="Z131" t="s">
        <v>74</v>
      </c>
      <c r="AA131" t="s">
        <v>30</v>
      </c>
      <c r="AB131" s="4">
        <f t="shared" si="16"/>
        <v>4.9188391539596657E-2</v>
      </c>
      <c r="AC131" t="s">
        <v>23</v>
      </c>
      <c r="AD131">
        <v>20.329999999999998</v>
      </c>
      <c r="AE131" t="s">
        <v>28</v>
      </c>
      <c r="AF131" t="s">
        <v>90</v>
      </c>
    </row>
    <row r="132" spans="1:32" x14ac:dyDescent="0.2">
      <c r="A132" s="1" t="s">
        <v>86</v>
      </c>
      <c r="B132" s="1" t="s">
        <v>56</v>
      </c>
      <c r="C132" s="2" t="s">
        <v>87</v>
      </c>
      <c r="D132">
        <v>-21.23</v>
      </c>
      <c r="E132">
        <v>-44.98</v>
      </c>
      <c r="F132" s="1" t="s">
        <v>50</v>
      </c>
      <c r="G132" s="1" t="s">
        <v>88</v>
      </c>
      <c r="H132" s="1">
        <v>5</v>
      </c>
      <c r="I132">
        <v>22</v>
      </c>
      <c r="J132" s="5">
        <f t="shared" si="13"/>
        <v>295.14999999999998</v>
      </c>
      <c r="K132" s="5"/>
      <c r="L132" s="5"/>
      <c r="M132" s="5"/>
      <c r="N132" s="5"/>
      <c r="O132" s="4">
        <f t="shared" si="14"/>
        <v>0.45248868778280543</v>
      </c>
      <c r="P132" t="s">
        <v>23</v>
      </c>
      <c r="Q132" s="4"/>
      <c r="R132" t="s">
        <v>85</v>
      </c>
      <c r="V132">
        <v>2.21</v>
      </c>
      <c r="W132" t="s">
        <v>59</v>
      </c>
      <c r="X132" t="s">
        <v>89</v>
      </c>
      <c r="Y132">
        <v>18.38</v>
      </c>
      <c r="Z132" t="s">
        <v>74</v>
      </c>
      <c r="AA132" t="s">
        <v>30</v>
      </c>
      <c r="AB132" s="4">
        <f t="shared" si="16"/>
        <v>5.6593095642331628E-2</v>
      </c>
      <c r="AC132" t="s">
        <v>23</v>
      </c>
      <c r="AD132">
        <v>17.670000000000002</v>
      </c>
      <c r="AE132" t="s">
        <v>28</v>
      </c>
      <c r="AF132" t="s">
        <v>90</v>
      </c>
    </row>
    <row r="133" spans="1:32" x14ac:dyDescent="0.2">
      <c r="A133" s="1" t="s">
        <v>86</v>
      </c>
      <c r="B133" s="1" t="s">
        <v>56</v>
      </c>
      <c r="C133" s="2" t="s">
        <v>87</v>
      </c>
      <c r="D133">
        <v>-21.23</v>
      </c>
      <c r="E133">
        <v>-44.98</v>
      </c>
      <c r="F133" s="1" t="s">
        <v>50</v>
      </c>
      <c r="G133" s="1" t="s">
        <v>88</v>
      </c>
      <c r="H133" s="1">
        <v>5</v>
      </c>
      <c r="I133">
        <v>25</v>
      </c>
      <c r="J133" s="5">
        <f t="shared" si="13"/>
        <v>298.14999999999998</v>
      </c>
      <c r="K133" s="5"/>
      <c r="L133" s="5"/>
      <c r="M133" s="5"/>
      <c r="N133" s="5"/>
      <c r="O133" s="4">
        <f t="shared" si="14"/>
        <v>0.31645569620253161</v>
      </c>
      <c r="P133" t="s">
        <v>23</v>
      </c>
      <c r="Q133" s="4"/>
      <c r="R133" t="s">
        <v>85</v>
      </c>
      <c r="V133">
        <v>3.16</v>
      </c>
      <c r="W133" t="s">
        <v>59</v>
      </c>
      <c r="X133" t="s">
        <v>89</v>
      </c>
      <c r="Y133">
        <v>13.91</v>
      </c>
      <c r="Z133" t="s">
        <v>74</v>
      </c>
      <c r="AA133" t="s">
        <v>30</v>
      </c>
      <c r="AB133" s="4">
        <f t="shared" si="16"/>
        <v>4.9529470034670627E-2</v>
      </c>
      <c r="AC133" t="s">
        <v>23</v>
      </c>
      <c r="AD133">
        <v>20.190000000000001</v>
      </c>
      <c r="AE133" t="s">
        <v>28</v>
      </c>
      <c r="AF133" t="s">
        <v>90</v>
      </c>
    </row>
    <row r="134" spans="1:32" x14ac:dyDescent="0.2">
      <c r="A134" s="1" t="s">
        <v>86</v>
      </c>
      <c r="B134" s="1" t="s">
        <v>56</v>
      </c>
      <c r="C134" s="2" t="s">
        <v>87</v>
      </c>
      <c r="D134">
        <v>-21.23</v>
      </c>
      <c r="E134">
        <v>-44.98</v>
      </c>
      <c r="F134" s="1" t="s">
        <v>50</v>
      </c>
      <c r="G134" s="1" t="s">
        <v>88</v>
      </c>
      <c r="H134" s="1">
        <v>5</v>
      </c>
      <c r="I134">
        <v>28</v>
      </c>
      <c r="J134" s="5">
        <f t="shared" si="13"/>
        <v>301.14999999999998</v>
      </c>
      <c r="K134" s="5"/>
      <c r="L134" s="5"/>
      <c r="M134" s="5"/>
      <c r="N134" s="5"/>
      <c r="O134" s="4">
        <f t="shared" si="14"/>
        <v>0.25974025974025972</v>
      </c>
      <c r="P134" t="s">
        <v>23</v>
      </c>
      <c r="Q134" s="4"/>
      <c r="R134" t="s">
        <v>85</v>
      </c>
      <c r="V134">
        <v>3.85</v>
      </c>
      <c r="W134" t="s">
        <v>59</v>
      </c>
      <c r="X134" t="s">
        <v>89</v>
      </c>
      <c r="Y134">
        <v>14.85</v>
      </c>
      <c r="Z134" t="s">
        <v>74</v>
      </c>
      <c r="AA134" t="s">
        <v>30</v>
      </c>
      <c r="AB134" s="4">
        <f t="shared" si="16"/>
        <v>5.8072009291521488E-2</v>
      </c>
      <c r="AC134" t="s">
        <v>23</v>
      </c>
      <c r="AD134">
        <v>17.22</v>
      </c>
      <c r="AE134" t="s">
        <v>28</v>
      </c>
      <c r="AF134" t="s">
        <v>90</v>
      </c>
    </row>
    <row r="135" spans="1:32" x14ac:dyDescent="0.2">
      <c r="A135" s="1" t="s">
        <v>86</v>
      </c>
      <c r="B135" s="1" t="s">
        <v>56</v>
      </c>
      <c r="C135" s="2" t="s">
        <v>91</v>
      </c>
      <c r="D135">
        <v>-21.23</v>
      </c>
      <c r="E135">
        <v>-44.98</v>
      </c>
      <c r="F135" s="1" t="s">
        <v>50</v>
      </c>
      <c r="G135" s="1" t="s">
        <v>88</v>
      </c>
      <c r="H135" s="1">
        <v>5</v>
      </c>
      <c r="I135">
        <v>16</v>
      </c>
      <c r="J135" s="5">
        <f t="shared" si="13"/>
        <v>289.14999999999998</v>
      </c>
      <c r="K135" s="5"/>
      <c r="L135" s="5"/>
      <c r="M135" s="5"/>
      <c r="N135" s="5"/>
      <c r="O135" s="4">
        <f t="shared" si="14"/>
        <v>0.3115264797507788</v>
      </c>
      <c r="P135" t="s">
        <v>23</v>
      </c>
      <c r="Q135" s="4"/>
      <c r="R135" t="s">
        <v>85</v>
      </c>
      <c r="V135">
        <v>3.21</v>
      </c>
      <c r="W135" t="s">
        <v>59</v>
      </c>
      <c r="X135" t="s">
        <v>89</v>
      </c>
      <c r="AB135" s="4">
        <f t="shared" si="16"/>
        <v>3.7650602409638557E-2</v>
      </c>
      <c r="AC135" t="s">
        <v>23</v>
      </c>
      <c r="AD135">
        <v>26.56</v>
      </c>
      <c r="AE135" t="s">
        <v>28</v>
      </c>
      <c r="AF135" t="s">
        <v>90</v>
      </c>
    </row>
    <row r="136" spans="1:32" x14ac:dyDescent="0.2">
      <c r="A136" s="1" t="s">
        <v>86</v>
      </c>
      <c r="B136" s="1" t="s">
        <v>56</v>
      </c>
      <c r="C136" s="2" t="s">
        <v>91</v>
      </c>
      <c r="D136">
        <v>-21.23</v>
      </c>
      <c r="E136">
        <v>-44.98</v>
      </c>
      <c r="F136" s="1" t="s">
        <v>50</v>
      </c>
      <c r="G136" s="1" t="s">
        <v>88</v>
      </c>
      <c r="H136" s="1">
        <v>5</v>
      </c>
      <c r="I136">
        <v>19</v>
      </c>
      <c r="J136" s="5">
        <f t="shared" si="13"/>
        <v>292.14999999999998</v>
      </c>
      <c r="K136" s="5"/>
      <c r="L136" s="5"/>
      <c r="M136" s="5"/>
      <c r="N136" s="5"/>
      <c r="O136" s="4">
        <f t="shared" si="14"/>
        <v>0.47846889952153115</v>
      </c>
      <c r="P136" t="s">
        <v>23</v>
      </c>
      <c r="Q136" s="4"/>
      <c r="R136" t="s">
        <v>85</v>
      </c>
      <c r="V136">
        <v>2.09</v>
      </c>
      <c r="W136" t="s">
        <v>59</v>
      </c>
      <c r="X136" t="s">
        <v>89</v>
      </c>
      <c r="Y136">
        <v>22.21</v>
      </c>
      <c r="Z136" t="s">
        <v>74</v>
      </c>
      <c r="AA136" t="s">
        <v>30</v>
      </c>
      <c r="AB136" s="4">
        <f t="shared" si="16"/>
        <v>3.7650602409638557E-2</v>
      </c>
      <c r="AC136" t="s">
        <v>23</v>
      </c>
      <c r="AD136">
        <v>26.56</v>
      </c>
      <c r="AE136" t="s">
        <v>28</v>
      </c>
      <c r="AF136" t="s">
        <v>90</v>
      </c>
    </row>
    <row r="137" spans="1:32" x14ac:dyDescent="0.2">
      <c r="A137" s="1" t="s">
        <v>86</v>
      </c>
      <c r="B137" s="1" t="s">
        <v>56</v>
      </c>
      <c r="C137" s="2" t="s">
        <v>91</v>
      </c>
      <c r="D137">
        <v>-21.23</v>
      </c>
      <c r="E137">
        <v>-44.98</v>
      </c>
      <c r="F137" s="1" t="s">
        <v>50</v>
      </c>
      <c r="G137" s="1" t="s">
        <v>88</v>
      </c>
      <c r="H137" s="1">
        <v>5</v>
      </c>
      <c r="I137">
        <v>22</v>
      </c>
      <c r="J137" s="5">
        <f t="shared" si="13"/>
        <v>295.14999999999998</v>
      </c>
      <c r="K137" s="5"/>
      <c r="L137" s="5"/>
      <c r="M137" s="5"/>
      <c r="N137" s="5"/>
      <c r="O137" s="4">
        <f t="shared" si="14"/>
        <v>0.5524861878453039</v>
      </c>
      <c r="P137" t="s">
        <v>23</v>
      </c>
      <c r="Q137" s="4"/>
      <c r="R137" t="s">
        <v>85</v>
      </c>
      <c r="V137">
        <v>1.81</v>
      </c>
      <c r="W137" t="s">
        <v>59</v>
      </c>
      <c r="X137" t="s">
        <v>89</v>
      </c>
      <c r="Y137">
        <v>17.82</v>
      </c>
      <c r="Z137" t="s">
        <v>74</v>
      </c>
      <c r="AA137" t="s">
        <v>30</v>
      </c>
      <c r="AB137" s="4">
        <f t="shared" si="16"/>
        <v>3.8955979742890529E-2</v>
      </c>
      <c r="AC137" t="s">
        <v>23</v>
      </c>
      <c r="AD137">
        <v>25.67</v>
      </c>
      <c r="AE137" t="s">
        <v>28</v>
      </c>
      <c r="AF137" t="s">
        <v>90</v>
      </c>
    </row>
    <row r="138" spans="1:32" x14ac:dyDescent="0.2">
      <c r="A138" s="1" t="s">
        <v>86</v>
      </c>
      <c r="B138" s="1" t="s">
        <v>56</v>
      </c>
      <c r="C138" s="2" t="s">
        <v>91</v>
      </c>
      <c r="D138">
        <v>-21.23</v>
      </c>
      <c r="E138">
        <v>-44.98</v>
      </c>
      <c r="F138" s="1" t="s">
        <v>50</v>
      </c>
      <c r="G138" s="1" t="s">
        <v>88</v>
      </c>
      <c r="H138" s="1">
        <v>5</v>
      </c>
      <c r="I138">
        <v>25</v>
      </c>
      <c r="J138" s="5">
        <f t="shared" si="13"/>
        <v>298.14999999999998</v>
      </c>
      <c r="K138" s="5"/>
      <c r="L138" s="5"/>
      <c r="M138" s="5"/>
      <c r="N138" s="5"/>
      <c r="O138" s="4">
        <f t="shared" si="14"/>
        <v>0.38461538461538458</v>
      </c>
      <c r="P138" t="s">
        <v>23</v>
      </c>
      <c r="Q138" s="4"/>
      <c r="R138" t="s">
        <v>85</v>
      </c>
      <c r="V138">
        <v>2.6</v>
      </c>
      <c r="W138" t="s">
        <v>59</v>
      </c>
      <c r="X138" t="s">
        <v>89</v>
      </c>
      <c r="Y138">
        <v>15.36</v>
      </c>
      <c r="Z138" t="s">
        <v>74</v>
      </c>
      <c r="AA138" t="s">
        <v>30</v>
      </c>
      <c r="AB138" s="4">
        <f t="shared" si="16"/>
        <v>4.9188391539596657E-2</v>
      </c>
      <c r="AC138" t="s">
        <v>23</v>
      </c>
      <c r="AD138">
        <v>20.329999999999998</v>
      </c>
      <c r="AE138" t="s">
        <v>28</v>
      </c>
      <c r="AF138" t="s">
        <v>90</v>
      </c>
    </row>
    <row r="139" spans="1:32" x14ac:dyDescent="0.2">
      <c r="A139" s="1" t="s">
        <v>86</v>
      </c>
      <c r="B139" s="1" t="s">
        <v>56</v>
      </c>
      <c r="C139" s="2" t="s">
        <v>91</v>
      </c>
      <c r="D139">
        <v>-21.23</v>
      </c>
      <c r="E139">
        <v>-44.98</v>
      </c>
      <c r="F139" s="1" t="s">
        <v>50</v>
      </c>
      <c r="G139" s="1" t="s">
        <v>88</v>
      </c>
      <c r="H139" s="1">
        <v>5</v>
      </c>
      <c r="I139">
        <v>28</v>
      </c>
      <c r="J139" s="5">
        <f t="shared" ref="J139:J202" si="17">I139+273.15</f>
        <v>301.14999999999998</v>
      </c>
      <c r="K139" s="5"/>
      <c r="L139" s="5"/>
      <c r="M139" s="5"/>
      <c r="N139" s="5"/>
      <c r="O139" s="4">
        <f t="shared" ref="O139:O160" si="18">1/V139</f>
        <v>0.21645021645021645</v>
      </c>
      <c r="P139" t="s">
        <v>23</v>
      </c>
      <c r="Q139" s="4"/>
      <c r="R139" t="s">
        <v>85</v>
      </c>
      <c r="V139">
        <v>4.62</v>
      </c>
      <c r="W139" t="s">
        <v>59</v>
      </c>
      <c r="X139" t="s">
        <v>89</v>
      </c>
      <c r="Y139">
        <v>13.58</v>
      </c>
      <c r="Z139" t="s">
        <v>74</v>
      </c>
      <c r="AA139" t="s">
        <v>30</v>
      </c>
      <c r="AB139" s="4">
        <f t="shared" si="16"/>
        <v>7.5642965204235996E-2</v>
      </c>
      <c r="AC139" t="s">
        <v>23</v>
      </c>
      <c r="AD139">
        <v>13.22</v>
      </c>
      <c r="AE139" t="s">
        <v>28</v>
      </c>
      <c r="AF139" t="s">
        <v>90</v>
      </c>
    </row>
    <row r="140" spans="1:32" x14ac:dyDescent="0.2">
      <c r="A140" s="1" t="s">
        <v>86</v>
      </c>
      <c r="B140" s="1" t="s">
        <v>56</v>
      </c>
      <c r="C140" s="2" t="s">
        <v>92</v>
      </c>
      <c r="D140">
        <v>-21.23</v>
      </c>
      <c r="E140">
        <v>-44.98</v>
      </c>
      <c r="F140" s="1" t="s">
        <v>50</v>
      </c>
      <c r="G140" s="1" t="s">
        <v>88</v>
      </c>
      <c r="H140" s="1">
        <v>5</v>
      </c>
      <c r="I140">
        <v>16</v>
      </c>
      <c r="J140" s="5">
        <f t="shared" si="17"/>
        <v>289.14999999999998</v>
      </c>
      <c r="K140" s="5"/>
      <c r="L140" s="5"/>
      <c r="M140" s="5"/>
      <c r="N140" s="5"/>
      <c r="O140" s="4">
        <f t="shared" si="18"/>
        <v>0.30959752321981426</v>
      </c>
      <c r="P140" t="s">
        <v>23</v>
      </c>
      <c r="Q140" s="4"/>
      <c r="R140" t="s">
        <v>85</v>
      </c>
      <c r="V140">
        <v>3.23</v>
      </c>
      <c r="W140" t="s">
        <v>59</v>
      </c>
      <c r="X140" t="s">
        <v>89</v>
      </c>
      <c r="AB140" s="4">
        <f t="shared" si="16"/>
        <v>2.6652452025586353E-2</v>
      </c>
      <c r="AC140" t="s">
        <v>23</v>
      </c>
      <c r="AD140">
        <v>37.520000000000003</v>
      </c>
      <c r="AE140" t="s">
        <v>28</v>
      </c>
      <c r="AF140" t="s">
        <v>90</v>
      </c>
    </row>
    <row r="141" spans="1:32" x14ac:dyDescent="0.2">
      <c r="A141" s="1" t="s">
        <v>86</v>
      </c>
      <c r="B141" s="1" t="s">
        <v>56</v>
      </c>
      <c r="C141" s="2" t="s">
        <v>92</v>
      </c>
      <c r="D141">
        <v>-21.23</v>
      </c>
      <c r="E141">
        <v>-44.98</v>
      </c>
      <c r="F141" s="1" t="s">
        <v>50</v>
      </c>
      <c r="G141" s="1" t="s">
        <v>88</v>
      </c>
      <c r="H141" s="1">
        <v>5</v>
      </c>
      <c r="I141">
        <v>19</v>
      </c>
      <c r="J141" s="5">
        <f t="shared" si="17"/>
        <v>292.14999999999998</v>
      </c>
      <c r="K141" s="5"/>
      <c r="L141" s="5"/>
      <c r="M141" s="5"/>
      <c r="N141" s="5"/>
      <c r="O141" s="4">
        <f t="shared" si="18"/>
        <v>0.54644808743169393</v>
      </c>
      <c r="P141" t="s">
        <v>23</v>
      </c>
      <c r="Q141" s="4"/>
      <c r="R141" t="s">
        <v>85</v>
      </c>
      <c r="V141">
        <v>1.83</v>
      </c>
      <c r="W141" t="s">
        <v>59</v>
      </c>
      <c r="X141" t="s">
        <v>89</v>
      </c>
      <c r="Y141">
        <v>22.26</v>
      </c>
      <c r="Z141" t="s">
        <v>74</v>
      </c>
      <c r="AA141" t="s">
        <v>30</v>
      </c>
      <c r="AB141" s="4">
        <f t="shared" si="16"/>
        <v>6.6006600660066E-2</v>
      </c>
      <c r="AC141" t="s">
        <v>23</v>
      </c>
      <c r="AD141">
        <v>15.15</v>
      </c>
      <c r="AE141" t="s">
        <v>28</v>
      </c>
      <c r="AF141" t="s">
        <v>90</v>
      </c>
    </row>
    <row r="142" spans="1:32" x14ac:dyDescent="0.2">
      <c r="A142" s="1" t="s">
        <v>86</v>
      </c>
      <c r="B142" s="1" t="s">
        <v>56</v>
      </c>
      <c r="C142" s="2" t="s">
        <v>92</v>
      </c>
      <c r="D142">
        <v>-21.23</v>
      </c>
      <c r="E142">
        <v>-44.98</v>
      </c>
      <c r="F142" s="1" t="s">
        <v>50</v>
      </c>
      <c r="G142" s="1" t="s">
        <v>88</v>
      </c>
      <c r="H142" s="1">
        <v>5</v>
      </c>
      <c r="I142">
        <v>22</v>
      </c>
      <c r="J142" s="5">
        <f t="shared" si="17"/>
        <v>295.14999999999998</v>
      </c>
      <c r="K142" s="5"/>
      <c r="L142" s="5"/>
      <c r="M142" s="5"/>
      <c r="N142" s="5"/>
      <c r="O142" s="4">
        <f t="shared" si="18"/>
        <v>0.5</v>
      </c>
      <c r="P142" t="s">
        <v>23</v>
      </c>
      <c r="Q142" s="4"/>
      <c r="R142" t="s">
        <v>85</v>
      </c>
      <c r="V142">
        <v>2</v>
      </c>
      <c r="W142" t="s">
        <v>59</v>
      </c>
      <c r="X142" t="s">
        <v>89</v>
      </c>
      <c r="Y142">
        <v>15.71</v>
      </c>
      <c r="Z142" t="s">
        <v>74</v>
      </c>
      <c r="AA142" t="s">
        <v>30</v>
      </c>
      <c r="AB142" s="4">
        <f t="shared" si="16"/>
        <v>7.087172218284904E-2</v>
      </c>
      <c r="AC142" t="s">
        <v>23</v>
      </c>
      <c r="AD142">
        <v>14.11</v>
      </c>
      <c r="AE142" t="s">
        <v>28</v>
      </c>
      <c r="AF142" t="s">
        <v>90</v>
      </c>
    </row>
    <row r="143" spans="1:32" x14ac:dyDescent="0.2">
      <c r="A143" s="1" t="s">
        <v>86</v>
      </c>
      <c r="B143" s="1" t="s">
        <v>56</v>
      </c>
      <c r="C143" s="2" t="s">
        <v>92</v>
      </c>
      <c r="D143">
        <v>-21.23</v>
      </c>
      <c r="E143">
        <v>-44.98</v>
      </c>
      <c r="F143" s="1" t="s">
        <v>50</v>
      </c>
      <c r="G143" s="1" t="s">
        <v>88</v>
      </c>
      <c r="H143" s="1">
        <v>5</v>
      </c>
      <c r="I143">
        <v>25</v>
      </c>
      <c r="J143" s="5">
        <f t="shared" si="17"/>
        <v>298.14999999999998</v>
      </c>
      <c r="K143" s="5"/>
      <c r="L143" s="5"/>
      <c r="M143" s="5"/>
      <c r="N143" s="5"/>
      <c r="O143" s="4">
        <f t="shared" si="18"/>
        <v>0.27624309392265195</v>
      </c>
      <c r="P143" t="s">
        <v>23</v>
      </c>
      <c r="Q143" s="4"/>
      <c r="R143" t="s">
        <v>85</v>
      </c>
      <c r="V143">
        <v>3.62</v>
      </c>
      <c r="W143" t="s">
        <v>59</v>
      </c>
      <c r="X143" t="s">
        <v>89</v>
      </c>
      <c r="Y143">
        <v>15.38</v>
      </c>
      <c r="Z143" t="s">
        <v>74</v>
      </c>
      <c r="AA143" t="s">
        <v>30</v>
      </c>
      <c r="AB143" s="4">
        <f t="shared" si="16"/>
        <v>6.4143681847338041E-2</v>
      </c>
      <c r="AC143" t="s">
        <v>23</v>
      </c>
      <c r="AD143">
        <v>15.59</v>
      </c>
      <c r="AE143" t="s">
        <v>28</v>
      </c>
      <c r="AF143" t="s">
        <v>90</v>
      </c>
    </row>
    <row r="144" spans="1:32" x14ac:dyDescent="0.2">
      <c r="A144" s="1" t="s">
        <v>86</v>
      </c>
      <c r="B144" s="1" t="s">
        <v>56</v>
      </c>
      <c r="C144" s="2" t="s">
        <v>92</v>
      </c>
      <c r="D144">
        <v>-21.23</v>
      </c>
      <c r="E144">
        <v>-44.98</v>
      </c>
      <c r="F144" s="1" t="s">
        <v>50</v>
      </c>
      <c r="G144" s="1" t="s">
        <v>88</v>
      </c>
      <c r="H144" s="1">
        <v>5</v>
      </c>
      <c r="I144">
        <v>28</v>
      </c>
      <c r="J144" s="5">
        <f t="shared" si="17"/>
        <v>301.14999999999998</v>
      </c>
      <c r="K144" s="5"/>
      <c r="L144" s="5"/>
      <c r="M144" s="5"/>
      <c r="N144" s="5"/>
      <c r="O144" s="4">
        <f t="shared" si="18"/>
        <v>0.17391304347826086</v>
      </c>
      <c r="P144" t="s">
        <v>23</v>
      </c>
      <c r="Q144" s="4"/>
      <c r="R144" t="s">
        <v>85</v>
      </c>
      <c r="V144">
        <v>5.75</v>
      </c>
      <c r="W144" t="s">
        <v>59</v>
      </c>
      <c r="X144" t="s">
        <v>89</v>
      </c>
      <c r="Y144">
        <v>13.11</v>
      </c>
      <c r="Z144" t="s">
        <v>74</v>
      </c>
      <c r="AA144" t="s">
        <v>30</v>
      </c>
      <c r="AB144" s="4">
        <f t="shared" si="16"/>
        <v>8.3056478405315617E-2</v>
      </c>
      <c r="AC144" t="s">
        <v>23</v>
      </c>
      <c r="AD144">
        <v>12.04</v>
      </c>
      <c r="AE144" t="s">
        <v>28</v>
      </c>
      <c r="AF144" t="s">
        <v>90</v>
      </c>
    </row>
    <row r="145" spans="1:34" x14ac:dyDescent="0.2">
      <c r="A145" t="s">
        <v>93</v>
      </c>
      <c r="B145" t="s">
        <v>56</v>
      </c>
      <c r="C145" s="2" t="s">
        <v>94</v>
      </c>
      <c r="D145">
        <v>33.69</v>
      </c>
      <c r="E145">
        <v>-101.8</v>
      </c>
      <c r="F145" s="1" t="s">
        <v>50</v>
      </c>
      <c r="G145" s="1" t="s">
        <v>95</v>
      </c>
      <c r="H145" s="1">
        <v>6</v>
      </c>
      <c r="I145">
        <v>10</v>
      </c>
      <c r="J145" s="5">
        <f t="shared" si="17"/>
        <v>283.14999999999998</v>
      </c>
      <c r="K145" s="5"/>
      <c r="L145" s="5"/>
      <c r="M145" s="5"/>
      <c r="N145" s="5"/>
      <c r="O145" s="4">
        <f t="shared" si="18"/>
        <v>3.3681374200067359E-2</v>
      </c>
      <c r="P145" t="s">
        <v>23</v>
      </c>
      <c r="Q145" s="4"/>
      <c r="R145" t="s">
        <v>85</v>
      </c>
      <c r="V145">
        <v>29.69</v>
      </c>
      <c r="W145" t="s">
        <v>66</v>
      </c>
      <c r="X145" t="s">
        <v>38</v>
      </c>
      <c r="Y145">
        <v>33.619999999999997</v>
      </c>
      <c r="Z145" t="s">
        <v>74</v>
      </c>
      <c r="AA145" t="s">
        <v>25</v>
      </c>
      <c r="AB145" s="4">
        <f t="shared" si="16"/>
        <v>2.3084025854108955E-2</v>
      </c>
      <c r="AC145" t="s">
        <v>23</v>
      </c>
      <c r="AD145">
        <v>43.32</v>
      </c>
      <c r="AE145" t="s">
        <v>28</v>
      </c>
      <c r="AF145" t="s">
        <v>38</v>
      </c>
      <c r="AG145">
        <v>2.84</v>
      </c>
      <c r="AH145" t="s">
        <v>38</v>
      </c>
    </row>
    <row r="146" spans="1:34" x14ac:dyDescent="0.2">
      <c r="A146" t="s">
        <v>93</v>
      </c>
      <c r="B146" t="s">
        <v>56</v>
      </c>
      <c r="C146" s="2" t="s">
        <v>94</v>
      </c>
      <c r="D146">
        <v>33.69</v>
      </c>
      <c r="E146">
        <v>-101.8</v>
      </c>
      <c r="F146" s="1" t="s">
        <v>50</v>
      </c>
      <c r="G146" s="1" t="s">
        <v>95</v>
      </c>
      <c r="H146" s="1">
        <v>6</v>
      </c>
      <c r="I146">
        <v>15</v>
      </c>
      <c r="J146" s="5">
        <f t="shared" si="17"/>
        <v>288.14999999999998</v>
      </c>
      <c r="K146" s="5"/>
      <c r="L146" s="5"/>
      <c r="M146" s="5"/>
      <c r="N146" s="5"/>
      <c r="O146" s="4">
        <f t="shared" si="18"/>
        <v>6.0386473429951695E-2</v>
      </c>
      <c r="P146" t="s">
        <v>23</v>
      </c>
      <c r="Q146" s="4"/>
      <c r="R146" t="s">
        <v>85</v>
      </c>
      <c r="V146">
        <v>16.559999999999999</v>
      </c>
      <c r="W146" t="s">
        <v>66</v>
      </c>
      <c r="X146" t="s">
        <v>38</v>
      </c>
      <c r="Y146">
        <v>22.39</v>
      </c>
      <c r="Z146" t="s">
        <v>74</v>
      </c>
      <c r="AA146" t="s">
        <v>25</v>
      </c>
      <c r="AB146" s="4">
        <f t="shared" si="16"/>
        <v>2.4509803921568631E-2</v>
      </c>
      <c r="AC146" t="s">
        <v>23</v>
      </c>
      <c r="AD146">
        <v>40.799999999999997</v>
      </c>
      <c r="AE146" t="s">
        <v>28</v>
      </c>
      <c r="AF146" t="s">
        <v>38</v>
      </c>
      <c r="AG146">
        <v>1.79</v>
      </c>
      <c r="AH146" t="s">
        <v>38</v>
      </c>
    </row>
    <row r="147" spans="1:34" x14ac:dyDescent="0.2">
      <c r="A147" t="s">
        <v>93</v>
      </c>
      <c r="B147" t="s">
        <v>56</v>
      </c>
      <c r="C147" s="2" t="s">
        <v>94</v>
      </c>
      <c r="D147">
        <v>33.69</v>
      </c>
      <c r="E147">
        <v>-101.8</v>
      </c>
      <c r="F147" s="1" t="s">
        <v>50</v>
      </c>
      <c r="G147" s="1" t="s">
        <v>95</v>
      </c>
      <c r="H147" s="1">
        <v>6</v>
      </c>
      <c r="I147">
        <v>20</v>
      </c>
      <c r="J147" s="5">
        <f t="shared" si="17"/>
        <v>293.14999999999998</v>
      </c>
      <c r="K147" s="5"/>
      <c r="L147" s="5"/>
      <c r="M147" s="5"/>
      <c r="N147" s="5"/>
      <c r="O147" s="4">
        <f t="shared" si="18"/>
        <v>0.1111111111111111</v>
      </c>
      <c r="P147" t="s">
        <v>23</v>
      </c>
      <c r="Q147" s="4"/>
      <c r="R147" t="s">
        <v>85</v>
      </c>
      <c r="V147">
        <v>9</v>
      </c>
      <c r="W147" t="s">
        <v>66</v>
      </c>
      <c r="X147" t="s">
        <v>38</v>
      </c>
      <c r="Y147">
        <v>13.65</v>
      </c>
      <c r="Z147" t="s">
        <v>74</v>
      </c>
      <c r="AA147" t="s">
        <v>25</v>
      </c>
      <c r="AB147" s="4">
        <f t="shared" si="16"/>
        <v>2.5387154100025386E-2</v>
      </c>
      <c r="AC147" t="s">
        <v>23</v>
      </c>
      <c r="AD147">
        <v>39.39</v>
      </c>
      <c r="AE147" t="s">
        <v>28</v>
      </c>
      <c r="AF147" t="s">
        <v>38</v>
      </c>
      <c r="AG147">
        <v>1.1100000000000001</v>
      </c>
      <c r="AH147" t="s">
        <v>38</v>
      </c>
    </row>
    <row r="148" spans="1:34" x14ac:dyDescent="0.2">
      <c r="A148" t="s">
        <v>93</v>
      </c>
      <c r="B148" t="s">
        <v>56</v>
      </c>
      <c r="C148" s="2" t="s">
        <v>94</v>
      </c>
      <c r="D148">
        <v>33.69</v>
      </c>
      <c r="E148">
        <v>-101.8</v>
      </c>
      <c r="F148" s="1" t="s">
        <v>50</v>
      </c>
      <c r="G148" s="1" t="s">
        <v>95</v>
      </c>
      <c r="H148" s="1">
        <v>6</v>
      </c>
      <c r="I148">
        <v>25</v>
      </c>
      <c r="J148" s="5">
        <f t="shared" si="17"/>
        <v>298.14999999999998</v>
      </c>
      <c r="K148" s="5"/>
      <c r="L148" s="5"/>
      <c r="M148" s="5"/>
      <c r="N148" s="5"/>
      <c r="O148" s="4">
        <f t="shared" si="18"/>
        <v>0.14492753623188406</v>
      </c>
      <c r="P148" t="s">
        <v>23</v>
      </c>
      <c r="Q148" s="4"/>
      <c r="R148" t="s">
        <v>85</v>
      </c>
      <c r="V148">
        <v>6.9</v>
      </c>
      <c r="W148" t="s">
        <v>66</v>
      </c>
      <c r="X148" t="s">
        <v>38</v>
      </c>
      <c r="Y148">
        <v>10.16</v>
      </c>
      <c r="Z148" t="s">
        <v>74</v>
      </c>
      <c r="AA148" t="s">
        <v>25</v>
      </c>
      <c r="AB148" s="4">
        <f t="shared" si="16"/>
        <v>3.3726812816188868E-2</v>
      </c>
      <c r="AC148" t="s">
        <v>23</v>
      </c>
      <c r="AD148">
        <v>29.65</v>
      </c>
      <c r="AE148" t="s">
        <v>28</v>
      </c>
      <c r="AF148" t="s">
        <v>38</v>
      </c>
      <c r="AG148">
        <v>0.65</v>
      </c>
      <c r="AH148" t="s">
        <v>38</v>
      </c>
    </row>
    <row r="149" spans="1:34" x14ac:dyDescent="0.2">
      <c r="A149" t="s">
        <v>93</v>
      </c>
      <c r="B149" t="s">
        <v>56</v>
      </c>
      <c r="C149" s="2" t="s">
        <v>94</v>
      </c>
      <c r="D149">
        <v>33.69</v>
      </c>
      <c r="E149">
        <v>-101.8</v>
      </c>
      <c r="F149" s="1" t="s">
        <v>50</v>
      </c>
      <c r="G149" s="1" t="s">
        <v>95</v>
      </c>
      <c r="H149" s="1">
        <v>6</v>
      </c>
      <c r="I149">
        <v>30</v>
      </c>
      <c r="J149" s="5">
        <f t="shared" si="17"/>
        <v>303.14999999999998</v>
      </c>
      <c r="K149" s="5"/>
      <c r="L149" s="5"/>
      <c r="M149" s="5"/>
      <c r="N149" s="5"/>
      <c r="O149" s="4">
        <f t="shared" si="18"/>
        <v>0.16129032258064516</v>
      </c>
      <c r="P149" t="s">
        <v>23</v>
      </c>
      <c r="Q149" s="4"/>
      <c r="R149" t="s">
        <v>85</v>
      </c>
      <c r="V149">
        <v>6.2</v>
      </c>
      <c r="W149" t="s">
        <v>66</v>
      </c>
      <c r="X149" t="s">
        <v>38</v>
      </c>
      <c r="Y149">
        <v>12.72</v>
      </c>
      <c r="Z149" t="s">
        <v>74</v>
      </c>
      <c r="AA149" t="s">
        <v>25</v>
      </c>
      <c r="AB149" s="4">
        <f t="shared" si="16"/>
        <v>3.5448422545196735E-2</v>
      </c>
      <c r="AC149" t="s">
        <v>23</v>
      </c>
      <c r="AD149">
        <v>28.21</v>
      </c>
      <c r="AE149" t="s">
        <v>28</v>
      </c>
      <c r="AF149" t="s">
        <v>38</v>
      </c>
      <c r="AG149">
        <v>0.83</v>
      </c>
      <c r="AH149" t="s">
        <v>38</v>
      </c>
    </row>
    <row r="150" spans="1:34" x14ac:dyDescent="0.2">
      <c r="A150" t="s">
        <v>93</v>
      </c>
      <c r="B150" t="s">
        <v>56</v>
      </c>
      <c r="C150" s="2" t="s">
        <v>94</v>
      </c>
      <c r="D150">
        <v>33.69</v>
      </c>
      <c r="E150">
        <v>-101.8</v>
      </c>
      <c r="F150" s="1" t="s">
        <v>50</v>
      </c>
      <c r="G150" s="1" t="s">
        <v>95</v>
      </c>
      <c r="H150" s="1">
        <v>6</v>
      </c>
      <c r="I150">
        <v>35</v>
      </c>
      <c r="J150" s="5">
        <f t="shared" si="17"/>
        <v>308.14999999999998</v>
      </c>
      <c r="K150" s="5"/>
      <c r="L150" s="5"/>
      <c r="M150" s="5"/>
      <c r="N150" s="5"/>
      <c r="O150" s="4">
        <f t="shared" si="18"/>
        <v>0.15037593984962405</v>
      </c>
      <c r="P150" t="s">
        <v>23</v>
      </c>
      <c r="Q150" s="4"/>
      <c r="R150" t="s">
        <v>85</v>
      </c>
      <c r="V150">
        <v>6.65</v>
      </c>
      <c r="W150" t="s">
        <v>66</v>
      </c>
      <c r="X150" t="s">
        <v>38</v>
      </c>
      <c r="Y150">
        <v>8.14</v>
      </c>
      <c r="Z150" t="s">
        <v>74</v>
      </c>
      <c r="AA150" t="s">
        <v>25</v>
      </c>
      <c r="AB150" s="4">
        <f t="shared" si="16"/>
        <v>7.0323488045007029E-2</v>
      </c>
      <c r="AC150" t="s">
        <v>23</v>
      </c>
      <c r="AD150">
        <v>14.22</v>
      </c>
      <c r="AE150" t="s">
        <v>28</v>
      </c>
      <c r="AF150" t="s">
        <v>38</v>
      </c>
      <c r="AG150">
        <v>0.78</v>
      </c>
      <c r="AH150" t="s">
        <v>38</v>
      </c>
    </row>
    <row r="151" spans="1:34" x14ac:dyDescent="0.2">
      <c r="A151" s="1" t="s">
        <v>96</v>
      </c>
      <c r="B151" t="s">
        <v>56</v>
      </c>
      <c r="C151" s="2" t="s">
        <v>97</v>
      </c>
      <c r="D151">
        <v>52.62</v>
      </c>
      <c r="E151">
        <v>1.24</v>
      </c>
      <c r="F151" s="1" t="s">
        <v>36</v>
      </c>
      <c r="G151" s="1" t="s">
        <v>98</v>
      </c>
      <c r="H151" s="1">
        <v>5</v>
      </c>
      <c r="I151">
        <v>6</v>
      </c>
      <c r="J151" s="5">
        <f t="shared" si="17"/>
        <v>279.14999999999998</v>
      </c>
      <c r="K151" s="5"/>
      <c r="L151" s="5"/>
      <c r="M151" s="5"/>
      <c r="N151" s="5"/>
      <c r="O151" s="4">
        <f t="shared" si="18"/>
        <v>7.1428571428571425E-2</v>
      </c>
      <c r="P151" t="s">
        <v>23</v>
      </c>
      <c r="Q151" s="4"/>
      <c r="R151" t="s">
        <v>85</v>
      </c>
      <c r="V151">
        <v>14</v>
      </c>
      <c r="W151" t="s">
        <v>59</v>
      </c>
      <c r="X151" t="s">
        <v>26</v>
      </c>
      <c r="AB151" s="4"/>
    </row>
    <row r="152" spans="1:34" x14ac:dyDescent="0.2">
      <c r="A152" s="1" t="s">
        <v>96</v>
      </c>
      <c r="B152" t="s">
        <v>56</v>
      </c>
      <c r="C152" s="2" t="s">
        <v>97</v>
      </c>
      <c r="D152">
        <v>52.62</v>
      </c>
      <c r="E152">
        <v>1.24</v>
      </c>
      <c r="F152" s="1" t="s">
        <v>36</v>
      </c>
      <c r="G152" s="1" t="s">
        <v>98</v>
      </c>
      <c r="H152" s="1">
        <v>5</v>
      </c>
      <c r="I152">
        <v>10</v>
      </c>
      <c r="J152" s="5">
        <f t="shared" si="17"/>
        <v>283.14999999999998</v>
      </c>
      <c r="K152" s="5"/>
      <c r="L152" s="5"/>
      <c r="M152" s="5"/>
      <c r="N152" s="5"/>
      <c r="O152" s="4">
        <f t="shared" si="18"/>
        <v>0.12987012987012986</v>
      </c>
      <c r="P152" t="s">
        <v>23</v>
      </c>
      <c r="Q152" s="4"/>
      <c r="R152" t="s">
        <v>85</v>
      </c>
      <c r="V152">
        <v>7.7</v>
      </c>
      <c r="W152" t="s">
        <v>59</v>
      </c>
      <c r="X152" t="s">
        <v>26</v>
      </c>
      <c r="AB152" s="4"/>
    </row>
    <row r="153" spans="1:34" x14ac:dyDescent="0.2">
      <c r="A153" s="1" t="s">
        <v>96</v>
      </c>
      <c r="B153" t="s">
        <v>56</v>
      </c>
      <c r="C153" s="2" t="s">
        <v>97</v>
      </c>
      <c r="D153">
        <v>52.62</v>
      </c>
      <c r="E153">
        <v>1.24</v>
      </c>
      <c r="F153" s="1" t="s">
        <v>36</v>
      </c>
      <c r="G153" s="1" t="s">
        <v>98</v>
      </c>
      <c r="H153" s="1">
        <v>5</v>
      </c>
      <c r="I153">
        <v>15</v>
      </c>
      <c r="J153" s="5">
        <f t="shared" si="17"/>
        <v>288.14999999999998</v>
      </c>
      <c r="K153" s="5"/>
      <c r="L153" s="5"/>
      <c r="M153" s="5"/>
      <c r="N153" s="5"/>
      <c r="O153" s="4">
        <f t="shared" si="18"/>
        <v>0.15873015873015872</v>
      </c>
      <c r="P153" t="s">
        <v>23</v>
      </c>
      <c r="Q153" s="4"/>
      <c r="R153" t="s">
        <v>85</v>
      </c>
      <c r="V153">
        <v>6.3</v>
      </c>
      <c r="W153" t="s">
        <v>59</v>
      </c>
      <c r="X153" t="s">
        <v>26</v>
      </c>
      <c r="AB153" s="4"/>
    </row>
    <row r="154" spans="1:34" x14ac:dyDescent="0.2">
      <c r="A154" s="1" t="s">
        <v>96</v>
      </c>
      <c r="B154" t="s">
        <v>56</v>
      </c>
      <c r="C154" s="2" t="s">
        <v>97</v>
      </c>
      <c r="D154">
        <v>52.62</v>
      </c>
      <c r="E154">
        <v>1.24</v>
      </c>
      <c r="F154" s="1" t="s">
        <v>36</v>
      </c>
      <c r="G154" s="1" t="s">
        <v>98</v>
      </c>
      <c r="H154" s="1">
        <v>5</v>
      </c>
      <c r="I154">
        <v>20</v>
      </c>
      <c r="J154" s="5">
        <f t="shared" si="17"/>
        <v>293.14999999999998</v>
      </c>
      <c r="K154" s="5"/>
      <c r="L154" s="5"/>
      <c r="M154" s="5"/>
      <c r="N154" s="5"/>
      <c r="O154" s="4">
        <f t="shared" si="18"/>
        <v>0.19230769230769229</v>
      </c>
      <c r="P154" t="s">
        <v>23</v>
      </c>
      <c r="Q154" s="4"/>
      <c r="R154" t="s">
        <v>85</v>
      </c>
      <c r="V154">
        <v>5.2</v>
      </c>
      <c r="W154" t="s">
        <v>59</v>
      </c>
      <c r="X154" t="s">
        <v>26</v>
      </c>
      <c r="AB154" s="4"/>
    </row>
    <row r="155" spans="1:34" x14ac:dyDescent="0.2">
      <c r="A155" s="1" t="s">
        <v>96</v>
      </c>
      <c r="B155" t="s">
        <v>56</v>
      </c>
      <c r="C155" s="2" t="s">
        <v>97</v>
      </c>
      <c r="D155">
        <v>52.62</v>
      </c>
      <c r="E155">
        <v>1.24</v>
      </c>
      <c r="F155" s="1" t="s">
        <v>36</v>
      </c>
      <c r="G155" s="1" t="s">
        <v>98</v>
      </c>
      <c r="H155" s="1">
        <v>5</v>
      </c>
      <c r="I155">
        <v>25</v>
      </c>
      <c r="J155" s="5">
        <f t="shared" si="17"/>
        <v>298.14999999999998</v>
      </c>
      <c r="K155" s="5"/>
      <c r="L155" s="5"/>
      <c r="M155" s="5"/>
      <c r="N155" s="5"/>
      <c r="O155" s="6">
        <v>0</v>
      </c>
      <c r="P155" t="s">
        <v>23</v>
      </c>
      <c r="Q155" s="4"/>
      <c r="R155" t="s">
        <v>85</v>
      </c>
      <c r="AB155" s="4"/>
    </row>
    <row r="156" spans="1:34" x14ac:dyDescent="0.2">
      <c r="A156" s="1" t="s">
        <v>96</v>
      </c>
      <c r="B156" t="s">
        <v>56</v>
      </c>
      <c r="C156" s="2" t="s">
        <v>99</v>
      </c>
      <c r="D156">
        <v>52.62</v>
      </c>
      <c r="E156">
        <v>1.24</v>
      </c>
      <c r="F156" s="1" t="s">
        <v>36</v>
      </c>
      <c r="G156" s="1" t="s">
        <v>98</v>
      </c>
      <c r="H156" s="1">
        <v>5</v>
      </c>
      <c r="I156">
        <v>6</v>
      </c>
      <c r="J156" s="5">
        <f t="shared" si="17"/>
        <v>279.14999999999998</v>
      </c>
      <c r="K156" s="5"/>
      <c r="L156" s="5"/>
      <c r="M156" s="5"/>
      <c r="N156" s="5"/>
      <c r="O156" s="4">
        <f t="shared" si="18"/>
        <v>0.1075268817204301</v>
      </c>
      <c r="P156" t="s">
        <v>23</v>
      </c>
      <c r="Q156" s="4"/>
      <c r="R156" t="s">
        <v>85</v>
      </c>
      <c r="V156">
        <v>9.3000000000000007</v>
      </c>
      <c r="W156" t="s">
        <v>59</v>
      </c>
      <c r="X156" t="s">
        <v>26</v>
      </c>
      <c r="AB156" s="4"/>
    </row>
    <row r="157" spans="1:34" x14ac:dyDescent="0.2">
      <c r="A157" s="1" t="s">
        <v>96</v>
      </c>
      <c r="B157" t="s">
        <v>56</v>
      </c>
      <c r="C157" s="2" t="s">
        <v>99</v>
      </c>
      <c r="D157">
        <v>52.62</v>
      </c>
      <c r="E157">
        <v>1.24</v>
      </c>
      <c r="F157" s="1" t="s">
        <v>36</v>
      </c>
      <c r="G157" s="1" t="s">
        <v>98</v>
      </c>
      <c r="H157" s="1">
        <v>5</v>
      </c>
      <c r="I157">
        <v>10</v>
      </c>
      <c r="J157" s="5">
        <f t="shared" si="17"/>
        <v>283.14999999999998</v>
      </c>
      <c r="K157" s="5"/>
      <c r="L157" s="5"/>
      <c r="M157" s="5"/>
      <c r="N157" s="5"/>
      <c r="O157" s="4">
        <f t="shared" si="18"/>
        <v>0.18181818181818182</v>
      </c>
      <c r="P157" t="s">
        <v>23</v>
      </c>
      <c r="Q157" s="4"/>
      <c r="R157" t="s">
        <v>85</v>
      </c>
      <c r="V157">
        <v>5.5</v>
      </c>
      <c r="W157" t="s">
        <v>59</v>
      </c>
      <c r="X157" t="s">
        <v>26</v>
      </c>
      <c r="AB157" s="4"/>
    </row>
    <row r="158" spans="1:34" x14ac:dyDescent="0.2">
      <c r="A158" s="1" t="s">
        <v>96</v>
      </c>
      <c r="B158" t="s">
        <v>56</v>
      </c>
      <c r="C158" s="2" t="s">
        <v>99</v>
      </c>
      <c r="D158">
        <v>52.62</v>
      </c>
      <c r="E158">
        <v>1.24</v>
      </c>
      <c r="F158" s="1" t="s">
        <v>36</v>
      </c>
      <c r="G158" s="1" t="s">
        <v>98</v>
      </c>
      <c r="H158" s="1">
        <v>5</v>
      </c>
      <c r="I158">
        <v>15</v>
      </c>
      <c r="J158" s="5">
        <f t="shared" si="17"/>
        <v>288.14999999999998</v>
      </c>
      <c r="K158" s="5"/>
      <c r="L158" s="5"/>
      <c r="M158" s="5"/>
      <c r="N158" s="5"/>
      <c r="O158" s="4">
        <f t="shared" si="18"/>
        <v>0.35714285714285715</v>
      </c>
      <c r="P158" t="s">
        <v>23</v>
      </c>
      <c r="Q158" s="4"/>
      <c r="R158" t="s">
        <v>85</v>
      </c>
      <c r="V158">
        <v>2.8</v>
      </c>
      <c r="W158" t="s">
        <v>59</v>
      </c>
      <c r="X158" t="s">
        <v>26</v>
      </c>
      <c r="AB158" s="4"/>
    </row>
    <row r="159" spans="1:34" x14ac:dyDescent="0.2">
      <c r="A159" s="1" t="s">
        <v>96</v>
      </c>
      <c r="B159" t="s">
        <v>56</v>
      </c>
      <c r="C159" s="2" t="s">
        <v>99</v>
      </c>
      <c r="D159">
        <v>52.62</v>
      </c>
      <c r="E159">
        <v>1.24</v>
      </c>
      <c r="F159" s="1" t="s">
        <v>36</v>
      </c>
      <c r="G159" s="1" t="s">
        <v>98</v>
      </c>
      <c r="H159" s="1">
        <v>5</v>
      </c>
      <c r="I159">
        <v>20</v>
      </c>
      <c r="J159" s="5">
        <f t="shared" si="17"/>
        <v>293.14999999999998</v>
      </c>
      <c r="K159" s="5"/>
      <c r="L159" s="5"/>
      <c r="M159" s="5"/>
      <c r="N159" s="5"/>
      <c r="O159" s="4">
        <f t="shared" si="18"/>
        <v>0.55555555555555558</v>
      </c>
      <c r="P159" t="s">
        <v>23</v>
      </c>
      <c r="Q159" s="4"/>
      <c r="R159" t="s">
        <v>85</v>
      </c>
      <c r="V159">
        <v>1.8</v>
      </c>
      <c r="W159" t="s">
        <v>59</v>
      </c>
      <c r="X159" t="s">
        <v>26</v>
      </c>
      <c r="AB159" s="4"/>
    </row>
    <row r="160" spans="1:34" x14ac:dyDescent="0.2">
      <c r="A160" s="1" t="s">
        <v>96</v>
      </c>
      <c r="B160" t="s">
        <v>56</v>
      </c>
      <c r="C160" s="2" t="s">
        <v>99</v>
      </c>
      <c r="D160">
        <v>52.62</v>
      </c>
      <c r="E160">
        <v>1.24</v>
      </c>
      <c r="F160" s="1" t="s">
        <v>36</v>
      </c>
      <c r="G160" s="1" t="s">
        <v>98</v>
      </c>
      <c r="H160" s="1">
        <v>5</v>
      </c>
      <c r="I160">
        <v>25</v>
      </c>
      <c r="J160" s="5">
        <f t="shared" si="17"/>
        <v>298.14999999999998</v>
      </c>
      <c r="K160" s="5"/>
      <c r="L160" s="5"/>
      <c r="M160" s="5"/>
      <c r="N160" s="5"/>
      <c r="O160" s="4">
        <f t="shared" si="18"/>
        <v>0.1388888888888889</v>
      </c>
      <c r="P160" t="s">
        <v>23</v>
      </c>
      <c r="Q160" s="4"/>
      <c r="R160" t="s">
        <v>85</v>
      </c>
      <c r="V160">
        <v>7.2</v>
      </c>
      <c r="W160" t="s">
        <v>59</v>
      </c>
      <c r="X160" t="s">
        <v>26</v>
      </c>
      <c r="AB160" s="4"/>
    </row>
    <row r="161" spans="1:32" x14ac:dyDescent="0.2">
      <c r="A161" s="1" t="s">
        <v>100</v>
      </c>
      <c r="B161" t="s">
        <v>56</v>
      </c>
      <c r="C161" s="2" t="s">
        <v>101</v>
      </c>
      <c r="D161">
        <v>42.81</v>
      </c>
      <c r="E161">
        <v>-82.23</v>
      </c>
      <c r="F161" s="1" t="s">
        <v>36</v>
      </c>
      <c r="G161" s="1" t="s">
        <v>102</v>
      </c>
      <c r="H161" s="1">
        <v>6</v>
      </c>
      <c r="I161">
        <v>5</v>
      </c>
      <c r="J161" s="5">
        <f t="shared" si="17"/>
        <v>278.14999999999998</v>
      </c>
      <c r="K161" s="5"/>
      <c r="L161" s="5"/>
      <c r="M161" s="5"/>
      <c r="N161" s="5"/>
      <c r="O161" s="4">
        <f t="shared" ref="O161:O202" si="19">1/V161</f>
        <v>3.1746031746031744E-2</v>
      </c>
      <c r="P161" t="s">
        <v>23</v>
      </c>
      <c r="Q161" s="4">
        <f t="shared" ref="Q161:Q195" si="20">LN(1/S161)/V161</f>
        <v>4.7880282455423397E-3</v>
      </c>
      <c r="R161" t="s">
        <v>23</v>
      </c>
      <c r="S161">
        <v>0.86</v>
      </c>
      <c r="T161" t="s">
        <v>66</v>
      </c>
      <c r="U161" t="s">
        <v>30</v>
      </c>
      <c r="V161">
        <v>31.5</v>
      </c>
      <c r="W161" t="s">
        <v>66</v>
      </c>
      <c r="X161" t="s">
        <v>30</v>
      </c>
      <c r="Y161">
        <v>48.3</v>
      </c>
      <c r="Z161" t="s">
        <v>66</v>
      </c>
      <c r="AA161" t="s">
        <v>30</v>
      </c>
      <c r="AB161" s="4"/>
    </row>
    <row r="162" spans="1:32" x14ac:dyDescent="0.2">
      <c r="A162" s="1" t="s">
        <v>100</v>
      </c>
      <c r="B162" t="s">
        <v>56</v>
      </c>
      <c r="C162" s="2" t="s">
        <v>101</v>
      </c>
      <c r="D162">
        <v>42.81</v>
      </c>
      <c r="E162">
        <v>-82.23</v>
      </c>
      <c r="F162" s="1" t="s">
        <v>36</v>
      </c>
      <c r="G162" s="1" t="s">
        <v>102</v>
      </c>
      <c r="H162" s="1">
        <v>6</v>
      </c>
      <c r="I162">
        <v>10</v>
      </c>
      <c r="J162" s="5">
        <f t="shared" si="17"/>
        <v>283.14999999999998</v>
      </c>
      <c r="K162" s="5"/>
      <c r="L162" s="5"/>
      <c r="M162" s="5"/>
      <c r="N162" s="5"/>
      <c r="O162" s="4">
        <f t="shared" si="19"/>
        <v>5.9523809523809521E-2</v>
      </c>
      <c r="P162" t="s">
        <v>23</v>
      </c>
      <c r="Q162" s="4">
        <f t="shared" si="20"/>
        <v>4.963191008276845E-3</v>
      </c>
      <c r="R162" t="s">
        <v>23</v>
      </c>
      <c r="S162">
        <v>0.92</v>
      </c>
      <c r="T162" t="s">
        <v>66</v>
      </c>
      <c r="U162" t="s">
        <v>30</v>
      </c>
      <c r="V162">
        <v>16.8</v>
      </c>
      <c r="W162" t="s">
        <v>66</v>
      </c>
      <c r="X162" t="s">
        <v>30</v>
      </c>
      <c r="Y162">
        <v>29.4</v>
      </c>
      <c r="Z162" t="s">
        <v>66</v>
      </c>
      <c r="AA162" t="s">
        <v>30</v>
      </c>
      <c r="AB162" s="4"/>
    </row>
    <row r="163" spans="1:32" x14ac:dyDescent="0.2">
      <c r="A163" s="1" t="s">
        <v>100</v>
      </c>
      <c r="B163" t="s">
        <v>56</v>
      </c>
      <c r="C163" s="2" t="s">
        <v>101</v>
      </c>
      <c r="D163">
        <v>42.81</v>
      </c>
      <c r="E163">
        <v>-82.23</v>
      </c>
      <c r="F163" s="1" t="s">
        <v>36</v>
      </c>
      <c r="G163" s="1" t="s">
        <v>102</v>
      </c>
      <c r="H163" s="1">
        <v>6</v>
      </c>
      <c r="I163">
        <v>15</v>
      </c>
      <c r="J163" s="5">
        <f t="shared" si="17"/>
        <v>288.14999999999998</v>
      </c>
      <c r="K163" s="5"/>
      <c r="L163" s="5"/>
      <c r="M163" s="5"/>
      <c r="N163" s="5"/>
      <c r="O163" s="4">
        <f t="shared" si="19"/>
        <v>0.15873015873015872</v>
      </c>
      <c r="P163" t="s">
        <v>23</v>
      </c>
      <c r="Q163" s="4">
        <f t="shared" si="20"/>
        <v>3.2067789392888047E-3</v>
      </c>
      <c r="R163" t="s">
        <v>23</v>
      </c>
      <c r="S163">
        <v>0.98</v>
      </c>
      <c r="T163" t="s">
        <v>66</v>
      </c>
      <c r="U163" t="s">
        <v>30</v>
      </c>
      <c r="V163">
        <v>6.3</v>
      </c>
      <c r="W163" t="s">
        <v>66</v>
      </c>
      <c r="X163" t="s">
        <v>30</v>
      </c>
      <c r="Y163">
        <v>12.6</v>
      </c>
      <c r="Z163" t="s">
        <v>66</v>
      </c>
      <c r="AA163" t="s">
        <v>30</v>
      </c>
      <c r="AB163" s="4"/>
    </row>
    <row r="164" spans="1:32" x14ac:dyDescent="0.2">
      <c r="A164" s="1" t="s">
        <v>100</v>
      </c>
      <c r="B164" t="s">
        <v>56</v>
      </c>
      <c r="C164" s="2" t="s">
        <v>101</v>
      </c>
      <c r="D164">
        <v>42.81</v>
      </c>
      <c r="E164">
        <v>-82.23</v>
      </c>
      <c r="F164" s="1" t="s">
        <v>36</v>
      </c>
      <c r="G164" s="1" t="s">
        <v>102</v>
      </c>
      <c r="H164" s="1">
        <v>6</v>
      </c>
      <c r="I164">
        <v>20</v>
      </c>
      <c r="J164" s="5">
        <f t="shared" si="17"/>
        <v>293.14999999999998</v>
      </c>
      <c r="K164" s="5"/>
      <c r="L164" s="5"/>
      <c r="M164" s="5"/>
      <c r="N164" s="5"/>
      <c r="O164" s="4">
        <f t="shared" si="19"/>
        <v>0.2040816326530612</v>
      </c>
      <c r="P164" t="s">
        <v>23</v>
      </c>
      <c r="Q164" s="4">
        <f t="shared" si="20"/>
        <v>0</v>
      </c>
      <c r="R164" t="s">
        <v>23</v>
      </c>
      <c r="S164">
        <v>1</v>
      </c>
      <c r="T164" t="s">
        <v>66</v>
      </c>
      <c r="U164" t="s">
        <v>30</v>
      </c>
      <c r="V164">
        <v>4.9000000000000004</v>
      </c>
      <c r="W164" t="s">
        <v>66</v>
      </c>
      <c r="X164" t="s">
        <v>30</v>
      </c>
      <c r="Y164">
        <v>9.8000000000000007</v>
      </c>
      <c r="Z164" t="s">
        <v>66</v>
      </c>
      <c r="AA164" t="s">
        <v>30</v>
      </c>
      <c r="AB164" s="4"/>
    </row>
    <row r="165" spans="1:32" x14ac:dyDescent="0.2">
      <c r="A165" s="1" t="s">
        <v>100</v>
      </c>
      <c r="B165" t="s">
        <v>56</v>
      </c>
      <c r="C165" s="2" t="s">
        <v>101</v>
      </c>
      <c r="D165">
        <v>42.81</v>
      </c>
      <c r="E165">
        <v>-82.23</v>
      </c>
      <c r="F165" s="1" t="s">
        <v>36</v>
      </c>
      <c r="G165" s="1" t="s">
        <v>102</v>
      </c>
      <c r="H165" s="1">
        <v>6</v>
      </c>
      <c r="I165">
        <v>25</v>
      </c>
      <c r="J165" s="5">
        <f t="shared" si="17"/>
        <v>298.14999999999998</v>
      </c>
      <c r="K165" s="5"/>
      <c r="L165" s="5"/>
      <c r="M165" s="5"/>
      <c r="N165" s="5"/>
      <c r="O165" s="4">
        <f t="shared" si="19"/>
        <v>0.23809523809523808</v>
      </c>
      <c r="P165" t="s">
        <v>23</v>
      </c>
      <c r="Q165" s="4">
        <f t="shared" si="20"/>
        <v>6.5342106119466753E-2</v>
      </c>
      <c r="R165" t="s">
        <v>23</v>
      </c>
      <c r="S165">
        <v>0.76</v>
      </c>
      <c r="T165" t="s">
        <v>66</v>
      </c>
      <c r="U165" t="s">
        <v>30</v>
      </c>
      <c r="V165">
        <v>4.2</v>
      </c>
      <c r="W165" t="s">
        <v>66</v>
      </c>
      <c r="X165" t="s">
        <v>30</v>
      </c>
      <c r="Y165">
        <v>6.3</v>
      </c>
      <c r="Z165" t="s">
        <v>66</v>
      </c>
      <c r="AA165" t="s">
        <v>30</v>
      </c>
      <c r="AB165" s="4"/>
    </row>
    <row r="166" spans="1:32" x14ac:dyDescent="0.2">
      <c r="A166" s="1" t="s">
        <v>100</v>
      </c>
      <c r="B166" t="s">
        <v>56</v>
      </c>
      <c r="C166" s="2" t="s">
        <v>101</v>
      </c>
      <c r="D166">
        <v>42.81</v>
      </c>
      <c r="E166">
        <v>-82.23</v>
      </c>
      <c r="F166" s="1" t="s">
        <v>36</v>
      </c>
      <c r="G166" s="1" t="s">
        <v>102</v>
      </c>
      <c r="H166" s="1">
        <v>6</v>
      </c>
      <c r="I166">
        <v>30</v>
      </c>
      <c r="J166" s="5">
        <f t="shared" si="17"/>
        <v>303.14999999999998</v>
      </c>
      <c r="K166" s="5"/>
      <c r="L166" s="5"/>
      <c r="M166" s="5"/>
      <c r="N166" s="5"/>
      <c r="O166" s="6">
        <v>0</v>
      </c>
      <c r="P166" t="s">
        <v>23</v>
      </c>
      <c r="Q166" s="5">
        <v>1</v>
      </c>
      <c r="R166" t="s">
        <v>23</v>
      </c>
      <c r="S166">
        <v>0</v>
      </c>
      <c r="T166" t="s">
        <v>66</v>
      </c>
      <c r="U166" t="s">
        <v>30</v>
      </c>
      <c r="AB166" s="4"/>
    </row>
    <row r="167" spans="1:32" x14ac:dyDescent="0.2">
      <c r="A167" s="1" t="s">
        <v>100</v>
      </c>
      <c r="B167" t="s">
        <v>56</v>
      </c>
      <c r="C167" s="2" t="s">
        <v>103</v>
      </c>
      <c r="D167">
        <v>42.81</v>
      </c>
      <c r="E167">
        <v>-82.23</v>
      </c>
      <c r="F167" s="1" t="s">
        <v>36</v>
      </c>
      <c r="G167" s="1" t="s">
        <v>102</v>
      </c>
      <c r="H167" s="1">
        <v>6</v>
      </c>
      <c r="I167">
        <v>5</v>
      </c>
      <c r="J167" s="5">
        <f t="shared" si="17"/>
        <v>278.14999999999998</v>
      </c>
      <c r="K167" s="5"/>
      <c r="L167" s="5"/>
      <c r="M167" s="5"/>
      <c r="N167" s="5"/>
      <c r="O167" s="4">
        <f t="shared" si="19"/>
        <v>2.4213075060532691E-2</v>
      </c>
      <c r="P167" t="s">
        <v>23</v>
      </c>
      <c r="Q167" s="4">
        <f t="shared" si="20"/>
        <v>3.3719628894311772E-3</v>
      </c>
      <c r="R167" t="s">
        <v>23</v>
      </c>
      <c r="S167">
        <v>0.87</v>
      </c>
      <c r="T167" t="s">
        <v>66</v>
      </c>
      <c r="U167" t="s">
        <v>30</v>
      </c>
      <c r="V167">
        <v>41.3</v>
      </c>
      <c r="W167" t="s">
        <v>66</v>
      </c>
      <c r="X167" t="s">
        <v>30</v>
      </c>
      <c r="Y167">
        <v>64.400000000000006</v>
      </c>
      <c r="Z167" t="s">
        <v>66</v>
      </c>
      <c r="AA167" t="s">
        <v>30</v>
      </c>
      <c r="AB167" s="4"/>
    </row>
    <row r="168" spans="1:32" x14ac:dyDescent="0.2">
      <c r="A168" s="1" t="s">
        <v>100</v>
      </c>
      <c r="B168" t="s">
        <v>56</v>
      </c>
      <c r="C168" s="2" t="s">
        <v>103</v>
      </c>
      <c r="D168">
        <v>42.81</v>
      </c>
      <c r="E168">
        <v>-82.23</v>
      </c>
      <c r="F168" s="1" t="s">
        <v>36</v>
      </c>
      <c r="G168" s="1" t="s">
        <v>102</v>
      </c>
      <c r="H168" s="1">
        <v>6</v>
      </c>
      <c r="I168">
        <v>10</v>
      </c>
      <c r="J168" s="5">
        <f t="shared" si="17"/>
        <v>283.14999999999998</v>
      </c>
      <c r="K168" s="5"/>
      <c r="L168" s="5"/>
      <c r="M168" s="5"/>
      <c r="N168" s="5"/>
      <c r="O168" s="4">
        <f t="shared" si="19"/>
        <v>6.2111801242236017E-2</v>
      </c>
      <c r="P168" t="s">
        <v>23</v>
      </c>
      <c r="Q168" s="4">
        <f t="shared" si="20"/>
        <v>5.8578061783379626E-3</v>
      </c>
      <c r="R168" t="s">
        <v>23</v>
      </c>
      <c r="S168">
        <v>0.91</v>
      </c>
      <c r="T168" t="s">
        <v>66</v>
      </c>
      <c r="U168" t="s">
        <v>30</v>
      </c>
      <c r="V168">
        <v>16.100000000000001</v>
      </c>
      <c r="W168" t="s">
        <v>66</v>
      </c>
      <c r="X168" t="s">
        <v>30</v>
      </c>
      <c r="Y168">
        <v>34.299999999999997</v>
      </c>
      <c r="Z168" t="s">
        <v>66</v>
      </c>
      <c r="AA168" t="s">
        <v>30</v>
      </c>
      <c r="AB168" s="4"/>
    </row>
    <row r="169" spans="1:32" x14ac:dyDescent="0.2">
      <c r="A169" s="1" t="s">
        <v>100</v>
      </c>
      <c r="B169" t="s">
        <v>56</v>
      </c>
      <c r="C169" s="2" t="s">
        <v>103</v>
      </c>
      <c r="D169">
        <v>42.81</v>
      </c>
      <c r="E169">
        <v>-82.23</v>
      </c>
      <c r="F169" s="1" t="s">
        <v>36</v>
      </c>
      <c r="G169" s="1" t="s">
        <v>102</v>
      </c>
      <c r="H169" s="1">
        <v>6</v>
      </c>
      <c r="I169">
        <v>15</v>
      </c>
      <c r="J169" s="5">
        <f t="shared" si="17"/>
        <v>288.14999999999998</v>
      </c>
      <c r="K169" s="5"/>
      <c r="L169" s="5"/>
      <c r="M169" s="5"/>
      <c r="N169" s="5"/>
      <c r="O169" s="4">
        <f t="shared" si="19"/>
        <v>7.1428571428571425E-2</v>
      </c>
      <c r="P169" t="s">
        <v>23</v>
      </c>
      <c r="Q169" s="4">
        <f t="shared" si="20"/>
        <v>3.6638067419678916E-3</v>
      </c>
      <c r="R169" t="s">
        <v>23</v>
      </c>
      <c r="S169">
        <v>0.95</v>
      </c>
      <c r="T169" t="s">
        <v>66</v>
      </c>
      <c r="U169" t="s">
        <v>30</v>
      </c>
      <c r="V169">
        <v>14</v>
      </c>
      <c r="W169" t="s">
        <v>66</v>
      </c>
      <c r="X169" t="s">
        <v>30</v>
      </c>
      <c r="Y169">
        <v>16.100000000000001</v>
      </c>
      <c r="Z169" t="s">
        <v>66</v>
      </c>
      <c r="AA169" t="s">
        <v>30</v>
      </c>
      <c r="AB169" s="4"/>
    </row>
    <row r="170" spans="1:32" x14ac:dyDescent="0.2">
      <c r="A170" s="1" t="s">
        <v>100</v>
      </c>
      <c r="B170" t="s">
        <v>56</v>
      </c>
      <c r="C170" s="2" t="s">
        <v>103</v>
      </c>
      <c r="D170">
        <v>42.81</v>
      </c>
      <c r="E170">
        <v>-82.23</v>
      </c>
      <c r="F170" s="1" t="s">
        <v>36</v>
      </c>
      <c r="G170" s="1" t="s">
        <v>102</v>
      </c>
      <c r="H170" s="1">
        <v>6</v>
      </c>
      <c r="I170">
        <v>20</v>
      </c>
      <c r="J170" s="5">
        <f t="shared" si="17"/>
        <v>293.14999999999998</v>
      </c>
      <c r="K170" s="5"/>
      <c r="L170" s="5"/>
      <c r="M170" s="5"/>
      <c r="N170" s="5"/>
      <c r="O170" s="4">
        <f t="shared" si="19"/>
        <v>0.10989010989010989</v>
      </c>
      <c r="P170" t="s">
        <v>23</v>
      </c>
      <c r="Q170" s="4">
        <f t="shared" si="20"/>
        <v>4.0776228724267269E-2</v>
      </c>
      <c r="R170" t="s">
        <v>23</v>
      </c>
      <c r="S170">
        <v>0.69</v>
      </c>
      <c r="T170" t="s">
        <v>66</v>
      </c>
      <c r="U170" t="s">
        <v>30</v>
      </c>
      <c r="V170">
        <v>9.1</v>
      </c>
      <c r="W170" t="s">
        <v>66</v>
      </c>
      <c r="X170" t="s">
        <v>30</v>
      </c>
      <c r="Y170">
        <v>14.7</v>
      </c>
      <c r="Z170" t="s">
        <v>66</v>
      </c>
      <c r="AA170" t="s">
        <v>30</v>
      </c>
      <c r="AB170" s="4"/>
    </row>
    <row r="171" spans="1:32" x14ac:dyDescent="0.2">
      <c r="A171" s="1" t="s">
        <v>100</v>
      </c>
      <c r="B171" t="s">
        <v>56</v>
      </c>
      <c r="C171" s="2" t="s">
        <v>103</v>
      </c>
      <c r="D171">
        <v>42.81</v>
      </c>
      <c r="E171">
        <v>-82.23</v>
      </c>
      <c r="F171" s="1" t="s">
        <v>36</v>
      </c>
      <c r="G171" s="1" t="s">
        <v>102</v>
      </c>
      <c r="H171" s="1">
        <v>6</v>
      </c>
      <c r="I171">
        <v>25</v>
      </c>
      <c r="J171" s="5">
        <f t="shared" si="17"/>
        <v>298.14999999999998</v>
      </c>
      <c r="K171" s="5"/>
      <c r="L171" s="5"/>
      <c r="M171" s="5"/>
      <c r="N171" s="5"/>
      <c r="O171" s="4">
        <f t="shared" si="19"/>
        <v>0.12987012987012986</v>
      </c>
      <c r="P171" t="s">
        <v>23</v>
      </c>
      <c r="Q171" s="4">
        <f t="shared" si="20"/>
        <v>9.2642842581488929E-2</v>
      </c>
      <c r="R171" t="s">
        <v>23</v>
      </c>
      <c r="S171">
        <v>0.49</v>
      </c>
      <c r="T171" t="s">
        <v>66</v>
      </c>
      <c r="U171" t="s">
        <v>30</v>
      </c>
      <c r="V171">
        <v>7.7</v>
      </c>
      <c r="W171" t="s">
        <v>66</v>
      </c>
      <c r="X171" t="s">
        <v>30</v>
      </c>
      <c r="Y171">
        <v>10.5</v>
      </c>
      <c r="Z171" t="s">
        <v>66</v>
      </c>
      <c r="AA171" t="s">
        <v>30</v>
      </c>
      <c r="AB171" s="4"/>
    </row>
    <row r="172" spans="1:32" x14ac:dyDescent="0.2">
      <c r="A172" s="1" t="s">
        <v>100</v>
      </c>
      <c r="B172" t="s">
        <v>56</v>
      </c>
      <c r="C172" s="2" t="s">
        <v>103</v>
      </c>
      <c r="D172">
        <v>42.81</v>
      </c>
      <c r="E172">
        <v>-82.23</v>
      </c>
      <c r="F172" s="1" t="s">
        <v>36</v>
      </c>
      <c r="G172" s="1" t="s">
        <v>102</v>
      </c>
      <c r="H172" s="1">
        <v>6</v>
      </c>
      <c r="I172">
        <v>30</v>
      </c>
      <c r="J172" s="5">
        <f t="shared" si="17"/>
        <v>303.14999999999998</v>
      </c>
      <c r="K172" s="5"/>
      <c r="L172" s="5"/>
      <c r="M172" s="5"/>
      <c r="N172" s="5"/>
      <c r="O172" s="6">
        <v>0</v>
      </c>
      <c r="P172" t="s">
        <v>23</v>
      </c>
      <c r="Q172" s="5">
        <v>1</v>
      </c>
      <c r="R172" t="s">
        <v>23</v>
      </c>
      <c r="S172">
        <v>0</v>
      </c>
      <c r="T172" t="s">
        <v>66</v>
      </c>
      <c r="U172" t="s">
        <v>30</v>
      </c>
      <c r="AB172" s="4"/>
    </row>
    <row r="173" spans="1:32" x14ac:dyDescent="0.2">
      <c r="A173" s="1" t="s">
        <v>104</v>
      </c>
      <c r="B173" t="s">
        <v>56</v>
      </c>
      <c r="C173" s="2" t="s">
        <v>105</v>
      </c>
      <c r="D173">
        <v>-35.270000000000003</v>
      </c>
      <c r="E173">
        <v>149.11000000000001</v>
      </c>
      <c r="F173" s="1" t="s">
        <v>50</v>
      </c>
      <c r="G173" s="1" t="s">
        <v>106</v>
      </c>
      <c r="H173" s="1">
        <v>6</v>
      </c>
      <c r="I173">
        <v>12.5</v>
      </c>
      <c r="J173" s="5">
        <f t="shared" si="17"/>
        <v>285.64999999999998</v>
      </c>
      <c r="K173" s="5"/>
      <c r="L173" s="5"/>
      <c r="M173" s="5"/>
      <c r="N173" s="5"/>
      <c r="O173" s="4">
        <f t="shared" si="19"/>
        <v>5.7803468208092484E-2</v>
      </c>
      <c r="P173" t="s">
        <v>23</v>
      </c>
      <c r="Q173" s="4">
        <f t="shared" si="20"/>
        <v>5.4514843624994917E-3</v>
      </c>
      <c r="R173" t="s">
        <v>23</v>
      </c>
      <c r="S173">
        <v>0.91</v>
      </c>
      <c r="T173" t="s">
        <v>66</v>
      </c>
      <c r="U173" t="s">
        <v>30</v>
      </c>
      <c r="V173">
        <v>17.3</v>
      </c>
      <c r="W173" t="s">
        <v>66</v>
      </c>
      <c r="X173" t="s">
        <v>30</v>
      </c>
      <c r="AB173" s="4">
        <f t="shared" ref="AB173:AB216" si="21">1/AD173</f>
        <v>1.8115942028985508E-2</v>
      </c>
      <c r="AC173" t="s">
        <v>23</v>
      </c>
      <c r="AD173">
        <v>55.2</v>
      </c>
      <c r="AE173" t="s">
        <v>28</v>
      </c>
      <c r="AF173" t="s">
        <v>30</v>
      </c>
    </row>
    <row r="174" spans="1:32" x14ac:dyDescent="0.2">
      <c r="A174" s="1" t="s">
        <v>104</v>
      </c>
      <c r="B174" t="s">
        <v>56</v>
      </c>
      <c r="C174" s="2" t="s">
        <v>105</v>
      </c>
      <c r="D174">
        <v>-35.270000000000003</v>
      </c>
      <c r="E174">
        <v>149.11000000000001</v>
      </c>
      <c r="F174" s="1" t="s">
        <v>50</v>
      </c>
      <c r="G174" s="1" t="s">
        <v>106</v>
      </c>
      <c r="H174" s="1">
        <v>6</v>
      </c>
      <c r="I174">
        <v>17</v>
      </c>
      <c r="J174" s="5">
        <f t="shared" si="17"/>
        <v>290.14999999999998</v>
      </c>
      <c r="K174" s="5"/>
      <c r="L174" s="5"/>
      <c r="M174" s="5"/>
      <c r="N174" s="5"/>
      <c r="O174" s="4">
        <f t="shared" si="19"/>
        <v>0.10526315789473684</v>
      </c>
      <c r="P174" t="s">
        <v>23</v>
      </c>
      <c r="Q174" s="4">
        <f t="shared" si="20"/>
        <v>0</v>
      </c>
      <c r="R174" t="s">
        <v>23</v>
      </c>
      <c r="S174">
        <v>1</v>
      </c>
      <c r="T174" t="s">
        <v>66</v>
      </c>
      <c r="U174" t="s">
        <v>30</v>
      </c>
      <c r="V174">
        <v>9.5</v>
      </c>
      <c r="W174" t="s">
        <v>66</v>
      </c>
      <c r="X174" t="s">
        <v>30</v>
      </c>
      <c r="Y174">
        <v>15.4</v>
      </c>
      <c r="Z174" t="s">
        <v>66</v>
      </c>
      <c r="AA174" t="s">
        <v>30</v>
      </c>
      <c r="AB174" s="4">
        <f t="shared" si="21"/>
        <v>3.0581039755351678E-2</v>
      </c>
      <c r="AC174" t="s">
        <v>23</v>
      </c>
      <c r="AD174">
        <v>32.700000000000003</v>
      </c>
      <c r="AE174" t="s">
        <v>28</v>
      </c>
      <c r="AF174" t="s">
        <v>30</v>
      </c>
    </row>
    <row r="175" spans="1:32" x14ac:dyDescent="0.2">
      <c r="A175" s="1" t="s">
        <v>104</v>
      </c>
      <c r="B175" t="s">
        <v>56</v>
      </c>
      <c r="C175" s="2" t="s">
        <v>105</v>
      </c>
      <c r="D175">
        <v>-35.270000000000003</v>
      </c>
      <c r="E175">
        <v>149.11000000000001</v>
      </c>
      <c r="F175" s="1" t="s">
        <v>50</v>
      </c>
      <c r="G175" s="1" t="s">
        <v>106</v>
      </c>
      <c r="H175" s="1">
        <v>6</v>
      </c>
      <c r="I175">
        <v>22</v>
      </c>
      <c r="J175" s="5">
        <f t="shared" si="17"/>
        <v>295.14999999999998</v>
      </c>
      <c r="K175" s="5"/>
      <c r="L175" s="5"/>
      <c r="M175" s="5"/>
      <c r="N175" s="5"/>
      <c r="O175" s="4">
        <f t="shared" si="19"/>
        <v>0.14084507042253522</v>
      </c>
      <c r="P175" t="s">
        <v>23</v>
      </c>
      <c r="Q175" s="4">
        <f t="shared" si="20"/>
        <v>0</v>
      </c>
      <c r="R175" t="s">
        <v>23</v>
      </c>
      <c r="S175">
        <v>1</v>
      </c>
      <c r="T175" t="s">
        <v>66</v>
      </c>
      <c r="U175" t="s">
        <v>30</v>
      </c>
      <c r="V175">
        <v>7.1</v>
      </c>
      <c r="W175" t="s">
        <v>66</v>
      </c>
      <c r="X175" t="s">
        <v>30</v>
      </c>
      <c r="Y175">
        <v>12.6</v>
      </c>
      <c r="Z175" t="s">
        <v>66</v>
      </c>
      <c r="AA175" t="s">
        <v>30</v>
      </c>
      <c r="AB175" s="4">
        <f t="shared" si="21"/>
        <v>4.5662100456621009E-2</v>
      </c>
      <c r="AC175" t="s">
        <v>23</v>
      </c>
      <c r="AD175">
        <v>21.9</v>
      </c>
      <c r="AE175" t="s">
        <v>28</v>
      </c>
      <c r="AF175" t="s">
        <v>30</v>
      </c>
    </row>
    <row r="176" spans="1:32" x14ac:dyDescent="0.2">
      <c r="A176" s="1" t="s">
        <v>104</v>
      </c>
      <c r="B176" t="s">
        <v>56</v>
      </c>
      <c r="C176" s="2" t="s">
        <v>105</v>
      </c>
      <c r="D176">
        <v>-35.270000000000003</v>
      </c>
      <c r="E176">
        <v>149.11000000000001</v>
      </c>
      <c r="F176" s="1" t="s">
        <v>50</v>
      </c>
      <c r="G176" s="1" t="s">
        <v>106</v>
      </c>
      <c r="H176" s="1">
        <v>6</v>
      </c>
      <c r="I176">
        <v>24</v>
      </c>
      <c r="J176" s="5">
        <f t="shared" si="17"/>
        <v>297.14999999999998</v>
      </c>
      <c r="K176" s="5"/>
      <c r="L176" s="5"/>
      <c r="M176" s="5"/>
      <c r="N176" s="5"/>
      <c r="O176" s="4">
        <f t="shared" si="19"/>
        <v>0.14925373134328357</v>
      </c>
      <c r="P176" t="s">
        <v>23</v>
      </c>
      <c r="Q176" s="4">
        <f t="shared" si="20"/>
        <v>0</v>
      </c>
      <c r="R176" t="s">
        <v>23</v>
      </c>
      <c r="S176">
        <v>1</v>
      </c>
      <c r="T176" t="s">
        <v>66</v>
      </c>
      <c r="U176" t="s">
        <v>30</v>
      </c>
      <c r="V176">
        <v>6.7</v>
      </c>
      <c r="W176" t="s">
        <v>66</v>
      </c>
      <c r="X176" t="s">
        <v>30</v>
      </c>
      <c r="Y176">
        <v>11.1</v>
      </c>
      <c r="Z176" t="s">
        <v>66</v>
      </c>
      <c r="AA176" t="s">
        <v>30</v>
      </c>
      <c r="AB176" s="4">
        <f t="shared" si="21"/>
        <v>5.5248618784530384E-2</v>
      </c>
      <c r="AC176" t="s">
        <v>23</v>
      </c>
      <c r="AD176">
        <v>18.100000000000001</v>
      </c>
      <c r="AE176" t="s">
        <v>28</v>
      </c>
      <c r="AF176" t="s">
        <v>30</v>
      </c>
    </row>
    <row r="177" spans="1:35" x14ac:dyDescent="0.2">
      <c r="A177" s="1" t="s">
        <v>104</v>
      </c>
      <c r="B177" t="s">
        <v>56</v>
      </c>
      <c r="C177" s="2" t="s">
        <v>105</v>
      </c>
      <c r="D177">
        <v>-35.270000000000003</v>
      </c>
      <c r="E177">
        <v>149.11000000000001</v>
      </c>
      <c r="F177" s="1" t="s">
        <v>50</v>
      </c>
      <c r="G177" s="1" t="s">
        <v>106</v>
      </c>
      <c r="H177" s="1">
        <v>6</v>
      </c>
      <c r="I177">
        <v>26</v>
      </c>
      <c r="J177" s="5">
        <f t="shared" si="17"/>
        <v>299.14999999999998</v>
      </c>
      <c r="K177" s="5"/>
      <c r="L177" s="5"/>
      <c r="M177" s="5"/>
      <c r="N177" s="5"/>
      <c r="O177" s="4">
        <f t="shared" si="19"/>
        <v>8.3333333333333329E-2</v>
      </c>
      <c r="P177" t="s">
        <v>23</v>
      </c>
      <c r="Q177" s="4">
        <f t="shared" si="20"/>
        <v>1.0652780959157082E-2</v>
      </c>
      <c r="R177" t="s">
        <v>23</v>
      </c>
      <c r="S177">
        <v>0.88</v>
      </c>
      <c r="T177" t="s">
        <v>66</v>
      </c>
      <c r="U177" t="s">
        <v>30</v>
      </c>
      <c r="V177">
        <v>12</v>
      </c>
      <c r="W177" t="s">
        <v>66</v>
      </c>
      <c r="X177" t="s">
        <v>30</v>
      </c>
      <c r="Y177">
        <v>15.9</v>
      </c>
      <c r="Z177" t="s">
        <v>66</v>
      </c>
      <c r="AA177" t="s">
        <v>30</v>
      </c>
      <c r="AB177" s="4">
        <f t="shared" si="21"/>
        <v>5.8479532163742687E-2</v>
      </c>
      <c r="AC177" t="s">
        <v>23</v>
      </c>
      <c r="AD177">
        <v>17.100000000000001</v>
      </c>
      <c r="AE177" t="s">
        <v>28</v>
      </c>
      <c r="AF177" t="s">
        <v>30</v>
      </c>
    </row>
    <row r="178" spans="1:35" x14ac:dyDescent="0.2">
      <c r="A178" s="1" t="s">
        <v>104</v>
      </c>
      <c r="B178" t="s">
        <v>56</v>
      </c>
      <c r="C178" s="2" t="s">
        <v>105</v>
      </c>
      <c r="D178">
        <v>-35.270000000000003</v>
      </c>
      <c r="E178">
        <v>149.11000000000001</v>
      </c>
      <c r="F178" s="1" t="s">
        <v>50</v>
      </c>
      <c r="G178" s="1" t="s">
        <v>106</v>
      </c>
      <c r="H178" s="1">
        <v>6</v>
      </c>
      <c r="I178">
        <v>28</v>
      </c>
      <c r="J178" s="5">
        <f t="shared" si="17"/>
        <v>301.14999999999998</v>
      </c>
      <c r="K178" s="5"/>
      <c r="L178" s="5"/>
      <c r="M178" s="5"/>
      <c r="N178" s="5"/>
      <c r="O178" s="6">
        <v>0</v>
      </c>
      <c r="P178" t="s">
        <v>23</v>
      </c>
      <c r="Q178" s="5">
        <v>1</v>
      </c>
      <c r="R178" t="s">
        <v>23</v>
      </c>
      <c r="S178">
        <v>0</v>
      </c>
      <c r="T178" t="s">
        <v>66</v>
      </c>
      <c r="U178" t="s">
        <v>30</v>
      </c>
      <c r="AB178" s="4"/>
    </row>
    <row r="179" spans="1:35" x14ac:dyDescent="0.2">
      <c r="A179" s="1" t="s">
        <v>107</v>
      </c>
      <c r="B179" t="s">
        <v>56</v>
      </c>
      <c r="C179" s="2" t="s">
        <v>108</v>
      </c>
      <c r="D179" s="1">
        <v>35.75</v>
      </c>
      <c r="E179">
        <v>51.17</v>
      </c>
      <c r="F179" s="1" t="s">
        <v>50</v>
      </c>
      <c r="G179" s="1" t="s">
        <v>109</v>
      </c>
      <c r="H179" s="1">
        <v>6</v>
      </c>
      <c r="I179">
        <v>10</v>
      </c>
      <c r="J179" s="5">
        <f t="shared" si="17"/>
        <v>283.14999999999998</v>
      </c>
      <c r="K179" s="5"/>
      <c r="L179" s="5"/>
      <c r="M179" s="5"/>
      <c r="N179" s="5"/>
      <c r="O179" s="4">
        <f t="shared" si="19"/>
        <v>4.8309178743961352E-2</v>
      </c>
      <c r="P179" t="s">
        <v>23</v>
      </c>
      <c r="Q179" s="4">
        <f t="shared" si="20"/>
        <v>2.3093516953768111E-2</v>
      </c>
      <c r="R179" t="s">
        <v>23</v>
      </c>
      <c r="S179">
        <v>0.62</v>
      </c>
      <c r="T179" t="s">
        <v>66</v>
      </c>
      <c r="U179" t="s">
        <v>26</v>
      </c>
      <c r="V179">
        <v>20.7</v>
      </c>
      <c r="W179" t="s">
        <v>66</v>
      </c>
      <c r="X179" t="s">
        <v>26</v>
      </c>
      <c r="Y179">
        <v>26.14</v>
      </c>
      <c r="Z179" t="s">
        <v>66</v>
      </c>
      <c r="AA179" t="s">
        <v>26</v>
      </c>
      <c r="AB179" s="4">
        <f t="shared" si="21"/>
        <v>6.7114093959731544E-2</v>
      </c>
      <c r="AC179" t="s">
        <v>23</v>
      </c>
      <c r="AD179">
        <v>14.9</v>
      </c>
      <c r="AE179" t="s">
        <v>28</v>
      </c>
      <c r="AF179" t="s">
        <v>26</v>
      </c>
    </row>
    <row r="180" spans="1:35" x14ac:dyDescent="0.2">
      <c r="A180" s="1" t="s">
        <v>107</v>
      </c>
      <c r="B180" t="s">
        <v>56</v>
      </c>
      <c r="C180" s="2" t="s">
        <v>108</v>
      </c>
      <c r="D180" s="1">
        <v>35.75</v>
      </c>
      <c r="E180">
        <v>51.17</v>
      </c>
      <c r="F180" s="1" t="s">
        <v>50</v>
      </c>
      <c r="G180" s="1" t="s">
        <v>109</v>
      </c>
      <c r="H180" s="1">
        <v>6</v>
      </c>
      <c r="I180">
        <v>15</v>
      </c>
      <c r="J180" s="5">
        <f t="shared" si="17"/>
        <v>288.14999999999998</v>
      </c>
      <c r="K180" s="5"/>
      <c r="L180" s="5"/>
      <c r="M180" s="5"/>
      <c r="N180" s="5"/>
      <c r="O180" s="4">
        <f t="shared" si="19"/>
        <v>9.0171325518485126E-2</v>
      </c>
      <c r="P180" t="s">
        <v>23</v>
      </c>
      <c r="Q180" s="4">
        <f t="shared" si="20"/>
        <v>2.1255395267905302E-2</v>
      </c>
      <c r="R180" t="s">
        <v>23</v>
      </c>
      <c r="S180">
        <v>0.79</v>
      </c>
      <c r="T180" t="s">
        <v>66</v>
      </c>
      <c r="U180" t="s">
        <v>26</v>
      </c>
      <c r="V180">
        <v>11.09</v>
      </c>
      <c r="W180" t="s">
        <v>66</v>
      </c>
      <c r="X180" t="s">
        <v>26</v>
      </c>
      <c r="Y180">
        <v>17.43</v>
      </c>
      <c r="Z180" t="s">
        <v>66</v>
      </c>
      <c r="AA180" t="s">
        <v>26</v>
      </c>
      <c r="AB180" s="4">
        <f t="shared" si="21"/>
        <v>6.9204152249134954E-2</v>
      </c>
      <c r="AC180" t="s">
        <v>23</v>
      </c>
      <c r="AD180">
        <v>14.45</v>
      </c>
      <c r="AE180" t="s">
        <v>28</v>
      </c>
      <c r="AF180" t="s">
        <v>26</v>
      </c>
    </row>
    <row r="181" spans="1:35" x14ac:dyDescent="0.2">
      <c r="A181" s="1" t="s">
        <v>107</v>
      </c>
      <c r="B181" t="s">
        <v>56</v>
      </c>
      <c r="C181" s="2" t="s">
        <v>108</v>
      </c>
      <c r="D181" s="1">
        <v>35.75</v>
      </c>
      <c r="E181">
        <v>51.17</v>
      </c>
      <c r="F181" s="1" t="s">
        <v>50</v>
      </c>
      <c r="G181" s="1" t="s">
        <v>109</v>
      </c>
      <c r="H181" s="1">
        <v>6</v>
      </c>
      <c r="I181">
        <v>20</v>
      </c>
      <c r="J181" s="5">
        <f t="shared" si="17"/>
        <v>293.14999999999998</v>
      </c>
      <c r="K181" s="5"/>
      <c r="L181" s="5"/>
      <c r="M181" s="5"/>
      <c r="N181" s="5"/>
      <c r="O181" s="4">
        <f t="shared" si="19"/>
        <v>0.13440860215053763</v>
      </c>
      <c r="P181" t="s">
        <v>23</v>
      </c>
      <c r="Q181" s="4">
        <f t="shared" si="20"/>
        <v>1.8718019802890805E-2</v>
      </c>
      <c r="R181" t="s">
        <v>23</v>
      </c>
      <c r="S181">
        <v>0.87</v>
      </c>
      <c r="T181" t="s">
        <v>66</v>
      </c>
      <c r="U181" t="s">
        <v>26</v>
      </c>
      <c r="V181">
        <v>7.44</v>
      </c>
      <c r="W181" t="s">
        <v>66</v>
      </c>
      <c r="X181" t="s">
        <v>26</v>
      </c>
      <c r="Y181">
        <v>11.02</v>
      </c>
      <c r="Z181" t="s">
        <v>66</v>
      </c>
      <c r="AA181" t="s">
        <v>26</v>
      </c>
      <c r="AB181" s="4">
        <f t="shared" si="21"/>
        <v>7.1428571428571425E-2</v>
      </c>
      <c r="AC181" t="s">
        <v>23</v>
      </c>
      <c r="AD181">
        <v>14</v>
      </c>
      <c r="AE181" t="s">
        <v>28</v>
      </c>
      <c r="AF181" t="s">
        <v>26</v>
      </c>
    </row>
    <row r="182" spans="1:35" x14ac:dyDescent="0.2">
      <c r="A182" s="1" t="s">
        <v>107</v>
      </c>
      <c r="B182" t="s">
        <v>56</v>
      </c>
      <c r="C182" s="2" t="s">
        <v>108</v>
      </c>
      <c r="D182" s="1">
        <v>35.75</v>
      </c>
      <c r="E182">
        <v>51.17</v>
      </c>
      <c r="F182" s="1" t="s">
        <v>50</v>
      </c>
      <c r="G182" s="1" t="s">
        <v>109</v>
      </c>
      <c r="H182" s="1">
        <v>6</v>
      </c>
      <c r="I182">
        <v>25</v>
      </c>
      <c r="J182" s="5">
        <f t="shared" si="17"/>
        <v>298.14999999999998</v>
      </c>
      <c r="K182" s="5"/>
      <c r="L182" s="5"/>
      <c r="M182" s="5"/>
      <c r="N182" s="5"/>
      <c r="O182" s="4">
        <f t="shared" si="19"/>
        <v>0.17857142857142858</v>
      </c>
      <c r="P182" t="s">
        <v>23</v>
      </c>
      <c r="Q182" s="4">
        <f t="shared" si="20"/>
        <v>1.2959052291934888E-2</v>
      </c>
      <c r="R182" t="s">
        <v>23</v>
      </c>
      <c r="S182">
        <v>0.93</v>
      </c>
      <c r="T182" t="s">
        <v>66</v>
      </c>
      <c r="U182" t="s">
        <v>26</v>
      </c>
      <c r="V182">
        <v>5.6</v>
      </c>
      <c r="W182" t="s">
        <v>66</v>
      </c>
      <c r="X182" t="s">
        <v>26</v>
      </c>
      <c r="Y182">
        <v>9.66</v>
      </c>
      <c r="Z182" t="s">
        <v>66</v>
      </c>
      <c r="AA182" t="s">
        <v>26</v>
      </c>
      <c r="AB182" s="4">
        <f t="shared" si="21"/>
        <v>5.8823529411764705E-2</v>
      </c>
      <c r="AC182" t="s">
        <v>23</v>
      </c>
      <c r="AD182">
        <v>17</v>
      </c>
      <c r="AE182" t="s">
        <v>28</v>
      </c>
      <c r="AF182" t="s">
        <v>26</v>
      </c>
    </row>
    <row r="183" spans="1:35" x14ac:dyDescent="0.2">
      <c r="A183" s="1" t="s">
        <v>107</v>
      </c>
      <c r="B183" t="s">
        <v>56</v>
      </c>
      <c r="C183" s="2" t="s">
        <v>108</v>
      </c>
      <c r="D183" s="1">
        <v>35.75</v>
      </c>
      <c r="E183">
        <v>51.17</v>
      </c>
      <c r="F183" s="1" t="s">
        <v>50</v>
      </c>
      <c r="G183" s="1" t="s">
        <v>109</v>
      </c>
      <c r="H183" s="1">
        <v>6</v>
      </c>
      <c r="I183">
        <v>30</v>
      </c>
      <c r="J183" s="5">
        <f t="shared" si="17"/>
        <v>303.14999999999998</v>
      </c>
      <c r="K183" s="5"/>
      <c r="L183" s="5"/>
      <c r="M183" s="5"/>
      <c r="N183" s="5"/>
      <c r="O183" s="4">
        <f t="shared" si="19"/>
        <v>0.26246719160104987</v>
      </c>
      <c r="P183" t="s">
        <v>23</v>
      </c>
      <c r="Q183" s="4">
        <f t="shared" si="20"/>
        <v>0.15218333208738635</v>
      </c>
      <c r="R183" t="s">
        <v>23</v>
      </c>
      <c r="S183">
        <v>0.56000000000000005</v>
      </c>
      <c r="T183" t="s">
        <v>66</v>
      </c>
      <c r="U183" t="s">
        <v>26</v>
      </c>
      <c r="V183">
        <v>3.81</v>
      </c>
      <c r="W183" t="s">
        <v>66</v>
      </c>
      <c r="X183" t="s">
        <v>26</v>
      </c>
      <c r="Y183">
        <v>5.63</v>
      </c>
      <c r="Z183" t="s">
        <v>66</v>
      </c>
      <c r="AA183" t="s">
        <v>26</v>
      </c>
      <c r="AB183" s="4">
        <f t="shared" si="21"/>
        <v>0.11682242990654206</v>
      </c>
      <c r="AC183" t="s">
        <v>23</v>
      </c>
      <c r="AD183">
        <v>8.56</v>
      </c>
      <c r="AE183" t="s">
        <v>28</v>
      </c>
      <c r="AF183" t="s">
        <v>26</v>
      </c>
    </row>
    <row r="184" spans="1:35" x14ac:dyDescent="0.2">
      <c r="A184" s="1" t="s">
        <v>107</v>
      </c>
      <c r="B184" t="s">
        <v>56</v>
      </c>
      <c r="C184" s="2" t="s">
        <v>108</v>
      </c>
      <c r="D184" s="1">
        <v>35.75</v>
      </c>
      <c r="E184">
        <v>51.17</v>
      </c>
      <c r="F184" s="1" t="s">
        <v>50</v>
      </c>
      <c r="G184" s="1" t="s">
        <v>109</v>
      </c>
      <c r="H184" s="1">
        <v>6</v>
      </c>
      <c r="I184">
        <v>35</v>
      </c>
      <c r="J184" s="5">
        <f t="shared" si="17"/>
        <v>308.14999999999998</v>
      </c>
      <c r="K184" s="5"/>
      <c r="L184" s="5"/>
      <c r="M184" s="5"/>
      <c r="N184" s="5"/>
      <c r="O184" s="6">
        <v>0</v>
      </c>
      <c r="P184" t="s">
        <v>23</v>
      </c>
      <c r="Q184" s="5">
        <v>1</v>
      </c>
      <c r="R184" t="s">
        <v>23</v>
      </c>
      <c r="S184">
        <v>0</v>
      </c>
      <c r="T184" t="s">
        <v>66</v>
      </c>
      <c r="U184" t="s">
        <v>26</v>
      </c>
      <c r="AB184" s="4"/>
    </row>
    <row r="185" spans="1:35" x14ac:dyDescent="0.2">
      <c r="A185" s="1" t="s">
        <v>110</v>
      </c>
      <c r="B185" t="s">
        <v>56</v>
      </c>
      <c r="C185" s="2" t="s">
        <v>111</v>
      </c>
      <c r="D185">
        <v>36.07</v>
      </c>
      <c r="E185">
        <v>114.22</v>
      </c>
      <c r="F185" t="s">
        <v>36</v>
      </c>
      <c r="G185" s="1" t="s">
        <v>112</v>
      </c>
      <c r="H185" s="1">
        <v>6</v>
      </c>
      <c r="I185">
        <v>10</v>
      </c>
      <c r="J185" s="5">
        <f t="shared" si="17"/>
        <v>283.14999999999998</v>
      </c>
      <c r="K185" s="5"/>
      <c r="L185" s="5"/>
      <c r="M185" s="5"/>
      <c r="N185" s="5"/>
      <c r="O185" s="4">
        <f t="shared" si="19"/>
        <v>3.8610038610038609E-2</v>
      </c>
      <c r="P185" t="s">
        <v>23</v>
      </c>
      <c r="Q185" s="4"/>
      <c r="R185" t="s">
        <v>23</v>
      </c>
      <c r="T185" t="s">
        <v>59</v>
      </c>
      <c r="U185" t="s">
        <v>113</v>
      </c>
      <c r="V185">
        <v>25.9</v>
      </c>
      <c r="W185" t="s">
        <v>59</v>
      </c>
      <c r="X185" t="s">
        <v>30</v>
      </c>
      <c r="Y185">
        <v>28.9</v>
      </c>
      <c r="Z185" t="s">
        <v>59</v>
      </c>
      <c r="AA185" t="s">
        <v>38</v>
      </c>
      <c r="AB185" s="4">
        <f t="shared" si="21"/>
        <v>3.4482758620689655E-2</v>
      </c>
      <c r="AC185" t="s">
        <v>23</v>
      </c>
      <c r="AD185">
        <v>29</v>
      </c>
      <c r="AE185" t="s">
        <v>28</v>
      </c>
      <c r="AF185" t="s">
        <v>30</v>
      </c>
      <c r="AG185">
        <v>3.2</v>
      </c>
      <c r="AH185" t="s">
        <v>30</v>
      </c>
      <c r="AI185" t="s">
        <v>114</v>
      </c>
    </row>
    <row r="186" spans="1:35" x14ac:dyDescent="0.2">
      <c r="A186" s="1" t="s">
        <v>110</v>
      </c>
      <c r="B186" t="s">
        <v>56</v>
      </c>
      <c r="C186" s="2" t="s">
        <v>111</v>
      </c>
      <c r="D186">
        <v>36.07</v>
      </c>
      <c r="E186">
        <v>114.22</v>
      </c>
      <c r="F186" t="s">
        <v>36</v>
      </c>
      <c r="G186" s="1" t="s">
        <v>112</v>
      </c>
      <c r="H186" s="1">
        <v>6</v>
      </c>
      <c r="I186">
        <v>15</v>
      </c>
      <c r="J186" s="5">
        <f t="shared" si="17"/>
        <v>288.14999999999998</v>
      </c>
      <c r="K186" s="5"/>
      <c r="L186" s="5"/>
      <c r="M186" s="5"/>
      <c r="N186" s="5"/>
      <c r="O186" s="4">
        <f t="shared" si="19"/>
        <v>6.6225165562913912E-2</v>
      </c>
      <c r="P186" t="s">
        <v>23</v>
      </c>
      <c r="Q186" s="4"/>
      <c r="R186" t="s">
        <v>23</v>
      </c>
      <c r="T186" t="s">
        <v>59</v>
      </c>
      <c r="U186" t="s">
        <v>113</v>
      </c>
      <c r="V186">
        <v>15.1</v>
      </c>
      <c r="W186" t="s">
        <v>59</v>
      </c>
      <c r="X186" t="s">
        <v>30</v>
      </c>
      <c r="Y186">
        <v>18.5</v>
      </c>
      <c r="Z186" t="s">
        <v>59</v>
      </c>
      <c r="AA186" t="s">
        <v>38</v>
      </c>
      <c r="AB186" s="4">
        <f t="shared" si="21"/>
        <v>3.937007874015748E-2</v>
      </c>
      <c r="AC186" t="s">
        <v>23</v>
      </c>
      <c r="AD186">
        <v>25.4</v>
      </c>
      <c r="AE186" t="s">
        <v>28</v>
      </c>
      <c r="AF186" t="s">
        <v>30</v>
      </c>
      <c r="AG186">
        <v>2.4</v>
      </c>
      <c r="AH186" t="s">
        <v>30</v>
      </c>
      <c r="AI186" t="s">
        <v>114</v>
      </c>
    </row>
    <row r="187" spans="1:35" x14ac:dyDescent="0.2">
      <c r="A187" s="1" t="s">
        <v>110</v>
      </c>
      <c r="B187" t="s">
        <v>56</v>
      </c>
      <c r="C187" s="2" t="s">
        <v>111</v>
      </c>
      <c r="D187">
        <v>36.07</v>
      </c>
      <c r="E187">
        <v>114.22</v>
      </c>
      <c r="F187" t="s">
        <v>36</v>
      </c>
      <c r="G187" s="1" t="s">
        <v>112</v>
      </c>
      <c r="H187" s="1">
        <v>6</v>
      </c>
      <c r="I187">
        <v>20</v>
      </c>
      <c r="J187" s="5">
        <f t="shared" si="17"/>
        <v>293.14999999999998</v>
      </c>
      <c r="K187" s="5"/>
      <c r="L187" s="5"/>
      <c r="M187" s="5"/>
      <c r="N187" s="5"/>
      <c r="O187" s="4">
        <f t="shared" si="19"/>
        <v>0.10309278350515465</v>
      </c>
      <c r="P187" t="s">
        <v>23</v>
      </c>
      <c r="Q187" s="4"/>
      <c r="R187" t="s">
        <v>23</v>
      </c>
      <c r="T187" t="s">
        <v>59</v>
      </c>
      <c r="U187" t="s">
        <v>113</v>
      </c>
      <c r="V187">
        <v>9.6999999999999993</v>
      </c>
      <c r="W187" t="s">
        <v>59</v>
      </c>
      <c r="X187" t="s">
        <v>30</v>
      </c>
      <c r="Y187">
        <v>11.4</v>
      </c>
      <c r="Z187" t="s">
        <v>59</v>
      </c>
      <c r="AA187" t="s">
        <v>38</v>
      </c>
      <c r="AB187" s="4">
        <f t="shared" si="21"/>
        <v>6.4102564102564111E-2</v>
      </c>
      <c r="AC187" t="s">
        <v>23</v>
      </c>
      <c r="AD187">
        <v>15.6</v>
      </c>
      <c r="AE187" t="s">
        <v>28</v>
      </c>
      <c r="AF187" t="s">
        <v>30</v>
      </c>
      <c r="AG187">
        <v>1</v>
      </c>
      <c r="AH187" t="s">
        <v>30</v>
      </c>
      <c r="AI187" t="s">
        <v>114</v>
      </c>
    </row>
    <row r="188" spans="1:35" x14ac:dyDescent="0.2">
      <c r="A188" s="1" t="s">
        <v>110</v>
      </c>
      <c r="B188" t="s">
        <v>56</v>
      </c>
      <c r="C188" s="2" t="s">
        <v>111</v>
      </c>
      <c r="D188">
        <v>36.07</v>
      </c>
      <c r="E188">
        <v>114.22</v>
      </c>
      <c r="F188" t="s">
        <v>36</v>
      </c>
      <c r="G188" s="1" t="s">
        <v>112</v>
      </c>
      <c r="H188" s="1">
        <v>6</v>
      </c>
      <c r="I188">
        <v>25</v>
      </c>
      <c r="J188" s="5">
        <f t="shared" si="17"/>
        <v>298.14999999999998</v>
      </c>
      <c r="K188" s="5"/>
      <c r="L188" s="5"/>
      <c r="M188" s="5"/>
      <c r="N188" s="5"/>
      <c r="O188" s="4">
        <f t="shared" si="19"/>
        <v>0.17857142857142858</v>
      </c>
      <c r="P188" t="s">
        <v>23</v>
      </c>
      <c r="Q188" s="4"/>
      <c r="R188" t="s">
        <v>23</v>
      </c>
      <c r="T188" t="s">
        <v>59</v>
      </c>
      <c r="U188" t="s">
        <v>113</v>
      </c>
      <c r="V188">
        <v>5.6</v>
      </c>
      <c r="W188" t="s">
        <v>59</v>
      </c>
      <c r="X188" t="s">
        <v>30</v>
      </c>
      <c r="Y188">
        <v>8.3000000000000007</v>
      </c>
      <c r="Z188" t="s">
        <v>59</v>
      </c>
      <c r="AA188" t="s">
        <v>38</v>
      </c>
      <c r="AB188" s="4">
        <f t="shared" si="21"/>
        <v>9.1743119266055037E-2</v>
      </c>
      <c r="AC188" t="s">
        <v>23</v>
      </c>
      <c r="AD188">
        <v>10.9</v>
      </c>
      <c r="AE188" t="s">
        <v>28</v>
      </c>
      <c r="AF188" t="s">
        <v>30</v>
      </c>
      <c r="AG188">
        <v>0.6</v>
      </c>
      <c r="AH188" t="s">
        <v>30</v>
      </c>
      <c r="AI188" t="s">
        <v>114</v>
      </c>
    </row>
    <row r="189" spans="1:35" x14ac:dyDescent="0.2">
      <c r="A189" s="1" t="s">
        <v>110</v>
      </c>
      <c r="B189" t="s">
        <v>56</v>
      </c>
      <c r="C189" s="2" t="s">
        <v>111</v>
      </c>
      <c r="D189">
        <v>36.07</v>
      </c>
      <c r="E189">
        <v>114.22</v>
      </c>
      <c r="F189" t="s">
        <v>36</v>
      </c>
      <c r="G189" s="1" t="s">
        <v>112</v>
      </c>
      <c r="H189" s="1">
        <v>6</v>
      </c>
      <c r="I189">
        <v>30</v>
      </c>
      <c r="J189" s="5">
        <f t="shared" si="17"/>
        <v>303.14999999999998</v>
      </c>
      <c r="K189" s="5"/>
      <c r="L189" s="5"/>
      <c r="M189" s="5"/>
      <c r="N189" s="5"/>
      <c r="O189" s="4">
        <f t="shared" si="19"/>
        <v>0.2040816326530612</v>
      </c>
      <c r="P189" t="s">
        <v>23</v>
      </c>
      <c r="Q189" s="4"/>
      <c r="R189" t="s">
        <v>23</v>
      </c>
      <c r="T189" t="s">
        <v>59</v>
      </c>
      <c r="U189" t="s">
        <v>113</v>
      </c>
      <c r="V189">
        <v>4.9000000000000004</v>
      </c>
      <c r="W189" t="s">
        <v>59</v>
      </c>
      <c r="X189" t="s">
        <v>30</v>
      </c>
      <c r="Y189">
        <v>6.4</v>
      </c>
      <c r="Z189" t="s">
        <v>59</v>
      </c>
      <c r="AA189" t="s">
        <v>38</v>
      </c>
      <c r="AB189" s="4">
        <f t="shared" si="21"/>
        <v>0.13513513513513511</v>
      </c>
      <c r="AC189" t="s">
        <v>23</v>
      </c>
      <c r="AD189">
        <v>7.4</v>
      </c>
      <c r="AE189" t="s">
        <v>28</v>
      </c>
      <c r="AF189" t="s">
        <v>30</v>
      </c>
      <c r="AG189">
        <v>0.6</v>
      </c>
      <c r="AH189" t="s">
        <v>30</v>
      </c>
      <c r="AI189" t="s">
        <v>114</v>
      </c>
    </row>
    <row r="190" spans="1:35" x14ac:dyDescent="0.2">
      <c r="A190" s="1" t="s">
        <v>110</v>
      </c>
      <c r="B190" t="s">
        <v>56</v>
      </c>
      <c r="C190" s="2" t="s">
        <v>111</v>
      </c>
      <c r="D190">
        <v>36.07</v>
      </c>
      <c r="E190">
        <v>114.22</v>
      </c>
      <c r="F190" t="s">
        <v>36</v>
      </c>
      <c r="G190" s="1" t="s">
        <v>112</v>
      </c>
      <c r="H190" s="1">
        <v>6</v>
      </c>
      <c r="I190">
        <v>35</v>
      </c>
      <c r="J190" s="5">
        <f t="shared" si="17"/>
        <v>308.14999999999998</v>
      </c>
      <c r="K190" s="5"/>
      <c r="L190" s="5"/>
      <c r="M190" s="5"/>
      <c r="N190" s="5"/>
      <c r="O190" s="4">
        <f t="shared" si="19"/>
        <v>0.1388888888888889</v>
      </c>
      <c r="P190" t="s">
        <v>23</v>
      </c>
      <c r="Q190" s="4"/>
      <c r="R190" t="s">
        <v>23</v>
      </c>
      <c r="T190" t="s">
        <v>59</v>
      </c>
      <c r="U190" t="s">
        <v>113</v>
      </c>
      <c r="V190">
        <v>7.2</v>
      </c>
      <c r="W190" t="s">
        <v>59</v>
      </c>
      <c r="X190" t="s">
        <v>30</v>
      </c>
      <c r="Y190">
        <v>7.6</v>
      </c>
      <c r="Z190" t="s">
        <v>59</v>
      </c>
      <c r="AA190" t="s">
        <v>38</v>
      </c>
      <c r="AB190" s="4">
        <f t="shared" si="21"/>
        <v>0.21276595744680851</v>
      </c>
      <c r="AC190" t="s">
        <v>23</v>
      </c>
      <c r="AD190">
        <v>4.7</v>
      </c>
      <c r="AE190" t="s">
        <v>28</v>
      </c>
      <c r="AF190" t="s">
        <v>30</v>
      </c>
      <c r="AG190">
        <v>0.9</v>
      </c>
      <c r="AH190" t="s">
        <v>30</v>
      </c>
      <c r="AI190" t="s">
        <v>114</v>
      </c>
    </row>
    <row r="191" spans="1:35" x14ac:dyDescent="0.2">
      <c r="A191" s="1" t="s">
        <v>115</v>
      </c>
      <c r="B191" s="1" t="s">
        <v>56</v>
      </c>
      <c r="C191" s="2" t="s">
        <v>91</v>
      </c>
      <c r="D191">
        <v>42.42</v>
      </c>
      <c r="E191">
        <v>-76.53</v>
      </c>
      <c r="F191" s="1" t="s">
        <v>36</v>
      </c>
      <c r="G191" s="1" t="s">
        <v>116</v>
      </c>
      <c r="H191" s="1">
        <v>6</v>
      </c>
      <c r="I191">
        <v>10</v>
      </c>
      <c r="J191" s="5">
        <f t="shared" si="17"/>
        <v>283.14999999999998</v>
      </c>
      <c r="K191" s="5"/>
      <c r="L191" s="5"/>
      <c r="M191" s="5"/>
      <c r="N191" s="5"/>
      <c r="O191" s="4">
        <f t="shared" si="19"/>
        <v>4.5850527281063737E-2</v>
      </c>
      <c r="P191" t="s">
        <v>23</v>
      </c>
      <c r="Q191" s="4">
        <f t="shared" si="20"/>
        <v>1.5062084684641727E-2</v>
      </c>
      <c r="R191" t="s">
        <v>23</v>
      </c>
      <c r="S191">
        <v>0.72</v>
      </c>
      <c r="T191" t="s">
        <v>66</v>
      </c>
      <c r="U191" t="s">
        <v>38</v>
      </c>
      <c r="V191">
        <v>21.81</v>
      </c>
      <c r="W191" t="s">
        <v>66</v>
      </c>
      <c r="X191" t="s">
        <v>30</v>
      </c>
      <c r="Y191">
        <v>42.753999999999998</v>
      </c>
      <c r="Z191" t="s">
        <v>59</v>
      </c>
      <c r="AA191" t="s">
        <v>117</v>
      </c>
      <c r="AB191" s="4">
        <f t="shared" si="21"/>
        <v>1.2051096649795132E-2</v>
      </c>
      <c r="AC191" t="s">
        <v>23</v>
      </c>
      <c r="AD191">
        <v>82.98</v>
      </c>
      <c r="AE191" t="s">
        <v>28</v>
      </c>
      <c r="AF191" t="s">
        <v>29</v>
      </c>
      <c r="AG191">
        <v>4.37</v>
      </c>
      <c r="AH191" t="s">
        <v>29</v>
      </c>
    </row>
    <row r="192" spans="1:35" x14ac:dyDescent="0.2">
      <c r="A192" s="1" t="s">
        <v>115</v>
      </c>
      <c r="B192" s="1" t="s">
        <v>56</v>
      </c>
      <c r="C192" s="2" t="s">
        <v>91</v>
      </c>
      <c r="D192">
        <v>42.42</v>
      </c>
      <c r="E192">
        <v>-76.53</v>
      </c>
      <c r="F192" s="1" t="s">
        <v>36</v>
      </c>
      <c r="G192" s="1" t="s">
        <v>116</v>
      </c>
      <c r="H192" s="1">
        <v>6</v>
      </c>
      <c r="I192">
        <v>15</v>
      </c>
      <c r="J192" s="5">
        <f t="shared" si="17"/>
        <v>288.14999999999998</v>
      </c>
      <c r="K192" s="5"/>
      <c r="L192" s="5"/>
      <c r="M192" s="5"/>
      <c r="N192" s="5"/>
      <c r="O192" s="4">
        <f t="shared" si="19"/>
        <v>8.7950747581354446E-2</v>
      </c>
      <c r="P192" t="s">
        <v>23</v>
      </c>
      <c r="Q192" s="4">
        <f t="shared" si="20"/>
        <v>0</v>
      </c>
      <c r="R192" t="s">
        <v>23</v>
      </c>
      <c r="S192">
        <v>1</v>
      </c>
      <c r="T192" t="s">
        <v>66</v>
      </c>
      <c r="U192" t="s">
        <v>38</v>
      </c>
      <c r="V192">
        <v>11.37</v>
      </c>
      <c r="W192" t="s">
        <v>66</v>
      </c>
      <c r="X192" t="s">
        <v>30</v>
      </c>
      <c r="Y192">
        <v>14.196999999999999</v>
      </c>
      <c r="Z192" t="s">
        <v>59</v>
      </c>
      <c r="AA192" t="s">
        <v>117</v>
      </c>
      <c r="AB192" s="4">
        <f t="shared" si="21"/>
        <v>1.4269406392694065E-2</v>
      </c>
      <c r="AC192" t="s">
        <v>23</v>
      </c>
      <c r="AD192">
        <v>70.08</v>
      </c>
      <c r="AE192" t="s">
        <v>28</v>
      </c>
      <c r="AF192" t="s">
        <v>29</v>
      </c>
      <c r="AG192">
        <v>2.62</v>
      </c>
      <c r="AH192" t="s">
        <v>29</v>
      </c>
    </row>
    <row r="193" spans="1:35" x14ac:dyDescent="0.2">
      <c r="A193" s="1" t="s">
        <v>115</v>
      </c>
      <c r="B193" s="1" t="s">
        <v>56</v>
      </c>
      <c r="C193" s="2" t="s">
        <v>91</v>
      </c>
      <c r="D193">
        <v>42.42</v>
      </c>
      <c r="E193">
        <v>-76.53</v>
      </c>
      <c r="F193" s="1" t="s">
        <v>36</v>
      </c>
      <c r="G193" s="1" t="s">
        <v>116</v>
      </c>
      <c r="H193" s="1">
        <v>6</v>
      </c>
      <c r="I193">
        <v>20</v>
      </c>
      <c r="J193" s="5">
        <f t="shared" si="17"/>
        <v>293.14999999999998</v>
      </c>
      <c r="K193" s="5"/>
      <c r="L193" s="5"/>
      <c r="M193" s="5"/>
      <c r="N193" s="5"/>
      <c r="O193" s="4">
        <f t="shared" si="19"/>
        <v>0.11947431302270013</v>
      </c>
      <c r="P193" t="s">
        <v>23</v>
      </c>
      <c r="Q193" s="4">
        <f t="shared" si="20"/>
        <v>7.3925213522207239E-3</v>
      </c>
      <c r="R193" t="s">
        <v>23</v>
      </c>
      <c r="S193">
        <v>0.94</v>
      </c>
      <c r="T193" t="s">
        <v>66</v>
      </c>
      <c r="U193" t="s">
        <v>38</v>
      </c>
      <c r="V193">
        <v>8.3699999999999992</v>
      </c>
      <c r="W193" t="s">
        <v>66</v>
      </c>
      <c r="X193" t="s">
        <v>30</v>
      </c>
      <c r="Y193">
        <v>10.166</v>
      </c>
      <c r="Z193" t="s">
        <v>59</v>
      </c>
      <c r="AA193" t="s">
        <v>117</v>
      </c>
      <c r="AB193" s="4">
        <f t="shared" si="21"/>
        <v>2.1992522542335607E-2</v>
      </c>
      <c r="AC193" t="s">
        <v>23</v>
      </c>
      <c r="AD193">
        <v>45.47</v>
      </c>
      <c r="AE193" t="s">
        <v>28</v>
      </c>
      <c r="AF193" t="s">
        <v>29</v>
      </c>
      <c r="AG193">
        <v>1.93</v>
      </c>
      <c r="AH193" t="s">
        <v>29</v>
      </c>
    </row>
    <row r="194" spans="1:35" x14ac:dyDescent="0.2">
      <c r="A194" s="1" t="s">
        <v>115</v>
      </c>
      <c r="B194" s="1" t="s">
        <v>56</v>
      </c>
      <c r="C194" s="2" t="s">
        <v>91</v>
      </c>
      <c r="D194">
        <v>42.42</v>
      </c>
      <c r="E194">
        <v>-76.53</v>
      </c>
      <c r="F194" s="1" t="s">
        <v>36</v>
      </c>
      <c r="G194" s="1" t="s">
        <v>116</v>
      </c>
      <c r="H194" s="1">
        <v>6</v>
      </c>
      <c r="I194">
        <v>25</v>
      </c>
      <c r="J194" s="5">
        <f t="shared" si="17"/>
        <v>298.14999999999998</v>
      </c>
      <c r="K194" s="5"/>
      <c r="L194" s="5"/>
      <c r="M194" s="5"/>
      <c r="N194" s="5"/>
      <c r="O194" s="4">
        <f t="shared" si="19"/>
        <v>0.14534883720930233</v>
      </c>
      <c r="P194" t="s">
        <v>23</v>
      </c>
      <c r="Q194" s="4">
        <f t="shared" si="20"/>
        <v>4.4272103902192814E-3</v>
      </c>
      <c r="R194" t="s">
        <v>23</v>
      </c>
      <c r="S194">
        <v>0.97</v>
      </c>
      <c r="T194" t="s">
        <v>66</v>
      </c>
      <c r="U194" t="s">
        <v>38</v>
      </c>
      <c r="V194">
        <v>6.88</v>
      </c>
      <c r="W194" t="s">
        <v>66</v>
      </c>
      <c r="X194" t="s">
        <v>30</v>
      </c>
      <c r="Y194">
        <v>8.1827000000000005</v>
      </c>
      <c r="Z194" t="s">
        <v>59</v>
      </c>
      <c r="AA194" t="s">
        <v>117</v>
      </c>
      <c r="AB194" s="4">
        <f t="shared" si="21"/>
        <v>3.551136363636364E-2</v>
      </c>
      <c r="AC194" t="s">
        <v>23</v>
      </c>
      <c r="AD194">
        <v>28.16</v>
      </c>
      <c r="AE194" t="s">
        <v>28</v>
      </c>
      <c r="AF194" t="s">
        <v>29</v>
      </c>
      <c r="AG194">
        <v>2.48</v>
      </c>
      <c r="AH194" t="s">
        <v>29</v>
      </c>
    </row>
    <row r="195" spans="1:35" x14ac:dyDescent="0.2">
      <c r="A195" s="1" t="s">
        <v>115</v>
      </c>
      <c r="B195" s="1" t="s">
        <v>56</v>
      </c>
      <c r="C195" s="2" t="s">
        <v>91</v>
      </c>
      <c r="D195">
        <v>42.42</v>
      </c>
      <c r="E195">
        <v>-76.53</v>
      </c>
      <c r="F195" s="1" t="s">
        <v>36</v>
      </c>
      <c r="G195" s="1" t="s">
        <v>116</v>
      </c>
      <c r="H195" s="1">
        <v>6</v>
      </c>
      <c r="I195">
        <v>30</v>
      </c>
      <c r="J195" s="5">
        <f t="shared" si="17"/>
        <v>303.14999999999998</v>
      </c>
      <c r="K195" s="5"/>
      <c r="L195" s="5"/>
      <c r="M195" s="5"/>
      <c r="N195" s="5"/>
      <c r="O195" s="4">
        <f t="shared" si="19"/>
        <v>0.10548523206751054</v>
      </c>
      <c r="P195" t="s">
        <v>23</v>
      </c>
      <c r="Q195" s="4">
        <f t="shared" si="20"/>
        <v>0.14623358239661291</v>
      </c>
      <c r="R195" t="s">
        <v>23</v>
      </c>
      <c r="S195">
        <v>0.25</v>
      </c>
      <c r="T195" t="s">
        <v>66</v>
      </c>
      <c r="U195" t="s">
        <v>38</v>
      </c>
      <c r="V195">
        <v>9.48</v>
      </c>
      <c r="W195" t="s">
        <v>66</v>
      </c>
      <c r="X195" t="s">
        <v>30</v>
      </c>
      <c r="AB195" s="4">
        <f t="shared" si="21"/>
        <v>8.7796312554872691E-2</v>
      </c>
      <c r="AC195" t="s">
        <v>23</v>
      </c>
      <c r="AD195">
        <v>11.39</v>
      </c>
      <c r="AE195" t="s">
        <v>28</v>
      </c>
      <c r="AF195" t="s">
        <v>29</v>
      </c>
    </row>
    <row r="196" spans="1:35" x14ac:dyDescent="0.2">
      <c r="A196" s="1" t="s">
        <v>115</v>
      </c>
      <c r="B196" s="1" t="s">
        <v>56</v>
      </c>
      <c r="C196" s="2" t="s">
        <v>91</v>
      </c>
      <c r="D196">
        <v>42.42</v>
      </c>
      <c r="E196">
        <v>-76.53</v>
      </c>
      <c r="F196" s="1" t="s">
        <v>36</v>
      </c>
      <c r="G196" s="1" t="s">
        <v>116</v>
      </c>
      <c r="H196" s="1">
        <v>6</v>
      </c>
      <c r="I196">
        <v>35</v>
      </c>
      <c r="J196" s="5">
        <f t="shared" si="17"/>
        <v>308.14999999999998</v>
      </c>
      <c r="K196" s="5"/>
      <c r="L196" s="5"/>
      <c r="M196" s="5"/>
      <c r="N196" s="5"/>
      <c r="O196" s="6">
        <v>0</v>
      </c>
      <c r="P196" t="s">
        <v>23</v>
      </c>
      <c r="Q196" s="5">
        <v>1</v>
      </c>
      <c r="R196" t="s">
        <v>23</v>
      </c>
      <c r="S196">
        <v>0</v>
      </c>
      <c r="T196" t="s">
        <v>66</v>
      </c>
      <c r="U196" t="s">
        <v>38</v>
      </c>
      <c r="AB196" s="4"/>
    </row>
    <row r="197" spans="1:35" x14ac:dyDescent="0.2">
      <c r="A197" s="1" t="s">
        <v>118</v>
      </c>
      <c r="B197" t="s">
        <v>56</v>
      </c>
      <c r="C197" s="2" t="s">
        <v>119</v>
      </c>
      <c r="D197">
        <v>38.93</v>
      </c>
      <c r="E197">
        <v>-92.34</v>
      </c>
      <c r="F197" s="1" t="s">
        <v>36</v>
      </c>
      <c r="G197" s="1" t="s">
        <v>120</v>
      </c>
      <c r="H197" s="1">
        <v>7</v>
      </c>
      <c r="I197">
        <v>5</v>
      </c>
      <c r="J197" s="5">
        <f t="shared" si="17"/>
        <v>278.14999999999998</v>
      </c>
      <c r="K197" s="5"/>
      <c r="L197" s="5"/>
      <c r="M197" s="5"/>
      <c r="N197" s="5"/>
      <c r="O197" s="6">
        <v>0</v>
      </c>
      <c r="P197" t="s">
        <v>23</v>
      </c>
      <c r="R197" t="s">
        <v>85</v>
      </c>
      <c r="AB197" s="4"/>
      <c r="AI197" t="s">
        <v>125</v>
      </c>
    </row>
    <row r="198" spans="1:35" x14ac:dyDescent="0.2">
      <c r="A198" s="1" t="s">
        <v>118</v>
      </c>
      <c r="B198" t="s">
        <v>56</v>
      </c>
      <c r="C198" s="2" t="s">
        <v>119</v>
      </c>
      <c r="D198">
        <v>38.93</v>
      </c>
      <c r="E198">
        <v>-92.34</v>
      </c>
      <c r="F198" s="1" t="s">
        <v>36</v>
      </c>
      <c r="G198" s="1" t="s">
        <v>120</v>
      </c>
      <c r="H198" s="1">
        <v>7</v>
      </c>
      <c r="I198">
        <v>10</v>
      </c>
      <c r="J198" s="5">
        <f t="shared" si="17"/>
        <v>283.14999999999998</v>
      </c>
      <c r="K198" s="5"/>
      <c r="L198" s="5"/>
      <c r="M198" s="5"/>
      <c r="N198" s="5"/>
      <c r="O198" s="4">
        <f t="shared" si="19"/>
        <v>3.012048192771084E-2</v>
      </c>
      <c r="P198" t="s">
        <v>23</v>
      </c>
      <c r="R198" t="s">
        <v>85</v>
      </c>
      <c r="V198">
        <v>33.200000000000003</v>
      </c>
      <c r="W198" t="s">
        <v>59</v>
      </c>
      <c r="X198" t="s">
        <v>30</v>
      </c>
      <c r="Y198">
        <v>45.99</v>
      </c>
      <c r="Z198" t="s">
        <v>59</v>
      </c>
      <c r="AA198" t="s">
        <v>30</v>
      </c>
      <c r="AB198" s="4">
        <f t="shared" si="21"/>
        <v>7.1428571428571425E-2</v>
      </c>
      <c r="AC198" t="s">
        <v>23</v>
      </c>
      <c r="AD198">
        <v>14</v>
      </c>
      <c r="AE198" t="s">
        <v>28</v>
      </c>
      <c r="AF198" t="s">
        <v>26</v>
      </c>
    </row>
    <row r="199" spans="1:35" x14ac:dyDescent="0.2">
      <c r="A199" s="1" t="s">
        <v>118</v>
      </c>
      <c r="B199" t="s">
        <v>56</v>
      </c>
      <c r="C199" s="2" t="s">
        <v>119</v>
      </c>
      <c r="D199">
        <v>38.93</v>
      </c>
      <c r="E199">
        <v>-92.34</v>
      </c>
      <c r="F199" s="1" t="s">
        <v>36</v>
      </c>
      <c r="G199" s="1" t="s">
        <v>120</v>
      </c>
      <c r="H199" s="1">
        <v>7</v>
      </c>
      <c r="I199">
        <v>15</v>
      </c>
      <c r="J199" s="5">
        <f t="shared" si="17"/>
        <v>288.14999999999998</v>
      </c>
      <c r="K199" s="5"/>
      <c r="L199" s="5"/>
      <c r="M199" s="5"/>
      <c r="N199" s="5"/>
      <c r="O199" s="4">
        <f t="shared" si="19"/>
        <v>5.2083333333333336E-2</v>
      </c>
      <c r="P199" t="s">
        <v>23</v>
      </c>
      <c r="R199" t="s">
        <v>85</v>
      </c>
      <c r="V199">
        <v>19.2</v>
      </c>
      <c r="W199" t="s">
        <v>59</v>
      </c>
      <c r="X199" t="s">
        <v>30</v>
      </c>
      <c r="Y199">
        <v>31.1</v>
      </c>
      <c r="Z199" t="s">
        <v>59</v>
      </c>
      <c r="AA199" t="s">
        <v>30</v>
      </c>
      <c r="AB199" s="4">
        <f t="shared" si="21"/>
        <v>8.1967213114754106E-2</v>
      </c>
      <c r="AC199" t="s">
        <v>23</v>
      </c>
      <c r="AD199">
        <v>12.2</v>
      </c>
      <c r="AE199" t="s">
        <v>28</v>
      </c>
      <c r="AF199" t="s">
        <v>26</v>
      </c>
    </row>
    <row r="200" spans="1:35" x14ac:dyDescent="0.2">
      <c r="A200" s="1" t="s">
        <v>118</v>
      </c>
      <c r="B200" t="s">
        <v>56</v>
      </c>
      <c r="C200" s="2" t="s">
        <v>119</v>
      </c>
      <c r="D200">
        <v>38.93</v>
      </c>
      <c r="E200">
        <v>-92.34</v>
      </c>
      <c r="F200" s="1" t="s">
        <v>36</v>
      </c>
      <c r="G200" s="1" t="s">
        <v>120</v>
      </c>
      <c r="H200" s="1">
        <v>7</v>
      </c>
      <c r="I200">
        <v>20</v>
      </c>
      <c r="J200" s="5">
        <f t="shared" si="17"/>
        <v>293.14999999999998</v>
      </c>
      <c r="K200" s="5"/>
      <c r="L200" s="5"/>
      <c r="M200" s="5"/>
      <c r="N200" s="5"/>
      <c r="O200" s="4">
        <f t="shared" si="19"/>
        <v>8.1300813008130079E-2</v>
      </c>
      <c r="P200" t="s">
        <v>23</v>
      </c>
      <c r="R200" t="s">
        <v>85</v>
      </c>
      <c r="V200">
        <v>12.3</v>
      </c>
      <c r="W200" t="s">
        <v>59</v>
      </c>
      <c r="X200" t="s">
        <v>30</v>
      </c>
      <c r="Y200">
        <v>20.95</v>
      </c>
      <c r="Z200" t="s">
        <v>59</v>
      </c>
      <c r="AA200" t="s">
        <v>30</v>
      </c>
      <c r="AB200" s="4">
        <f t="shared" si="21"/>
        <v>6.4516129032258063E-2</v>
      </c>
      <c r="AC200" t="s">
        <v>23</v>
      </c>
      <c r="AD200">
        <v>15.5</v>
      </c>
      <c r="AE200" t="s">
        <v>28</v>
      </c>
      <c r="AF200" t="s">
        <v>26</v>
      </c>
    </row>
    <row r="201" spans="1:35" x14ac:dyDescent="0.2">
      <c r="A201" s="1" t="s">
        <v>118</v>
      </c>
      <c r="B201" t="s">
        <v>56</v>
      </c>
      <c r="C201" s="2" t="s">
        <v>119</v>
      </c>
      <c r="D201">
        <v>38.93</v>
      </c>
      <c r="E201">
        <v>-92.34</v>
      </c>
      <c r="F201" s="1" t="s">
        <v>36</v>
      </c>
      <c r="G201" s="1" t="s">
        <v>120</v>
      </c>
      <c r="H201" s="1">
        <v>7</v>
      </c>
      <c r="I201">
        <v>25</v>
      </c>
      <c r="J201" s="5">
        <f t="shared" si="17"/>
        <v>298.14999999999998</v>
      </c>
      <c r="K201" s="5"/>
      <c r="L201" s="5"/>
      <c r="M201" s="5"/>
      <c r="N201" s="5"/>
      <c r="O201" s="4">
        <f t="shared" si="19"/>
        <v>9.6153846153846145E-2</v>
      </c>
      <c r="P201" t="s">
        <v>23</v>
      </c>
      <c r="R201" t="s">
        <v>85</v>
      </c>
      <c r="V201">
        <v>10.4</v>
      </c>
      <c r="W201" t="s">
        <v>59</v>
      </c>
      <c r="X201" t="s">
        <v>30</v>
      </c>
      <c r="Y201">
        <v>13.88</v>
      </c>
      <c r="Z201" t="s">
        <v>59</v>
      </c>
      <c r="AA201" t="s">
        <v>30</v>
      </c>
      <c r="AB201" s="4">
        <f t="shared" si="21"/>
        <v>5.4945054945054944E-2</v>
      </c>
      <c r="AC201" t="s">
        <v>23</v>
      </c>
      <c r="AD201">
        <v>18.2</v>
      </c>
      <c r="AE201" t="s">
        <v>28</v>
      </c>
      <c r="AF201" t="s">
        <v>26</v>
      </c>
    </row>
    <row r="202" spans="1:35" x14ac:dyDescent="0.2">
      <c r="A202" s="1" t="s">
        <v>118</v>
      </c>
      <c r="B202" t="s">
        <v>56</v>
      </c>
      <c r="C202" s="2" t="s">
        <v>119</v>
      </c>
      <c r="D202">
        <v>38.93</v>
      </c>
      <c r="E202">
        <v>-92.34</v>
      </c>
      <c r="F202" s="1" t="s">
        <v>36</v>
      </c>
      <c r="G202" s="1" t="s">
        <v>120</v>
      </c>
      <c r="H202" s="1">
        <v>7</v>
      </c>
      <c r="I202">
        <v>30</v>
      </c>
      <c r="J202" s="5">
        <f t="shared" si="17"/>
        <v>303.14999999999998</v>
      </c>
      <c r="K202" s="5"/>
      <c r="L202" s="5"/>
      <c r="M202" s="5"/>
      <c r="N202" s="5"/>
      <c r="O202" s="4">
        <f t="shared" si="19"/>
        <v>9.0909090909090912E-2</v>
      </c>
      <c r="P202" t="s">
        <v>23</v>
      </c>
      <c r="R202" t="s">
        <v>85</v>
      </c>
      <c r="V202">
        <v>11</v>
      </c>
      <c r="W202" t="s">
        <v>59</v>
      </c>
      <c r="X202" t="s">
        <v>30</v>
      </c>
      <c r="Y202">
        <v>14</v>
      </c>
      <c r="Z202" t="s">
        <v>59</v>
      </c>
      <c r="AA202" t="s">
        <v>30</v>
      </c>
      <c r="AB202" s="4">
        <f t="shared" si="21"/>
        <v>1.2345679012345678E-2</v>
      </c>
      <c r="AC202" t="s">
        <v>23</v>
      </c>
      <c r="AD202">
        <v>81</v>
      </c>
      <c r="AE202" t="s">
        <v>28</v>
      </c>
      <c r="AF202" t="s">
        <v>26</v>
      </c>
    </row>
    <row r="203" spans="1:35" x14ac:dyDescent="0.2">
      <c r="A203" s="1" t="s">
        <v>118</v>
      </c>
      <c r="B203" t="s">
        <v>56</v>
      </c>
      <c r="C203" s="2" t="s">
        <v>119</v>
      </c>
      <c r="D203">
        <v>38.93</v>
      </c>
      <c r="E203">
        <v>-92.34</v>
      </c>
      <c r="F203" s="1" t="s">
        <v>36</v>
      </c>
      <c r="G203" s="1" t="s">
        <v>120</v>
      </c>
      <c r="H203" s="1">
        <v>7</v>
      </c>
      <c r="I203">
        <v>35</v>
      </c>
      <c r="J203" s="5">
        <f t="shared" ref="J203:J217" si="22">I203+273.15</f>
        <v>308.14999999999998</v>
      </c>
      <c r="K203" s="5"/>
      <c r="L203" s="5"/>
      <c r="M203" s="5"/>
      <c r="N203" s="5"/>
      <c r="O203" s="6">
        <v>0</v>
      </c>
      <c r="P203" t="s">
        <v>23</v>
      </c>
      <c r="R203" t="s">
        <v>85</v>
      </c>
      <c r="AB203" s="4"/>
      <c r="AI203" t="s">
        <v>125</v>
      </c>
    </row>
    <row r="204" spans="1:35" x14ac:dyDescent="0.2">
      <c r="A204" s="1" t="s">
        <v>118</v>
      </c>
      <c r="B204" t="s">
        <v>56</v>
      </c>
      <c r="C204" s="2" t="s">
        <v>121</v>
      </c>
      <c r="D204">
        <v>38.93</v>
      </c>
      <c r="E204">
        <v>-92.34</v>
      </c>
      <c r="F204" s="1" t="s">
        <v>36</v>
      </c>
      <c r="G204" s="1" t="s">
        <v>120</v>
      </c>
      <c r="H204" s="1">
        <v>7</v>
      </c>
      <c r="I204">
        <v>5</v>
      </c>
      <c r="J204" s="5">
        <f t="shared" si="22"/>
        <v>278.14999999999998</v>
      </c>
      <c r="K204" s="5"/>
      <c r="L204" s="5"/>
      <c r="M204" s="5"/>
      <c r="N204" s="5"/>
      <c r="O204" s="4">
        <f t="shared" ref="O204:O216" si="23">1/V204</f>
        <v>1.4705882352941176E-2</v>
      </c>
      <c r="P204" t="s">
        <v>23</v>
      </c>
      <c r="R204" t="s">
        <v>85</v>
      </c>
      <c r="V204">
        <v>68</v>
      </c>
      <c r="W204" t="s">
        <v>59</v>
      </c>
      <c r="X204" t="s">
        <v>30</v>
      </c>
      <c r="Y204">
        <v>80</v>
      </c>
      <c r="Z204" t="s">
        <v>59</v>
      </c>
      <c r="AA204" t="s">
        <v>30</v>
      </c>
      <c r="AB204" s="4">
        <f t="shared" si="21"/>
        <v>3.4722222222222224E-2</v>
      </c>
      <c r="AC204" t="s">
        <v>23</v>
      </c>
      <c r="AD204">
        <v>28.8</v>
      </c>
      <c r="AE204" t="s">
        <v>28</v>
      </c>
      <c r="AF204" t="s">
        <v>26</v>
      </c>
    </row>
    <row r="205" spans="1:35" x14ac:dyDescent="0.2">
      <c r="A205" s="1" t="s">
        <v>118</v>
      </c>
      <c r="B205" t="s">
        <v>56</v>
      </c>
      <c r="C205" s="2" t="s">
        <v>121</v>
      </c>
      <c r="D205">
        <v>38.93</v>
      </c>
      <c r="E205">
        <v>-92.34</v>
      </c>
      <c r="F205" s="1" t="s">
        <v>36</v>
      </c>
      <c r="G205" s="1" t="s">
        <v>120</v>
      </c>
      <c r="H205" s="1">
        <v>7</v>
      </c>
      <c r="I205">
        <v>10</v>
      </c>
      <c r="J205" s="5">
        <f t="shared" si="22"/>
        <v>283.14999999999998</v>
      </c>
      <c r="K205" s="5"/>
      <c r="L205" s="5"/>
      <c r="M205" s="5"/>
      <c r="N205" s="5"/>
      <c r="O205" s="4">
        <f t="shared" si="23"/>
        <v>3.8167938931297711E-2</v>
      </c>
      <c r="P205" t="s">
        <v>23</v>
      </c>
      <c r="R205" t="s">
        <v>85</v>
      </c>
      <c r="V205">
        <v>26.2</v>
      </c>
      <c r="W205" t="s">
        <v>59</v>
      </c>
      <c r="X205" t="s">
        <v>30</v>
      </c>
      <c r="Y205">
        <v>39.25</v>
      </c>
      <c r="Z205" t="s">
        <v>59</v>
      </c>
      <c r="AA205" t="s">
        <v>30</v>
      </c>
      <c r="AB205" s="4">
        <f t="shared" si="21"/>
        <v>0.11764705882352941</v>
      </c>
      <c r="AC205" t="s">
        <v>23</v>
      </c>
      <c r="AD205">
        <v>8.5</v>
      </c>
      <c r="AE205" t="s">
        <v>28</v>
      </c>
      <c r="AF205" t="s">
        <v>26</v>
      </c>
    </row>
    <row r="206" spans="1:35" x14ac:dyDescent="0.2">
      <c r="A206" s="1" t="s">
        <v>118</v>
      </c>
      <c r="B206" t="s">
        <v>56</v>
      </c>
      <c r="C206" s="2" t="s">
        <v>121</v>
      </c>
      <c r="D206">
        <v>38.93</v>
      </c>
      <c r="E206">
        <v>-92.34</v>
      </c>
      <c r="F206" s="1" t="s">
        <v>36</v>
      </c>
      <c r="G206" s="1" t="s">
        <v>120</v>
      </c>
      <c r="H206" s="1">
        <v>7</v>
      </c>
      <c r="I206">
        <v>15</v>
      </c>
      <c r="J206" s="5">
        <f t="shared" si="22"/>
        <v>288.14999999999998</v>
      </c>
      <c r="K206" s="5"/>
      <c r="L206" s="5"/>
      <c r="M206" s="5"/>
      <c r="N206" s="5"/>
      <c r="O206" s="4">
        <f t="shared" si="23"/>
        <v>7.1942446043165464E-2</v>
      </c>
      <c r="P206" t="s">
        <v>23</v>
      </c>
      <c r="R206" t="s">
        <v>85</v>
      </c>
      <c r="V206">
        <v>13.9</v>
      </c>
      <c r="W206" t="s">
        <v>59</v>
      </c>
      <c r="X206" t="s">
        <v>30</v>
      </c>
      <c r="Y206">
        <v>27.41</v>
      </c>
      <c r="Z206" t="s">
        <v>59</v>
      </c>
      <c r="AA206" t="s">
        <v>30</v>
      </c>
      <c r="AB206" s="4">
        <f t="shared" si="21"/>
        <v>8.9285714285714288E-2</v>
      </c>
      <c r="AC206" t="s">
        <v>23</v>
      </c>
      <c r="AD206">
        <v>11.2</v>
      </c>
      <c r="AE206" t="s">
        <v>28</v>
      </c>
      <c r="AF206" t="s">
        <v>26</v>
      </c>
    </row>
    <row r="207" spans="1:35" x14ac:dyDescent="0.2">
      <c r="A207" s="1" t="s">
        <v>118</v>
      </c>
      <c r="B207" t="s">
        <v>56</v>
      </c>
      <c r="C207" s="2" t="s">
        <v>121</v>
      </c>
      <c r="D207">
        <v>38.93</v>
      </c>
      <c r="E207">
        <v>-92.34</v>
      </c>
      <c r="F207" s="1" t="s">
        <v>36</v>
      </c>
      <c r="G207" s="1" t="s">
        <v>120</v>
      </c>
      <c r="H207" s="1">
        <v>7</v>
      </c>
      <c r="I207">
        <v>20</v>
      </c>
      <c r="J207" s="5">
        <f t="shared" si="22"/>
        <v>293.14999999999998</v>
      </c>
      <c r="K207" s="5"/>
      <c r="L207" s="5"/>
      <c r="M207" s="5"/>
      <c r="N207" s="5"/>
      <c r="O207" s="4">
        <f t="shared" si="23"/>
        <v>0.11363636363636363</v>
      </c>
      <c r="P207" t="s">
        <v>23</v>
      </c>
      <c r="R207" t="s">
        <v>85</v>
      </c>
      <c r="V207">
        <v>8.8000000000000007</v>
      </c>
      <c r="W207" t="s">
        <v>59</v>
      </c>
      <c r="X207" t="s">
        <v>30</v>
      </c>
      <c r="Y207">
        <v>18.21</v>
      </c>
      <c r="Z207" t="s">
        <v>59</v>
      </c>
      <c r="AA207" t="s">
        <v>30</v>
      </c>
      <c r="AB207" s="4">
        <f t="shared" si="21"/>
        <v>0.08</v>
      </c>
      <c r="AC207" t="s">
        <v>23</v>
      </c>
      <c r="AD207">
        <v>12.5</v>
      </c>
      <c r="AE207" t="s">
        <v>28</v>
      </c>
      <c r="AF207" t="s">
        <v>26</v>
      </c>
    </row>
    <row r="208" spans="1:35" x14ac:dyDescent="0.2">
      <c r="A208" s="1" t="s">
        <v>118</v>
      </c>
      <c r="B208" t="s">
        <v>56</v>
      </c>
      <c r="C208" s="2" t="s">
        <v>121</v>
      </c>
      <c r="D208">
        <v>38.93</v>
      </c>
      <c r="E208">
        <v>-92.34</v>
      </c>
      <c r="F208" s="1" t="s">
        <v>36</v>
      </c>
      <c r="G208" s="1" t="s">
        <v>120</v>
      </c>
      <c r="H208" s="1">
        <v>7</v>
      </c>
      <c r="I208">
        <v>25</v>
      </c>
      <c r="J208" s="5">
        <f t="shared" si="22"/>
        <v>298.14999999999998</v>
      </c>
      <c r="K208" s="5"/>
      <c r="L208" s="5"/>
      <c r="M208" s="5"/>
      <c r="N208" s="5"/>
      <c r="O208" s="4">
        <f t="shared" si="23"/>
        <v>0.12987012987012986</v>
      </c>
      <c r="P208" t="s">
        <v>23</v>
      </c>
      <c r="R208" t="s">
        <v>85</v>
      </c>
      <c r="V208">
        <v>7.7</v>
      </c>
      <c r="W208" t="s">
        <v>59</v>
      </c>
      <c r="X208" t="s">
        <v>30</v>
      </c>
      <c r="Y208">
        <v>15.35</v>
      </c>
      <c r="Z208" t="s">
        <v>59</v>
      </c>
      <c r="AA208" t="s">
        <v>30</v>
      </c>
      <c r="AB208" s="4">
        <f t="shared" si="21"/>
        <v>6.9930069930069921E-2</v>
      </c>
      <c r="AC208" t="s">
        <v>23</v>
      </c>
      <c r="AD208">
        <v>14.3</v>
      </c>
      <c r="AE208" t="s">
        <v>28</v>
      </c>
      <c r="AF208" t="s">
        <v>26</v>
      </c>
    </row>
    <row r="209" spans="1:35" x14ac:dyDescent="0.2">
      <c r="A209" s="1" t="s">
        <v>118</v>
      </c>
      <c r="B209" t="s">
        <v>56</v>
      </c>
      <c r="C209" s="2" t="s">
        <v>121</v>
      </c>
      <c r="D209">
        <v>38.93</v>
      </c>
      <c r="E209">
        <v>-92.34</v>
      </c>
      <c r="F209" s="1" t="s">
        <v>36</v>
      </c>
      <c r="G209" s="1" t="s">
        <v>120</v>
      </c>
      <c r="H209" s="1">
        <v>7</v>
      </c>
      <c r="I209">
        <v>30</v>
      </c>
      <c r="J209" s="5">
        <f t="shared" si="22"/>
        <v>303.14999999999998</v>
      </c>
      <c r="K209" s="5"/>
      <c r="L209" s="5"/>
      <c r="M209" s="5"/>
      <c r="N209" s="5"/>
      <c r="O209" s="4">
        <f t="shared" si="23"/>
        <v>0.10869565217391305</v>
      </c>
      <c r="P209" t="s">
        <v>23</v>
      </c>
      <c r="R209" t="s">
        <v>85</v>
      </c>
      <c r="V209">
        <v>9.1999999999999993</v>
      </c>
      <c r="W209" t="s">
        <v>59</v>
      </c>
      <c r="X209" t="s">
        <v>30</v>
      </c>
      <c r="Y209">
        <v>10.86</v>
      </c>
      <c r="Z209" t="s">
        <v>59</v>
      </c>
      <c r="AA209" t="s">
        <v>30</v>
      </c>
      <c r="AB209" s="4">
        <f t="shared" si="21"/>
        <v>1.5600624024960999E-2</v>
      </c>
      <c r="AC209" t="s">
        <v>23</v>
      </c>
      <c r="AD209">
        <v>64.099999999999994</v>
      </c>
      <c r="AE209" t="s">
        <v>28</v>
      </c>
      <c r="AF209" t="s">
        <v>26</v>
      </c>
    </row>
    <row r="210" spans="1:35" x14ac:dyDescent="0.2">
      <c r="A210" s="1" t="s">
        <v>118</v>
      </c>
      <c r="B210" t="s">
        <v>56</v>
      </c>
      <c r="C210" s="2" t="s">
        <v>121</v>
      </c>
      <c r="D210">
        <v>38.93</v>
      </c>
      <c r="E210">
        <v>-92.34</v>
      </c>
      <c r="F210" s="1" t="s">
        <v>36</v>
      </c>
      <c r="G210" s="1" t="s">
        <v>120</v>
      </c>
      <c r="H210" s="1">
        <v>7</v>
      </c>
      <c r="I210">
        <v>35</v>
      </c>
      <c r="J210" s="5">
        <f t="shared" si="22"/>
        <v>308.14999999999998</v>
      </c>
      <c r="K210" s="5"/>
      <c r="L210" s="5"/>
      <c r="M210" s="5"/>
      <c r="N210" s="5"/>
      <c r="O210" s="6">
        <v>0</v>
      </c>
      <c r="P210" t="s">
        <v>23</v>
      </c>
      <c r="R210" t="s">
        <v>85</v>
      </c>
      <c r="AB210" s="4"/>
      <c r="AI210" t="s">
        <v>125</v>
      </c>
    </row>
    <row r="211" spans="1:35" x14ac:dyDescent="0.2">
      <c r="A211" s="1" t="s">
        <v>118</v>
      </c>
      <c r="B211" t="s">
        <v>56</v>
      </c>
      <c r="C211" s="2" t="s">
        <v>122</v>
      </c>
      <c r="D211">
        <v>38.93</v>
      </c>
      <c r="E211">
        <v>-92.34</v>
      </c>
      <c r="F211" s="1" t="s">
        <v>36</v>
      </c>
      <c r="G211" s="1" t="s">
        <v>120</v>
      </c>
      <c r="H211" s="1">
        <v>7</v>
      </c>
      <c r="I211">
        <v>5</v>
      </c>
      <c r="J211" s="5">
        <f t="shared" si="22"/>
        <v>278.14999999999998</v>
      </c>
      <c r="K211" s="5"/>
      <c r="L211" s="5"/>
      <c r="M211" s="5"/>
      <c r="N211" s="5"/>
      <c r="O211" s="4">
        <f t="shared" si="23"/>
        <v>1.5625E-2</v>
      </c>
      <c r="P211" t="s">
        <v>23</v>
      </c>
      <c r="R211" t="s">
        <v>85</v>
      </c>
      <c r="V211">
        <v>64</v>
      </c>
      <c r="W211" t="s">
        <v>59</v>
      </c>
      <c r="X211" t="s">
        <v>30</v>
      </c>
      <c r="Y211">
        <v>62</v>
      </c>
      <c r="Z211" t="s">
        <v>59</v>
      </c>
      <c r="AA211" t="s">
        <v>30</v>
      </c>
      <c r="AB211" s="4">
        <f t="shared" si="21"/>
        <v>1.5360983102918589E-2</v>
      </c>
      <c r="AC211" t="s">
        <v>23</v>
      </c>
      <c r="AD211">
        <v>65.099999999999994</v>
      </c>
      <c r="AE211" t="s">
        <v>28</v>
      </c>
      <c r="AF211" t="s">
        <v>26</v>
      </c>
    </row>
    <row r="212" spans="1:35" x14ac:dyDescent="0.2">
      <c r="A212" s="1" t="s">
        <v>118</v>
      </c>
      <c r="B212" t="s">
        <v>56</v>
      </c>
      <c r="C212" s="2" t="s">
        <v>122</v>
      </c>
      <c r="D212">
        <v>38.93</v>
      </c>
      <c r="E212">
        <v>-92.34</v>
      </c>
      <c r="F212" s="1" t="s">
        <v>36</v>
      </c>
      <c r="G212" s="1" t="s">
        <v>120</v>
      </c>
      <c r="H212" s="1">
        <v>7</v>
      </c>
      <c r="I212">
        <v>10</v>
      </c>
      <c r="J212" s="5">
        <f t="shared" si="22"/>
        <v>283.14999999999998</v>
      </c>
      <c r="K212" s="5"/>
      <c r="L212" s="5"/>
      <c r="M212" s="5"/>
      <c r="N212" s="5"/>
      <c r="O212" s="4">
        <f t="shared" si="23"/>
        <v>3.1446540880503145E-2</v>
      </c>
      <c r="P212" t="s">
        <v>23</v>
      </c>
      <c r="R212" t="s">
        <v>85</v>
      </c>
      <c r="V212">
        <v>31.8</v>
      </c>
      <c r="W212" t="s">
        <v>59</v>
      </c>
      <c r="X212" t="s">
        <v>30</v>
      </c>
      <c r="Y212">
        <v>40.619999999999997</v>
      </c>
      <c r="Z212" t="s">
        <v>59</v>
      </c>
      <c r="AA212" t="s">
        <v>30</v>
      </c>
      <c r="AB212" s="4">
        <f t="shared" si="21"/>
        <v>9.8039215686274522E-2</v>
      </c>
      <c r="AC212" t="s">
        <v>23</v>
      </c>
      <c r="AD212">
        <v>10.199999999999999</v>
      </c>
      <c r="AE212" t="s">
        <v>28</v>
      </c>
      <c r="AF212" t="s">
        <v>26</v>
      </c>
    </row>
    <row r="213" spans="1:35" x14ac:dyDescent="0.2">
      <c r="A213" s="1" t="s">
        <v>118</v>
      </c>
      <c r="B213" t="s">
        <v>56</v>
      </c>
      <c r="C213" s="2" t="s">
        <v>122</v>
      </c>
      <c r="D213">
        <v>38.93</v>
      </c>
      <c r="E213">
        <v>-92.34</v>
      </c>
      <c r="F213" s="1" t="s">
        <v>36</v>
      </c>
      <c r="G213" s="1" t="s">
        <v>120</v>
      </c>
      <c r="H213" s="1">
        <v>7</v>
      </c>
      <c r="I213">
        <v>15</v>
      </c>
      <c r="J213" s="5">
        <f t="shared" si="22"/>
        <v>288.14999999999998</v>
      </c>
      <c r="K213" s="5"/>
      <c r="L213" s="5"/>
      <c r="M213" s="5"/>
      <c r="N213" s="5"/>
      <c r="O213" s="4">
        <f t="shared" si="23"/>
        <v>6.4935064935064929E-2</v>
      </c>
      <c r="P213" t="s">
        <v>23</v>
      </c>
      <c r="R213" t="s">
        <v>85</v>
      </c>
      <c r="V213">
        <v>15.4</v>
      </c>
      <c r="W213" t="s">
        <v>59</v>
      </c>
      <c r="X213" t="s">
        <v>30</v>
      </c>
      <c r="Y213">
        <v>26.43</v>
      </c>
      <c r="Z213" t="s">
        <v>59</v>
      </c>
      <c r="AA213" t="s">
        <v>30</v>
      </c>
      <c r="AB213" s="4">
        <f t="shared" si="21"/>
        <v>0.1</v>
      </c>
      <c r="AC213" t="s">
        <v>23</v>
      </c>
      <c r="AD213">
        <v>10</v>
      </c>
      <c r="AE213" t="s">
        <v>28</v>
      </c>
      <c r="AF213" t="s">
        <v>26</v>
      </c>
    </row>
    <row r="214" spans="1:35" x14ac:dyDescent="0.2">
      <c r="A214" s="1" t="s">
        <v>118</v>
      </c>
      <c r="B214" t="s">
        <v>56</v>
      </c>
      <c r="C214" s="2" t="s">
        <v>122</v>
      </c>
      <c r="D214">
        <v>38.93</v>
      </c>
      <c r="E214">
        <v>-92.34</v>
      </c>
      <c r="F214" s="1" t="s">
        <v>36</v>
      </c>
      <c r="G214" s="1" t="s">
        <v>120</v>
      </c>
      <c r="H214" s="1">
        <v>7</v>
      </c>
      <c r="I214">
        <v>20</v>
      </c>
      <c r="J214" s="5">
        <f t="shared" si="22"/>
        <v>293.14999999999998</v>
      </c>
      <c r="K214" s="5"/>
      <c r="L214" s="5"/>
      <c r="M214" s="5"/>
      <c r="N214" s="5"/>
      <c r="O214" s="4">
        <f t="shared" si="23"/>
        <v>0.11627906976744186</v>
      </c>
      <c r="P214" t="s">
        <v>23</v>
      </c>
      <c r="R214" t="s">
        <v>85</v>
      </c>
      <c r="V214">
        <v>8.6</v>
      </c>
      <c r="W214" t="s">
        <v>59</v>
      </c>
      <c r="X214" t="s">
        <v>30</v>
      </c>
      <c r="Y214">
        <v>15.14</v>
      </c>
      <c r="Z214" t="s">
        <v>59</v>
      </c>
      <c r="AA214" t="s">
        <v>30</v>
      </c>
      <c r="AB214" s="4">
        <f t="shared" si="21"/>
        <v>0.1234567901234568</v>
      </c>
      <c r="AC214" t="s">
        <v>23</v>
      </c>
      <c r="AD214">
        <v>8.1</v>
      </c>
      <c r="AE214" t="s">
        <v>28</v>
      </c>
      <c r="AF214" t="s">
        <v>26</v>
      </c>
    </row>
    <row r="215" spans="1:35" x14ac:dyDescent="0.2">
      <c r="A215" s="1" t="s">
        <v>118</v>
      </c>
      <c r="B215" t="s">
        <v>56</v>
      </c>
      <c r="C215" s="2" t="s">
        <v>122</v>
      </c>
      <c r="D215">
        <v>38.93</v>
      </c>
      <c r="E215">
        <v>-92.34</v>
      </c>
      <c r="F215" s="1" t="s">
        <v>36</v>
      </c>
      <c r="G215" s="1" t="s">
        <v>120</v>
      </c>
      <c r="H215" s="1">
        <v>7</v>
      </c>
      <c r="I215">
        <v>25</v>
      </c>
      <c r="J215" s="5">
        <f t="shared" si="22"/>
        <v>298.14999999999998</v>
      </c>
      <c r="K215" s="5"/>
      <c r="L215" s="5"/>
      <c r="M215" s="5"/>
      <c r="N215" s="5"/>
      <c r="O215" s="4">
        <f t="shared" si="23"/>
        <v>0.14492753623188406</v>
      </c>
      <c r="P215" t="s">
        <v>23</v>
      </c>
      <c r="R215" t="s">
        <v>85</v>
      </c>
      <c r="V215">
        <v>6.9</v>
      </c>
      <c r="W215" t="s">
        <v>59</v>
      </c>
      <c r="X215" t="s">
        <v>30</v>
      </c>
      <c r="Y215">
        <v>13.05</v>
      </c>
      <c r="Z215" t="s">
        <v>59</v>
      </c>
      <c r="AA215" t="s">
        <v>30</v>
      </c>
      <c r="AB215" s="4">
        <f t="shared" si="21"/>
        <v>9.3457943925233655E-2</v>
      </c>
      <c r="AC215" t="s">
        <v>23</v>
      </c>
      <c r="AD215">
        <v>10.7</v>
      </c>
      <c r="AE215" t="s">
        <v>28</v>
      </c>
      <c r="AF215" t="s">
        <v>26</v>
      </c>
    </row>
    <row r="216" spans="1:35" x14ac:dyDescent="0.2">
      <c r="A216" s="1" t="s">
        <v>118</v>
      </c>
      <c r="B216" t="s">
        <v>56</v>
      </c>
      <c r="C216" s="2" t="s">
        <v>122</v>
      </c>
      <c r="D216">
        <v>38.93</v>
      </c>
      <c r="E216">
        <v>-92.34</v>
      </c>
      <c r="F216" s="1" t="s">
        <v>36</v>
      </c>
      <c r="G216" s="1" t="s">
        <v>120</v>
      </c>
      <c r="H216" s="1">
        <v>7</v>
      </c>
      <c r="I216">
        <v>30</v>
      </c>
      <c r="J216" s="5">
        <f t="shared" si="22"/>
        <v>303.14999999999998</v>
      </c>
      <c r="K216" s="5"/>
      <c r="L216" s="5"/>
      <c r="M216" s="5"/>
      <c r="N216" s="5"/>
      <c r="O216" s="4">
        <f t="shared" si="23"/>
        <v>0.12987012987012986</v>
      </c>
      <c r="P216" t="s">
        <v>23</v>
      </c>
      <c r="R216" t="s">
        <v>85</v>
      </c>
      <c r="V216">
        <v>7.7</v>
      </c>
      <c r="W216" t="s">
        <v>59</v>
      </c>
      <c r="X216" t="s">
        <v>30</v>
      </c>
      <c r="Y216">
        <v>9.98</v>
      </c>
      <c r="Z216" t="s">
        <v>59</v>
      </c>
      <c r="AA216" t="s">
        <v>30</v>
      </c>
      <c r="AB216" s="4">
        <f t="shared" si="21"/>
        <v>4.8543689320388349E-2</v>
      </c>
      <c r="AC216" t="s">
        <v>23</v>
      </c>
      <c r="AD216">
        <v>20.6</v>
      </c>
      <c r="AE216" t="s">
        <v>28</v>
      </c>
      <c r="AF216" t="s">
        <v>26</v>
      </c>
    </row>
    <row r="217" spans="1:35" x14ac:dyDescent="0.2">
      <c r="A217" s="1" t="s">
        <v>118</v>
      </c>
      <c r="B217" t="s">
        <v>56</v>
      </c>
      <c r="C217" s="2" t="s">
        <v>122</v>
      </c>
      <c r="D217">
        <v>38.93</v>
      </c>
      <c r="E217">
        <v>-92.34</v>
      </c>
      <c r="F217" s="1" t="s">
        <v>36</v>
      </c>
      <c r="G217" s="1" t="s">
        <v>120</v>
      </c>
      <c r="H217" s="1">
        <v>7</v>
      </c>
      <c r="I217">
        <v>35</v>
      </c>
      <c r="J217" s="5">
        <f t="shared" si="22"/>
        <v>308.14999999999998</v>
      </c>
      <c r="K217" s="5"/>
      <c r="L217" s="5"/>
      <c r="M217" s="5"/>
      <c r="N217" s="5"/>
      <c r="O217" s="6">
        <v>0</v>
      </c>
      <c r="P217" t="s">
        <v>23</v>
      </c>
      <c r="R217" t="s">
        <v>85</v>
      </c>
      <c r="AI217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2021-05-10T13:40:45Z</dcterms:created>
  <dcterms:modified xsi:type="dcterms:W3CDTF">2021-06-08T18:33:55Z</dcterms:modified>
</cp:coreProperties>
</file>