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B9053FB5-61AF-F149-9ED1-C3FF23CD894A}" xr6:coauthVersionLast="47" xr6:coauthVersionMax="47" xr10:uidLastSave="{00000000-0000-0000-0000-000000000000}"/>
  <bookViews>
    <workbookView xWindow="1180" yWindow="500" windowWidth="27440" windowHeight="1398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N28" i="1" s="1"/>
  <c r="M30" i="1"/>
  <c r="L30" i="1"/>
  <c r="K30" i="1"/>
  <c r="J30" i="1"/>
  <c r="M29" i="1"/>
  <c r="L29" i="1"/>
  <c r="K29" i="1"/>
  <c r="J29" i="1"/>
  <c r="M28" i="1"/>
  <c r="O28" i="1" s="1"/>
  <c r="L28" i="1"/>
  <c r="J28" i="1"/>
  <c r="M27" i="1"/>
  <c r="L27" i="1"/>
  <c r="K27" i="1"/>
  <c r="J27" i="1"/>
  <c r="P27" i="1" s="1"/>
  <c r="M26" i="1"/>
  <c r="O26" i="1" s="1"/>
  <c r="L26" i="1"/>
  <c r="K26" i="1"/>
  <c r="J26" i="1"/>
  <c r="M25" i="1"/>
  <c r="L25" i="1"/>
  <c r="K25" i="1"/>
  <c r="J25" i="1"/>
  <c r="P25" i="1" s="1"/>
  <c r="M24" i="1"/>
  <c r="Q24" i="1" s="1"/>
  <c r="L24" i="1"/>
  <c r="K24" i="1"/>
  <c r="J24" i="1"/>
  <c r="M23" i="1"/>
  <c r="L23" i="1"/>
  <c r="K23" i="1"/>
  <c r="J23" i="1"/>
  <c r="P23" i="1" s="1"/>
  <c r="M22" i="1"/>
  <c r="L22" i="1"/>
  <c r="K22" i="1"/>
  <c r="J22" i="1"/>
  <c r="M21" i="1"/>
  <c r="L21" i="1"/>
  <c r="K21" i="1"/>
  <c r="J21" i="1"/>
  <c r="P21" i="1" s="1"/>
  <c r="M20" i="1"/>
  <c r="O20" i="1" s="1"/>
  <c r="L20" i="1"/>
  <c r="K20" i="1"/>
  <c r="J20" i="1"/>
  <c r="M19" i="1"/>
  <c r="L19" i="1"/>
  <c r="K19" i="1"/>
  <c r="J19" i="1"/>
  <c r="N19" i="1" s="1"/>
  <c r="M18" i="1"/>
  <c r="O18" i="1" s="1"/>
  <c r="L18" i="1"/>
  <c r="K18" i="1"/>
  <c r="J18" i="1"/>
  <c r="M17" i="1"/>
  <c r="L17" i="1"/>
  <c r="K17" i="1"/>
  <c r="J17" i="1"/>
  <c r="P17" i="1" s="1"/>
  <c r="M16" i="1"/>
  <c r="O16" i="1" s="1"/>
  <c r="L16" i="1"/>
  <c r="K16" i="1"/>
  <c r="J16" i="1"/>
  <c r="M15" i="1"/>
  <c r="L15" i="1"/>
  <c r="K15" i="1"/>
  <c r="J15" i="1"/>
  <c r="P15" i="1" s="1"/>
  <c r="M14" i="1"/>
  <c r="L14" i="1"/>
  <c r="K14" i="1"/>
  <c r="J14" i="1"/>
  <c r="M13" i="1"/>
  <c r="L13" i="1"/>
  <c r="K13" i="1"/>
  <c r="J13" i="1"/>
  <c r="P13" i="1" s="1"/>
  <c r="M12" i="1"/>
  <c r="L12" i="1"/>
  <c r="K12" i="1"/>
  <c r="J12" i="1"/>
  <c r="L11" i="1"/>
  <c r="K11" i="1"/>
  <c r="J11" i="1"/>
  <c r="P11" i="1" s="1"/>
  <c r="M10" i="1"/>
  <c r="L10" i="1"/>
  <c r="K10" i="1"/>
  <c r="J10" i="1"/>
  <c r="M9" i="1"/>
  <c r="O9" i="1" s="1"/>
  <c r="L9" i="1"/>
  <c r="K9" i="1"/>
  <c r="J9" i="1"/>
  <c r="N9" i="1" s="1"/>
  <c r="M8" i="1"/>
  <c r="Q8" i="1" s="1"/>
  <c r="L8" i="1"/>
  <c r="K8" i="1"/>
  <c r="J8" i="1"/>
  <c r="M7" i="1"/>
  <c r="O7" i="1" s="1"/>
  <c r="L7" i="1"/>
  <c r="K7" i="1"/>
  <c r="J7" i="1"/>
  <c r="P7" i="1" s="1"/>
  <c r="M6" i="1"/>
  <c r="L6" i="1"/>
  <c r="K6" i="1"/>
  <c r="J6" i="1"/>
  <c r="M5" i="1"/>
  <c r="L5" i="1"/>
  <c r="K5" i="1"/>
  <c r="J5" i="1"/>
  <c r="N5" i="1" s="1"/>
  <c r="M4" i="1"/>
  <c r="L4" i="1"/>
  <c r="K4" i="1"/>
  <c r="J4" i="1"/>
  <c r="M3" i="1"/>
  <c r="L3" i="1"/>
  <c r="K3" i="1"/>
  <c r="J3" i="1"/>
  <c r="P3" i="1" s="1"/>
  <c r="M2" i="1"/>
  <c r="L2" i="1"/>
  <c r="K2" i="1"/>
  <c r="N2" i="1" s="1"/>
  <c r="J2" i="1"/>
  <c r="I11" i="1"/>
  <c r="M11" i="1" s="1"/>
  <c r="Q11" i="1" s="1"/>
  <c r="O30" i="1"/>
  <c r="N30" i="1"/>
  <c r="O29" i="1"/>
  <c r="O27" i="1"/>
  <c r="N26" i="1"/>
  <c r="O25" i="1"/>
  <c r="N24" i="1"/>
  <c r="O23" i="1"/>
  <c r="O22" i="1"/>
  <c r="N22" i="1"/>
  <c r="O21" i="1"/>
  <c r="N20" i="1"/>
  <c r="O19" i="1"/>
  <c r="N18" i="1"/>
  <c r="O17" i="1"/>
  <c r="N16" i="1"/>
  <c r="O15" i="1"/>
  <c r="O14" i="1"/>
  <c r="N14" i="1"/>
  <c r="O13" i="1"/>
  <c r="O12" i="1"/>
  <c r="N12" i="1"/>
  <c r="O10" i="1"/>
  <c r="N10" i="1"/>
  <c r="N8" i="1"/>
  <c r="O6" i="1"/>
  <c r="N6" i="1"/>
  <c r="O5" i="1"/>
  <c r="O4" i="1"/>
  <c r="N4" i="1"/>
  <c r="O3" i="1"/>
  <c r="P28" i="1"/>
  <c r="Q30" i="1"/>
  <c r="P30" i="1"/>
  <c r="Q29" i="1"/>
  <c r="Q28" i="1"/>
  <c r="Q27" i="1"/>
  <c r="Q26" i="1"/>
  <c r="P26" i="1"/>
  <c r="Q25" i="1"/>
  <c r="P24" i="1"/>
  <c r="Q23" i="1"/>
  <c r="Q22" i="1"/>
  <c r="P22" i="1"/>
  <c r="Q21" i="1"/>
  <c r="Q20" i="1"/>
  <c r="P20" i="1"/>
  <c r="Q19" i="1"/>
  <c r="Q18" i="1"/>
  <c r="P18" i="1"/>
  <c r="Q17" i="1"/>
  <c r="Q16" i="1"/>
  <c r="P16" i="1"/>
  <c r="Q15" i="1"/>
  <c r="Q14" i="1"/>
  <c r="P14" i="1"/>
  <c r="Q13" i="1"/>
  <c r="Q12" i="1"/>
  <c r="P12" i="1"/>
  <c r="Q10" i="1"/>
  <c r="P10" i="1"/>
  <c r="Q9" i="1"/>
  <c r="P9" i="1"/>
  <c r="P8" i="1"/>
  <c r="Q7" i="1"/>
  <c r="Q6" i="1"/>
  <c r="P6" i="1"/>
  <c r="Q5" i="1"/>
  <c r="P5" i="1"/>
  <c r="Q4" i="1"/>
  <c r="P4" i="1"/>
  <c r="Q3" i="1"/>
  <c r="O24" i="1" l="1"/>
  <c r="O8" i="1"/>
  <c r="N29" i="1"/>
  <c r="N15" i="1"/>
  <c r="N27" i="1"/>
  <c r="N23" i="1"/>
  <c r="P19" i="1"/>
  <c r="N3" i="1"/>
  <c r="N7" i="1"/>
  <c r="N11" i="1"/>
  <c r="P29" i="1"/>
  <c r="N13" i="1"/>
  <c r="N17" i="1"/>
  <c r="N21" i="1"/>
  <c r="N25" i="1"/>
  <c r="Q2" i="1"/>
  <c r="O2" i="1"/>
  <c r="P2" i="1"/>
  <c r="O11" i="1"/>
</calcChain>
</file>

<file path=xl/sharedStrings.xml><?xml version="1.0" encoding="utf-8"?>
<sst xmlns="http://schemas.openxmlformats.org/spreadsheetml/2006/main" count="130" uniqueCount="58">
  <si>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</si>
  <si>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</si>
  <si>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</si>
  <si>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</si>
  <si>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</si>
  <si>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</si>
  <si>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</si>
  <si>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</si>
  <si>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</si>
  <si>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</si>
  <si>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</si>
  <si>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</si>
  <si>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</si>
  <si>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</si>
  <si>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</si>
  <si>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</si>
  <si>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</si>
  <si>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</si>
  <si>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</si>
  <si>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</si>
  <si>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</si>
  <si>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</si>
  <si>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</si>
  <si>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</si>
  <si>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</si>
  <si>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</si>
  <si>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</si>
  <si>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</si>
  <si>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</si>
  <si>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</si>
  <si>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</si>
  <si>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</si>
  <si>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</si>
  <si>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</si>
  <si>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</si>
  <si>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</si>
  <si>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</si>
  <si>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</si>
  <si>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</si>
  <si>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</si>
  <si>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</si>
  <si>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</si>
  <si>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</si>
  <si>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</si>
  <si>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</si>
  <si>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</si>
  <si>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</si>
  <si>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</si>
  <si>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Extinct in model</t>
  </si>
  <si>
    <t>Including overwintering; no future time series data b/c extinct; estimated r in future model using -dA[T]</t>
  </si>
  <si>
    <t>Including overwintering; DDE model run for 15 years for historical period; no future time series data b/c extinct; estimated r in future model using -dA[T]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</si>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</sst>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2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164" fontId="19" fillId="33" borderId="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B1" zoomScaleNormal="100" workbookViewId="0">
      <selection activeCell="L31" sqref="L31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53</v>
      </c>
      <c r="F1" s="15" t="s">
        <v>54</v>
      </c>
      <c r="G1" s="14" t="s">
        <v>55</v>
      </c>
      <c r="H1" s="14" t="s">
        <v>56</v>
      </c>
      <c r="I1" s="14" t="s">
        <v>57</v>
      </c>
      <c r="J1" s="15" t="s">
        <v>4</v>
      </c>
      <c r="K1" s="14" t="s">
        <v>5</v>
      </c>
      <c r="L1" s="14" t="s">
        <v>6</v>
      </c>
      <c r="M1" s="17" t="s">
        <v>7</v>
      </c>
      <c r="N1" s="14" t="s">
        <v>28</v>
      </c>
      <c r="O1" s="14" t="s">
        <v>29</v>
      </c>
      <c r="P1" s="15" t="s">
        <v>51</v>
      </c>
      <c r="Q1" s="14" t="s">
        <v>52</v>
      </c>
      <c r="R1" s="15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9">
        <v>0.105</v>
      </c>
      <c r="G2" s="6">
        <v>3.1E-2</v>
      </c>
      <c r="H2" s="5">
        <v>7.8E-2</v>
      </c>
      <c r="I2" s="5">
        <v>-2E-3</v>
      </c>
      <c r="J2" s="10">
        <f>F2/$E2</f>
        <v>0.78358208955223874</v>
      </c>
      <c r="K2" s="16">
        <f>G2/$E2</f>
        <v>0.23134328358208953</v>
      </c>
      <c r="L2" s="16">
        <f>H2/$E2</f>
        <v>0.58208955223880599</v>
      </c>
      <c r="M2" s="18">
        <f>I2/$E2</f>
        <v>-1.4925373134328358E-2</v>
      </c>
      <c r="N2" s="1">
        <f>K2-J2</f>
        <v>-0.55223880597014918</v>
      </c>
      <c r="O2" s="1">
        <f>M2-L2</f>
        <v>-0.59701492537313439</v>
      </c>
      <c r="P2" s="11">
        <f>(K2-J2)/J2</f>
        <v>-0.7047619047619047</v>
      </c>
      <c r="Q2" s="1">
        <f>(M2-L2)/L2</f>
        <v>-1.0256410256410258</v>
      </c>
      <c r="R2" s="8" t="s">
        <v>48</v>
      </c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10">
        <v>0.14899999999999999</v>
      </c>
      <c r="G3" s="5">
        <v>0.14499999999999999</v>
      </c>
      <c r="H3" s="5">
        <v>0.114</v>
      </c>
      <c r="I3" s="5">
        <v>0.14099999999999999</v>
      </c>
      <c r="J3" s="10">
        <f t="shared" ref="J3:J30" si="0">F3/$E3</f>
        <v>0.96753246753246747</v>
      </c>
      <c r="K3" s="16">
        <f t="shared" ref="K3:K30" si="1">G3/$E3</f>
        <v>0.94155844155844148</v>
      </c>
      <c r="L3" s="16">
        <f t="shared" ref="L3:L30" si="2">H3/$E3</f>
        <v>0.74025974025974028</v>
      </c>
      <c r="M3" s="18">
        <f t="shared" ref="M3:M30" si="3">I3/$E3</f>
        <v>0.9155844155844155</v>
      </c>
      <c r="N3" s="1">
        <f t="shared" ref="N3:N30" si="4">K3-J3</f>
        <v>-2.5974025974025983E-2</v>
      </c>
      <c r="O3" s="1">
        <f t="shared" ref="O3:O30" si="5">M3-L3</f>
        <v>0.17532467532467522</v>
      </c>
      <c r="P3" s="11">
        <f t="shared" ref="P3:P30" si="6">(K3-J3)/J3</f>
        <v>-2.6845637583892627E-2</v>
      </c>
      <c r="Q3" s="1">
        <f t="shared" ref="Q3:Q30" si="7">(M3-L3)/L3</f>
        <v>0.23684210526315774</v>
      </c>
      <c r="R3" s="8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0.154</v>
      </c>
      <c r="F4" s="10">
        <v>0.14599999999999999</v>
      </c>
      <c r="G4" s="6">
        <v>0.104</v>
      </c>
      <c r="H4" s="5">
        <v>0.13600000000000001</v>
      </c>
      <c r="I4" s="6">
        <v>4.1000000000000002E-2</v>
      </c>
      <c r="J4" s="10">
        <f t="shared" si="0"/>
        <v>0.94805194805194803</v>
      </c>
      <c r="K4" s="16">
        <f t="shared" si="1"/>
        <v>0.67532467532467533</v>
      </c>
      <c r="L4" s="16">
        <f t="shared" si="2"/>
        <v>0.88311688311688319</v>
      </c>
      <c r="M4" s="18">
        <f t="shared" si="3"/>
        <v>0.26623376623376627</v>
      </c>
      <c r="N4" s="1">
        <f t="shared" si="4"/>
        <v>-0.27272727272727271</v>
      </c>
      <c r="O4" s="1">
        <f t="shared" si="5"/>
        <v>-0.61688311688311692</v>
      </c>
      <c r="P4" s="11">
        <f t="shared" si="6"/>
        <v>-0.28767123287671231</v>
      </c>
      <c r="Q4" s="1">
        <f t="shared" si="7"/>
        <v>-0.69852941176470584</v>
      </c>
      <c r="R4" s="8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0.104</v>
      </c>
      <c r="F5" s="9">
        <v>0.10100000000000001</v>
      </c>
      <c r="G5" s="6">
        <v>8.2000000000000003E-2</v>
      </c>
      <c r="H5" s="6">
        <v>0.17199999999999999</v>
      </c>
      <c r="I5" s="6">
        <v>-4.2999999999999997E-2</v>
      </c>
      <c r="J5" s="10">
        <f t="shared" si="0"/>
        <v>0.97115384615384626</v>
      </c>
      <c r="K5" s="16">
        <f t="shared" si="1"/>
        <v>0.78846153846153855</v>
      </c>
      <c r="L5" s="19">
        <f t="shared" si="2"/>
        <v>1.6538461538461537</v>
      </c>
      <c r="M5" s="18">
        <f t="shared" si="3"/>
        <v>-0.41346153846153844</v>
      </c>
      <c r="N5" s="1">
        <f t="shared" si="4"/>
        <v>-0.18269230769230771</v>
      </c>
      <c r="O5" s="1">
        <f t="shared" si="5"/>
        <v>-2.0673076923076921</v>
      </c>
      <c r="P5" s="11">
        <f t="shared" si="6"/>
        <v>-0.18811881188118812</v>
      </c>
      <c r="Q5" s="1">
        <f t="shared" si="7"/>
        <v>-1.25</v>
      </c>
      <c r="R5" s="8" t="s">
        <v>48</v>
      </c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10">
        <v>0.113</v>
      </c>
      <c r="G6" s="6">
        <v>-7.0000000000000007E-2</v>
      </c>
      <c r="H6" s="5">
        <v>6.9000000000000006E-2</v>
      </c>
      <c r="I6" s="6">
        <v>2.9000000000000001E-2</v>
      </c>
      <c r="J6" s="10">
        <f t="shared" si="0"/>
        <v>0.68484848484848482</v>
      </c>
      <c r="K6" s="16">
        <f t="shared" si="1"/>
        <v>-0.42424242424242425</v>
      </c>
      <c r="L6" s="16">
        <f t="shared" si="2"/>
        <v>0.41818181818181821</v>
      </c>
      <c r="M6" s="18">
        <f t="shared" si="3"/>
        <v>0.17575757575757575</v>
      </c>
      <c r="N6" s="1">
        <f t="shared" si="4"/>
        <v>-1.1090909090909091</v>
      </c>
      <c r="O6" s="1">
        <f t="shared" si="5"/>
        <v>-0.24242424242424246</v>
      </c>
      <c r="P6" s="11">
        <f t="shared" si="6"/>
        <v>-1.6194690265486726</v>
      </c>
      <c r="Q6" s="1">
        <f t="shared" si="7"/>
        <v>-0.57971014492753625</v>
      </c>
      <c r="R6" s="8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10">
        <v>5.0999999999999997E-2</v>
      </c>
      <c r="G7" s="6">
        <v>0.05</v>
      </c>
      <c r="H7" s="5">
        <v>5.8999999999999997E-2</v>
      </c>
      <c r="I7" s="6">
        <v>0.03</v>
      </c>
      <c r="J7" s="10">
        <f t="shared" si="0"/>
        <v>0.61445783132530118</v>
      </c>
      <c r="K7" s="16">
        <f t="shared" si="1"/>
        <v>0.60240963855421692</v>
      </c>
      <c r="L7" s="16">
        <f t="shared" si="2"/>
        <v>0.71084337349397586</v>
      </c>
      <c r="M7" s="18">
        <f t="shared" si="3"/>
        <v>0.36144578313253006</v>
      </c>
      <c r="N7" s="1">
        <f t="shared" si="4"/>
        <v>-1.2048192771084265E-2</v>
      </c>
      <c r="O7" s="1">
        <f t="shared" si="5"/>
        <v>-0.3493975903614458</v>
      </c>
      <c r="P7" s="11">
        <f t="shared" si="6"/>
        <v>-1.9607843137254784E-2</v>
      </c>
      <c r="Q7" s="1">
        <f t="shared" si="7"/>
        <v>-0.49152542372881358</v>
      </c>
      <c r="R7" s="8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9">
        <v>0.11899999999999999</v>
      </c>
      <c r="G8" s="6">
        <v>4.4999999999999998E-2</v>
      </c>
      <c r="H8" s="5">
        <v>7.4999999999999997E-2</v>
      </c>
      <c r="I8" s="5">
        <v>5.3999999999999999E-2</v>
      </c>
      <c r="J8" s="10">
        <f t="shared" si="0"/>
        <v>0.72121212121212119</v>
      </c>
      <c r="K8" s="16">
        <f t="shared" si="1"/>
        <v>0.27272727272727271</v>
      </c>
      <c r="L8" s="16">
        <f t="shared" si="2"/>
        <v>0.45454545454545453</v>
      </c>
      <c r="M8" s="18">
        <f t="shared" si="3"/>
        <v>0.32727272727272727</v>
      </c>
      <c r="N8" s="1">
        <f t="shared" si="4"/>
        <v>-0.44848484848484849</v>
      </c>
      <c r="O8" s="1">
        <f t="shared" si="5"/>
        <v>-0.12727272727272726</v>
      </c>
      <c r="P8" s="11">
        <f t="shared" si="6"/>
        <v>-0.62184873949579833</v>
      </c>
      <c r="Q8" s="1">
        <f t="shared" si="7"/>
        <v>-0.27999999999999997</v>
      </c>
      <c r="R8" s="8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10">
        <v>5.3999999999999999E-2</v>
      </c>
      <c r="G9" s="6">
        <v>4.2999999999999997E-2</v>
      </c>
      <c r="H9" s="5">
        <v>5.7000000000000002E-2</v>
      </c>
      <c r="I9" s="5">
        <v>2.8000000000000001E-2</v>
      </c>
      <c r="J9" s="10">
        <f t="shared" si="0"/>
        <v>0.6506024096385542</v>
      </c>
      <c r="K9" s="16">
        <f t="shared" si="1"/>
        <v>0.5180722891566264</v>
      </c>
      <c r="L9" s="16">
        <f t="shared" si="2"/>
        <v>0.68674698795180722</v>
      </c>
      <c r="M9" s="18">
        <f t="shared" si="3"/>
        <v>0.33734939759036142</v>
      </c>
      <c r="N9" s="1">
        <f t="shared" si="4"/>
        <v>-0.1325301204819278</v>
      </c>
      <c r="O9" s="1">
        <f t="shared" si="5"/>
        <v>-0.3493975903614458</v>
      </c>
      <c r="P9" s="11">
        <f t="shared" si="6"/>
        <v>-0.20370370370370386</v>
      </c>
      <c r="Q9" s="1">
        <f t="shared" si="7"/>
        <v>-0.50877192982456143</v>
      </c>
      <c r="R9" s="8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10">
        <v>0.186</v>
      </c>
      <c r="G10" s="6">
        <v>0.12</v>
      </c>
      <c r="H10" s="5">
        <v>0.38100000000000001</v>
      </c>
      <c r="I10" s="5">
        <v>0.14599999999999999</v>
      </c>
      <c r="J10" s="10">
        <f t="shared" si="0"/>
        <v>0.75609756097560976</v>
      </c>
      <c r="K10" s="16">
        <f t="shared" si="1"/>
        <v>0.48780487804878048</v>
      </c>
      <c r="L10" s="19">
        <f t="shared" si="2"/>
        <v>1.5487804878048781</v>
      </c>
      <c r="M10" s="18">
        <f t="shared" si="3"/>
        <v>0.5934959349593496</v>
      </c>
      <c r="N10" s="1">
        <f t="shared" si="4"/>
        <v>-0.26829268292682928</v>
      </c>
      <c r="O10" s="1">
        <f t="shared" si="5"/>
        <v>-0.95528455284552849</v>
      </c>
      <c r="P10" s="11">
        <f t="shared" si="6"/>
        <v>-0.35483870967741937</v>
      </c>
      <c r="Q10" s="1">
        <f t="shared" si="7"/>
        <v>-0.61679790026246717</v>
      </c>
      <c r="R10" s="8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10">
        <v>0.13800000000000001</v>
      </c>
      <c r="G11" s="6">
        <v>8.0000000000000002E-3</v>
      </c>
      <c r="H11" s="6">
        <v>0.19400000000000001</v>
      </c>
      <c r="I11" s="7">
        <f>-1.62</f>
        <v>-1.62</v>
      </c>
      <c r="J11" s="10">
        <f t="shared" si="0"/>
        <v>0.53696498054474706</v>
      </c>
      <c r="K11" s="16">
        <f t="shared" si="1"/>
        <v>3.1128404669260701E-2</v>
      </c>
      <c r="L11" s="16">
        <f t="shared" si="2"/>
        <v>0.75486381322957197</v>
      </c>
      <c r="M11" s="18">
        <f t="shared" si="3"/>
        <v>-6.3035019455252925</v>
      </c>
      <c r="N11" s="1">
        <f t="shared" si="4"/>
        <v>-0.50583657587548636</v>
      </c>
      <c r="O11" s="1">
        <f t="shared" si="5"/>
        <v>-7.0583657587548645</v>
      </c>
      <c r="P11" s="11">
        <f t="shared" si="6"/>
        <v>-0.94202898550724634</v>
      </c>
      <c r="Q11" s="1">
        <f t="shared" si="7"/>
        <v>-9.3505154639175263</v>
      </c>
      <c r="R11" s="8" t="s">
        <v>48</v>
      </c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9">
        <v>0.14299999999999999</v>
      </c>
      <c r="G12" s="6">
        <v>7.0000000000000001E-3</v>
      </c>
      <c r="H12" s="6">
        <v>0.53</v>
      </c>
      <c r="I12" s="5">
        <v>0.159</v>
      </c>
      <c r="J12" s="10">
        <f t="shared" si="0"/>
        <v>0.57429718875502</v>
      </c>
      <c r="K12" s="16">
        <f t="shared" si="1"/>
        <v>2.8112449799196786E-2</v>
      </c>
      <c r="L12" s="19">
        <f t="shared" si="2"/>
        <v>2.1285140562248999</v>
      </c>
      <c r="M12" s="18">
        <f t="shared" si="3"/>
        <v>0.63855421686746994</v>
      </c>
      <c r="N12" s="1">
        <f t="shared" si="4"/>
        <v>-0.5461847389558232</v>
      </c>
      <c r="O12" s="1">
        <f t="shared" si="5"/>
        <v>-1.48995983935743</v>
      </c>
      <c r="P12" s="11">
        <f t="shared" si="6"/>
        <v>-0.95104895104895104</v>
      </c>
      <c r="Q12" s="1">
        <f t="shared" si="7"/>
        <v>-0.70000000000000007</v>
      </c>
      <c r="R12" s="8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1">
        <v>0.06</v>
      </c>
      <c r="G13" s="1">
        <v>-2.5999999999999999E-2</v>
      </c>
      <c r="H13" s="1">
        <v>6.7000000000000004E-2</v>
      </c>
      <c r="I13" s="4">
        <v>-1.7999999999999999E-2</v>
      </c>
      <c r="J13" s="10">
        <f t="shared" si="0"/>
        <v>0.6</v>
      </c>
      <c r="K13" s="16">
        <f t="shared" si="1"/>
        <v>-0.25999999999999995</v>
      </c>
      <c r="L13" s="16">
        <f t="shared" si="2"/>
        <v>0.67</v>
      </c>
      <c r="M13" s="18">
        <f t="shared" si="3"/>
        <v>-0.17999999999999997</v>
      </c>
      <c r="N13" s="1">
        <f t="shared" si="4"/>
        <v>-0.85999999999999988</v>
      </c>
      <c r="O13" s="1">
        <f t="shared" si="5"/>
        <v>-0.85</v>
      </c>
      <c r="P13" s="11">
        <f t="shared" si="6"/>
        <v>-1.4333333333333331</v>
      </c>
      <c r="Q13" s="1">
        <f t="shared" si="7"/>
        <v>-1.2686567164179103</v>
      </c>
      <c r="R13" s="8" t="s">
        <v>49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1">
        <v>5.1999999999999998E-2</v>
      </c>
      <c r="G14" s="1">
        <v>-0.125</v>
      </c>
      <c r="H14" s="1">
        <v>7.1999999999999995E-2</v>
      </c>
      <c r="I14" s="4">
        <v>-2.1999999999999999E-2</v>
      </c>
      <c r="J14" s="10">
        <f t="shared" si="0"/>
        <v>0.5</v>
      </c>
      <c r="K14" s="16">
        <f t="shared" si="1"/>
        <v>-1.2019230769230769</v>
      </c>
      <c r="L14" s="16">
        <f t="shared" si="2"/>
        <v>0.69230769230769229</v>
      </c>
      <c r="M14" s="18">
        <f t="shared" si="3"/>
        <v>-0.21153846153846154</v>
      </c>
      <c r="N14" s="1">
        <f t="shared" si="4"/>
        <v>-1.7019230769230769</v>
      </c>
      <c r="O14" s="1">
        <f t="shared" si="5"/>
        <v>-0.90384615384615385</v>
      </c>
      <c r="P14" s="11">
        <f t="shared" si="6"/>
        <v>-3.4038461538461537</v>
      </c>
      <c r="Q14" s="1">
        <f t="shared" si="7"/>
        <v>-1.3055555555555556</v>
      </c>
      <c r="R14" s="8" t="s">
        <v>49</v>
      </c>
    </row>
    <row r="15" spans="1:18" x14ac:dyDescent="0.2">
      <c r="A15" t="s">
        <v>32</v>
      </c>
      <c r="B15">
        <v>35.380000000000003</v>
      </c>
      <c r="C15" t="s">
        <v>31</v>
      </c>
      <c r="D15" t="s">
        <v>20</v>
      </c>
      <c r="E15">
        <v>0.48399999999999999</v>
      </c>
      <c r="F15" s="11">
        <v>0.23400000000000001</v>
      </c>
      <c r="G15" s="1">
        <v>0.11</v>
      </c>
      <c r="H15" s="1">
        <v>7.8E-2</v>
      </c>
      <c r="I15">
        <v>-5.5E-2</v>
      </c>
      <c r="J15" s="10">
        <f t="shared" si="0"/>
        <v>0.48347107438016534</v>
      </c>
      <c r="K15" s="16">
        <f t="shared" si="1"/>
        <v>0.22727272727272729</v>
      </c>
      <c r="L15" s="16">
        <f t="shared" si="2"/>
        <v>0.16115702479338845</v>
      </c>
      <c r="M15" s="18">
        <f t="shared" si="3"/>
        <v>-0.11363636363636365</v>
      </c>
      <c r="N15" s="1">
        <f t="shared" si="4"/>
        <v>-0.25619834710743805</v>
      </c>
      <c r="O15" s="1">
        <f t="shared" si="5"/>
        <v>-0.27479338842975209</v>
      </c>
      <c r="P15" s="11">
        <f t="shared" si="6"/>
        <v>-0.52991452991452992</v>
      </c>
      <c r="Q15" s="1">
        <f t="shared" si="7"/>
        <v>-1.7051282051282051</v>
      </c>
      <c r="R15" s="8" t="s">
        <v>45</v>
      </c>
    </row>
    <row r="16" spans="1:18" x14ac:dyDescent="0.2">
      <c r="A16" t="s">
        <v>33</v>
      </c>
      <c r="B16">
        <v>35.380000000000003</v>
      </c>
      <c r="C16" t="s">
        <v>31</v>
      </c>
      <c r="D16" t="s">
        <v>20</v>
      </c>
      <c r="E16">
        <v>0.436</v>
      </c>
      <c r="F16" s="11">
        <v>0.253</v>
      </c>
      <c r="G16" s="1">
        <v>0.16200000000000001</v>
      </c>
      <c r="H16" s="1">
        <v>7.0999999999999994E-2</v>
      </c>
      <c r="I16">
        <v>5.6000000000000001E-2</v>
      </c>
      <c r="J16" s="10">
        <f t="shared" si="0"/>
        <v>0.58027522935779818</v>
      </c>
      <c r="K16" s="16">
        <f t="shared" si="1"/>
        <v>0.37155963302752293</v>
      </c>
      <c r="L16" s="16">
        <f t="shared" si="2"/>
        <v>0.1628440366972477</v>
      </c>
      <c r="M16" s="18">
        <f t="shared" si="3"/>
        <v>0.12844036697247707</v>
      </c>
      <c r="N16" s="1">
        <f t="shared" si="4"/>
        <v>-0.20871559633027525</v>
      </c>
      <c r="O16" s="1">
        <f t="shared" si="5"/>
        <v>-3.440366972477063E-2</v>
      </c>
      <c r="P16" s="11">
        <f t="shared" si="6"/>
        <v>-0.35968379446640319</v>
      </c>
      <c r="Q16" s="1">
        <f t="shared" si="7"/>
        <v>-0.21126760563380276</v>
      </c>
      <c r="R16" s="8" t="s">
        <v>27</v>
      </c>
    </row>
    <row r="17" spans="1:18" x14ac:dyDescent="0.2">
      <c r="A17" s="2" t="s">
        <v>34</v>
      </c>
      <c r="B17">
        <v>54.02</v>
      </c>
      <c r="C17" t="s">
        <v>15</v>
      </c>
      <c r="D17" t="s">
        <v>20</v>
      </c>
      <c r="E17">
        <v>0.28599999999999998</v>
      </c>
      <c r="F17" s="11">
        <v>0.16700000000000001</v>
      </c>
      <c r="G17" s="1">
        <v>0.19500000000000001</v>
      </c>
      <c r="H17" s="1">
        <v>0.106</v>
      </c>
      <c r="I17">
        <v>8.7999999999999995E-2</v>
      </c>
      <c r="J17" s="10">
        <f t="shared" si="0"/>
        <v>0.58391608391608396</v>
      </c>
      <c r="K17" s="16">
        <f t="shared" si="1"/>
        <v>0.68181818181818188</v>
      </c>
      <c r="L17" s="16">
        <f t="shared" si="2"/>
        <v>0.37062937062937062</v>
      </c>
      <c r="M17" s="18">
        <f t="shared" si="3"/>
        <v>0.30769230769230771</v>
      </c>
      <c r="N17" s="1">
        <f t="shared" si="4"/>
        <v>9.7902097902097918E-2</v>
      </c>
      <c r="O17" s="1">
        <f t="shared" si="5"/>
        <v>-6.2937062937062915E-2</v>
      </c>
      <c r="P17" s="11">
        <f t="shared" si="6"/>
        <v>0.16766467065868265</v>
      </c>
      <c r="Q17" s="1">
        <f t="shared" si="7"/>
        <v>-0.16981132075471692</v>
      </c>
      <c r="R17" s="8" t="s">
        <v>27</v>
      </c>
    </row>
    <row r="18" spans="1:18" x14ac:dyDescent="0.2">
      <c r="A18" s="2" t="s">
        <v>35</v>
      </c>
      <c r="B18">
        <v>25.47</v>
      </c>
      <c r="C18" t="s">
        <v>31</v>
      </c>
      <c r="D18" t="s">
        <v>20</v>
      </c>
      <c r="E18">
        <v>0.19400000000000001</v>
      </c>
      <c r="F18" s="11">
        <v>0.16300000000000001</v>
      </c>
      <c r="G18" s="1">
        <v>0.16600000000000001</v>
      </c>
      <c r="H18" s="1">
        <v>7.5999999999999998E-2</v>
      </c>
      <c r="I18">
        <v>9.0999999999999998E-2</v>
      </c>
      <c r="J18" s="10">
        <f t="shared" si="0"/>
        <v>0.84020618556701032</v>
      </c>
      <c r="K18" s="16">
        <f t="shared" si="1"/>
        <v>0.85567010309278357</v>
      </c>
      <c r="L18" s="16">
        <f t="shared" si="2"/>
        <v>0.39175257731958762</v>
      </c>
      <c r="M18" s="18">
        <f t="shared" si="3"/>
        <v>0.46907216494845361</v>
      </c>
      <c r="N18" s="1">
        <f t="shared" si="4"/>
        <v>1.5463917525773252E-2</v>
      </c>
      <c r="O18" s="1">
        <f t="shared" si="5"/>
        <v>7.7319587628865982E-2</v>
      </c>
      <c r="P18" s="11">
        <f t="shared" si="6"/>
        <v>1.840490797546019E-2</v>
      </c>
      <c r="Q18" s="1">
        <f t="shared" si="7"/>
        <v>0.19736842105263158</v>
      </c>
      <c r="R18" s="8" t="s">
        <v>27</v>
      </c>
    </row>
    <row r="19" spans="1:18" x14ac:dyDescent="0.2">
      <c r="A19" s="2" t="s">
        <v>47</v>
      </c>
      <c r="B19">
        <v>26.14</v>
      </c>
      <c r="C19" t="s">
        <v>31</v>
      </c>
      <c r="D19" t="s">
        <v>20</v>
      </c>
      <c r="E19">
        <v>0.443</v>
      </c>
      <c r="F19" s="11">
        <v>0.34499999999999997</v>
      </c>
      <c r="G19" s="1">
        <v>0.34</v>
      </c>
      <c r="H19" s="1">
        <v>2.1999999999999999E-2</v>
      </c>
      <c r="I19" s="4">
        <v>-0.10199999999999999</v>
      </c>
      <c r="J19" s="10">
        <f t="shared" si="0"/>
        <v>0.77878103837471779</v>
      </c>
      <c r="K19" s="16">
        <f t="shared" si="1"/>
        <v>0.76749435665914223</v>
      </c>
      <c r="L19" s="16">
        <f t="shared" si="2"/>
        <v>4.9661399548532728E-2</v>
      </c>
      <c r="M19" s="18">
        <f t="shared" si="3"/>
        <v>-0.23024830699774265</v>
      </c>
      <c r="N19" s="1">
        <f t="shared" si="4"/>
        <v>-1.1286681715575564E-2</v>
      </c>
      <c r="O19" s="1">
        <f t="shared" si="5"/>
        <v>-0.27990970654627539</v>
      </c>
      <c r="P19" s="11">
        <f t="shared" si="6"/>
        <v>-1.4492753623188333E-2</v>
      </c>
      <c r="Q19" s="1">
        <f t="shared" si="7"/>
        <v>-5.6363636363636367</v>
      </c>
      <c r="R19" s="8" t="s">
        <v>50</v>
      </c>
    </row>
    <row r="20" spans="1:18" x14ac:dyDescent="0.2">
      <c r="A20" s="2" t="s">
        <v>36</v>
      </c>
      <c r="B20">
        <v>26.14</v>
      </c>
      <c r="C20" t="s">
        <v>31</v>
      </c>
      <c r="D20" t="s">
        <v>20</v>
      </c>
      <c r="E20">
        <v>0.30599999999999999</v>
      </c>
      <c r="F20" s="11">
        <v>0.25800000000000001</v>
      </c>
      <c r="G20" s="1">
        <v>0.252</v>
      </c>
      <c r="H20" s="1">
        <v>0.16800000000000001</v>
      </c>
      <c r="I20" s="1">
        <v>0.18</v>
      </c>
      <c r="J20" s="10">
        <f t="shared" si="0"/>
        <v>0.84313725490196079</v>
      </c>
      <c r="K20" s="16">
        <f t="shared" si="1"/>
        <v>0.82352941176470595</v>
      </c>
      <c r="L20" s="16">
        <f t="shared" si="2"/>
        <v>0.5490196078431373</v>
      </c>
      <c r="M20" s="18">
        <f t="shared" si="3"/>
        <v>0.58823529411764708</v>
      </c>
      <c r="N20" s="1">
        <f t="shared" si="4"/>
        <v>-1.9607843137254832E-2</v>
      </c>
      <c r="O20" s="1">
        <f t="shared" si="5"/>
        <v>3.9215686274509776E-2</v>
      </c>
      <c r="P20" s="11">
        <f t="shared" si="6"/>
        <v>-2.3255813953488289E-2</v>
      </c>
      <c r="Q20" s="1">
        <f t="shared" si="7"/>
        <v>7.1428571428571369E-2</v>
      </c>
      <c r="R20" s="8" t="s">
        <v>27</v>
      </c>
    </row>
    <row r="21" spans="1:18" x14ac:dyDescent="0.2">
      <c r="A21" s="2" t="s">
        <v>46</v>
      </c>
      <c r="B21">
        <v>26.24</v>
      </c>
      <c r="C21" t="s">
        <v>31</v>
      </c>
      <c r="D21" t="s">
        <v>20</v>
      </c>
      <c r="E21">
        <v>0.19900000000000001</v>
      </c>
      <c r="F21" s="11">
        <v>8.7999999999999995E-2</v>
      </c>
      <c r="G21" s="1">
        <v>7.0999999999999994E-2</v>
      </c>
      <c r="H21" s="1">
        <v>7.6999999999999999E-2</v>
      </c>
      <c r="I21">
        <v>8.1000000000000003E-2</v>
      </c>
      <c r="J21" s="10">
        <f t="shared" si="0"/>
        <v>0.44221105527638188</v>
      </c>
      <c r="K21" s="16">
        <f t="shared" si="1"/>
        <v>0.35678391959798988</v>
      </c>
      <c r="L21" s="16">
        <f t="shared" si="2"/>
        <v>0.38693467336683413</v>
      </c>
      <c r="M21" s="18">
        <f t="shared" si="3"/>
        <v>0.40703517587939697</v>
      </c>
      <c r="N21" s="1">
        <f t="shared" si="4"/>
        <v>-8.5427135678391997E-2</v>
      </c>
      <c r="O21" s="1">
        <f t="shared" si="5"/>
        <v>2.0100502512562846E-2</v>
      </c>
      <c r="P21" s="11">
        <f t="shared" si="6"/>
        <v>-0.19318181818181829</v>
      </c>
      <c r="Q21" s="1">
        <f t="shared" si="7"/>
        <v>5.1948051948052035E-2</v>
      </c>
      <c r="R21" s="8" t="s">
        <v>27</v>
      </c>
    </row>
    <row r="22" spans="1:18" x14ac:dyDescent="0.2">
      <c r="A22" s="2" t="s">
        <v>37</v>
      </c>
      <c r="B22">
        <v>30.9</v>
      </c>
      <c r="C22" t="s">
        <v>31</v>
      </c>
      <c r="D22" t="s">
        <v>20</v>
      </c>
      <c r="E22">
        <v>0.20399999999999999</v>
      </c>
      <c r="F22" s="11">
        <v>5.7000000000000002E-2</v>
      </c>
      <c r="G22" s="1">
        <v>-0.42</v>
      </c>
      <c r="H22" s="1">
        <v>3.7999999999999999E-2</v>
      </c>
      <c r="I22">
        <v>-0.123</v>
      </c>
      <c r="J22" s="10">
        <f t="shared" si="0"/>
        <v>0.27941176470588236</v>
      </c>
      <c r="K22" s="16">
        <f t="shared" si="1"/>
        <v>-2.0588235294117649</v>
      </c>
      <c r="L22" s="16">
        <f t="shared" si="2"/>
        <v>0.18627450980392157</v>
      </c>
      <c r="M22" s="18">
        <f t="shared" si="3"/>
        <v>-0.60294117647058831</v>
      </c>
      <c r="N22" s="1">
        <f t="shared" si="4"/>
        <v>-2.3382352941176472</v>
      </c>
      <c r="O22" s="1">
        <f t="shared" si="5"/>
        <v>-0.78921568627450989</v>
      </c>
      <c r="P22" s="11">
        <f t="shared" si="6"/>
        <v>-8.3684210526315788</v>
      </c>
      <c r="Q22" s="1">
        <f t="shared" si="7"/>
        <v>-4.2368421052631584</v>
      </c>
      <c r="R22" s="8" t="s">
        <v>45</v>
      </c>
    </row>
    <row r="23" spans="1:18" x14ac:dyDescent="0.2">
      <c r="A23" t="s">
        <v>44</v>
      </c>
      <c r="B23">
        <v>42.81</v>
      </c>
      <c r="C23" t="s">
        <v>15</v>
      </c>
      <c r="D23" t="s">
        <v>20</v>
      </c>
      <c r="E23">
        <v>1.49</v>
      </c>
      <c r="F23" s="12">
        <v>0.93</v>
      </c>
      <c r="G23" s="3">
        <v>9.9000000000000005E-2</v>
      </c>
      <c r="H23" s="3">
        <v>1.01</v>
      </c>
      <c r="I23" s="4">
        <v>-5.3999999999999999E-2</v>
      </c>
      <c r="J23" s="10">
        <f t="shared" si="0"/>
        <v>0.62416107382550334</v>
      </c>
      <c r="K23" s="16">
        <f t="shared" si="1"/>
        <v>6.6442953020134227E-2</v>
      </c>
      <c r="L23" s="16">
        <f t="shared" si="2"/>
        <v>0.67785234899328861</v>
      </c>
      <c r="M23" s="18">
        <f t="shared" si="3"/>
        <v>-3.6241610738255034E-2</v>
      </c>
      <c r="N23" s="1">
        <f t="shared" si="4"/>
        <v>-0.55771812080536909</v>
      </c>
      <c r="O23" s="1">
        <f t="shared" si="5"/>
        <v>-0.71409395973154366</v>
      </c>
      <c r="P23" s="11">
        <f t="shared" si="6"/>
        <v>-0.8935483870967742</v>
      </c>
      <c r="Q23" s="1">
        <f t="shared" si="7"/>
        <v>-1.0534653465346535</v>
      </c>
      <c r="R23" s="8" t="s">
        <v>45</v>
      </c>
    </row>
    <row r="24" spans="1:18" x14ac:dyDescent="0.2">
      <c r="A24" t="s">
        <v>30</v>
      </c>
      <c r="B24">
        <v>42.81</v>
      </c>
      <c r="C24" t="s">
        <v>15</v>
      </c>
      <c r="D24" t="s">
        <v>20</v>
      </c>
      <c r="E24">
        <v>3.42</v>
      </c>
      <c r="F24" s="13">
        <v>1.61</v>
      </c>
      <c r="G24" s="1">
        <v>-0.49199999999999999</v>
      </c>
      <c r="H24" s="1">
        <v>0.28100000000000003</v>
      </c>
      <c r="I24">
        <v>-0.42299999999999999</v>
      </c>
      <c r="J24" s="10">
        <f t="shared" si="0"/>
        <v>0.47076023391812871</v>
      </c>
      <c r="K24" s="16">
        <f t="shared" si="1"/>
        <v>-0.14385964912280702</v>
      </c>
      <c r="L24" s="16">
        <f t="shared" si="2"/>
        <v>8.2163742690058494E-2</v>
      </c>
      <c r="M24" s="18">
        <f t="shared" si="3"/>
        <v>-0.12368421052631579</v>
      </c>
      <c r="N24" s="1">
        <f t="shared" si="4"/>
        <v>-0.61461988304093573</v>
      </c>
      <c r="O24" s="1">
        <f t="shared" si="5"/>
        <v>-0.20584795321637428</v>
      </c>
      <c r="P24" s="11">
        <f t="shared" si="6"/>
        <v>-1.3055900621118013</v>
      </c>
      <c r="Q24" s="1">
        <f t="shared" si="7"/>
        <v>-2.5053380782918144</v>
      </c>
      <c r="R24" s="8" t="s">
        <v>45</v>
      </c>
    </row>
    <row r="25" spans="1:18" x14ac:dyDescent="0.2">
      <c r="A25" s="2" t="s">
        <v>38</v>
      </c>
      <c r="B25">
        <v>35.270000000000003</v>
      </c>
      <c r="C25" t="s">
        <v>31</v>
      </c>
      <c r="D25" t="s">
        <v>20</v>
      </c>
      <c r="E25">
        <v>0.33200000000000002</v>
      </c>
      <c r="F25" s="11">
        <v>0.20399999999999999</v>
      </c>
      <c r="G25" s="1">
        <v>3.4000000000000002E-2</v>
      </c>
      <c r="H25" s="1">
        <v>0.13700000000000001</v>
      </c>
      <c r="I25">
        <v>0.13500000000000001</v>
      </c>
      <c r="J25" s="10">
        <f t="shared" si="0"/>
        <v>0.61445783132530118</v>
      </c>
      <c r="K25" s="16">
        <f t="shared" si="1"/>
        <v>0.10240963855421686</v>
      </c>
      <c r="L25" s="16">
        <f t="shared" si="2"/>
        <v>0.41265060240963858</v>
      </c>
      <c r="M25" s="18">
        <f t="shared" si="3"/>
        <v>0.40662650602409639</v>
      </c>
      <c r="N25" s="1">
        <f t="shared" si="4"/>
        <v>-0.51204819277108427</v>
      </c>
      <c r="O25" s="1">
        <f t="shared" si="5"/>
        <v>-6.0240963855421881E-3</v>
      </c>
      <c r="P25" s="11">
        <f t="shared" si="6"/>
        <v>-0.83333333333333326</v>
      </c>
      <c r="Q25" s="1">
        <f t="shared" si="7"/>
        <v>-1.4598540145985448E-2</v>
      </c>
      <c r="R25" s="8" t="s">
        <v>27</v>
      </c>
    </row>
    <row r="26" spans="1:18" x14ac:dyDescent="0.2">
      <c r="A26" s="2" t="s">
        <v>39</v>
      </c>
      <c r="B26">
        <v>36.07</v>
      </c>
      <c r="C26" t="s">
        <v>15</v>
      </c>
      <c r="D26" t="s">
        <v>20</v>
      </c>
      <c r="E26">
        <v>0.39700000000000002</v>
      </c>
      <c r="F26" s="11">
        <v>0.21</v>
      </c>
      <c r="G26" s="1">
        <v>0.14799999999999999</v>
      </c>
      <c r="H26" s="1">
        <v>0.122</v>
      </c>
      <c r="I26">
        <v>0.104</v>
      </c>
      <c r="J26" s="10">
        <f t="shared" si="0"/>
        <v>0.52896725440806036</v>
      </c>
      <c r="K26" s="16">
        <f t="shared" si="1"/>
        <v>0.37279596977329971</v>
      </c>
      <c r="L26" s="16">
        <f t="shared" si="2"/>
        <v>0.30730478589420651</v>
      </c>
      <c r="M26" s="18">
        <f t="shared" si="3"/>
        <v>0.26196473551637278</v>
      </c>
      <c r="N26" s="1">
        <f t="shared" si="4"/>
        <v>-0.15617128463476065</v>
      </c>
      <c r="O26" s="1">
        <f t="shared" si="5"/>
        <v>-4.5340050377833729E-2</v>
      </c>
      <c r="P26" s="11">
        <f t="shared" si="6"/>
        <v>-0.29523809523809519</v>
      </c>
      <c r="Q26" s="1">
        <f t="shared" si="7"/>
        <v>-0.14754098360655732</v>
      </c>
      <c r="R26" s="8" t="s">
        <v>27</v>
      </c>
    </row>
    <row r="27" spans="1:18" x14ac:dyDescent="0.2">
      <c r="A27" s="2" t="s">
        <v>40</v>
      </c>
      <c r="B27">
        <v>42.42</v>
      </c>
      <c r="C27" t="s">
        <v>15</v>
      </c>
      <c r="D27" t="s">
        <v>20</v>
      </c>
      <c r="E27">
        <v>0.46400000000000002</v>
      </c>
      <c r="F27" s="11">
        <v>0.26700000000000002</v>
      </c>
      <c r="G27" s="1">
        <v>4.7E-2</v>
      </c>
      <c r="H27" s="1">
        <v>0.17699999999999999</v>
      </c>
      <c r="I27">
        <v>-4.1000000000000002E-2</v>
      </c>
      <c r="J27" s="10">
        <f t="shared" si="0"/>
        <v>0.57543103448275867</v>
      </c>
      <c r="K27" s="16">
        <f t="shared" si="1"/>
        <v>0.10129310344827586</v>
      </c>
      <c r="L27" s="16">
        <f t="shared" si="2"/>
        <v>0.38146551724137928</v>
      </c>
      <c r="M27" s="18">
        <f t="shared" si="3"/>
        <v>-8.8362068965517238E-2</v>
      </c>
      <c r="N27" s="1">
        <f t="shared" si="4"/>
        <v>-0.47413793103448282</v>
      </c>
      <c r="O27" s="1">
        <f t="shared" si="5"/>
        <v>-0.46982758620689652</v>
      </c>
      <c r="P27" s="11">
        <f t="shared" si="6"/>
        <v>-0.82397003745318353</v>
      </c>
      <c r="Q27" s="1">
        <f t="shared" si="7"/>
        <v>-1.231638418079096</v>
      </c>
      <c r="R27" s="8" t="s">
        <v>45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0.13900000000000001</v>
      </c>
      <c r="F28" s="11">
        <v>-4.3999999999999997E-2</v>
      </c>
      <c r="G28" s="1">
        <v>-0.52800000000000002</v>
      </c>
      <c r="H28" s="1">
        <v>1.4E-2</v>
      </c>
      <c r="I28">
        <v>-4.9000000000000002E-2</v>
      </c>
      <c r="J28" s="10">
        <f t="shared" si="0"/>
        <v>-0.31654676258992803</v>
      </c>
      <c r="K28" s="16">
        <f>G28/$E28</f>
        <v>-3.7985611510791366</v>
      </c>
      <c r="L28" s="16">
        <f t="shared" si="2"/>
        <v>0.10071942446043165</v>
      </c>
      <c r="M28" s="18">
        <f t="shared" si="3"/>
        <v>-0.35251798561151076</v>
      </c>
      <c r="N28" s="1">
        <f>K28-J28</f>
        <v>-3.4820143884892087</v>
      </c>
      <c r="O28" s="1">
        <f>M28-L28</f>
        <v>-0.4532374100719424</v>
      </c>
      <c r="P28" s="11">
        <f>(K28-J28)/ABS(J28)</f>
        <v>-11.000000000000002</v>
      </c>
      <c r="Q28" s="1">
        <f t="shared" si="7"/>
        <v>-4.5</v>
      </c>
      <c r="R28" s="8" t="s">
        <v>45</v>
      </c>
    </row>
    <row r="29" spans="1:18" x14ac:dyDescent="0.2">
      <c r="A29" s="2" t="s">
        <v>42</v>
      </c>
      <c r="B29">
        <v>38.93</v>
      </c>
      <c r="C29" t="s">
        <v>15</v>
      </c>
      <c r="D29" t="s">
        <v>20</v>
      </c>
      <c r="E29">
        <v>0.29899999999999999</v>
      </c>
      <c r="F29" s="11">
        <v>2.4E-2</v>
      </c>
      <c r="G29" s="1">
        <v>-0.67100000000000004</v>
      </c>
      <c r="H29" s="1">
        <v>9.6000000000000002E-2</v>
      </c>
      <c r="I29">
        <v>-6.2E-2</v>
      </c>
      <c r="J29" s="10">
        <f t="shared" si="0"/>
        <v>8.0267558528428096E-2</v>
      </c>
      <c r="K29" s="16">
        <f t="shared" si="1"/>
        <v>-2.2441471571906355</v>
      </c>
      <c r="L29" s="16">
        <f t="shared" si="2"/>
        <v>0.32107023411371238</v>
      </c>
      <c r="M29" s="18">
        <f t="shared" si="3"/>
        <v>-0.20735785953177258</v>
      </c>
      <c r="N29" s="1">
        <f t="shared" si="4"/>
        <v>-2.3244147157190636</v>
      </c>
      <c r="O29" s="1">
        <f t="shared" si="5"/>
        <v>-0.52842809364548493</v>
      </c>
      <c r="P29" s="11">
        <f t="shared" si="6"/>
        <v>-28.958333333333332</v>
      </c>
      <c r="Q29" s="1">
        <f t="shared" si="7"/>
        <v>-1.6458333333333333</v>
      </c>
      <c r="R29" s="8" t="s">
        <v>45</v>
      </c>
    </row>
    <row r="30" spans="1:18" x14ac:dyDescent="0.2">
      <c r="A30" s="2" t="s">
        <v>43</v>
      </c>
      <c r="B30">
        <v>38.93</v>
      </c>
      <c r="C30" t="s">
        <v>15</v>
      </c>
      <c r="D30" t="s">
        <v>20</v>
      </c>
      <c r="E30">
        <v>0.35699999999999998</v>
      </c>
      <c r="F30" s="11">
        <v>0.16700000000000001</v>
      </c>
      <c r="G30" s="1">
        <v>1.9E-2</v>
      </c>
      <c r="H30" s="1">
        <v>0.112</v>
      </c>
      <c r="I30" s="1">
        <v>0.05</v>
      </c>
      <c r="J30" s="10">
        <f t="shared" si="0"/>
        <v>0.46778711484593843</v>
      </c>
      <c r="K30" s="16">
        <f t="shared" si="1"/>
        <v>5.3221288515406161E-2</v>
      </c>
      <c r="L30" s="16">
        <f t="shared" si="2"/>
        <v>0.31372549019607843</v>
      </c>
      <c r="M30" s="18">
        <f t="shared" si="3"/>
        <v>0.14005602240896359</v>
      </c>
      <c r="N30" s="1">
        <f t="shared" si="4"/>
        <v>-0.41456582633053229</v>
      </c>
      <c r="O30" s="1">
        <f t="shared" si="5"/>
        <v>-0.17366946778711484</v>
      </c>
      <c r="P30" s="11">
        <f t="shared" si="6"/>
        <v>-0.88622754491017974</v>
      </c>
      <c r="Q30" s="1">
        <f t="shared" si="7"/>
        <v>-0.5535714285714286</v>
      </c>
      <c r="R30" s="8" t="s">
        <v>27</v>
      </c>
    </row>
  </sheetData>
  <pageMargins left="0.75" right="0.75" top="1" bottom="1" header="0.5" footer="0.5"/>
  <ignoredErrors>
    <ignoredError sqref="P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2022-01-03T23:02:49Z</dcterms:modified>
</cp:coreProperties>
</file>