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0.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drawings/drawing1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2.xml" ContentType="application/vnd.openxmlformats-officedocument.drawing+xml"/>
  <Override PartName="/xl/tables/table11.xml" ContentType="application/vnd.openxmlformats-officedocument.spreadsheetml.table+xml"/>
  <Override PartName="/xl/drawings/drawing13.xml" ContentType="application/vnd.openxmlformats-officedocument.drawing+xml"/>
  <Override PartName="/xl/tables/table12.xml" ContentType="application/vnd.openxmlformats-officedocument.spreadsheetml.table+xml"/>
  <Override PartName="/xl/drawings/drawing14.xml" ContentType="application/vnd.openxmlformats-officedocument.drawing+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F:\Excel\Skills\3° SESIÓN\"/>
    </mc:Choice>
  </mc:AlternateContent>
  <xr:revisionPtr revIDLastSave="0" documentId="13_ncr:1_{0E5884EE-CBBF-4586-8A07-95802AB3600B}" xr6:coauthVersionLast="47" xr6:coauthVersionMax="47" xr10:uidLastSave="{00000000-0000-0000-0000-000000000000}"/>
  <bookViews>
    <workbookView xWindow="9504" yWindow="0" windowWidth="13536" windowHeight="12336" tabRatio="903" firstSheet="14" activeTab="15" xr2:uid="{773F6757-00E1-46DA-95FB-03C4EC5210EE}"/>
  </bookViews>
  <sheets>
    <sheet name="Frase" sheetId="2" r:id="rId1"/>
    <sheet name="Docente" sheetId="3" r:id="rId2"/>
    <sheet name="Funcion Si" sheetId="40" r:id="rId3"/>
    <sheet name="Si Anidado" sheetId="41" r:id="rId4"/>
    <sheet name="Ej1" sheetId="42" r:id="rId5"/>
    <sheet name="Ej2" sheetId="43" r:id="rId6"/>
    <sheet name="Ej3" sheetId="44" r:id="rId7"/>
    <sheet name="Funcion Logica" sheetId="45" r:id="rId8"/>
    <sheet name="Ej4" sheetId="46" r:id="rId9"/>
    <sheet name="Ej5" sheetId="47" r:id="rId10"/>
    <sheet name="Ej6" sheetId="48" r:id="rId11"/>
    <sheet name="Ej7" sheetId="49" r:id="rId12"/>
    <sheet name="Si.Conjunto" sheetId="50" r:id="rId13"/>
    <sheet name="Ej8" sheetId="51" r:id="rId14"/>
    <sheet name="TablasDinámicas" sheetId="4" r:id="rId15"/>
    <sheet name="T.D. Ejm1" sheetId="23" r:id="rId16"/>
    <sheet name="TD Ejem2" sheetId="7" r:id="rId17"/>
    <sheet name="TD Ejem3" sheetId="8" r:id="rId18"/>
    <sheet name="Campos y elementos Calculados" sheetId="15" r:id="rId19"/>
    <sheet name="Relacionar tablas" sheetId="52" r:id="rId20"/>
    <sheet name="Minigraficos" sheetId="6" r:id="rId21"/>
    <sheet name="Grafico Ejm1" sheetId="10" r:id="rId22"/>
    <sheet name="Grafico Ejm2" sheetId="11" r:id="rId23"/>
    <sheet name="Grafico Ejm3" sheetId="12" r:id="rId24"/>
    <sheet name="Extra" sheetId="14" r:id="rId25"/>
    <sheet name="GPT cache" sheetId="53" state="veryHidden" r:id="rId26"/>
  </sheets>
  <definedNames>
    <definedName name="_xlnm._FilterDatabase" localSheetId="5" hidden="1">'Ej2'!$A$1:$C$1</definedName>
    <definedName name="_xlnm._FilterDatabase" localSheetId="20" hidden="1">Minigraficos!$B$5:$C$134</definedName>
    <definedName name="_xlcn.WorksheetConnection_Clase03ExcelProfesional.xlsxtbl_producto1" hidden="1">tbl_producto</definedName>
    <definedName name="_xlcn.WorksheetConnection_Clase03ExcelProfesional.xlsxtbl_vendedor1" hidden="1">tbl_vendedor</definedName>
  </definedNames>
  <calcPr calcId="191029"/>
  <pivotCaches>
    <pivotCache cacheId="6" r:id="rId2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7" i="51" l="1"/>
  <c r="F8" i="51"/>
  <c r="F9" i="51"/>
  <c r="F10" i="51"/>
  <c r="F11" i="51"/>
  <c r="F12" i="51"/>
  <c r="F13" i="51"/>
  <c r="F14" i="51"/>
  <c r="F6" i="51"/>
  <c r="G7" i="51"/>
  <c r="G8" i="51"/>
  <c r="G9" i="51"/>
  <c r="G10" i="51"/>
  <c r="G11" i="51"/>
  <c r="G12" i="51"/>
  <c r="G13" i="51"/>
  <c r="G14" i="51"/>
  <c r="G6" i="51"/>
  <c r="E7" i="51" a="1"/>
  <c r="E7" i="51" s="1"/>
  <c r="E8" i="51" a="1"/>
  <c r="E8" i="51"/>
  <c r="E9" i="51" a="1"/>
  <c r="E9" i="51" s="1"/>
  <c r="E10" i="51" a="1"/>
  <c r="E10" i="51"/>
  <c r="E11" i="51" a="1"/>
  <c r="E11" i="51" s="1"/>
  <c r="E12" i="51" a="1"/>
  <c r="E12" i="51"/>
  <c r="E13" i="51" a="1"/>
  <c r="E13" i="51" s="1"/>
  <c r="E14" i="51" a="1"/>
  <c r="E14" i="51" s="1"/>
  <c r="E6" i="51" a="1"/>
  <c r="E6" i="51" s="1"/>
  <c r="D7" i="51"/>
  <c r="D8" i="51"/>
  <c r="D9" i="51"/>
  <c r="D10" i="51"/>
  <c r="D11" i="51"/>
  <c r="D12" i="51"/>
  <c r="D13" i="51"/>
  <c r="D14" i="51"/>
  <c r="D6" i="51"/>
  <c r="E15" i="50" a="1"/>
  <c r="E15" i="50" s="1"/>
  <c r="F8" i="46"/>
  <c r="F9" i="46"/>
  <c r="F10" i="46"/>
  <c r="F11" i="46"/>
  <c r="F12" i="46"/>
  <c r="F7" i="46"/>
  <c r="J8" i="42"/>
  <c r="J9" i="42"/>
  <c r="J10" i="42"/>
  <c r="J11" i="42"/>
  <c r="J12" i="42"/>
  <c r="J13" i="42"/>
  <c r="J14" i="42"/>
  <c r="J15" i="42"/>
  <c r="J16" i="42"/>
  <c r="J17" i="42"/>
  <c r="J18" i="42"/>
  <c r="J19" i="42"/>
  <c r="J20" i="42"/>
  <c r="J21" i="42"/>
  <c r="J7" i="42"/>
  <c r="I8" i="42"/>
  <c r="I9" i="42"/>
  <c r="I10" i="42"/>
  <c r="I11" i="42"/>
  <c r="I12" i="42"/>
  <c r="I13" i="42"/>
  <c r="I14" i="42"/>
  <c r="I15" i="42"/>
  <c r="I16" i="42"/>
  <c r="I17" i="42"/>
  <c r="I18" i="42"/>
  <c r="I19" i="42"/>
  <c r="I20" i="42"/>
  <c r="I21" i="42"/>
  <c r="I7" i="42"/>
  <c r="F7" i="40"/>
  <c r="E7" i="40"/>
  <c r="C7" i="40"/>
  <c r="L18" i="23"/>
  <c r="E8" i="11" l="1"/>
  <c r="E9" i="11"/>
  <c r="E10" i="11"/>
  <c r="E11" i="11"/>
  <c r="E12" i="11"/>
  <c r="E13" i="11"/>
  <c r="D8" i="11"/>
  <c r="D9" i="11"/>
  <c r="D10" i="11"/>
  <c r="D11" i="11"/>
  <c r="D12" i="11"/>
  <c r="D13" i="11"/>
  <c r="G29" i="49"/>
  <c r="G28" i="49"/>
  <c r="G27" i="49"/>
  <c r="G26" i="49"/>
  <c r="G25" i="49"/>
  <c r="G24" i="49"/>
  <c r="G23" i="49"/>
  <c r="G22" i="49"/>
  <c r="G21" i="49"/>
  <c r="G20" i="49"/>
  <c r="G19" i="49"/>
  <c r="G18" i="49"/>
  <c r="G17" i="49"/>
  <c r="G16" i="49"/>
  <c r="G15" i="49"/>
  <c r="G14" i="49"/>
  <c r="G13" i="49"/>
  <c r="G12" i="49"/>
  <c r="G11" i="49"/>
  <c r="G10" i="49"/>
  <c r="I71" i="47"/>
  <c r="I70" i="47"/>
  <c r="I69" i="47"/>
  <c r="I68" i="47"/>
  <c r="I67" i="47"/>
  <c r="I66" i="47"/>
  <c r="I65" i="47"/>
  <c r="I64" i="47"/>
  <c r="I63" i="47"/>
  <c r="I62" i="47"/>
  <c r="I61" i="47"/>
  <c r="I60" i="47"/>
  <c r="I59" i="47"/>
  <c r="I58" i="47"/>
  <c r="I57" i="47"/>
  <c r="I56" i="47"/>
  <c r="I55" i="47"/>
  <c r="I54" i="47"/>
  <c r="I53" i="47"/>
  <c r="I52" i="47"/>
  <c r="G43" i="47"/>
  <c r="G42" i="47"/>
  <c r="G41" i="47"/>
  <c r="G40" i="47"/>
  <c r="G39" i="47"/>
  <c r="G38" i="47"/>
  <c r="G37" i="47"/>
  <c r="G36" i="47"/>
  <c r="G35" i="47"/>
  <c r="G34" i="47"/>
  <c r="G33" i="47"/>
  <c r="G32" i="47"/>
  <c r="G31" i="47"/>
  <c r="G30" i="47"/>
  <c r="G29" i="47"/>
  <c r="G28" i="47"/>
  <c r="G27" i="47"/>
  <c r="G26" i="47"/>
  <c r="G25" i="47"/>
  <c r="G24" i="47"/>
  <c r="E56" i="46"/>
  <c r="E55" i="46"/>
  <c r="E54" i="46"/>
  <c r="E53" i="46"/>
  <c r="E52" i="46"/>
  <c r="E51" i="46"/>
  <c r="G21" i="42"/>
  <c r="G20" i="42"/>
  <c r="G19" i="42"/>
  <c r="G18" i="42"/>
  <c r="G17" i="42"/>
  <c r="G16" i="42"/>
  <c r="G15" i="42"/>
  <c r="G14" i="42"/>
  <c r="G13" i="42"/>
  <c r="G12" i="42"/>
  <c r="G11" i="42"/>
  <c r="G10" i="42"/>
  <c r="G9" i="42"/>
  <c r="G8" i="42"/>
  <c r="G7" i="42"/>
  <c r="H10" i="23" l="1"/>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62" i="23"/>
  <c r="H63" i="23"/>
  <c r="H64" i="23"/>
  <c r="H65" i="23"/>
  <c r="H66" i="23"/>
  <c r="H67" i="23"/>
  <c r="H68" i="23"/>
  <c r="H69" i="23"/>
  <c r="H70" i="23"/>
  <c r="H71" i="23"/>
  <c r="H72" i="23"/>
  <c r="H73" i="23"/>
  <c r="H74" i="23"/>
  <c r="H75" i="23"/>
  <c r="H76" i="23"/>
  <c r="H77" i="23"/>
  <c r="H78" i="23"/>
  <c r="H79" i="23"/>
  <c r="H80" i="23"/>
  <c r="H81" i="23"/>
  <c r="H82" i="23"/>
  <c r="H83" i="23"/>
  <c r="H84" i="23"/>
  <c r="H85" i="23"/>
  <c r="H86" i="23"/>
  <c r="H87" i="23"/>
  <c r="H88" i="23"/>
  <c r="H89" i="23"/>
  <c r="H90" i="23"/>
  <c r="H91" i="23"/>
  <c r="H92" i="23"/>
  <c r="H93" i="23"/>
  <c r="H94" i="23"/>
  <c r="H95" i="23"/>
  <c r="H96" i="23"/>
  <c r="H97" i="23"/>
  <c r="H98" i="23"/>
  <c r="H99" i="23"/>
  <c r="H100" i="23"/>
  <c r="H101" i="23"/>
  <c r="H102" i="23"/>
  <c r="H103" i="23"/>
  <c r="H104" i="23"/>
  <c r="H105" i="23"/>
  <c r="H106" i="23"/>
  <c r="H107" i="23"/>
  <c r="H108" i="23"/>
  <c r="H109" i="23"/>
  <c r="F8" i="12" l="1"/>
  <c r="F9" i="12"/>
  <c r="F10" i="12"/>
  <c r="F11" i="12"/>
  <c r="F12" i="12"/>
  <c r="F13" i="12"/>
  <c r="F14" i="12"/>
  <c r="F15" i="12"/>
  <c r="E15" i="12" l="1"/>
  <c r="G15" i="12" s="1"/>
  <c r="E14" i="12"/>
  <c r="G14" i="12" s="1"/>
  <c r="E13" i="12"/>
  <c r="G13" i="12" s="1"/>
  <c r="E12" i="12"/>
  <c r="G12" i="12" s="1"/>
  <c r="E11" i="12"/>
  <c r="G11" i="12" s="1"/>
  <c r="E10" i="12"/>
  <c r="G10" i="12" s="1"/>
  <c r="E9" i="12"/>
  <c r="G9" i="12" s="1"/>
  <c r="E8" i="12"/>
  <c r="G8" i="12" s="1"/>
  <c r="G9" i="10"/>
  <c r="G8" i="10"/>
  <c r="G7" i="10"/>
  <c r="G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ECO07</author>
    <author>User</author>
    <author>flora</author>
  </authors>
  <commentList>
    <comment ref="F7" authorId="0" shapeId="0" xr:uid="{31BAE9EC-76C9-4993-AF0E-27C9BD811432}">
      <text>
        <r>
          <rPr>
            <sz val="8"/>
            <color indexed="81"/>
            <rFont val="Tahoma"/>
            <family val="2"/>
          </rPr>
          <t xml:space="preserve">
Utilice la función PROMEDIO</t>
        </r>
      </text>
    </comment>
    <comment ref="G7" authorId="0" shapeId="0" xr:uid="{BCEAD31B-DC98-43BC-A3E1-DBCEE6D57AD3}">
      <text>
        <r>
          <rPr>
            <sz val="8"/>
            <color indexed="81"/>
            <rFont val="Tahoma"/>
            <family val="2"/>
          </rPr>
          <t xml:space="preserve">
SI PROMEDIO ES:
MAYOR A 10 --&gt; APROBADO
SINO             --&gt; DESAPROBADO</t>
        </r>
      </text>
    </comment>
    <comment ref="H7" authorId="1" shapeId="0" xr:uid="{8AA3B96E-4981-41FB-B2FF-F1027BE57B84}">
      <text>
        <r>
          <rPr>
            <b/>
            <sz val="9"/>
            <color indexed="81"/>
            <rFont val="Tahoma"/>
            <family val="2"/>
          </rPr>
          <t>Regalo:
- Si esta aprobado y el sexo es masculino: Camisa
- Si esta aprobado y el sexo es femenino: Vestido
- Cualquier otro escenario, no se regala nada.</t>
        </r>
      </text>
    </comment>
    <comment ref="D17" authorId="2" shapeId="0" xr:uid="{CACCBD0A-9063-4872-AF27-A0CD3EB2EEEF}">
      <text>
        <r>
          <rPr>
            <b/>
            <sz val="8"/>
            <color indexed="81"/>
            <rFont val="Tahoma"/>
            <family val="2"/>
          </rPr>
          <t xml:space="preserve">
Utilice la función Si con las indicaciones dadas.</t>
        </r>
      </text>
    </comment>
    <comment ref="F51" authorId="2" shapeId="0" xr:uid="{7F8AAA2D-6B4E-4594-B18B-C58FBF4A948F}">
      <text>
        <r>
          <rPr>
            <b/>
            <sz val="8"/>
            <color indexed="81"/>
            <rFont val="Tahoma"/>
            <family val="2"/>
          </rPr>
          <t>Si Saldo es &lt; =  Saldo Minimo :
escribir el mensaje:
            reponer inventario
sino
           Inventario disponible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flora</author>
  </authors>
  <commentList>
    <comment ref="E5" authorId="0" shapeId="0" xr:uid="{A0816C9D-51B9-44C8-A5E1-361FAC8AF036}">
      <text>
        <r>
          <rPr>
            <b/>
            <sz val="8"/>
            <color indexed="81"/>
            <rFont val="Tahoma"/>
            <family val="2"/>
          </rPr>
          <t>Si el participante es menor a 16 años y mide mas de 1.80 mt
seleccionar para el equipo de Volley, caso contrario para el equipo de Futbol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flora</author>
  </authors>
  <commentList>
    <comment ref="E5" authorId="0" shapeId="0" xr:uid="{AA2EB51F-4CFF-4F3F-8101-30309F42016A}">
      <text>
        <r>
          <rPr>
            <b/>
            <sz val="8"/>
            <color indexed="81"/>
            <rFont val="Tahoma"/>
            <family val="2"/>
          </rPr>
          <t xml:space="preserve">
Utilice la función Si con las indicaciones dadas.</t>
        </r>
      </text>
    </comment>
    <comment ref="F5" authorId="0" shapeId="0" xr:uid="{3782B530-0DD7-4043-B80E-78B22D67DA23}">
      <text>
        <r>
          <rPr>
            <b/>
            <sz val="8"/>
            <color indexed="81"/>
            <rFont val="Tahoma"/>
            <family val="2"/>
          </rPr>
          <t xml:space="preserve">
Utilice la función Si con las indicaciones dadas.</t>
        </r>
      </text>
    </comment>
    <comment ref="G5" authorId="0" shapeId="0" xr:uid="{CB76EE70-9A0C-4352-859B-588D8AE15453}">
      <text>
        <r>
          <rPr>
            <b/>
            <sz val="8"/>
            <color indexed="81"/>
            <rFont val="Tahoma"/>
            <family val="2"/>
          </rPr>
          <t xml:space="preserve">
Utilice la función Si con las indicaciones dadas.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<sst xmlns="http://schemas.openxmlformats.org/spreadsheetml/2006/main" count="4387" uniqueCount="898">
  <si>
    <t>SESIÓN 3:</t>
  </si>
  <si>
    <t>Ing. Leandro Javier Teves</t>
  </si>
  <si>
    <t>msexcelforbusiness@gmail.com</t>
  </si>
  <si>
    <t>Correo:</t>
  </si>
  <si>
    <t>Youtube:</t>
  </si>
  <si>
    <t>Docente:</t>
  </si>
  <si>
    <t>- Minigraficos</t>
  </si>
  <si>
    <t>¿Qué son las tablas dinámicas en Excel?</t>
  </si>
  <si>
    <t>¿Para qué sirven las tablas dinámicas en Excel?</t>
  </si>
  <si>
    <r>
      <t xml:space="preserve">En términos simples, podemos decir que las tablas dinámicas en Excel son una herramienta que </t>
    </r>
    <r>
      <rPr>
        <b/>
        <sz val="11"/>
        <color theme="1"/>
        <rFont val="Calibri"/>
        <family val="2"/>
        <scheme val="minor"/>
      </rPr>
      <t>permite resumir, analizar y agrupar datos</t>
    </r>
    <r>
      <rPr>
        <sz val="11"/>
        <color theme="1"/>
        <rFont val="Calibri"/>
        <family val="2"/>
        <scheme val="minor"/>
      </rPr>
      <t xml:space="preserve"> para realizar comparaciones, ver patrones y tendencias en ellos. Es decir, que las tablas dinámicas </t>
    </r>
    <r>
      <rPr>
        <b/>
        <sz val="11"/>
        <color theme="1"/>
        <rFont val="Calibri"/>
        <family val="2"/>
        <scheme val="minor"/>
      </rPr>
      <t>son un reporte flexible y práctico para procesar datos e información en nuestras hojas de cálculo de Excel</t>
    </r>
    <r>
      <rPr>
        <sz val="11"/>
        <color theme="1"/>
        <rFont val="Calibri"/>
        <family val="2"/>
        <scheme val="minor"/>
      </rPr>
      <t>.</t>
    </r>
  </si>
  <si>
    <r>
      <t xml:space="preserve">Las tablas dinámicas en Excel nos ayudan especialmente a:
 - Consultar de manera sencilla grandes cantidades de datos o información trabajada.
 - Visualizar los datos por categorías o subcategorías.
 - Trabajar con cálculos y fórmulas de Excel personalizadas o más avanzadas.
 - Profundizar en los detalles de las bases de datos o información que deseamos trabajar.
 - Expandir y contraer la información y destacar resultados.
 - Filtrar, ordenar y agrupar la información.
 - Obtener distintos resúmenes de datos: Trasladar filas a columnas y viceversa (“Pivotar”)
 - Presentar informes más profesionales de manera impresa o de manera online.
</t>
    </r>
    <r>
      <rPr>
        <b/>
        <sz val="11"/>
        <color theme="1"/>
        <rFont val="Calibri"/>
        <family val="2"/>
        <scheme val="minor"/>
      </rPr>
      <t>La principal finalidad de las tablas dinámicas es resumir y analizar los datos de toda la tabla o base de datos que estamos trabajando, de modo que nos permita trabajar casi que de manera automática en cualquier ámbito (laboral o personal).</t>
    </r>
  </si>
  <si>
    <t>Producto</t>
  </si>
  <si>
    <t>Manzana</t>
  </si>
  <si>
    <t>Area</t>
  </si>
  <si>
    <t>Gastos (S/.)</t>
  </si>
  <si>
    <t>Ingresos (S/.)</t>
  </si>
  <si>
    <t>Fruteria</t>
  </si>
  <si>
    <t>Jamon</t>
  </si>
  <si>
    <t>Embutidos</t>
  </si>
  <si>
    <t>Tornillito</t>
  </si>
  <si>
    <t>Platano</t>
  </si>
  <si>
    <t>Salchicha</t>
  </si>
  <si>
    <t>Mortadela</t>
  </si>
  <si>
    <t>Naranja</t>
  </si>
  <si>
    <t>Servilleta</t>
  </si>
  <si>
    <t>Papel higienico</t>
  </si>
  <si>
    <t>Limpieza</t>
  </si>
  <si>
    <t>Detergente</t>
  </si>
  <si>
    <t>Ravioles</t>
  </si>
  <si>
    <t>Pastas</t>
  </si>
  <si>
    <t>Total</t>
  </si>
  <si>
    <t>TRUCOS DE GRÁFICOS EN EXCEL</t>
  </si>
  <si>
    <t>Retos:</t>
  </si>
  <si>
    <t>VENTAS MENSUALES</t>
  </si>
  <si>
    <t>&gt; Hacer minigráficos</t>
  </si>
  <si>
    <t>&gt; Colocar la misma escala para todos los minigráficos</t>
  </si>
  <si>
    <t>Nombre</t>
  </si>
  <si>
    <t>Ene-22</t>
  </si>
  <si>
    <t>Feb-22</t>
  </si>
  <si>
    <t>Mar-22</t>
  </si>
  <si>
    <t>Abr-22</t>
  </si>
  <si>
    <t>May-22</t>
  </si>
  <si>
    <t>Jun-22</t>
  </si>
  <si>
    <t>Jul-22</t>
  </si>
  <si>
    <t>Ago-22</t>
  </si>
  <si>
    <t>Set-22</t>
  </si>
  <si>
    <t>Oct-22</t>
  </si>
  <si>
    <t>TOTAL</t>
  </si>
  <si>
    <t>Tendencia</t>
  </si>
  <si>
    <t>&gt; Resaltar el valor máximo y minimo</t>
  </si>
  <si>
    <t>LEANDRO</t>
  </si>
  <si>
    <t>ELIOTT</t>
  </si>
  <si>
    <t>SEBASTIAN</t>
  </si>
  <si>
    <t>JORGE</t>
  </si>
  <si>
    <t>FAVIO</t>
  </si>
  <si>
    <t>KEVIN</t>
  </si>
  <si>
    <t>ALEX</t>
  </si>
  <si>
    <t>ROGER</t>
  </si>
  <si>
    <t>MINIGRÁFICOS</t>
  </si>
  <si>
    <t>MARIO</t>
  </si>
  <si>
    <t>PEDRO</t>
  </si>
  <si>
    <t>País</t>
  </si>
  <si>
    <t>Vendedor</t>
  </si>
  <si>
    <t>IdPedido</t>
  </si>
  <si>
    <t>Reino Unido</t>
  </si>
  <si>
    <t>Buchanan</t>
  </si>
  <si>
    <t>Suyama</t>
  </si>
  <si>
    <t>EE.UU.</t>
  </si>
  <si>
    <t>Peacock</t>
  </si>
  <si>
    <t>Leverling</t>
  </si>
  <si>
    <t>Dodsworth</t>
  </si>
  <si>
    <t>Davolio</t>
  </si>
  <si>
    <t>Callahan</t>
  </si>
  <si>
    <t>Fuller</t>
  </si>
  <si>
    <t>King</t>
  </si>
  <si>
    <t>MOSTRAR UN INFORME DE VENTA POR PAIS Y VENDEDOR DE MANERA ANUAL</t>
  </si>
  <si>
    <t>DNI</t>
  </si>
  <si>
    <t>APELLIDO</t>
  </si>
  <si>
    <t>NOMBRE</t>
  </si>
  <si>
    <t>SEXO</t>
  </si>
  <si>
    <t>DISTRITO DE RESIDENCIA</t>
  </si>
  <si>
    <t>CARRERA</t>
  </si>
  <si>
    <t>CONDICION SOCIAL</t>
  </si>
  <si>
    <t>CICLO</t>
  </si>
  <si>
    <t>UBICACIÓN</t>
  </si>
  <si>
    <t>CATEGORIA</t>
  </si>
  <si>
    <t>MONTO DE PENSION</t>
  </si>
  <si>
    <t>COD.
ALUMNO</t>
  </si>
  <si>
    <t>WARNERG</t>
  </si>
  <si>
    <t>ALVARO</t>
  </si>
  <si>
    <t>M</t>
  </si>
  <si>
    <t>CHORRILLOS</t>
  </si>
  <si>
    <t>BANCA</t>
  </si>
  <si>
    <t>ALTA</t>
  </si>
  <si>
    <t>QUINTO SUPERIOR</t>
  </si>
  <si>
    <t>A</t>
  </si>
  <si>
    <t>DINAS</t>
  </si>
  <si>
    <t>CANELA</t>
  </si>
  <si>
    <t>F</t>
  </si>
  <si>
    <t>LURIN</t>
  </si>
  <si>
    <t>COMUNICACIÓN</t>
  </si>
  <si>
    <t>BAJA</t>
  </si>
  <si>
    <t>TERCIO SUPERIOR</t>
  </si>
  <si>
    <t>E</t>
  </si>
  <si>
    <t>FANDIÑO</t>
  </si>
  <si>
    <t>DANIEL</t>
  </si>
  <si>
    <t>VILLA EL SALVADOR</t>
  </si>
  <si>
    <t>SISTEMAS</t>
  </si>
  <si>
    <t>RUIZ</t>
  </si>
  <si>
    <t>EMILIA</t>
  </si>
  <si>
    <t>MEDIA</t>
  </si>
  <si>
    <t>NORMAL</t>
  </si>
  <si>
    <t>C</t>
  </si>
  <si>
    <t>RAMIREZ</t>
  </si>
  <si>
    <t>ERNESTINA</t>
  </si>
  <si>
    <t>VILLA MARIA</t>
  </si>
  <si>
    <t>ROZO</t>
  </si>
  <si>
    <t>ERNESTO</t>
  </si>
  <si>
    <t>NIÑO</t>
  </si>
  <si>
    <t>EUGENIA</t>
  </si>
  <si>
    <t>MERCADEO</t>
  </si>
  <si>
    <t>ECHEVERRI</t>
  </si>
  <si>
    <t>FERNANDO</t>
  </si>
  <si>
    <t>DAZA</t>
  </si>
  <si>
    <t>GERARDO</t>
  </si>
  <si>
    <t>25555555</t>
  </si>
  <si>
    <t>PATIÑO</t>
  </si>
  <si>
    <t>HERMINIA</t>
  </si>
  <si>
    <t>D</t>
  </si>
  <si>
    <t>JUANA</t>
  </si>
  <si>
    <t>B</t>
  </si>
  <si>
    <t>GARCIA</t>
  </si>
  <si>
    <t>POTES</t>
  </si>
  <si>
    <t>JULIAN</t>
  </si>
  <si>
    <t>LEMES</t>
  </si>
  <si>
    <t>JULIANA</t>
  </si>
  <si>
    <t>FINANZAS</t>
  </si>
  <si>
    <t>PARDO</t>
  </si>
  <si>
    <t>KLAUSS</t>
  </si>
  <si>
    <t>CONTABILIDAD</t>
  </si>
  <si>
    <t>JIMENEZ</t>
  </si>
  <si>
    <t>LEOPOLDO</t>
  </si>
  <si>
    <t>WEISNER</t>
  </si>
  <si>
    <t>LUCAS</t>
  </si>
  <si>
    <t>MORENO</t>
  </si>
  <si>
    <t>LUIS</t>
  </si>
  <si>
    <t>GAMARRA</t>
  </si>
  <si>
    <t>LUISA</t>
  </si>
  <si>
    <t>HUERTAS</t>
  </si>
  <si>
    <t>MARA</t>
  </si>
  <si>
    <t>PEREZ</t>
  </si>
  <si>
    <t>MARIA</t>
  </si>
  <si>
    <t>SANCHEZ</t>
  </si>
  <si>
    <t>MARTA</t>
  </si>
  <si>
    <t>RODRIGUEZ</t>
  </si>
  <si>
    <t>MATEO</t>
  </si>
  <si>
    <t>GARCES</t>
  </si>
  <si>
    <t>MAURICIO</t>
  </si>
  <si>
    <t>LONDOÑO</t>
  </si>
  <si>
    <t>MERCEDES</t>
  </si>
  <si>
    <t>NATALIA</t>
  </si>
  <si>
    <t>RUBIO</t>
  </si>
  <si>
    <t>PABLO</t>
  </si>
  <si>
    <t>UMAÑA</t>
  </si>
  <si>
    <t>PATRICIA</t>
  </si>
  <si>
    <t>SUAREZ</t>
  </si>
  <si>
    <t>RAMIRO</t>
  </si>
  <si>
    <t>TORRES</t>
  </si>
  <si>
    <t>RAMON</t>
  </si>
  <si>
    <t>TOVAR</t>
  </si>
  <si>
    <t>RICARDO</t>
  </si>
  <si>
    <t>DAVILA</t>
  </si>
  <si>
    <t>RODRIGO</t>
  </si>
  <si>
    <t>BOGOTA</t>
  </si>
  <si>
    <t>ROSA</t>
  </si>
  <si>
    <t>YEPES</t>
  </si>
  <si>
    <t>SANDRA</t>
  </si>
  <si>
    <t>SANTIAGO</t>
  </si>
  <si>
    <t>JESSICA</t>
  </si>
  <si>
    <t>BERNAOLA</t>
  </si>
  <si>
    <t>ALBERTO</t>
  </si>
  <si>
    <t>SANTAMARIA</t>
  </si>
  <si>
    <t>MARIANELA</t>
  </si>
  <si>
    <t>GUERRA</t>
  </si>
  <si>
    <t>MARTIN</t>
  </si>
  <si>
    <t>21293320</t>
  </si>
  <si>
    <t>BETSY</t>
  </si>
  <si>
    <t>LIÑAN</t>
  </si>
  <si>
    <t>20208741</t>
  </si>
  <si>
    <t>ORDOÑEZ</t>
  </si>
  <si>
    <t>20415244</t>
  </si>
  <si>
    <t>JOSE</t>
  </si>
  <si>
    <t>PELAEZ</t>
  </si>
  <si>
    <t>17148521</t>
  </si>
  <si>
    <t>JOSEFINA</t>
  </si>
  <si>
    <t>PORTEÑO</t>
  </si>
  <si>
    <t>14121102</t>
  </si>
  <si>
    <t>TERRONES</t>
  </si>
  <si>
    <t>23247121</t>
  </si>
  <si>
    <t>GIULIANA</t>
  </si>
  <si>
    <t>SIMEONE</t>
  </si>
  <si>
    <t>14741285</t>
  </si>
  <si>
    <t>ENRIQUE</t>
  </si>
  <si>
    <t>HERRERA</t>
  </si>
  <si>
    <t>MORELIA</t>
  </si>
  <si>
    <t>LIBONI</t>
  </si>
  <si>
    <t>JAVIER</t>
  </si>
  <si>
    <t>BARBOZA</t>
  </si>
  <si>
    <t>CARLOS</t>
  </si>
  <si>
    <t>LAURIE</t>
  </si>
  <si>
    <t>ALVAREZ</t>
  </si>
  <si>
    <t>ARTURO</t>
  </si>
  <si>
    <t>NASH</t>
  </si>
  <si>
    <t>LUYO</t>
  </si>
  <si>
    <t>ANGELICA</t>
  </si>
  <si>
    <t>ROMERO</t>
  </si>
  <si>
    <t>EDISON</t>
  </si>
  <si>
    <t>FLORES</t>
  </si>
  <si>
    <t>VITALIANO</t>
  </si>
  <si>
    <t>HUAMAN</t>
  </si>
  <si>
    <t>ANDRES</t>
  </si>
  <si>
    <t>SALAZAR</t>
  </si>
  <si>
    <t>FREDY</t>
  </si>
  <si>
    <t>TELLO</t>
  </si>
  <si>
    <t>CHUQUIVILCA</t>
  </si>
  <si>
    <t>JUSTO</t>
  </si>
  <si>
    <t>ESPINOZA</t>
  </si>
  <si>
    <t>GUILLEN</t>
  </si>
  <si>
    <t>DIEGO</t>
  </si>
  <si>
    <t>FISHMAN</t>
  </si>
  <si>
    <t>ANTUNEZ</t>
  </si>
  <si>
    <t>LEVAGGI</t>
  </si>
  <si>
    <t>VINATEA</t>
  </si>
  <si>
    <t>NAZARETH</t>
  </si>
  <si>
    <t>HERNANDEZ</t>
  </si>
  <si>
    <t>CHRISTIANE</t>
  </si>
  <si>
    <t>VARGAS</t>
  </si>
  <si>
    <t>REGGIARDO</t>
  </si>
  <si>
    <t>CHAVEZ</t>
  </si>
  <si>
    <t>VICTOR</t>
  </si>
  <si>
    <t>CARMEN</t>
  </si>
  <si>
    <t>CASTRO</t>
  </si>
  <si>
    <t>WILFREDO</t>
  </si>
  <si>
    <t>SANTANDER</t>
  </si>
  <si>
    <t>VALLE RIESTRA</t>
  </si>
  <si>
    <t>BARRETO</t>
  </si>
  <si>
    <t>PERCY</t>
  </si>
  <si>
    <t>RIVAS</t>
  </si>
  <si>
    <t>LESLIE</t>
  </si>
  <si>
    <t>VIZCARRA</t>
  </si>
  <si>
    <t>CAMILA</t>
  </si>
  <si>
    <t>LOREDO</t>
  </si>
  <si>
    <t>SIMEON</t>
  </si>
  <si>
    <t>HUAMANI</t>
  </si>
  <si>
    <t>NEVILLE</t>
  </si>
  <si>
    <t>SOLIS</t>
  </si>
  <si>
    <t>ESQUIVES</t>
  </si>
  <si>
    <t>ERIKA</t>
  </si>
  <si>
    <t>MACHACA</t>
  </si>
  <si>
    <t>HUGO</t>
  </si>
  <si>
    <t>VDA.DE MATALLANA</t>
  </si>
  <si>
    <t>LIDUVINA</t>
  </si>
  <si>
    <t>ANA</t>
  </si>
  <si>
    <t>HELIO</t>
  </si>
  <si>
    <t>DE LA CRUZ</t>
  </si>
  <si>
    <t>MARLENE</t>
  </si>
  <si>
    <t>AMAYA</t>
  </si>
  <si>
    <t>GABRIEL</t>
  </si>
  <si>
    <t>BRUNO</t>
  </si>
  <si>
    <t>ESPARZA</t>
  </si>
  <si>
    <t>SOFIA</t>
  </si>
  <si>
    <t>MEDRANO</t>
  </si>
  <si>
    <t>RAUL</t>
  </si>
  <si>
    <t>BARRIONUEVO</t>
  </si>
  <si>
    <t>DEMETRIO</t>
  </si>
  <si>
    <t>MENDOZA</t>
  </si>
  <si>
    <t>IVAN</t>
  </si>
  <si>
    <t>EFRAIN</t>
  </si>
  <si>
    <t>ZORRILLA</t>
  </si>
  <si>
    <t>OLORTEGUI</t>
  </si>
  <si>
    <t>OCTAVIO</t>
  </si>
  <si>
    <t>HARO</t>
  </si>
  <si>
    <r>
      <t xml:space="preserve">FECHA </t>
    </r>
    <r>
      <rPr>
        <b/>
        <sz val="8"/>
        <color theme="0"/>
        <rFont val="Arial"/>
        <family val="2"/>
      </rPr>
      <t>NACIMIENTO</t>
    </r>
  </si>
  <si>
    <t>VENTA DE EQUIPOS ELECTRÓNICOS</t>
  </si>
  <si>
    <t>&gt; Colocar una etiqueta con el TOTAL de la suma de las columnas apiladas</t>
  </si>
  <si>
    <t>&gt; Borrar de la Leyenda lo que no deseemos mostrar</t>
  </si>
  <si>
    <t>PAIS</t>
  </si>
  <si>
    <t>CELULAR</t>
  </si>
  <si>
    <t>LAPTOP</t>
  </si>
  <si>
    <t>TABLET</t>
  </si>
  <si>
    <t>VIDEOJUEGO</t>
  </si>
  <si>
    <t>PERU</t>
  </si>
  <si>
    <t>MEXICO</t>
  </si>
  <si>
    <t>ARGENTINA</t>
  </si>
  <si>
    <t>BRASIL</t>
  </si>
  <si>
    <t>TIEMPO DE ENTREGA POR PAIS</t>
  </si>
  <si>
    <t>&gt; Agregar una línea horizontal de LIMITE al gráfico.</t>
  </si>
  <si>
    <t>&gt; Formato condicional en gráficos aplicado a etiquetas de datos.</t>
  </si>
  <si>
    <t>Tiempo de entrega límite (Días):</t>
  </si>
  <si>
    <t>&gt; Ocultar columnas de los datos del gráfico sin que se oculten en el gráfico.</t>
  </si>
  <si>
    <t>ALMACEN</t>
  </si>
  <si>
    <t>TIEMPO DE ENTREGA (DÍAS)</t>
  </si>
  <si>
    <t>BOLIVIA</t>
  </si>
  <si>
    <t>COLOMBIA</t>
  </si>
  <si>
    <t>ORDENES CERRADAS DE COMPRA</t>
  </si>
  <si>
    <t>&gt; Hacer un gráfico de termómetro.</t>
  </si>
  <si>
    <t>&gt; Insertar una línea de meta.</t>
  </si>
  <si>
    <t>Obj. De ordenes cerradas de compra:</t>
  </si>
  <si>
    <t>&gt; Graficar dos series con unidades diferentes en el mismo gráfico (#Orden y (%)).</t>
  </si>
  <si>
    <t>&gt; Desactivar la visibilidad de los datos del Eje Vertical Secundario.</t>
  </si>
  <si>
    <t>MES</t>
  </si>
  <si>
    <t>Cerradas</t>
  </si>
  <si>
    <t>(%) Cerradas</t>
  </si>
  <si>
    <t>&gt; Aplicar un formato condicional a la etiqueta de datos de una serie.</t>
  </si>
  <si>
    <t>&gt; Utiliza tablas con formatos de tabla para no tener que actualizar el rango de datos.</t>
  </si>
  <si>
    <t>BASE DE VENTAS</t>
  </si>
  <si>
    <t>BASE DE CUOTAS</t>
  </si>
  <si>
    <t>PERIODO</t>
  </si>
  <si>
    <t>RAZON SOCIAL</t>
  </si>
  <si>
    <t>PRODUCTO</t>
  </si>
  <si>
    <t>VENDEDOR</t>
  </si>
  <si>
    <t>CANAL DE VENTA</t>
  </si>
  <si>
    <t>Q VENTAS</t>
  </si>
  <si>
    <t>Q CUOTA</t>
  </si>
  <si>
    <t>EMPRESA 1</t>
  </si>
  <si>
    <t>VOZ</t>
  </si>
  <si>
    <t>ARAMOS</t>
  </si>
  <si>
    <t>CORPORACIONES</t>
  </si>
  <si>
    <t>EMPRESA 2</t>
  </si>
  <si>
    <t>BAM</t>
  </si>
  <si>
    <t>KPANEZ</t>
  </si>
  <si>
    <t>EMPRESAS</t>
  </si>
  <si>
    <t>EMPRESA 3</t>
  </si>
  <si>
    <t>BAFI</t>
  </si>
  <si>
    <t>ASANTILLANA</t>
  </si>
  <si>
    <t>SOHO</t>
  </si>
  <si>
    <t>EMPRESA 4</t>
  </si>
  <si>
    <t>EMPRESA 5</t>
  </si>
  <si>
    <t>EMPRESA 6</t>
  </si>
  <si>
    <t>EMPRESA 7</t>
  </si>
  <si>
    <t>EMPRESA 8</t>
  </si>
  <si>
    <t>EMPRESA 9</t>
  </si>
  <si>
    <t>EMPRESA 10</t>
  </si>
  <si>
    <t>EMPRESA 11</t>
  </si>
  <si>
    <t>EMPRESA 12</t>
  </si>
  <si>
    <t>EMPRESA 13</t>
  </si>
  <si>
    <t>EMPRESA 14</t>
  </si>
  <si>
    <t>EMPRESA 15</t>
  </si>
  <si>
    <t>EMPRESA 16</t>
  </si>
  <si>
    <t>EMPRESA 17</t>
  </si>
  <si>
    <t>EMPRESA 18</t>
  </si>
  <si>
    <t>EMPRESA 19</t>
  </si>
  <si>
    <t>EMPRESA 20</t>
  </si>
  <si>
    <t>EMPRESA 21</t>
  </si>
  <si>
    <t>EMPRESA 22</t>
  </si>
  <si>
    <t>EMPRESA 23</t>
  </si>
  <si>
    <t>EMPRESA 24</t>
  </si>
  <si>
    <t>EMPRESA 25</t>
  </si>
  <si>
    <t>EMPRESA 26</t>
  </si>
  <si>
    <t>EMPRESA 27</t>
  </si>
  <si>
    <t>EMPRESA 28</t>
  </si>
  <si>
    <t>EMPRESA 29</t>
  </si>
  <si>
    <t>EMPRESA 30</t>
  </si>
  <si>
    <t>EMPRESA 31</t>
  </si>
  <si>
    <t>EMPRESA 32</t>
  </si>
  <si>
    <t>EMPRESA 33</t>
  </si>
  <si>
    <t>EMPRESA 34</t>
  </si>
  <si>
    <t>EMPRESA 35</t>
  </si>
  <si>
    <t>EMPRESA 36</t>
  </si>
  <si>
    <t>EMPRESA 37</t>
  </si>
  <si>
    <t>EMPRESA 38</t>
  </si>
  <si>
    <t>EMPRESA 39</t>
  </si>
  <si>
    <t>EMPRESA 40</t>
  </si>
  <si>
    <t>EMPRESA 41</t>
  </si>
  <si>
    <t>EMPRESA 42</t>
  </si>
  <si>
    <t>EMPRESA 43</t>
  </si>
  <si>
    <t>EMPRESA 44</t>
  </si>
  <si>
    <t>EMPRESA 45</t>
  </si>
  <si>
    <t>EMPRESA 46</t>
  </si>
  <si>
    <t>EMPRESA 47</t>
  </si>
  <si>
    <t>EMPRESA 48</t>
  </si>
  <si>
    <t>EMPRESA 49</t>
  </si>
  <si>
    <t>EMPRESA 50</t>
  </si>
  <si>
    <t>EMPRESA 51</t>
  </si>
  <si>
    <t>EMPRESA 52</t>
  </si>
  <si>
    <t>EMPRESA 53</t>
  </si>
  <si>
    <t>EMPRESA 54</t>
  </si>
  <si>
    <t>EMPRESA 55</t>
  </si>
  <si>
    <t>EMPRESA 56</t>
  </si>
  <si>
    <t>EMPRESA 57</t>
  </si>
  <si>
    <t>EMPRESA 58</t>
  </si>
  <si>
    <t>EMPRESA 59</t>
  </si>
  <si>
    <t>EMPRESA 60</t>
  </si>
  <si>
    <t>EMPRESA 61</t>
  </si>
  <si>
    <t>EMPRESA 62</t>
  </si>
  <si>
    <t>EMPRESA 63</t>
  </si>
  <si>
    <t>EMPRESA 64</t>
  </si>
  <si>
    <t>EMPRESA 65</t>
  </si>
  <si>
    <t>EMPRESA 66</t>
  </si>
  <si>
    <t>EMPRESA 67</t>
  </si>
  <si>
    <t>EMPRESA 68</t>
  </si>
  <si>
    <t>EMPRESA 69</t>
  </si>
  <si>
    <t>EMPRESA 70</t>
  </si>
  <si>
    <t>EMPRESA 71</t>
  </si>
  <si>
    <t>EMPRESA 72</t>
  </si>
  <si>
    <t>RELACIONAR TABLAS Y CREAR UNA MEDIDA ENTRE ELLAS</t>
  </si>
  <si>
    <t>POWER PIVOT</t>
  </si>
  <si>
    <t>CANALES YOUTUBE RECOMENDADOS:</t>
  </si>
  <si>
    <t>https://www.youtube.com/@elingefrancisco</t>
  </si>
  <si>
    <t>https://www.youtube.com/@SMARTproAcademy</t>
  </si>
  <si>
    <t>https://www.youtube.com/@ExcelHechoFacil</t>
  </si>
  <si>
    <t>https://www.youtube.com/@ElTioTech</t>
  </si>
  <si>
    <t>https://www.youtube.com/@SergioAlejandroCampos</t>
  </si>
  <si>
    <t>CAMPOS Y ELEMENTOS CALCULADOS EN UNA TABLA DINÁMICA</t>
  </si>
  <si>
    <t>BASE DE INGRESOS Y COSTOS</t>
  </si>
  <si>
    <t>RAZÓN SOCIAL</t>
  </si>
  <si>
    <t>RUC</t>
  </si>
  <si>
    <t>MOVIMIENTO</t>
  </si>
  <si>
    <t>S/. MONTO SIN IGV</t>
  </si>
  <si>
    <t>STEEL E.I.R.L.</t>
  </si>
  <si>
    <t>INGRESOS</t>
  </si>
  <si>
    <t>COSTOS</t>
  </si>
  <si>
    <t>ARGEN CORP S.A.C.</t>
  </si>
  <si>
    <t>Mar</t>
  </si>
  <si>
    <t>NOTAS</t>
  </si>
  <si>
    <t>Auxiliar</t>
  </si>
  <si>
    <t>Partes de una Tabla dinámica</t>
  </si>
  <si>
    <t>Preferencias de bebidas gaseosas en las playas de Lima</t>
  </si>
  <si>
    <t>Gaseosa</t>
  </si>
  <si>
    <t>Botella</t>
  </si>
  <si>
    <t>Lata</t>
  </si>
  <si>
    <t>CocaCola</t>
  </si>
  <si>
    <t>IncaKola</t>
  </si>
  <si>
    <t>PepsiCola</t>
  </si>
  <si>
    <t>PeruCola</t>
  </si>
  <si>
    <t>Día</t>
  </si>
  <si>
    <t>Playa</t>
  </si>
  <si>
    <t>Zona</t>
  </si>
  <si>
    <t>Persona</t>
  </si>
  <si>
    <t>Envase</t>
  </si>
  <si>
    <t>Cantidad</t>
  </si>
  <si>
    <t>Monto</t>
  </si>
  <si>
    <r>
      <t xml:space="preserve">Resolver por </t>
    </r>
    <r>
      <rPr>
        <b/>
        <sz val="28"/>
        <color indexed="62"/>
        <rFont val="Calibri Light"/>
        <family val="2"/>
        <scheme val="major"/>
      </rPr>
      <t>Tabla Dinamica</t>
    </r>
    <r>
      <rPr>
        <b/>
        <sz val="18"/>
        <color indexed="62"/>
        <rFont val="Calibri Light"/>
        <family val="2"/>
        <scheme val="major"/>
      </rPr>
      <t xml:space="preserve"> y </t>
    </r>
    <r>
      <rPr>
        <b/>
        <sz val="28"/>
        <color indexed="62"/>
        <rFont val="Calibri Light"/>
        <family val="2"/>
        <scheme val="major"/>
      </rPr>
      <t>Grafico Dinamico</t>
    </r>
  </si>
  <si>
    <t>Agua Dulce</t>
  </si>
  <si>
    <t>Centro</t>
  </si>
  <si>
    <t>Mujer</t>
  </si>
  <si>
    <r>
      <rPr>
        <sz val="16"/>
        <color indexed="62"/>
        <rFont val="Calibri Light"/>
        <family val="2"/>
        <scheme val="major"/>
      </rPr>
      <t xml:space="preserve">los graficos deben mostrar </t>
    </r>
    <r>
      <rPr>
        <b/>
        <sz val="22"/>
        <color indexed="62"/>
        <rFont val="Calibri Light"/>
        <family val="2"/>
        <scheme val="major"/>
      </rPr>
      <t>Titulo de grafico, Etiqueta de datos y/o Leyendas</t>
    </r>
  </si>
  <si>
    <t>Dom</t>
  </si>
  <si>
    <t>Ancón</t>
  </si>
  <si>
    <t>Norte</t>
  </si>
  <si>
    <t>1,- Que tipo de gaseosa en botella prefieren en las playas Pucusana, Naplo y San Bartolo</t>
  </si>
  <si>
    <t>Hombre</t>
  </si>
  <si>
    <t>Jue</t>
  </si>
  <si>
    <t>Vie</t>
  </si>
  <si>
    <t>La Herradura</t>
  </si>
  <si>
    <t>Sáb</t>
  </si>
  <si>
    <t>Mié</t>
  </si>
  <si>
    <t>Naplo</t>
  </si>
  <si>
    <t>Sur</t>
  </si>
  <si>
    <t>Pucusana</t>
  </si>
  <si>
    <t>Lun</t>
  </si>
  <si>
    <t>2,- Quien consume mas gaseosa Coca Cola E InkaCola entre Hombre y Mujeres</t>
  </si>
  <si>
    <t>San Bartolo</t>
  </si>
  <si>
    <t>Ventanilla</t>
  </si>
  <si>
    <t xml:space="preserve">4.- Consumo de gaseosas InkaCola y PepsiCola  en la zona Norte </t>
  </si>
  <si>
    <t xml:space="preserve">5.- Que tipo de envase de gaseosa PepsiCola e InkaCola es el mas preferido los fines de semana </t>
  </si>
  <si>
    <t>(sabado y domingo) entre las mujeres</t>
  </si>
  <si>
    <t>Meta</t>
  </si>
  <si>
    <t>Fecha</t>
  </si>
  <si>
    <t>Worksheets("RESUMEN").PivotTables("TablaDinámica1").PivotCache.Refresh</t>
  </si>
  <si>
    <t>CODIGO VBA</t>
  </si>
  <si>
    <t>Importe</t>
  </si>
  <si>
    <t>Muestrame las ventas vs cuotas por periodo, vendedor, producto</t>
  </si>
  <si>
    <t>https://www.youtube.com/@aprendiendoconleandro</t>
  </si>
  <si>
    <t>SI (función SI)</t>
  </si>
  <si>
    <r>
      <t xml:space="preserve">La función </t>
    </r>
    <r>
      <rPr>
        <b/>
        <sz val="11"/>
        <color rgb="FFFF0000"/>
        <rFont val="Calibri"/>
        <family val="2"/>
        <scheme val="minor"/>
      </rPr>
      <t>SI</t>
    </r>
    <r>
      <rPr>
        <b/>
        <sz val="11"/>
        <color theme="1"/>
        <rFont val="Calibri"/>
        <family val="2"/>
        <scheme val="minor"/>
      </rPr>
      <t xml:space="preserve"> devuelve un valor si una condición especificada se evalúa como </t>
    </r>
    <r>
      <rPr>
        <b/>
        <sz val="11"/>
        <color rgb="FF0070C0"/>
        <rFont val="Calibri"/>
        <family val="2"/>
        <scheme val="minor"/>
      </rPr>
      <t>VERDADERO</t>
    </r>
    <r>
      <rPr>
        <b/>
        <sz val="11"/>
        <color theme="1"/>
        <rFont val="Calibri"/>
        <family val="2"/>
        <scheme val="minor"/>
      </rPr>
      <t xml:space="preserve"> y otro valor si se evalúa como </t>
    </r>
    <r>
      <rPr>
        <b/>
        <sz val="11"/>
        <color rgb="FFFF0000"/>
        <rFont val="Calibri"/>
        <family val="2"/>
        <scheme val="minor"/>
      </rPr>
      <t>FALSO</t>
    </r>
    <r>
      <rPr>
        <b/>
        <sz val="11"/>
        <color theme="1"/>
        <rFont val="Calibri"/>
        <family val="2"/>
        <scheme val="minor"/>
      </rPr>
      <t xml:space="preserve">. </t>
    </r>
  </si>
  <si>
    <t>Sintaxis</t>
  </si>
  <si>
    <t>=SI(prueba_lógica, [valor_si_verdadero], [valor_si_falso])</t>
  </si>
  <si>
    <t>FUNCION SI ANIDADOS</t>
  </si>
  <si>
    <t xml:space="preserve">Es posible anidar hasta 64 funciones SI como argumentos valor_si_verdadero y valor_si_falso para crear pruebas más complicadas </t>
  </si>
  <si>
    <t>NOTAS DE LOS ALUMNOS</t>
  </si>
  <si>
    <t>CURSO : EXCEL 2023</t>
  </si>
  <si>
    <t>TURNO: SABADO</t>
  </si>
  <si>
    <t>PROFESOR: LEANDRO JAVIER TEVES</t>
  </si>
  <si>
    <t>CODIGO</t>
  </si>
  <si>
    <t>NOMBRES Y APELLIDOS</t>
  </si>
  <si>
    <t>LAB1</t>
  </si>
  <si>
    <t>LAB2</t>
  </si>
  <si>
    <t>LAB3</t>
  </si>
  <si>
    <t>LAB4</t>
  </si>
  <si>
    <t>PROMLAB</t>
  </si>
  <si>
    <t>EXAFINAL</t>
  </si>
  <si>
    <t>NOTAFINAL</t>
  </si>
  <si>
    <t>Observaciones</t>
  </si>
  <si>
    <r>
      <t xml:space="preserve">Utilizando la funcion </t>
    </r>
    <r>
      <rPr>
        <b/>
        <sz val="10"/>
        <color indexed="10"/>
        <rFont val="Arial"/>
        <family val="2"/>
      </rPr>
      <t>SI</t>
    </r>
    <r>
      <rPr>
        <b/>
        <sz val="10"/>
        <rFont val="Arial"/>
        <family val="2"/>
      </rPr>
      <t xml:space="preserve"> ingresar en observaciones</t>
    </r>
  </si>
  <si>
    <t>K0001</t>
  </si>
  <si>
    <t>Juan Antonio Aranibar</t>
  </si>
  <si>
    <r>
      <t xml:space="preserve"> </t>
    </r>
    <r>
      <rPr>
        <b/>
        <sz val="11"/>
        <color theme="3" tint="-0.249977111117893"/>
        <rFont val="Calibri"/>
        <family val="2"/>
        <scheme val="minor"/>
      </rPr>
      <t>Aprobado</t>
    </r>
    <r>
      <rPr>
        <sz val="11"/>
        <color theme="1"/>
        <rFont val="Calibri"/>
        <family val="2"/>
        <scheme val="minor"/>
      </rPr>
      <t xml:space="preserve"> si la Nota Final es mayor igual a 14 caso contrario </t>
    </r>
    <r>
      <rPr>
        <b/>
        <sz val="11"/>
        <color rgb="FFFF0000"/>
        <rFont val="Calibri"/>
        <family val="2"/>
        <scheme val="minor"/>
      </rPr>
      <t>Desaprobado</t>
    </r>
  </si>
  <si>
    <t>K0002</t>
  </si>
  <si>
    <t>Daniel Eduardo Sanchez</t>
  </si>
  <si>
    <t>K0003</t>
  </si>
  <si>
    <t>Elena Perez</t>
  </si>
  <si>
    <t>K0004</t>
  </si>
  <si>
    <t>Alejandro Iturrizaga</t>
  </si>
  <si>
    <t>K0005</t>
  </si>
  <si>
    <t>Flor de Maria Siguas</t>
  </si>
  <si>
    <t>K0006</t>
  </si>
  <si>
    <t>Augusto Pacco</t>
  </si>
  <si>
    <t>K0007</t>
  </si>
  <si>
    <t>Hugo Perez</t>
  </si>
  <si>
    <t>K0008</t>
  </si>
  <si>
    <t>Jessica Ramos</t>
  </si>
  <si>
    <t>K0009</t>
  </si>
  <si>
    <t>Efrain Tinoco</t>
  </si>
  <si>
    <t>K0010</t>
  </si>
  <si>
    <t>Janet Veronica Cipriano</t>
  </si>
  <si>
    <t>K0011</t>
  </si>
  <si>
    <t>Raquel Valverde</t>
  </si>
  <si>
    <t>K0012</t>
  </si>
  <si>
    <t>Ana Maria Huaman</t>
  </si>
  <si>
    <t>K0013</t>
  </si>
  <si>
    <t>Luis Enrique Corbetta</t>
  </si>
  <si>
    <t>K0014</t>
  </si>
  <si>
    <t>Javier Montalvo</t>
  </si>
  <si>
    <t>K0015</t>
  </si>
  <si>
    <t>Gonzales Sulla</t>
  </si>
  <si>
    <t>DISTRITO</t>
  </si>
  <si>
    <t>IMPUESTO</t>
  </si>
  <si>
    <t>ADRIANA VILLA BIELICH</t>
  </si>
  <si>
    <t>MIRAFLORES</t>
  </si>
  <si>
    <t xml:space="preserve">ALAYZA VALENZUELA CARLOS </t>
  </si>
  <si>
    <t>LA MOLINA</t>
  </si>
  <si>
    <t>ALFONSO GUILLERMO CASTILLO LOZADA</t>
  </si>
  <si>
    <t>AMPARO ZARATE HURTADO</t>
  </si>
  <si>
    <t>ANA CECILIA REATEGUI JUGO</t>
  </si>
  <si>
    <t>COMAS</t>
  </si>
  <si>
    <t>BRENDA MARIA BRAVO CASARETTO</t>
  </si>
  <si>
    <t>CARLOS EYZAGUIRRE SOTO</t>
  </si>
  <si>
    <t>CESAR ALCORTA</t>
  </si>
  <si>
    <t>CALLAO</t>
  </si>
  <si>
    <t>CLARISA MARIA LUCRECIA BARCO VASQUEZ</t>
  </si>
  <si>
    <t>CUETO CUEVA ALBERTO</t>
  </si>
  <si>
    <t xml:space="preserve">DELIA JESUS SARAPURA ROJAS </t>
  </si>
  <si>
    <t>EDUARDO ANTONIO DIAZ PICONE</t>
  </si>
  <si>
    <t>GUSTAVO JOSE APARICIO GEREDA0</t>
  </si>
  <si>
    <t>HILDA ELIZABETH GONZALEZ MENDOZA</t>
  </si>
  <si>
    <t>ITALO GUIDO CECCOVILLI GUZMAN GARCIA</t>
  </si>
  <si>
    <t>JORGE ANIBAL ROJAS VILLAVICENCIO</t>
  </si>
  <si>
    <t>JUAN MARTINELLI BERNOS</t>
  </si>
  <si>
    <t>MARIA BERTHA VIVANCO FIGALO</t>
  </si>
  <si>
    <t>MARIA ELVIRA BUSTAMANTE OLIVARES</t>
  </si>
  <si>
    <t>MARIA NELLY VDA. DE GARREAUD</t>
  </si>
  <si>
    <t>MARTHA  HIGA CISNEROS</t>
  </si>
  <si>
    <t>MONICA VEGA-CHRISTIE</t>
  </si>
  <si>
    <t xml:space="preserve">NELLY AITA MURO </t>
  </si>
  <si>
    <t xml:space="preserve">PAOLA MAZA MOGOLLON </t>
  </si>
  <si>
    <t>SANTOS EUGENIA  AZCARATE SALAZAR</t>
  </si>
  <si>
    <t>Id. de cliente</t>
  </si>
  <si>
    <t>Nombre de compañía</t>
  </si>
  <si>
    <t>Mensaje</t>
  </si>
  <si>
    <t>ALFKI</t>
  </si>
  <si>
    <t>Alfreds Futterkiste</t>
  </si>
  <si>
    <t>Alemania</t>
  </si>
  <si>
    <t>ANTON</t>
  </si>
  <si>
    <t>Antonio Moreno Taquería</t>
  </si>
  <si>
    <t>México</t>
  </si>
  <si>
    <t>AROUT</t>
  </si>
  <si>
    <t>Around the Horn</t>
  </si>
  <si>
    <t>BERGS</t>
  </si>
  <si>
    <t>Berglunds snabbköp</t>
  </si>
  <si>
    <t>Suecia</t>
  </si>
  <si>
    <t>BLAUS</t>
  </si>
  <si>
    <t>Blauer See Delikatessen</t>
  </si>
  <si>
    <t>BLONP</t>
  </si>
  <si>
    <t>Blondel père et fils</t>
  </si>
  <si>
    <t>Francia</t>
  </si>
  <si>
    <t>BOLID</t>
  </si>
  <si>
    <t>Bólido Comidas preparadas</t>
  </si>
  <si>
    <t>España</t>
  </si>
  <si>
    <t>BONAP</t>
  </si>
  <si>
    <t>Bon app'</t>
  </si>
  <si>
    <t>BOTTM</t>
  </si>
  <si>
    <t>Bottom-Dollar Markets</t>
  </si>
  <si>
    <t>Canadá</t>
  </si>
  <si>
    <t>BSBEV</t>
  </si>
  <si>
    <t>B's Beverages</t>
  </si>
  <si>
    <t>CACTU</t>
  </si>
  <si>
    <t>Cactus Comidas para llevar</t>
  </si>
  <si>
    <t>Argentina</t>
  </si>
  <si>
    <t>CHOPS</t>
  </si>
  <si>
    <t>Chop-suey Chinese</t>
  </si>
  <si>
    <t>Suiza</t>
  </si>
  <si>
    <t>COMMI</t>
  </si>
  <si>
    <t>Comércio Mineiro</t>
  </si>
  <si>
    <t>Brasil</t>
  </si>
  <si>
    <t>DRACD</t>
  </si>
  <si>
    <t>Drachenblut Delikatessen</t>
  </si>
  <si>
    <t>EASTC</t>
  </si>
  <si>
    <t>Eastern Connection</t>
  </si>
  <si>
    <t>ERNSH</t>
  </si>
  <si>
    <t>Ernst Handel</t>
  </si>
  <si>
    <t>Austria</t>
  </si>
  <si>
    <t>FAMIA</t>
  </si>
  <si>
    <t>Familia Arquibaldo</t>
  </si>
  <si>
    <t>FOLIG</t>
  </si>
  <si>
    <t>Folies gourmandes</t>
  </si>
  <si>
    <t>FOLKO</t>
  </si>
  <si>
    <t>Folk och fä HB</t>
  </si>
  <si>
    <t>FRANK</t>
  </si>
  <si>
    <t>Frankenversand</t>
  </si>
  <si>
    <t>FURIB</t>
  </si>
  <si>
    <t>Furia Bacalhau e Frutos do Mar</t>
  </si>
  <si>
    <t>Portugal</t>
  </si>
  <si>
    <t>GODOS</t>
  </si>
  <si>
    <t>Godos Cocina Típica</t>
  </si>
  <si>
    <t>GOURL</t>
  </si>
  <si>
    <t>Gourmet Lanchonetes</t>
  </si>
  <si>
    <t>GREAL</t>
  </si>
  <si>
    <t>Great Lakes Food Market</t>
  </si>
  <si>
    <t>Estados Unidos</t>
  </si>
  <si>
    <t>HANAR</t>
  </si>
  <si>
    <t>Hanari Carnes</t>
  </si>
  <si>
    <t>HILAA</t>
  </si>
  <si>
    <t>HILARIÓN-Abastos</t>
  </si>
  <si>
    <t>Venezuela</t>
  </si>
  <si>
    <t>HUNGC</t>
  </si>
  <si>
    <t>Hungry Coyote Import Store</t>
  </si>
  <si>
    <t>HUNGO</t>
  </si>
  <si>
    <t>Hungry Owl All-Night Grocers</t>
  </si>
  <si>
    <t>Irlanda</t>
  </si>
  <si>
    <t>ISLAT</t>
  </si>
  <si>
    <t>Island Trading</t>
  </si>
  <si>
    <t>KOENE</t>
  </si>
  <si>
    <t>Königlich Essen</t>
  </si>
  <si>
    <t>LAMAI</t>
  </si>
  <si>
    <t>La maison d'Asie</t>
  </si>
  <si>
    <t>LEHMS</t>
  </si>
  <si>
    <t>Lehmanns Marktstand</t>
  </si>
  <si>
    <t>LETSS</t>
  </si>
  <si>
    <t>Let's Stop N Shop</t>
  </si>
  <si>
    <t>LILAS</t>
  </si>
  <si>
    <t>LILA-Supermercado</t>
  </si>
  <si>
    <t>LINOD</t>
  </si>
  <si>
    <t>LINO-Delicateses</t>
  </si>
  <si>
    <t>LONEP</t>
  </si>
  <si>
    <t>Lonesome Pine Restaurant</t>
  </si>
  <si>
    <t>MAGAA</t>
  </si>
  <si>
    <t>Magazzini Alimentari Riuniti</t>
  </si>
  <si>
    <t>Italia</t>
  </si>
  <si>
    <t>MAISD</t>
  </si>
  <si>
    <t>Maison Dewey</t>
  </si>
  <si>
    <t>Bélgica</t>
  </si>
  <si>
    <t>MEREP</t>
  </si>
  <si>
    <t>Mère Paillarde</t>
  </si>
  <si>
    <t>MORGK</t>
  </si>
  <si>
    <t>Morgenstern Gesundkost</t>
  </si>
  <si>
    <t>OCEAN</t>
  </si>
  <si>
    <t>Océano Atlántico Ltda.</t>
  </si>
  <si>
    <t>OLDWO</t>
  </si>
  <si>
    <t>Old World Delicatessen</t>
  </si>
  <si>
    <t>OTTIK</t>
  </si>
  <si>
    <t>Ottilies Käseladen</t>
  </si>
  <si>
    <t>PERIC</t>
  </si>
  <si>
    <t>Pericles Comidas clásicas</t>
  </si>
  <si>
    <t>PICCO</t>
  </si>
  <si>
    <t>Piccolo und mehr</t>
  </si>
  <si>
    <t>PRINI</t>
  </si>
  <si>
    <t>Princesa Isabel Vinhos</t>
  </si>
  <si>
    <t>QUEDE</t>
  </si>
  <si>
    <t>Que Delícia</t>
  </si>
  <si>
    <t>QUEEN</t>
  </si>
  <si>
    <t>Queen Cozinha</t>
  </si>
  <si>
    <t>QUICK</t>
  </si>
  <si>
    <t>QUICK-Stop</t>
  </si>
  <si>
    <t>RATTC</t>
  </si>
  <si>
    <t>Rattlesnake Canyon Grocery</t>
  </si>
  <si>
    <t>REGGC</t>
  </si>
  <si>
    <t>Reggiani Caseifici</t>
  </si>
  <si>
    <t>RICAR</t>
  </si>
  <si>
    <t>Ricardo Adocicados</t>
  </si>
  <si>
    <t>RICSU</t>
  </si>
  <si>
    <t>Richter Supermarkt</t>
  </si>
  <si>
    <t>SANTG</t>
  </si>
  <si>
    <t>Santé Gourmet</t>
  </si>
  <si>
    <t>Noruega</t>
  </si>
  <si>
    <t>SAVEA</t>
  </si>
  <si>
    <t>Save-a-lot Markets</t>
  </si>
  <si>
    <t>SEVES</t>
  </si>
  <si>
    <t>Seven Seas Imports</t>
  </si>
  <si>
    <t>SIMOB</t>
  </si>
  <si>
    <t>Simons bistro</t>
  </si>
  <si>
    <t>Dinamarca</t>
  </si>
  <si>
    <t>SPLIR</t>
  </si>
  <si>
    <t>Split Rail Beer &amp; Ale</t>
  </si>
  <si>
    <t>SUPRD</t>
  </si>
  <si>
    <t>Suprêmes délices</t>
  </si>
  <si>
    <t>TOMSP</t>
  </si>
  <si>
    <t>Toms Spezialitäten</t>
  </si>
  <si>
    <t>TORTU</t>
  </si>
  <si>
    <t>Tortuga Restaurante</t>
  </si>
  <si>
    <t>TRADH</t>
  </si>
  <si>
    <t>Tradição Hipermercados</t>
  </si>
  <si>
    <t>VAFFE</t>
  </si>
  <si>
    <t>Vaffeljernet</t>
  </si>
  <si>
    <t>VICTE</t>
  </si>
  <si>
    <t>Victuailles en stock</t>
  </si>
  <si>
    <t>WANDK</t>
  </si>
  <si>
    <t>Die Wandernde Kuh</t>
  </si>
  <si>
    <t>WARTH</t>
  </si>
  <si>
    <t>Wartian Herkku</t>
  </si>
  <si>
    <t>Finlandia</t>
  </si>
  <si>
    <t>WELLI</t>
  </si>
  <si>
    <t>Wellington Importadora</t>
  </si>
  <si>
    <t>WHITC</t>
  </si>
  <si>
    <t>White Clover Markets</t>
  </si>
  <si>
    <t>WILMK</t>
  </si>
  <si>
    <t>Wilman Kala</t>
  </si>
  <si>
    <t>WOLZA</t>
  </si>
  <si>
    <t>Wolski  Zajazd</t>
  </si>
  <si>
    <t>Polonia</t>
  </si>
  <si>
    <t>Y (función Y)</t>
  </si>
  <si>
    <t>Devuelve VERDADERO si todos los argumentos se evalúan como VERDADERO; devuelve FALSO si uno o más argumentos se evalúan como FALSO.</t>
  </si>
  <si>
    <t>=Y(valor_lógico1, [valor_lógico2], ...)</t>
  </si>
  <si>
    <t>O (función O)</t>
  </si>
  <si>
    <t>Devolverá VERDADERO si alguno de los argumentos es VERDADERO; devolverá FALSO si todos los argumentos son FALSO.</t>
  </si>
  <si>
    <t>O(valor_lógico1; [valor_lógico2]; ...)</t>
  </si>
  <si>
    <t>Funcion SI</t>
  </si>
  <si>
    <t>NOMBRES</t>
  </si>
  <si>
    <t>N1</t>
  </si>
  <si>
    <t>N2</t>
  </si>
  <si>
    <t>PROM</t>
  </si>
  <si>
    <t>MENSAJE</t>
  </si>
  <si>
    <t>REGALO</t>
  </si>
  <si>
    <t>Oscar</t>
  </si>
  <si>
    <t>Arturo</t>
  </si>
  <si>
    <t>Joanie</t>
  </si>
  <si>
    <t>César</t>
  </si>
  <si>
    <t>Nataly</t>
  </si>
  <si>
    <t>Margarita</t>
  </si>
  <si>
    <t>Calcular la comision</t>
  </si>
  <si>
    <t>VENTA (S/.)</t>
  </si>
  <si>
    <t>COMISION (S/.)</t>
  </si>
  <si>
    <t>Sonia</t>
  </si>
  <si>
    <t>Pamela</t>
  </si>
  <si>
    <t>Comisión</t>
  </si>
  <si>
    <t>Olinda</t>
  </si>
  <si>
    <t>Menor que 500</t>
  </si>
  <si>
    <t>10% venta</t>
  </si>
  <si>
    <t>Marco</t>
  </si>
  <si>
    <t>500 ó mas...</t>
  </si>
  <si>
    <t>20% venta</t>
  </si>
  <si>
    <t>Gloria</t>
  </si>
  <si>
    <t>Romualdo</t>
  </si>
  <si>
    <t>Determine la TALLA del alumno, bajo el siguiente criterio: A = ALTO, B = BAJO</t>
  </si>
  <si>
    <t>ALUMNO</t>
  </si>
  <si>
    <t>Codigo</t>
  </si>
  <si>
    <t>Talla</t>
  </si>
  <si>
    <t>Alexander</t>
  </si>
  <si>
    <t>Antonio</t>
  </si>
  <si>
    <t>Omar</t>
  </si>
  <si>
    <t>Determine el TIPO DE TRABAJADOR: E = EFICIENTE, B = BUENO</t>
  </si>
  <si>
    <t>Código</t>
  </si>
  <si>
    <t>Tipo Trabajador</t>
  </si>
  <si>
    <t>Karen</t>
  </si>
  <si>
    <t>Dalila</t>
  </si>
  <si>
    <t>Jenny</t>
  </si>
  <si>
    <t>Completar el campo AVISO</t>
  </si>
  <si>
    <t>Productos</t>
  </si>
  <si>
    <t>Compra</t>
  </si>
  <si>
    <t>Venta</t>
  </si>
  <si>
    <t>Saldo</t>
  </si>
  <si>
    <t>Aviso</t>
  </si>
  <si>
    <t>Fresas</t>
  </si>
  <si>
    <t>Mandarinas</t>
  </si>
  <si>
    <t>Naranjas</t>
  </si>
  <si>
    <t>Manzanas</t>
  </si>
  <si>
    <t>Peras</t>
  </si>
  <si>
    <t>Plátanos</t>
  </si>
  <si>
    <t>Saldo mínimo</t>
  </si>
  <si>
    <t>Selección de Jugadores</t>
  </si>
  <si>
    <t>Edad</t>
  </si>
  <si>
    <t>Altura</t>
  </si>
  <si>
    <t>Deporte</t>
  </si>
  <si>
    <t>IdVenta</t>
  </si>
  <si>
    <t>Nombre Cliente</t>
  </si>
  <si>
    <t>Ciudad</t>
  </si>
  <si>
    <t>Precio Unidad</t>
  </si>
  <si>
    <t>DESCUENTO ESPECIAL</t>
  </si>
  <si>
    <t>Berna</t>
  </si>
  <si>
    <t>Helsinki</t>
  </si>
  <si>
    <t>Rio de Janeiro</t>
  </si>
  <si>
    <t>Lion</t>
  </si>
  <si>
    <t>NombreProducto</t>
  </si>
  <si>
    <t>PAGO CONSIGNACIÓN</t>
  </si>
  <si>
    <t>PRECIO UNIT. (S/)</t>
  </si>
  <si>
    <t>CANTIDAD</t>
  </si>
  <si>
    <t>IMPORTE (S/)</t>
  </si>
  <si>
    <t>Queso Cabrales</t>
  </si>
  <si>
    <t>Queso Mozzarella Giovanni</t>
  </si>
  <si>
    <t>Tallarines de Singapur</t>
  </si>
  <si>
    <t>Cuajada de judías</t>
  </si>
  <si>
    <t>Manzanas secas Manjimup</t>
  </si>
  <si>
    <t>Crema de almejas estilo Nueva Inglaterra</t>
  </si>
  <si>
    <t>Pan de centeno crujiente estilo Gustaf's</t>
  </si>
  <si>
    <t>Raviolis Angelo</t>
  </si>
  <si>
    <t>Salsa de pimiento picante de Luisiana</t>
  </si>
  <si>
    <t>Camembert Pierrot</t>
  </si>
  <si>
    <t>Mermelada de Sir Rodney's</t>
  </si>
  <si>
    <t>Queso de cabra</t>
  </si>
  <si>
    <t>Licor verde Chartreuse</t>
  </si>
  <si>
    <t>Queso gorgonzola Telino</t>
  </si>
  <si>
    <t>Regaliz</t>
  </si>
  <si>
    <t>Paté chino</t>
  </si>
  <si>
    <t>Queso de soja Longlife</t>
  </si>
  <si>
    <t>lion</t>
  </si>
  <si>
    <t>Refresco Guaraná Fantástica</t>
  </si>
  <si>
    <t>COMPLETAR EL SIGUIENTE EJEMPLO</t>
  </si>
  <si>
    <t>NOMBRE.</t>
  </si>
  <si>
    <t>EDAD.</t>
  </si>
  <si>
    <t>REGALO1</t>
  </si>
  <si>
    <t>REGALO2</t>
  </si>
  <si>
    <t>REGALO3</t>
  </si>
  <si>
    <t>EDAD</t>
  </si>
  <si>
    <t>AUTO</t>
  </si>
  <si>
    <t>Menor a 30</t>
  </si>
  <si>
    <t>VESTIDO</t>
  </si>
  <si>
    <t>MUÑECA</t>
  </si>
  <si>
    <t>CAMISA</t>
  </si>
  <si>
    <t>30 o mas años</t>
  </si>
  <si>
    <t>CASA</t>
  </si>
  <si>
    <t>Menor a 10</t>
  </si>
  <si>
    <t>JUGUETE</t>
  </si>
  <si>
    <t>10.......25</t>
  </si>
  <si>
    <t>ZAPATOS</t>
  </si>
  <si>
    <t>Mayor a 25</t>
  </si>
  <si>
    <t>MUEBLES</t>
  </si>
  <si>
    <t>Precio Unit. (S/)</t>
  </si>
  <si>
    <t>Importe (S/)</t>
  </si>
  <si>
    <t>FUNCION SI.CONJUNTO</t>
  </si>
  <si>
    <t>La función SI.CONJUNTO comprueba si se cumplen una o varias condiciones y devuelve un valor que corresponde a la primera condición VERDADERA.
SI.CONJUNTO puede sustituir a varias instrucciones SI Anidadas y es más fácil de leer con varias condiciones.</t>
  </si>
  <si>
    <t>Sintaxis simple</t>
  </si>
  <si>
    <t>=SI.CONJUNTO(Condición 1,Valor 1 "si condicion 1 es verdadera",Condición 2,Valor 2 "si condicion 2 es verdadera",Condición 3,Valor 3 "si condicion 3 es verdadera",...)</t>
  </si>
  <si>
    <t>Tenga en cuenta que la función SI.CONJUNTO le permite probar hasta 127 condiciones diferentes. Sin embargo, no es recomendable anidar demasiadas condiciones con las instrucciones SI o SI.CONJUNTO. El motivo de ello es que varias condiciones deben especificarse en el orden correcto y pueden ser muy difíciles de generar, probar y actualizar.</t>
  </si>
  <si>
    <t>Ejemplo:</t>
  </si>
  <si>
    <t>Dia de la semana</t>
  </si>
  <si>
    <t>Número de día</t>
  </si>
  <si>
    <t>Lunes</t>
  </si>
  <si>
    <t>Martes</t>
  </si>
  <si>
    <t>Miércoles</t>
  </si>
  <si>
    <t>Jueves</t>
  </si>
  <si>
    <t>Viernes</t>
  </si>
  <si>
    <t>Sábado</t>
  </si>
  <si>
    <t>Domingo</t>
  </si>
  <si>
    <t>CORPORACION IMAGEN Y COLOR SAC</t>
  </si>
  <si>
    <t>TABLA DATOS</t>
  </si>
  <si>
    <t>Apellido</t>
  </si>
  <si>
    <t>Función Si</t>
  </si>
  <si>
    <t>Función Si.Conjunto</t>
  </si>
  <si>
    <t>Función Buscarv</t>
  </si>
  <si>
    <t>Función Buscarx</t>
  </si>
  <si>
    <t>Steven</t>
  </si>
  <si>
    <t>Descripción</t>
  </si>
  <si>
    <t>Laura</t>
  </si>
  <si>
    <t>Nancy</t>
  </si>
  <si>
    <t>Anne</t>
  </si>
  <si>
    <t>Colombia</t>
  </si>
  <si>
    <t>Andrew</t>
  </si>
  <si>
    <t>Robert</t>
  </si>
  <si>
    <t>Janet</t>
  </si>
  <si>
    <t>Margaret</t>
  </si>
  <si>
    <t>Michael</t>
  </si>
  <si>
    <t>* Si no se encuentra el valor de una Zona, colocar el texto: "No existe"</t>
  </si>
  <si>
    <t>- Funciones lógicas</t>
  </si>
  <si>
    <t>LIMITE</t>
  </si>
  <si>
    <t>AUXILIAR</t>
  </si>
  <si>
    <t>{"hash":"5001f2ba3e3168d7847bc8a0f4e60d81aa6f99ab6a6b82b8173461aa48350411","version":1,"value":"[[\"No se ha proporcionado ningún número para convertir a texto.\"]]"}</t>
  </si>
  <si>
    <t>{"hash":"4595f314ba0a08a0e89464c8654bcc0ef1c55645ea85c2b090a89b2fc09b7cba","version":1,"value":"[[\"cien\"]]"}</t>
  </si>
  <si>
    <t>{"hash":"559fc8651975ee34b9c251c1b3f83514bbbfe4b867f413be242280d2e0bb29cb","version":1,"value":"[[\"Mil quinientos.\"]]"}</t>
  </si>
  <si>
    <r>
      <t xml:space="preserve">Las personas que viven en </t>
    </r>
    <r>
      <rPr>
        <b/>
        <sz val="8"/>
        <color indexed="10"/>
        <rFont val="MS Sans Serif"/>
        <family val="2"/>
      </rPr>
      <t>La Molina</t>
    </r>
    <r>
      <rPr>
        <b/>
        <sz val="8"/>
        <rFont val="MS Sans Serif"/>
        <family val="2"/>
      </rPr>
      <t xml:space="preserve"> pagan un impuesto de S/. 100 y</t>
    </r>
  </si>
  <si>
    <r>
      <t xml:space="preserve">los que viven en </t>
    </r>
    <r>
      <rPr>
        <b/>
        <sz val="8"/>
        <color indexed="12"/>
        <rFont val="MS Sans Serif"/>
        <family val="2"/>
      </rPr>
      <t>Miraflores</t>
    </r>
    <r>
      <rPr>
        <b/>
        <sz val="8"/>
        <rFont val="MS Sans Serif"/>
        <family val="2"/>
      </rPr>
      <t xml:space="preserve"> S/.120, si hay otro distrito poner no especificado</t>
    </r>
  </si>
  <si>
    <t>{"hash":"18e328c44df997b64ee5cdd3bab99486ee6334c2d75b697bcc9914821bbb691e","version":1,"value":"[[\"Mil quinientos\"]]"}</t>
  </si>
  <si>
    <t>{"hash":"3b168e2f615ecd4480c23ebf75d4964952b81163c411e0839cbe76206500c0a4","version":1,"value":"[[\"25,600\"]]"}</t>
  </si>
  <si>
    <t>{"hash":"ec675fb4d43b3731d0ca9ec718eaebb8ddcff5575d6f0419f960ba78b0aa5135","version":1,"value":"[[\"Doce mil\"]]"}</t>
  </si>
  <si>
    <t>{"hash":"5d996d287b2e24ac416cc79e4250e746acc15389022ad9fc0aad1eb2234979f8","version":1,"value":"[[\"12,300\"]]"}</t>
  </si>
  <si>
    <t>{"hash":"28ac8a64205cb7e2aee83f6eef0c2383560f943db5869235d82c06d0611a5ea7","version":1,"value":"[[\"Ochocientos setenta y cinco\"]]"}</t>
  </si>
  <si>
    <t>{"hash":"7182c7710dcef0c9e4ed72f0433ad7aaa76593f6c8af5d37d7329e1e7095a5e0","version":1,"value":"[[\"Ochocientos setenta y cinco\"]]"}</t>
  </si>
  <si>
    <t>{"hash":"7ce5e5041b9fa39dee9e18709310bc401dc2b1a6e579f69e5c74f9faaf1089f5","version":1,"value":"[[\"Doce mil trescientos\"]]"}</t>
  </si>
  <si>
    <t>{"hash":"5696ebcf2936d9fb01e33a18f315e9221c35f6f93bb884086aa478d7e3fd2591","version":1,"value":"[[\"Veinticinco mil ochocientos setenta y cinco.\"]]"}</t>
  </si>
  <si>
    <t>Completar con el "Sueldo básico" el siguiente cuadro:</t>
  </si>
  <si>
    <t>Sueldo básico</t>
  </si>
  <si>
    <t>https://www.youtube.com/@excelymasoficial</t>
  </si>
  <si>
    <t>https://www.youtube.com/@METN</t>
  </si>
  <si>
    <t>- Tablas y gráficos dinámicos</t>
  </si>
  <si>
    <t>EJEMPLO:</t>
  </si>
  <si>
    <t>Etiquetas de fila</t>
  </si>
  <si>
    <t>Total general</t>
  </si>
  <si>
    <t>Suma de Cantidad</t>
  </si>
  <si>
    <t>(Varios elementos)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</si>
</sst>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3" formatCode="_-* #,##0.00_-;\-* #,##0.00_-;_-* &quot;-&quot;??_-;_-@_-"/>
    <numFmt numFmtId="164" formatCode="_-&quot;S/&quot;\ * #,##0.00_-;\-&quot;S/&quot;\ * #,##0.00_-;_-&quot;S/&quot;\ * &quot;-&quot;??_-;_-@_-"/>
    <numFmt numFmtId="165" formatCode="_ * #,##0.00_ ;_ * \-#,##0.00_ ;_ * &quot;-&quot;??_ ;_ @_ "/>
    <numFmt numFmtId="166" formatCode="_(* #,##0.00_);_(* \(#,##0.00\);_(* &quot;-&quot;??_);_(@_)"/>
    <numFmt numFmtId="167" formatCode="&quot;S/&quot;\ #,##0"/>
    <numFmt numFmtId="168" formatCode="&quot;S/&quot;#,##0.00"/>
    <numFmt numFmtId="169" formatCode="#,##0_ ;\-#,##0\ "/>
    <numFmt numFmtId="170" formatCode="&quot;S/.&quot;\ #,##0.00_);[Red]\(&quot;S/.&quot;\ #,##0.00\)"/>
    <numFmt numFmtId="171" formatCode="_-* #,##0_-;\-* #,##0_-;_-* &quot;-&quot;??_-;_-@_-"/>
    <numFmt numFmtId="172" formatCode="_(* #,##0_);_(* \(#,##0\);_(* &quot;-&quot;??_);_(@_)"/>
    <numFmt numFmtId="173" formatCode="_(&quot;$&quot;* #,##0.00_);_(&quot;$&quot;* \(#,##0.00\);_(&quot;$&quot;* &quot;-&quot;??_);_(@_)"/>
    <numFmt numFmtId="174" formatCode="&quot;S/&quot;\ #,##0.00"/>
  </numFmts>
  <fonts count="78"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b/>
      <sz val="14"/>
      <color theme="1"/>
      <name val="Calibri"/>
      <family val="2"/>
      <scheme val="minor"/>
    </font>
    <font>
      <u/>
      <sz val="11"/>
      <color theme="10"/>
      <name val="Calibri"/>
      <family val="2"/>
      <scheme val="minor"/>
    </font>
    <font>
      <b/>
      <sz val="14"/>
      <name val="Calibri"/>
      <family val="2"/>
      <scheme val="minor"/>
    </font>
    <font>
      <b/>
      <sz val="11"/>
      <color theme="0"/>
      <name val="Calibri"/>
      <family val="2"/>
      <scheme val="minor"/>
    </font>
    <font>
      <sz val="11"/>
      <color theme="0"/>
      <name val="Calibri"/>
      <family val="2"/>
      <scheme val="minor"/>
    </font>
    <font>
      <b/>
      <sz val="18"/>
      <color theme="0"/>
      <name val="Calibri"/>
      <family val="2"/>
      <scheme val="minor"/>
    </font>
    <font>
      <sz val="11"/>
      <name val="Calibri"/>
      <family val="2"/>
      <scheme val="minor"/>
    </font>
    <font>
      <b/>
      <sz val="14"/>
      <color theme="2" tint="-0.499984740745262"/>
      <name val="Calibri"/>
      <family val="2"/>
      <scheme val="minor"/>
    </font>
    <font>
      <b/>
      <i/>
      <u/>
      <sz val="14"/>
      <color theme="1"/>
      <name val="Calibri"/>
      <family val="2"/>
      <scheme val="minor"/>
    </font>
    <font>
      <i/>
      <sz val="10"/>
      <color theme="1"/>
      <name val="Calibri"/>
      <family val="2"/>
      <scheme val="minor"/>
    </font>
    <font>
      <sz val="11"/>
      <color rgb="FF7B7B7B"/>
      <name val="Calibri"/>
      <family val="2"/>
      <scheme val="minor"/>
    </font>
    <font>
      <sz val="11"/>
      <color rgb="FF7B7B7B"/>
      <name val="Calibri"/>
      <family val="2"/>
    </font>
    <font>
      <b/>
      <u/>
      <sz val="11"/>
      <color theme="1"/>
      <name val="Calibri"/>
      <family val="2"/>
      <scheme val="minor"/>
    </font>
    <font>
      <b/>
      <sz val="8"/>
      <color theme="0"/>
      <name val="Arial"/>
      <family val="2"/>
    </font>
    <font>
      <b/>
      <u/>
      <sz val="20"/>
      <name val="Calibri Light"/>
      <family val="2"/>
      <scheme val="major"/>
    </font>
    <font>
      <sz val="11"/>
      <color theme="1"/>
      <name val="Calibri Light"/>
      <family val="2"/>
      <scheme val="major"/>
    </font>
    <font>
      <b/>
      <sz val="18"/>
      <color indexed="62"/>
      <name val="Calibri Light"/>
      <family val="2"/>
      <scheme val="major"/>
    </font>
    <font>
      <b/>
      <sz val="28"/>
      <color indexed="62"/>
      <name val="Calibri Light"/>
      <family val="2"/>
      <scheme val="major"/>
    </font>
    <font>
      <b/>
      <sz val="16"/>
      <color indexed="62"/>
      <name val="Calibri Light"/>
      <family val="2"/>
      <scheme val="major"/>
    </font>
    <font>
      <sz val="16"/>
      <color indexed="62"/>
      <name val="Calibri Light"/>
      <family val="2"/>
      <scheme val="major"/>
    </font>
    <font>
      <b/>
      <sz val="22"/>
      <color indexed="62"/>
      <name val="Calibri Light"/>
      <family val="2"/>
      <scheme val="major"/>
    </font>
    <font>
      <sz val="14"/>
      <color indexed="8"/>
      <name val="Calibri Light"/>
      <family val="2"/>
      <scheme val="major"/>
    </font>
    <font>
      <sz val="14"/>
      <name val="Calibri Light"/>
      <family val="2"/>
      <scheme val="major"/>
    </font>
    <font>
      <b/>
      <sz val="12"/>
      <name val="Calibri Light"/>
      <family val="2"/>
      <scheme val="major"/>
    </font>
    <font>
      <b/>
      <sz val="8"/>
      <color theme="0"/>
      <name val="Calibri"/>
      <family val="2"/>
      <scheme val="minor"/>
    </font>
    <font>
      <sz val="8"/>
      <color theme="1"/>
      <name val="Calibri"/>
      <family val="2"/>
      <scheme val="minor"/>
    </font>
    <font>
      <sz val="8"/>
      <name val="Calibri"/>
      <family val="2"/>
      <scheme val="minor"/>
    </font>
    <font>
      <b/>
      <i/>
      <u/>
      <sz val="8"/>
      <color theme="1"/>
      <name val="Calibri"/>
      <family val="2"/>
      <scheme val="minor"/>
    </font>
    <font>
      <b/>
      <sz val="8"/>
      <color theme="1"/>
      <name val="Calibri"/>
      <family val="2"/>
      <scheme val="minor"/>
    </font>
    <font>
      <i/>
      <sz val="8"/>
      <color theme="1"/>
      <name val="Calibri"/>
      <family val="2"/>
      <scheme val="minor"/>
    </font>
    <font>
      <b/>
      <sz val="8"/>
      <name val="Calibri"/>
      <family val="2"/>
      <scheme val="minor"/>
    </font>
    <font>
      <sz val="8"/>
      <color rgb="FF7B7B7B"/>
      <name val="Calibri"/>
      <family val="2"/>
      <scheme val="minor"/>
    </font>
    <font>
      <sz val="8"/>
      <color rgb="FF7B7B7B"/>
      <name val="Calibri"/>
      <family val="2"/>
    </font>
    <font>
      <b/>
      <sz val="11"/>
      <color rgb="FFFF0000"/>
      <name val="Calibri"/>
      <family val="2"/>
      <scheme val="minor"/>
    </font>
    <font>
      <b/>
      <sz val="24"/>
      <color rgb="FF7030A0"/>
      <name val="Calibri"/>
      <family val="2"/>
      <scheme val="minor"/>
    </font>
    <font>
      <b/>
      <sz val="11"/>
      <color rgb="FF0070C0"/>
      <name val="Calibri"/>
      <family val="2"/>
      <scheme val="minor"/>
    </font>
    <font>
      <b/>
      <i/>
      <sz val="11"/>
      <color rgb="FFFF0000"/>
      <name val="Calibri"/>
      <family val="2"/>
      <scheme val="minor"/>
    </font>
    <font>
      <b/>
      <sz val="11"/>
      <color rgb="FF002060"/>
      <name val="Calibri"/>
      <family val="2"/>
      <scheme val="minor"/>
    </font>
    <font>
      <b/>
      <sz val="16"/>
      <color theme="1" tint="4.9989318521683403E-2"/>
      <name val="Arial"/>
      <family val="2"/>
    </font>
    <font>
      <b/>
      <sz val="8"/>
      <color indexed="62"/>
      <name val="Arial"/>
      <family val="2"/>
    </font>
    <font>
      <b/>
      <sz val="9"/>
      <color theme="1" tint="4.9989318521683403E-2"/>
      <name val="Arial"/>
      <family val="2"/>
    </font>
    <font>
      <b/>
      <sz val="8"/>
      <color indexed="10"/>
      <name val="Arial"/>
      <family val="2"/>
    </font>
    <font>
      <b/>
      <sz val="8"/>
      <name val="Arial"/>
      <family val="2"/>
    </font>
    <font>
      <b/>
      <sz val="10"/>
      <name val="Arial"/>
      <family val="2"/>
    </font>
    <font>
      <b/>
      <sz val="10"/>
      <color indexed="10"/>
      <name val="Arial"/>
      <family val="2"/>
    </font>
    <font>
      <sz val="8"/>
      <name val="Arial"/>
      <family val="2"/>
    </font>
    <font>
      <b/>
      <sz val="11"/>
      <color theme="3" tint="-0.249977111117893"/>
      <name val="Calibri"/>
      <family val="2"/>
      <scheme val="minor"/>
    </font>
    <font>
      <b/>
      <sz val="8"/>
      <color indexed="9"/>
      <name val="Arial"/>
      <family val="2"/>
    </font>
    <font>
      <b/>
      <sz val="8"/>
      <name val="MS Sans Serif"/>
      <family val="2"/>
    </font>
    <font>
      <b/>
      <sz val="8"/>
      <color indexed="10"/>
      <name val="MS Sans Serif"/>
      <family val="2"/>
    </font>
    <font>
      <sz val="8"/>
      <name val="MS Sans Serif"/>
      <family val="2"/>
    </font>
    <font>
      <b/>
      <sz val="8"/>
      <color indexed="12"/>
      <name val="MS Sans Serif"/>
      <family val="2"/>
    </font>
    <font>
      <sz val="10"/>
      <color indexed="8"/>
      <name val="Arial"/>
      <family val="2"/>
    </font>
    <font>
      <sz val="8"/>
      <color indexed="8"/>
      <name val="Arial"/>
      <family val="2"/>
    </font>
    <font>
      <sz val="22"/>
      <color indexed="58"/>
      <name val="Arial"/>
      <family val="2"/>
    </font>
    <font>
      <b/>
      <sz val="11"/>
      <color theme="0"/>
      <name val="Arial"/>
      <family val="2"/>
    </font>
    <font>
      <b/>
      <i/>
      <sz val="10"/>
      <color indexed="48"/>
      <name val="Arial"/>
      <family val="2"/>
    </font>
    <font>
      <sz val="10"/>
      <color indexed="48"/>
      <name val="Arial"/>
      <family val="2"/>
    </font>
    <font>
      <sz val="8"/>
      <color indexed="81"/>
      <name val="Tahoma"/>
      <family val="2"/>
    </font>
    <font>
      <b/>
      <sz val="8"/>
      <color indexed="81"/>
      <name val="Tahoma"/>
      <family val="2"/>
    </font>
    <font>
      <sz val="12"/>
      <name val="Arial"/>
      <family val="2"/>
    </font>
    <font>
      <sz val="20"/>
      <color theme="0"/>
      <name val="Arial"/>
      <family val="2"/>
    </font>
    <font>
      <b/>
      <sz val="12"/>
      <color theme="0"/>
      <name val="Arial"/>
      <family val="2"/>
    </font>
    <font>
      <sz val="12"/>
      <color indexed="10"/>
      <name val="Arial"/>
      <family val="2"/>
    </font>
    <font>
      <b/>
      <i/>
      <sz val="10"/>
      <color theme="0"/>
      <name val="Century Gothic"/>
      <family val="2"/>
    </font>
    <font>
      <sz val="10"/>
      <color indexed="17"/>
      <name val="Arial"/>
      <family val="2"/>
    </font>
    <font>
      <b/>
      <sz val="26"/>
      <color rgb="FF7030A0"/>
      <name val="Calibri"/>
      <family val="2"/>
      <scheme val="minor"/>
    </font>
    <font>
      <b/>
      <sz val="12"/>
      <color theme="0"/>
      <name val="Calibri"/>
      <family val="2"/>
      <scheme val="minor"/>
    </font>
    <font>
      <b/>
      <i/>
      <sz val="10"/>
      <name val="Arial"/>
      <family val="2"/>
    </font>
    <font>
      <b/>
      <sz val="11"/>
      <name val="Calibri"/>
      <family val="2"/>
      <scheme val="minor"/>
    </font>
    <font>
      <sz val="11"/>
      <name val="Arial"/>
      <family val="2"/>
    </font>
    <font>
      <b/>
      <sz val="9"/>
      <color indexed="81"/>
      <name val="Tahoma"/>
      <family val="2"/>
    </font>
    <font>
      <b/>
      <sz val="9"/>
      <color theme="2" tint="-0.499984740745262"/>
      <name val="Calibri"/>
      <family val="2"/>
      <scheme val="minor"/>
    </font>
  </fonts>
  <fills count="32">
    <fill>
      <patternFill patternType="none"/>
    </fill>
    <fill>
      <patternFill patternType="gray125"/>
    </fill>
    <fill>
      <patternFill patternType="solid">
        <fgColor theme="6" tint="0.39997558519241921"/>
        <bgColor indexed="65"/>
      </patternFill>
    </fill>
    <fill>
      <patternFill patternType="solid">
        <fgColor theme="9"/>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rgb="FF0070C0"/>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indexed="9"/>
        <bgColor indexed="64"/>
      </patternFill>
    </fill>
    <fill>
      <patternFill patternType="solid">
        <fgColor theme="0"/>
        <bgColor indexed="64"/>
      </patternFill>
    </fill>
    <fill>
      <patternFill patternType="darkGray">
        <fgColor indexed="9"/>
        <bgColor indexed="9"/>
      </patternFill>
    </fill>
    <fill>
      <patternFill patternType="solid">
        <fgColor theme="9" tint="0.79998168889431442"/>
        <bgColor indexed="65"/>
      </patternFill>
    </fill>
    <fill>
      <patternFill patternType="solid">
        <fgColor theme="6"/>
        <bgColor theme="6"/>
      </patternFill>
    </fill>
    <fill>
      <patternFill patternType="solid">
        <fgColor indexed="43"/>
        <bgColor indexed="64"/>
      </patternFill>
    </fill>
    <fill>
      <patternFill patternType="solid">
        <fgColor indexed="15"/>
        <bgColor indexed="64"/>
      </patternFill>
    </fill>
    <fill>
      <patternFill patternType="solid">
        <fgColor indexed="18"/>
        <bgColor indexed="64"/>
      </patternFill>
    </fill>
    <fill>
      <patternFill patternType="solid">
        <fgColor indexed="22"/>
        <bgColor indexed="0"/>
      </patternFill>
    </fill>
    <fill>
      <patternFill patternType="solid">
        <fgColor indexed="42"/>
        <bgColor indexed="64"/>
      </patternFill>
    </fill>
    <fill>
      <patternFill patternType="solid">
        <fgColor theme="7" tint="-0.49998474074526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7030A0"/>
        <bgColor indexed="64"/>
      </patternFill>
    </fill>
    <fill>
      <patternFill patternType="solid">
        <fgColor indexed="52"/>
        <bgColor indexed="64"/>
      </patternFill>
    </fill>
    <fill>
      <patternFill patternType="solid">
        <fgColor indexed="40"/>
        <bgColor indexed="64"/>
      </patternFill>
    </fill>
    <fill>
      <patternFill patternType="solid">
        <fgColor indexed="4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7" tint="0.39997558519241921"/>
        <bgColor indexed="64"/>
      </patternFill>
    </fill>
  </fills>
  <borders count="33">
    <border>
      <left/>
      <right/>
      <top/>
      <bottom/>
      <diagonal/>
    </border>
    <border>
      <left/>
      <right/>
      <top style="thin">
        <color theme="6"/>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58"/>
      </left>
      <right/>
      <top style="thick">
        <color indexed="58"/>
      </top>
      <bottom/>
      <diagonal/>
    </border>
    <border>
      <left/>
      <right/>
      <top style="thick">
        <color indexed="58"/>
      </top>
      <bottom/>
      <diagonal/>
    </border>
    <border>
      <left/>
      <right style="thick">
        <color indexed="58"/>
      </right>
      <top style="thick">
        <color indexed="58"/>
      </top>
      <bottom/>
      <diagonal/>
    </border>
    <border>
      <left style="thick">
        <color indexed="58"/>
      </left>
      <right/>
      <top/>
      <bottom style="thick">
        <color indexed="58"/>
      </bottom>
      <diagonal/>
    </border>
    <border>
      <left/>
      <right/>
      <top/>
      <bottom style="thick">
        <color indexed="58"/>
      </bottom>
      <diagonal/>
    </border>
    <border>
      <left/>
      <right style="thick">
        <color indexed="58"/>
      </right>
      <top/>
      <bottom style="thick">
        <color indexed="58"/>
      </bottom>
      <diagonal/>
    </border>
    <border>
      <left style="thin">
        <color rgb="FF7030A0"/>
      </left>
      <right style="thin">
        <color rgb="FF7030A0"/>
      </right>
      <top style="thin">
        <color rgb="FF7030A0"/>
      </top>
      <bottom style="thin">
        <color rgb="FF7030A0"/>
      </bottom>
      <diagonal/>
    </border>
    <border>
      <left style="thin">
        <color rgb="FF0070C0"/>
      </left>
      <right style="thin">
        <color rgb="FF0070C0"/>
      </right>
      <top style="thin">
        <color rgb="FF0070C0"/>
      </top>
      <bottom style="thin">
        <color rgb="FF0070C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thin">
        <color rgb="FF7030A0"/>
      </left>
      <right/>
      <top/>
      <bottom/>
      <diagonal/>
    </border>
  </borders>
  <cellStyleXfs count="17">
    <xf numFmtId="0" fontId="0" fillId="0" borderId="0"/>
    <xf numFmtId="165" fontId="2" fillId="0" borderId="0" applyFont="0" applyFill="0" applyBorder="0" applyAlignment="0" applyProtection="0"/>
    <xf numFmtId="0" fontId="4" fillId="0" borderId="0"/>
    <xf numFmtId="0" fontId="3" fillId="0" borderId="0"/>
    <xf numFmtId="166" fontId="3" fillId="0" borderId="0" applyFont="0" applyFill="0" applyBorder="0" applyAlignment="0" applyProtection="0"/>
    <xf numFmtId="0" fontId="6" fillId="0" borderId="0" applyNumberFormat="0" applyFill="0" applyBorder="0" applyAlignment="0" applyProtection="0"/>
    <xf numFmtId="9" fontId="2" fillId="0" borderId="0" applyFont="0" applyFill="0" applyBorder="0" applyAlignment="0" applyProtection="0"/>
    <xf numFmtId="0" fontId="2" fillId="2" borderId="0" applyNumberFormat="0" applyBorder="0" applyAlignment="0" applyProtection="0"/>
    <xf numFmtId="0" fontId="9"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164" fontId="2" fillId="0" borderId="0" applyFont="0" applyFill="0" applyBorder="0" applyAlignment="0" applyProtection="0"/>
    <xf numFmtId="0" fontId="57" fillId="0" borderId="0"/>
    <xf numFmtId="43" fontId="2" fillId="0" borderId="0" applyFont="0" applyFill="0" applyBorder="0" applyAlignment="0" applyProtection="0"/>
    <xf numFmtId="165" fontId="3" fillId="0" borderId="0" applyFont="0" applyFill="0" applyBorder="0" applyAlignment="0" applyProtection="0"/>
    <xf numFmtId="0" fontId="65" fillId="0" borderId="0"/>
    <xf numFmtId="0" fontId="2" fillId="13" borderId="0" applyNumberFormat="0" applyBorder="0" applyAlignment="0" applyProtection="0"/>
  </cellStyleXfs>
  <cellXfs count="237">
    <xf numFmtId="0" fontId="0" fillId="0" borderId="0" xfId="0"/>
    <xf numFmtId="0" fontId="0" fillId="0" borderId="0" xfId="0" quotePrefix="1"/>
    <xf numFmtId="0" fontId="1" fillId="0" borderId="0" xfId="0" applyFont="1"/>
    <xf numFmtId="0" fontId="5" fillId="0" borderId="0" xfId="0" applyFont="1" applyAlignment="1">
      <alignment vertical="center"/>
    </xf>
    <xf numFmtId="0" fontId="7" fillId="0" borderId="0" xfId="5" applyFont="1"/>
    <xf numFmtId="0" fontId="5" fillId="0" borderId="0" xfId="0" applyFont="1" applyAlignment="1">
      <alignment horizontal="right"/>
    </xf>
    <xf numFmtId="0" fontId="5" fillId="0" borderId="0" xfId="0" applyFont="1"/>
    <xf numFmtId="0" fontId="0" fillId="0" borderId="0" xfId="0" applyAlignment="1">
      <alignment horizontal="center"/>
    </xf>
    <xf numFmtId="0" fontId="0" fillId="0" borderId="0" xfId="0" applyAlignment="1">
      <alignment vertical="center" wrapText="1"/>
    </xf>
    <xf numFmtId="0" fontId="0" fillId="0" borderId="0" xfId="0" applyAlignment="1">
      <alignment vertical="center"/>
    </xf>
    <xf numFmtId="0" fontId="10" fillId="6" borderId="0" xfId="0" applyFont="1" applyFill="1"/>
    <xf numFmtId="0" fontId="9" fillId="6" borderId="0" xfId="0" applyFont="1" applyFill="1"/>
    <xf numFmtId="0" fontId="8" fillId="6" borderId="0" xfId="0" applyFont="1" applyFill="1" applyAlignment="1">
      <alignment vertical="center" wrapText="1"/>
    </xf>
    <xf numFmtId="0" fontId="0" fillId="0" borderId="0" xfId="0" applyAlignment="1">
      <alignment horizontal="left"/>
    </xf>
    <xf numFmtId="0" fontId="11" fillId="0" borderId="0" xfId="0" applyFont="1"/>
    <xf numFmtId="0" fontId="0" fillId="8" borderId="0" xfId="0" applyFill="1"/>
    <xf numFmtId="0" fontId="12" fillId="0" borderId="0" xfId="0" applyFont="1"/>
    <xf numFmtId="0" fontId="13" fillId="8" borderId="0" xfId="0" applyFont="1" applyFill="1"/>
    <xf numFmtId="0" fontId="14" fillId="8" borderId="0" xfId="0" applyFont="1" applyFill="1"/>
    <xf numFmtId="17" fontId="15" fillId="0" borderId="1" xfId="0" applyNumberFormat="1" applyFont="1" applyBorder="1" applyAlignment="1">
      <alignment horizontal="left" vertical="center"/>
    </xf>
    <xf numFmtId="0" fontId="15" fillId="0" borderId="0" xfId="0" applyFont="1" applyAlignment="1">
      <alignment vertical="center"/>
    </xf>
    <xf numFmtId="3" fontId="15" fillId="0" borderId="0" xfId="0" applyNumberFormat="1" applyFont="1" applyAlignment="1">
      <alignment horizontal="center"/>
    </xf>
    <xf numFmtId="0" fontId="0" fillId="0" borderId="0" xfId="0" applyAlignment="1">
      <alignment horizontal="center" vertical="center"/>
    </xf>
    <xf numFmtId="14" fontId="0" fillId="0" borderId="0" xfId="0" applyNumberFormat="1"/>
    <xf numFmtId="0" fontId="17" fillId="0" borderId="0" xfId="0" applyFont="1"/>
    <xf numFmtId="0" fontId="0" fillId="0" borderId="0" xfId="0" applyAlignment="1">
      <alignment horizontal="center" vertical="center" wrapText="1"/>
    </xf>
    <xf numFmtId="0" fontId="0" fillId="0" borderId="0" xfId="0" applyAlignment="1">
      <alignment horizontal="right"/>
    </xf>
    <xf numFmtId="15" fontId="0" fillId="0" borderId="0" xfId="0" applyNumberFormat="1"/>
    <xf numFmtId="168" fontId="0" fillId="0" borderId="0" xfId="0" applyNumberFormat="1"/>
    <xf numFmtId="0" fontId="0" fillId="0" borderId="0" xfId="4" applyNumberFormat="1" applyFont="1" applyFill="1" applyBorder="1"/>
    <xf numFmtId="168" fontId="0" fillId="0" borderId="0" xfId="0" applyNumberFormat="1" applyAlignment="1">
      <alignment horizontal="right"/>
    </xf>
    <xf numFmtId="49" fontId="0" fillId="0" borderId="0" xfId="0" applyNumberFormat="1" applyAlignment="1">
      <alignment horizontal="right"/>
    </xf>
    <xf numFmtId="0" fontId="9" fillId="0" borderId="0" xfId="0" applyFont="1" applyAlignment="1">
      <alignment horizontal="center" vertical="center" wrapText="1"/>
    </xf>
    <xf numFmtId="0" fontId="12" fillId="0" borderId="0" xfId="0" applyFont="1" applyAlignment="1">
      <alignment horizontal="center"/>
    </xf>
    <xf numFmtId="0" fontId="5" fillId="0" borderId="0" xfId="0" applyFont="1" applyAlignment="1">
      <alignment horizontal="center"/>
    </xf>
    <xf numFmtId="0" fontId="2" fillId="2" borderId="0" xfId="7" applyBorder="1"/>
    <xf numFmtId="17" fontId="2" fillId="2" borderId="0" xfId="7" applyNumberFormat="1" applyBorder="1" applyAlignment="1">
      <alignment horizontal="center"/>
    </xf>
    <xf numFmtId="0" fontId="2" fillId="2" borderId="0" xfId="7" applyBorder="1" applyAlignment="1">
      <alignment horizontal="center"/>
    </xf>
    <xf numFmtId="0" fontId="8" fillId="0" borderId="0" xfId="0" applyFont="1" applyAlignment="1">
      <alignment horizontal="center"/>
    </xf>
    <xf numFmtId="0" fontId="15" fillId="0" borderId="1" xfId="0" applyFont="1" applyBorder="1" applyAlignment="1">
      <alignment vertical="center"/>
    </xf>
    <xf numFmtId="167" fontId="15" fillId="0" borderId="1" xfId="0" applyNumberFormat="1" applyFont="1" applyBorder="1" applyAlignment="1">
      <alignment horizontal="center"/>
    </xf>
    <xf numFmtId="167" fontId="15" fillId="0" borderId="1" xfId="0" applyNumberFormat="1" applyFont="1" applyBorder="1" applyAlignment="1">
      <alignment horizontal="center" vertical="center"/>
    </xf>
    <xf numFmtId="167" fontId="15" fillId="0" borderId="0" xfId="0" applyNumberFormat="1" applyFont="1" applyAlignment="1">
      <alignment horizontal="center"/>
    </xf>
    <xf numFmtId="167" fontId="15" fillId="0" borderId="0" xfId="0" applyNumberFormat="1" applyFont="1" applyAlignment="1">
      <alignment horizontal="center" vertical="center"/>
    </xf>
    <xf numFmtId="0" fontId="1" fillId="0" borderId="0" xfId="0" applyFont="1" applyAlignment="1">
      <alignment horizontal="left"/>
    </xf>
    <xf numFmtId="0" fontId="1" fillId="0" borderId="0" xfId="0" applyFont="1" applyAlignment="1">
      <alignment horizontal="center"/>
    </xf>
    <xf numFmtId="3" fontId="15" fillId="0" borderId="1" xfId="0" applyNumberFormat="1" applyFont="1" applyBorder="1" applyAlignment="1">
      <alignment horizontal="center"/>
    </xf>
    <xf numFmtId="0" fontId="16" fillId="0" borderId="0" xfId="0" applyFont="1" applyAlignment="1">
      <alignment horizontal="center"/>
    </xf>
    <xf numFmtId="9" fontId="8" fillId="9" borderId="0" xfId="0" applyNumberFormat="1" applyFont="1" applyFill="1" applyAlignment="1">
      <alignment horizontal="center"/>
    </xf>
    <xf numFmtId="0" fontId="2" fillId="0" borderId="0" xfId="7" applyFill="1" applyBorder="1"/>
    <xf numFmtId="17" fontId="2" fillId="0" borderId="0" xfId="7" applyNumberFormat="1" applyFill="1" applyBorder="1" applyAlignment="1">
      <alignment horizontal="center"/>
    </xf>
    <xf numFmtId="0" fontId="2" fillId="5" borderId="0" xfId="10" applyAlignment="1">
      <alignment horizontal="center"/>
    </xf>
    <xf numFmtId="9" fontId="16" fillId="0" borderId="0" xfId="6" applyFont="1" applyAlignment="1">
      <alignment horizontal="center"/>
    </xf>
    <xf numFmtId="0" fontId="6" fillId="0" borderId="0" xfId="5" applyAlignment="1"/>
    <xf numFmtId="0" fontId="6" fillId="0" borderId="0" xfId="5"/>
    <xf numFmtId="17" fontId="1" fillId="0" borderId="0" xfId="0" applyNumberFormat="1" applyFont="1" applyAlignment="1">
      <alignment horizontal="left"/>
    </xf>
    <xf numFmtId="17" fontId="1" fillId="0" borderId="0" xfId="0" applyNumberFormat="1" applyFont="1" applyAlignment="1">
      <alignment horizontal="center"/>
    </xf>
    <xf numFmtId="14" fontId="0" fillId="0" borderId="0" xfId="0" applyNumberFormat="1" applyAlignment="1">
      <alignment horizontal="center" vertical="center"/>
    </xf>
    <xf numFmtId="169" fontId="0" fillId="0" borderId="0" xfId="11" applyNumberFormat="1" applyFont="1" applyAlignment="1">
      <alignment horizontal="center"/>
    </xf>
    <xf numFmtId="9" fontId="8" fillId="0" borderId="0" xfId="0" applyNumberFormat="1" applyFont="1" applyAlignment="1">
      <alignment horizontal="center"/>
    </xf>
    <xf numFmtId="0" fontId="2" fillId="0" borderId="0" xfId="10" applyFill="1" applyAlignment="1">
      <alignment horizontal="center"/>
    </xf>
    <xf numFmtId="9" fontId="16" fillId="0" borderId="0" xfId="6" applyFont="1" applyFill="1" applyAlignment="1">
      <alignment horizontal="center"/>
    </xf>
    <xf numFmtId="0" fontId="8" fillId="0" borderId="0" xfId="10" applyFont="1" applyFill="1" applyAlignment="1">
      <alignment horizontal="center"/>
    </xf>
    <xf numFmtId="0" fontId="20" fillId="10" borderId="0" xfId="0" applyFont="1" applyFill="1"/>
    <xf numFmtId="0" fontId="20" fillId="0" borderId="0" xfId="0" applyFont="1"/>
    <xf numFmtId="0" fontId="20" fillId="11" borderId="0" xfId="0" applyFont="1" applyFill="1"/>
    <xf numFmtId="164" fontId="0" fillId="0" borderId="0" xfId="11" applyFont="1" applyFill="1" applyBorder="1" applyAlignment="1"/>
    <xf numFmtId="0" fontId="21" fillId="10" borderId="0" xfId="0" applyFont="1" applyFill="1"/>
    <xf numFmtId="0" fontId="0" fillId="0" borderId="0" xfId="11" applyNumberFormat="1" applyFont="1" applyFill="1" applyBorder="1" applyAlignment="1">
      <alignment horizontal="center" vertical="center"/>
    </xf>
    <xf numFmtId="39" fontId="0" fillId="0" borderId="0" xfId="11" applyNumberFormat="1" applyFont="1" applyFill="1" applyBorder="1" applyAlignment="1">
      <alignment horizontal="center" vertical="center"/>
    </xf>
    <xf numFmtId="0" fontId="23" fillId="10" borderId="0" xfId="0" applyFont="1" applyFill="1"/>
    <xf numFmtId="0" fontId="26" fillId="12" borderId="0" xfId="0" applyFont="1" applyFill="1"/>
    <xf numFmtId="0" fontId="27" fillId="10" borderId="0" xfId="0" applyFont="1" applyFill="1"/>
    <xf numFmtId="0" fontId="26" fillId="12" borderId="0" xfId="0" applyFont="1" applyFill="1" applyAlignment="1">
      <alignment horizontal="left"/>
    </xf>
    <xf numFmtId="0" fontId="20" fillId="10" borderId="0" xfId="0" applyFont="1" applyFill="1" applyAlignment="1">
      <alignment horizontal="left"/>
    </xf>
    <xf numFmtId="0" fontId="28" fillId="10" borderId="0" xfId="0" applyFont="1" applyFill="1"/>
    <xf numFmtId="3" fontId="0" fillId="0" borderId="0" xfId="0" applyNumberFormat="1" applyAlignment="1">
      <alignment horizontal="center"/>
    </xf>
    <xf numFmtId="3" fontId="0" fillId="0" borderId="0" xfId="0" applyNumberFormat="1"/>
    <xf numFmtId="0" fontId="30" fillId="0" borderId="0" xfId="0" applyFont="1"/>
    <xf numFmtId="169" fontId="0" fillId="0" borderId="0" xfId="0" applyNumberFormat="1"/>
    <xf numFmtId="0" fontId="31" fillId="0" borderId="0" xfId="0" applyFont="1"/>
    <xf numFmtId="0" fontId="30" fillId="0" borderId="0" xfId="0" applyFont="1" applyAlignment="1">
      <alignment horizontal="center"/>
    </xf>
    <xf numFmtId="0" fontId="30" fillId="8" borderId="0" xfId="0" applyFont="1" applyFill="1"/>
    <xf numFmtId="0" fontId="32" fillId="8" borderId="0" xfId="0" applyFont="1" applyFill="1"/>
    <xf numFmtId="0" fontId="33" fillId="0" borderId="0" xfId="0" applyFont="1"/>
    <xf numFmtId="0" fontId="34" fillId="8" borderId="0" xfId="0" applyFont="1" applyFill="1"/>
    <xf numFmtId="0" fontId="29" fillId="3" borderId="0" xfId="8" applyFont="1" applyBorder="1" applyAlignment="1">
      <alignment vertical="center"/>
    </xf>
    <xf numFmtId="17" fontId="35" fillId="4" borderId="0" xfId="9" applyNumberFormat="1" applyFont="1" applyBorder="1" applyAlignment="1">
      <alignment horizontal="center" vertical="center"/>
    </xf>
    <xf numFmtId="0" fontId="35" fillId="5" borderId="0" xfId="10" applyFont="1" applyBorder="1" applyAlignment="1">
      <alignment horizontal="center" vertical="center"/>
    </xf>
    <xf numFmtId="0" fontId="35" fillId="0" borderId="0" xfId="10" applyFont="1" applyFill="1" applyBorder="1" applyAlignment="1">
      <alignment horizontal="center" vertical="center"/>
    </xf>
    <xf numFmtId="17" fontId="36" fillId="0" borderId="1" xfId="0" applyNumberFormat="1" applyFont="1" applyBorder="1" applyAlignment="1">
      <alignment horizontal="left" vertical="center"/>
    </xf>
    <xf numFmtId="3" fontId="36" fillId="0" borderId="1" xfId="0" applyNumberFormat="1" applyFont="1" applyBorder="1" applyAlignment="1">
      <alignment horizontal="center" vertical="center"/>
    </xf>
    <xf numFmtId="0" fontId="30" fillId="0" borderId="0" xfId="0" applyFont="1" applyAlignment="1">
      <alignment vertical="center"/>
    </xf>
    <xf numFmtId="3" fontId="37" fillId="0" borderId="1" xfId="0" applyNumberFormat="1" applyFont="1" applyBorder="1" applyAlignment="1">
      <alignment horizontal="center" vertical="center"/>
    </xf>
    <xf numFmtId="3" fontId="37" fillId="0" borderId="1" xfId="6" applyNumberFormat="1" applyFont="1" applyBorder="1" applyAlignment="1">
      <alignment horizontal="center" vertical="center"/>
    </xf>
    <xf numFmtId="9" fontId="16" fillId="0" borderId="0" xfId="0" applyNumberFormat="1" applyFont="1" applyAlignment="1">
      <alignment horizontal="center"/>
    </xf>
    <xf numFmtId="3" fontId="37" fillId="0" borderId="0" xfId="0" applyNumberFormat="1" applyFont="1" applyAlignment="1">
      <alignment horizontal="center" vertical="center"/>
    </xf>
    <xf numFmtId="169" fontId="0" fillId="0" borderId="0" xfId="11" applyNumberFormat="1" applyFont="1" applyFill="1" applyBorder="1" applyAlignment="1">
      <alignment horizontal="center"/>
    </xf>
    <xf numFmtId="0" fontId="0" fillId="0" borderId="0" xfId="0" applyAlignment="1">
      <alignment horizontal="left" vertical="center" wrapText="1"/>
    </xf>
    <xf numFmtId="0" fontId="39" fillId="0" borderId="0" xfId="0" applyFont="1"/>
    <xf numFmtId="0" fontId="41" fillId="0" borderId="0" xfId="0" applyFont="1"/>
    <xf numFmtId="0" fontId="42" fillId="0" borderId="0" xfId="0" quotePrefix="1" applyFont="1"/>
    <xf numFmtId="0" fontId="46" fillId="0" borderId="0" xfId="0" applyFont="1"/>
    <xf numFmtId="0" fontId="46" fillId="0" borderId="0" xfId="0" applyFont="1" applyAlignment="1">
      <alignment horizontal="center"/>
    </xf>
    <xf numFmtId="0" fontId="47" fillId="15" borderId="3" xfId="0" applyFont="1" applyFill="1" applyBorder="1" applyAlignment="1">
      <alignment horizontal="center"/>
    </xf>
    <xf numFmtId="0" fontId="47" fillId="15" borderId="4" xfId="0" applyFont="1" applyFill="1" applyBorder="1" applyAlignment="1">
      <alignment horizontal="center"/>
    </xf>
    <xf numFmtId="0" fontId="47" fillId="15" borderId="5" xfId="0" applyFont="1" applyFill="1" applyBorder="1" applyAlignment="1">
      <alignment horizontal="center"/>
    </xf>
    <xf numFmtId="0" fontId="48" fillId="0" borderId="0" xfId="0" applyFont="1" applyAlignment="1">
      <alignment horizontal="left"/>
    </xf>
    <xf numFmtId="0" fontId="50" fillId="0" borderId="6" xfId="0" applyFont="1" applyBorder="1" applyAlignment="1">
      <alignment horizontal="center"/>
    </xf>
    <xf numFmtId="0" fontId="47" fillId="0" borderId="7" xfId="0" applyFont="1" applyBorder="1"/>
    <xf numFmtId="0" fontId="47" fillId="0" borderId="7" xfId="0" applyFont="1" applyBorder="1" applyAlignment="1">
      <alignment horizontal="center"/>
    </xf>
    <xf numFmtId="4" fontId="50" fillId="0" borderId="7" xfId="0" applyNumberFormat="1" applyFont="1" applyBorder="1" applyAlignment="1">
      <alignment horizontal="center"/>
    </xf>
    <xf numFmtId="4" fontId="50" fillId="16" borderId="8" xfId="0" applyNumberFormat="1" applyFont="1" applyFill="1" applyBorder="1" applyAlignment="1">
      <alignment horizontal="center"/>
    </xf>
    <xf numFmtId="4" fontId="50" fillId="0" borderId="8" xfId="0" applyNumberFormat="1" applyFont="1" applyBorder="1" applyAlignment="1">
      <alignment horizontal="center"/>
    </xf>
    <xf numFmtId="0" fontId="50" fillId="0" borderId="9" xfId="0" applyFont="1" applyBorder="1" applyAlignment="1">
      <alignment horizontal="center"/>
    </xf>
    <xf numFmtId="0" fontId="47" fillId="0" borderId="10" xfId="0" applyFont="1" applyBorder="1"/>
    <xf numFmtId="0" fontId="47" fillId="0" borderId="10" xfId="0" applyFont="1" applyBorder="1" applyAlignment="1">
      <alignment horizontal="center"/>
    </xf>
    <xf numFmtId="0" fontId="50" fillId="0" borderId="10" xfId="0" applyFont="1" applyBorder="1" applyAlignment="1">
      <alignment horizontal="center"/>
    </xf>
    <xf numFmtId="0" fontId="52" fillId="17" borderId="7" xfId="0" applyFont="1" applyFill="1" applyBorder="1" applyAlignment="1">
      <alignment horizontal="center"/>
    </xf>
    <xf numFmtId="0" fontId="53" fillId="0" borderId="0" xfId="0" applyFont="1"/>
    <xf numFmtId="0" fontId="50" fillId="0" borderId="7" xfId="0" applyFont="1" applyBorder="1"/>
    <xf numFmtId="0" fontId="55" fillId="0" borderId="7" xfId="0" applyFont="1" applyBorder="1" applyAlignment="1">
      <alignment horizontal="center"/>
    </xf>
    <xf numFmtId="170" fontId="53" fillId="0" borderId="0" xfId="0" applyNumberFormat="1" applyFont="1"/>
    <xf numFmtId="0" fontId="55" fillId="0" borderId="0" xfId="0" applyFont="1"/>
    <xf numFmtId="0" fontId="50" fillId="0" borderId="0" xfId="0" applyFont="1"/>
    <xf numFmtId="0" fontId="58" fillId="18" borderId="11" xfId="12" applyFont="1" applyFill="1" applyBorder="1" applyAlignment="1">
      <alignment horizontal="center"/>
    </xf>
    <xf numFmtId="0" fontId="58" fillId="18" borderId="12" xfId="12" applyFont="1" applyFill="1" applyBorder="1" applyAlignment="1">
      <alignment horizontal="center"/>
    </xf>
    <xf numFmtId="0" fontId="58" fillId="18" borderId="13" xfId="12" applyFont="1" applyFill="1" applyBorder="1" applyAlignment="1">
      <alignment horizontal="center"/>
    </xf>
    <xf numFmtId="0" fontId="58" fillId="0" borderId="6" xfId="12" applyFont="1" applyBorder="1"/>
    <xf numFmtId="0" fontId="58" fillId="0" borderId="7" xfId="12" applyFont="1" applyBorder="1"/>
    <xf numFmtId="171" fontId="58" fillId="0" borderId="7" xfId="13" applyNumberFormat="1" applyFont="1" applyBorder="1" applyAlignment="1">
      <alignment horizontal="right"/>
    </xf>
    <xf numFmtId="0" fontId="50" fillId="0" borderId="8" xfId="0" applyFont="1" applyBorder="1" applyAlignment="1">
      <alignment horizontal="center"/>
    </xf>
    <xf numFmtId="0" fontId="58" fillId="0" borderId="9" xfId="12" applyFont="1" applyBorder="1"/>
    <xf numFmtId="0" fontId="58" fillId="0" borderId="10" xfId="12" applyFont="1" applyBorder="1"/>
    <xf numFmtId="171" fontId="58" fillId="0" borderId="10" xfId="13" applyNumberFormat="1" applyFont="1" applyBorder="1" applyAlignment="1">
      <alignment horizontal="right"/>
    </xf>
    <xf numFmtId="0" fontId="60" fillId="20" borderId="20" xfId="0" applyFont="1" applyFill="1" applyBorder="1" applyAlignment="1">
      <alignment horizontal="center" vertical="center"/>
    </xf>
    <xf numFmtId="0" fontId="48" fillId="21" borderId="20" xfId="0" applyFont="1" applyFill="1" applyBorder="1" applyAlignment="1">
      <alignment horizontal="center"/>
    </xf>
    <xf numFmtId="0" fontId="1" fillId="22" borderId="0" xfId="0" applyFont="1" applyFill="1"/>
    <xf numFmtId="0" fontId="0" fillId="22" borderId="0" xfId="0" applyFill="1"/>
    <xf numFmtId="0" fontId="60" fillId="7" borderId="21" xfId="0" applyFont="1" applyFill="1" applyBorder="1" applyAlignment="1">
      <alignment horizontal="center" vertical="center"/>
    </xf>
    <xf numFmtId="0" fontId="48" fillId="23" borderId="21" xfId="0" applyFont="1" applyFill="1" applyBorder="1" applyAlignment="1">
      <alignment horizontal="center"/>
    </xf>
    <xf numFmtId="0" fontId="48" fillId="23" borderId="21" xfId="0" applyFont="1" applyFill="1" applyBorder="1" applyAlignment="1">
      <alignment horizontal="left"/>
    </xf>
    <xf numFmtId="0" fontId="48" fillId="15" borderId="0" xfId="0" applyFont="1" applyFill="1"/>
    <xf numFmtId="0" fontId="48" fillId="24" borderId="20" xfId="0" applyFont="1" applyFill="1" applyBorder="1" applyAlignment="1">
      <alignment horizontal="center"/>
    </xf>
    <xf numFmtId="0" fontId="57" fillId="0" borderId="0" xfId="0" applyFont="1" applyAlignment="1">
      <alignment horizontal="center"/>
    </xf>
    <xf numFmtId="172" fontId="3" fillId="0" borderId="0" xfId="14" applyNumberFormat="1" applyFill="1" applyBorder="1" applyAlignment="1"/>
    <xf numFmtId="173" fontId="0" fillId="0" borderId="0" xfId="0" applyNumberFormat="1"/>
    <xf numFmtId="0" fontId="61" fillId="0" borderId="0" xfId="0" applyFont="1"/>
    <xf numFmtId="0" fontId="62" fillId="0" borderId="0" xfId="0" applyFont="1"/>
    <xf numFmtId="0" fontId="65" fillId="0" borderId="0" xfId="15"/>
    <xf numFmtId="0" fontId="67" fillId="25" borderId="7" xfId="15" applyFont="1" applyFill="1" applyBorder="1"/>
    <xf numFmtId="0" fontId="67" fillId="25" borderId="7" xfId="15" applyFont="1" applyFill="1" applyBorder="1" applyAlignment="1">
      <alignment horizontal="center"/>
    </xf>
    <xf numFmtId="0" fontId="65" fillId="21" borderId="7" xfId="15" applyFill="1" applyBorder="1"/>
    <xf numFmtId="0" fontId="65" fillId="21" borderId="7" xfId="15" applyFill="1" applyBorder="1" applyAlignment="1">
      <alignment horizontal="center"/>
    </xf>
    <xf numFmtId="0" fontId="68" fillId="24" borderId="7" xfId="15" applyFont="1" applyFill="1" applyBorder="1" applyAlignment="1">
      <alignment horizontal="center"/>
    </xf>
    <xf numFmtId="0" fontId="52" fillId="17" borderId="7" xfId="0" quotePrefix="1" applyFont="1" applyFill="1" applyBorder="1" applyAlignment="1">
      <alignment horizontal="center"/>
    </xf>
    <xf numFmtId="0" fontId="50" fillId="0" borderId="7" xfId="0" quotePrefix="1" applyFont="1" applyBorder="1"/>
    <xf numFmtId="174" fontId="50" fillId="0" borderId="7" xfId="0" applyNumberFormat="1" applyFont="1" applyBorder="1" applyAlignment="1">
      <alignment horizontal="center"/>
    </xf>
    <xf numFmtId="174" fontId="50" fillId="0" borderId="7" xfId="0" applyNumberFormat="1" applyFont="1" applyBorder="1"/>
    <xf numFmtId="174" fontId="0" fillId="0" borderId="0" xfId="0" applyNumberFormat="1"/>
    <xf numFmtId="43" fontId="50" fillId="0" borderId="7" xfId="13" applyFont="1" applyBorder="1"/>
    <xf numFmtId="0" fontId="50" fillId="0" borderId="7" xfId="0" quotePrefix="1" applyFont="1" applyBorder="1" applyAlignment="1">
      <alignment horizontal="center"/>
    </xf>
    <xf numFmtId="0" fontId="69" fillId="25" borderId="7" xfId="0" applyFont="1" applyFill="1" applyBorder="1" applyAlignment="1">
      <alignment horizontal="center"/>
    </xf>
    <xf numFmtId="0" fontId="0" fillId="19" borderId="7" xfId="0" applyFill="1" applyBorder="1"/>
    <xf numFmtId="0" fontId="0" fillId="19" borderId="7" xfId="0" applyFill="1" applyBorder="1" applyAlignment="1">
      <alignment horizontal="center"/>
    </xf>
    <xf numFmtId="0" fontId="0" fillId="26" borderId="7" xfId="0" applyFill="1" applyBorder="1"/>
    <xf numFmtId="0" fontId="0" fillId="27" borderId="7" xfId="0" applyFill="1" applyBorder="1"/>
    <xf numFmtId="0" fontId="0" fillId="28" borderId="7" xfId="0" applyFill="1" applyBorder="1"/>
    <xf numFmtId="0" fontId="70" fillId="21" borderId="7" xfId="0" applyFont="1" applyFill="1" applyBorder="1" applyAlignment="1">
      <alignment horizontal="center"/>
    </xf>
    <xf numFmtId="0" fontId="70" fillId="21" borderId="7" xfId="0" applyFont="1" applyFill="1" applyBorder="1"/>
    <xf numFmtId="0" fontId="70" fillId="15" borderId="7" xfId="0" applyFont="1" applyFill="1" applyBorder="1"/>
    <xf numFmtId="0" fontId="52" fillId="14" borderId="28" xfId="0" applyFont="1" applyFill="1" applyBorder="1" applyAlignment="1">
      <alignment horizontal="center"/>
    </xf>
    <xf numFmtId="0" fontId="18" fillId="14" borderId="28" xfId="0" applyFont="1" applyFill="1" applyBorder="1"/>
    <xf numFmtId="0" fontId="18" fillId="3" borderId="29" xfId="8" applyFont="1" applyBorder="1" applyAlignment="1">
      <alignment horizontal="center"/>
    </xf>
    <xf numFmtId="0" fontId="50" fillId="0" borderId="28" xfId="0" applyFont="1" applyBorder="1"/>
    <xf numFmtId="174" fontId="50" fillId="0" borderId="28" xfId="0" applyNumberFormat="1" applyFont="1" applyBorder="1"/>
    <xf numFmtId="174" fontId="50" fillId="0" borderId="29" xfId="0" applyNumberFormat="1" applyFont="1" applyBorder="1" applyAlignment="1">
      <alignment horizontal="center"/>
    </xf>
    <xf numFmtId="0" fontId="50" fillId="0" borderId="2" xfId="0" applyFont="1" applyBorder="1"/>
    <xf numFmtId="174" fontId="50" fillId="0" borderId="2" xfId="0" applyNumberFormat="1" applyFont="1" applyBorder="1"/>
    <xf numFmtId="0" fontId="71" fillId="0" borderId="0" xfId="0" applyFont="1"/>
    <xf numFmtId="0" fontId="8" fillId="29" borderId="0" xfId="8" applyFont="1" applyFill="1" applyAlignment="1">
      <alignment vertical="center"/>
    </xf>
    <xf numFmtId="0" fontId="8" fillId="29" borderId="0" xfId="8" applyFont="1" applyFill="1" applyAlignment="1">
      <alignment horizontal="center" vertical="center"/>
    </xf>
    <xf numFmtId="0" fontId="0" fillId="30" borderId="0" xfId="0" applyFill="1" applyAlignment="1">
      <alignment horizontal="center" vertical="center"/>
    </xf>
    <xf numFmtId="0" fontId="1" fillId="4" borderId="11" xfId="9" applyFont="1" applyBorder="1" applyAlignment="1">
      <alignment horizontal="center"/>
    </xf>
    <xf numFmtId="0" fontId="1" fillId="4" borderId="12" xfId="9" applyFont="1" applyBorder="1" applyAlignment="1">
      <alignment horizontal="center"/>
    </xf>
    <xf numFmtId="0" fontId="1" fillId="4" borderId="13" xfId="9" applyFont="1" applyBorder="1" applyAlignment="1">
      <alignment horizontal="center"/>
    </xf>
    <xf numFmtId="0" fontId="3" fillId="0" borderId="6" xfId="0" applyFont="1" applyBorder="1"/>
    <xf numFmtId="0" fontId="3" fillId="0" borderId="7" xfId="0" applyFont="1" applyBorder="1"/>
    <xf numFmtId="171" fontId="3" fillId="0" borderId="7" xfId="13" applyNumberFormat="1" applyFont="1" applyBorder="1"/>
    <xf numFmtId="171" fontId="3" fillId="0" borderId="8" xfId="13" applyNumberFormat="1" applyFont="1" applyBorder="1"/>
    <xf numFmtId="0" fontId="2" fillId="4" borderId="22" xfId="9" applyBorder="1"/>
    <xf numFmtId="0" fontId="2" fillId="4" borderId="23" xfId="9" applyBorder="1"/>
    <xf numFmtId="0" fontId="2" fillId="4" borderId="24" xfId="9" applyBorder="1"/>
    <xf numFmtId="0" fontId="2" fillId="13" borderId="22" xfId="16" applyBorder="1"/>
    <xf numFmtId="0" fontId="2" fillId="13" borderId="23" xfId="16" applyBorder="1"/>
    <xf numFmtId="171" fontId="2" fillId="13" borderId="24" xfId="16" applyNumberFormat="1" applyBorder="1"/>
    <xf numFmtId="0" fontId="2" fillId="13" borderId="30" xfId="16" applyBorder="1"/>
    <xf numFmtId="0" fontId="2" fillId="13" borderId="0" xfId="16"/>
    <xf numFmtId="171" fontId="2" fillId="13" borderId="31" xfId="16" applyNumberFormat="1" applyBorder="1"/>
    <xf numFmtId="0" fontId="2" fillId="13" borderId="25" xfId="16" applyBorder="1"/>
    <xf numFmtId="0" fontId="2" fillId="13" borderId="26" xfId="16" applyBorder="1"/>
    <xf numFmtId="171" fontId="2" fillId="13" borderId="27" xfId="16" applyNumberFormat="1" applyBorder="1"/>
    <xf numFmtId="0" fontId="3" fillId="0" borderId="9" xfId="0" applyFont="1" applyBorder="1"/>
    <xf numFmtId="0" fontId="3" fillId="0" borderId="10" xfId="0" applyFont="1" applyBorder="1"/>
    <xf numFmtId="0" fontId="73" fillId="31" borderId="0" xfId="0" quotePrefix="1" applyFont="1" applyFill="1"/>
    <xf numFmtId="0" fontId="0" fillId="31" borderId="0" xfId="0" applyFill="1"/>
    <xf numFmtId="0" fontId="0" fillId="0" borderId="23" xfId="0" applyBorder="1"/>
    <xf numFmtId="0" fontId="74" fillId="0" borderId="0" xfId="0" applyFont="1"/>
    <xf numFmtId="0" fontId="75" fillId="0" borderId="32" xfId="0" applyFont="1" applyBorder="1" applyAlignment="1">
      <alignment horizontal="left" vertical="center"/>
    </xf>
    <xf numFmtId="9" fontId="20" fillId="10" borderId="0" xfId="6" applyFont="1" applyFill="1" applyAlignment="1">
      <alignment horizontal="left"/>
    </xf>
    <xf numFmtId="9" fontId="20" fillId="10" borderId="0" xfId="6" applyFont="1" applyFill="1"/>
    <xf numFmtId="0" fontId="77" fillId="0" borderId="0" xfId="0" applyFont="1"/>
    <xf numFmtId="0" fontId="43" fillId="0" borderId="0" xfId="0" applyFont="1" applyAlignment="1">
      <alignment horizontal="center"/>
    </xf>
    <xf numFmtId="0" fontId="44" fillId="0" borderId="0" xfId="0" applyFont="1" applyAlignment="1">
      <alignment horizontal="left"/>
    </xf>
    <xf numFmtId="0" fontId="45" fillId="0" borderId="0" xfId="0" applyFont="1" applyAlignment="1">
      <alignment horizontal="left"/>
    </xf>
    <xf numFmtId="0" fontId="59" fillId="19" borderId="14" xfId="0" applyFont="1" applyFill="1" applyBorder="1" applyAlignment="1">
      <alignment horizontal="center" vertical="center"/>
    </xf>
    <xf numFmtId="0" fontId="59" fillId="19" borderId="15" xfId="0" applyFont="1" applyFill="1" applyBorder="1" applyAlignment="1">
      <alignment horizontal="center" vertical="center"/>
    </xf>
    <xf numFmtId="0" fontId="59" fillId="19" borderId="16" xfId="0" applyFont="1" applyFill="1" applyBorder="1" applyAlignment="1">
      <alignment horizontal="center" vertical="center"/>
    </xf>
    <xf numFmtId="0" fontId="59" fillId="19" borderId="17" xfId="0" applyFont="1" applyFill="1" applyBorder="1" applyAlignment="1">
      <alignment horizontal="center" vertical="center"/>
    </xf>
    <xf numFmtId="0" fontId="59" fillId="19" borderId="18" xfId="0" applyFont="1" applyFill="1" applyBorder="1" applyAlignment="1">
      <alignment horizontal="center" vertical="center"/>
    </xf>
    <xf numFmtId="0" fontId="59" fillId="19" borderId="19" xfId="0" applyFont="1" applyFill="1" applyBorder="1" applyAlignment="1">
      <alignment horizontal="center" vertical="center"/>
    </xf>
    <xf numFmtId="0" fontId="60" fillId="7" borderId="21" xfId="0" applyFont="1" applyFill="1" applyBorder="1" applyAlignment="1">
      <alignment horizontal="center" vertical="center"/>
    </xf>
    <xf numFmtId="0" fontId="66" fillId="25" borderId="22" xfId="15" applyFont="1" applyFill="1" applyBorder="1" applyAlignment="1">
      <alignment horizontal="center" vertical="center"/>
    </xf>
    <xf numFmtId="0" fontId="66" fillId="25" borderId="23" xfId="15" applyFont="1" applyFill="1" applyBorder="1" applyAlignment="1">
      <alignment horizontal="center" vertical="center"/>
    </xf>
    <xf numFmtId="0" fontId="66" fillId="25" borderId="24" xfId="15" applyFont="1" applyFill="1" applyBorder="1" applyAlignment="1">
      <alignment horizontal="center" vertical="center"/>
    </xf>
    <xf numFmtId="0" fontId="66" fillId="25" borderId="25" xfId="15" applyFont="1" applyFill="1" applyBorder="1" applyAlignment="1">
      <alignment horizontal="center" vertical="center"/>
    </xf>
    <xf numFmtId="0" fontId="66" fillId="25" borderId="26" xfId="15" applyFont="1" applyFill="1" applyBorder="1" applyAlignment="1">
      <alignment horizontal="center" vertical="center"/>
    </xf>
    <xf numFmtId="0" fontId="66" fillId="25" borderId="27" xfId="15" applyFont="1" applyFill="1" applyBorder="1" applyAlignment="1">
      <alignment horizontal="center" vertical="center"/>
    </xf>
    <xf numFmtId="0" fontId="48" fillId="0" borderId="0" xfId="0" applyFont="1" applyAlignment="1">
      <alignment horizontal="center"/>
    </xf>
    <xf numFmtId="0" fontId="70" fillId="21" borderId="7" xfId="0" applyFont="1" applyFill="1" applyBorder="1" applyAlignment="1">
      <alignment vertical="center"/>
    </xf>
    <xf numFmtId="0" fontId="0" fillId="0" borderId="0" xfId="0" applyAlignment="1">
      <alignment horizontal="left" vertical="center" wrapText="1"/>
    </xf>
    <xf numFmtId="0" fontId="72" fillId="3" borderId="0" xfId="8" applyFont="1" applyAlignment="1">
      <alignment horizontal="center"/>
    </xf>
    <xf numFmtId="0" fontId="17" fillId="0" borderId="0" xfId="0" applyFont="1" applyAlignment="1">
      <alignment horizontal="center"/>
    </xf>
    <xf numFmtId="0" fontId="19" fillId="10" borderId="0" xfId="0" applyFont="1" applyFill="1" applyAlignment="1">
      <alignment horizontal="center"/>
    </xf>
    <xf numFmtId="0" fontId="0" fillId="0" borderId="0" xfId="0" pivotButton="1"/>
    <xf numFmtId="0" fontId="0" fillId="0" borderId="0" xfId="0" applyNumberFormat="1"/>
    <xf numFmtId="9" fontId="20" fillId="10" borderId="0" xfId="0" applyNumberFormat="1" applyFont="1" applyFill="1"/>
  </cellXfs>
  <cellStyles count="17">
    <cellStyle name="20% - Énfasis6 2" xfId="16" xr:uid="{8DDD2387-0DCD-4B82-A457-6139CB7FCCF9}"/>
    <cellStyle name="40% - Énfasis6" xfId="9" builtinId="51"/>
    <cellStyle name="60% - Énfasis3" xfId="7" builtinId="40"/>
    <cellStyle name="60% - Énfasis6" xfId="10" builtinId="52"/>
    <cellStyle name="Énfasis6" xfId="8" builtinId="49"/>
    <cellStyle name="Hipervínculo" xfId="5" builtinId="8"/>
    <cellStyle name="Millares 2" xfId="1" xr:uid="{231C548C-FB7F-4B00-A0B8-81D9BC57A7A9}"/>
    <cellStyle name="Millares 2 2" xfId="14" xr:uid="{A1FA3BE8-626B-40BD-95C1-FCC580BA3B2F}"/>
    <cellStyle name="Millares 3" xfId="4" xr:uid="{15A478EB-3C87-4446-B141-61BFDE95E57D}"/>
    <cellStyle name="Millares 4" xfId="13" xr:uid="{A3C413D5-1C4A-4E9E-8CBE-4EDF5096869C}"/>
    <cellStyle name="Moneda" xfId="11" builtinId="4"/>
    <cellStyle name="Normal" xfId="0" builtinId="0"/>
    <cellStyle name="Normal 2" xfId="2" xr:uid="{D88A1607-7F01-4FDC-A8DE-A5A652D2D7B6}"/>
    <cellStyle name="Normal 3" xfId="3" xr:uid="{68990A07-7A68-4EF9-B08B-44D8495D632C}"/>
    <cellStyle name="Normal_Consulta2" xfId="12" xr:uid="{A7BD32E6-72E3-424E-82D3-84AFE1F3CE82}"/>
    <cellStyle name="Normal_repasointegrador" xfId="15" xr:uid="{2F718B5E-AD7F-4F04-975A-09FEF9A7DCA8}"/>
    <cellStyle name="Porcentaje" xfId="6" builtinId="5"/>
  </cellStyles>
  <dxfs count="102">
    <dxf>
      <font>
        <b/>
        <i val="0"/>
        <color rgb="FF000099"/>
      </font>
    </dxf>
    <dxf>
      <font>
        <b/>
        <i val="0"/>
        <color rgb="FFFF0000"/>
      </font>
    </dxf>
    <dxf>
      <font>
        <strike val="0"/>
        <u/>
        <color auto="1"/>
      </font>
      <fill>
        <patternFill>
          <bgColor rgb="FF92D050"/>
        </patternFill>
      </fill>
    </dxf>
    <dxf>
      <font>
        <color rgb="FF9C0006"/>
      </font>
      <fill>
        <patternFill>
          <bgColor rgb="FFFFC7CE"/>
        </patternFill>
      </fill>
    </dxf>
    <dxf>
      <font>
        <b val="0"/>
        <i val="0"/>
        <strike val="0"/>
        <condense val="0"/>
        <extend val="0"/>
        <outline val="0"/>
        <shadow val="0"/>
        <u val="none"/>
        <vertAlign val="baseline"/>
        <sz val="11"/>
        <color rgb="FF7B7B7B"/>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left" vertical="center" textRotation="0" wrapText="0" indent="0" justifyLastLine="0" shrinkToFit="0" readingOrder="0"/>
    </dxf>
    <dxf>
      <border outline="0">
        <top style="thin">
          <color rgb="FFA5A5A5"/>
        </top>
      </border>
    </dxf>
    <dxf>
      <font>
        <b val="0"/>
        <i val="0"/>
        <strike val="0"/>
        <condense val="0"/>
        <extend val="0"/>
        <outline val="0"/>
        <shadow val="0"/>
        <u val="none"/>
        <vertAlign val="baseline"/>
        <sz val="11"/>
        <color rgb="FF7B7B7B"/>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general" vertical="center" textRotation="0" wrapText="0" indent="0" justifyLastLine="0" shrinkToFit="0" readingOrder="0"/>
    </dxf>
    <dxf>
      <border outline="0">
        <top style="thin">
          <color rgb="FFA5A5A5"/>
        </top>
      </border>
    </dxf>
    <dxf>
      <font>
        <b val="0"/>
        <i val="0"/>
        <strike val="0"/>
        <condense val="0"/>
        <extend val="0"/>
        <outline val="0"/>
        <shadow val="0"/>
        <u val="none"/>
        <vertAlign val="baseline"/>
        <sz val="11"/>
        <color rgb="FF7B7B7B"/>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numFmt numFmtId="167" formatCode="&quot;S/&quot;\ #,##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numFmt numFmtId="175" formatCode="[$$-80A]#,##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numFmt numFmtId="167" formatCode="&quot;S/&quot;\ #,##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numFmt numFmtId="167" formatCode="&quot;S/&quot;\ #,##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rgb="FF7B7B7B"/>
        <name val="Calibri"/>
        <family val="2"/>
        <scheme val="minor"/>
      </font>
      <numFmt numFmtId="167" formatCode="&quot;S/&quot;\ #,##0"/>
      <alignment horizontal="center" vertical="center"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numFmt numFmtId="167" formatCode="&quot;S/&quot;\ #,##0"/>
      <alignment horizontal="center" vertical="bottom"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7B7B7B"/>
        <name val="Calibri"/>
        <family val="2"/>
        <scheme val="minor"/>
      </font>
      <alignment horizontal="general" vertical="center" textRotation="0" wrapText="0" indent="0" justifyLastLine="0" shrinkToFit="0" readingOrder="0"/>
    </dxf>
    <dxf>
      <border outline="0">
        <top style="thin">
          <color rgb="FFA5A5A5"/>
        </top>
      </border>
    </dxf>
    <dxf>
      <font>
        <b val="0"/>
        <i val="0"/>
        <strike val="0"/>
        <condense val="0"/>
        <extend val="0"/>
        <outline val="0"/>
        <shadow val="0"/>
        <u val="none"/>
        <vertAlign val="baseline"/>
        <sz val="11"/>
        <color rgb="FF7B7B7B"/>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none"/>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minor"/>
      </font>
      <numFmt numFmtId="3" formatCode="#,##0"/>
      <alignment horizontal="center" vertical="center" textRotation="0" wrapText="0" indent="0" justifyLastLine="0" shrinkToFit="0" readingOrder="0"/>
      <border diagonalUp="0" diagonalDown="0" outline="0">
        <left/>
        <right/>
        <top style="thin">
          <color theme="6"/>
        </top>
        <bottom/>
      </border>
    </dxf>
    <dxf>
      <font>
        <b val="0"/>
        <i val="0"/>
        <strike val="0"/>
        <condense val="0"/>
        <extend val="0"/>
        <outline val="0"/>
        <shadow val="0"/>
        <u val="none"/>
        <vertAlign val="baseline"/>
        <sz val="8"/>
        <color rgb="FF7B7B7B"/>
        <name val="Calibri"/>
        <family val="2"/>
        <scheme val="minor"/>
      </font>
      <numFmt numFmtId="22" formatCode="mmm\-yy"/>
      <alignment horizontal="left" vertical="center" textRotation="0" wrapText="0" indent="0" justifyLastLine="0" shrinkToFit="0" readingOrder="0"/>
      <border diagonalUp="0" diagonalDown="0" outline="0">
        <left/>
        <right/>
        <top style="thin">
          <color theme="6"/>
        </top>
        <bottom/>
      </border>
    </dxf>
    <dxf>
      <border outline="0">
        <left style="thin">
          <color theme="6"/>
        </left>
        <right style="thin">
          <color theme="6"/>
        </right>
        <top style="thin">
          <color rgb="FFA5A5A5"/>
        </top>
        <bottom style="thin">
          <color theme="6"/>
        </bottom>
      </border>
    </dxf>
    <dxf>
      <font>
        <b val="0"/>
        <i val="0"/>
        <strike val="0"/>
        <condense val="0"/>
        <extend val="0"/>
        <outline val="0"/>
        <shadow val="0"/>
        <u val="none"/>
        <vertAlign val="baseline"/>
        <sz val="8"/>
        <color rgb="FF7B7B7B"/>
        <name val="Calibri"/>
        <family val="2"/>
        <scheme val="none"/>
      </font>
      <numFmt numFmtId="22" formatCode="mmm\-yy"/>
      <alignment horizontal="center" vertical="center" textRotation="0" wrapText="0" indent="0" justifyLastLine="0" shrinkToFit="0" readingOrder="0"/>
    </dxf>
    <dxf>
      <font>
        <b/>
        <i val="0"/>
        <strike val="0"/>
        <condense val="0"/>
        <extend val="0"/>
        <outline val="0"/>
        <shadow val="0"/>
        <u val="none"/>
        <vertAlign val="baseline"/>
        <sz val="8"/>
        <color auto="1"/>
        <name val="Calibri"/>
        <family val="2"/>
        <scheme val="minor"/>
      </font>
      <numFmt numFmtId="22" formatCode="mmm\-yy"/>
      <alignment horizontal="center" vertical="center" textRotation="0" wrapText="0" indent="0" justifyLastLine="0" shrinkToFit="0" readingOrder="0"/>
    </dxf>
    <dxf>
      <numFmt numFmtId="169" formatCode="#,##0_ ;\-#,##0\ "/>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numFmt numFmtId="176" formatCode="d/mm/yyyy"/>
      <alignment horizontal="center" vertic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22" formatCode="mmm\-yy"/>
      <alignment horizontal="center" vertical="bottom" textRotation="0" wrapText="0" indent="0" justifyLastLine="0" shrinkToFit="0" readingOrder="0"/>
    </dxf>
    <dxf>
      <numFmt numFmtId="3" formatCode="#,##0"/>
    </dxf>
    <dxf>
      <numFmt numFmtId="176" formatCode="d/mm/yyyy"/>
    </dxf>
    <dxf>
      <numFmt numFmtId="176" formatCode="d/mm/yyyy"/>
    </dxf>
    <dxf>
      <numFmt numFmtId="7" formatCode="#,##0.00;\-#,##0.00"/>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border diagonalUp="0" diagonalDown="0">
        <left/>
        <right/>
        <top/>
        <bottom/>
        <vertical/>
        <horizontal/>
      </border>
    </dxf>
    <dxf>
      <font>
        <b/>
        <color theme="1"/>
      </font>
      <border>
        <bottom style="thin">
          <color theme="0" tint="-0.34998626667073579"/>
        </bottom>
        <vertical/>
        <horizontal/>
      </border>
    </dxf>
    <dxf>
      <font>
        <color theme="1"/>
      </font>
      <fill>
        <patternFill patternType="none">
          <bgColor auto="1"/>
        </patternFill>
      </fill>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7"/>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
      <font>
        <b/>
        <color theme="1"/>
      </font>
      <border>
        <bottom style="thin">
          <color theme="6"/>
        </bottom>
        <vertical/>
        <horizontal/>
      </border>
    </dxf>
    <dxf>
      <font>
        <color theme="1"/>
      </font>
      <border diagonalUp="0" diagonalDown="0">
        <left/>
        <right/>
        <top/>
        <bottom/>
        <vertical/>
        <horizontal/>
      </border>
    </dxf>
  </dxfs>
  <tableStyles count="13" defaultTableStyle="TableStyleMedium2" defaultPivotStyle="PivotStyleLight16">
    <tableStyle name="21.10.23N" pivot="0" table="0" count="10" xr9:uid="{8443EB4A-5EA1-4E99-9923-DE5D9466B35E}">
      <tableStyleElement type="wholeTable" dxfId="101"/>
      <tableStyleElement type="headerRow" dxfId="100"/>
    </tableStyle>
    <tableStyle name="clasesab" pivot="0" table="0" count="10" xr9:uid="{292EE3E6-B60D-4207-8879-0CA78289F769}">
      <tableStyleElement type="wholeTable" dxfId="99"/>
      <tableStyleElement type="headerRow" dxfId="98"/>
    </tableStyle>
    <tableStyle name="ejem21.10M" pivot="0" table="0" count="10" xr9:uid="{BE4FF906-339C-4BD5-BEBF-292DC7F758D2}">
      <tableStyleElement type="wholeTable" dxfId="97"/>
      <tableStyleElement type="headerRow" dxfId="96"/>
    </tableStyle>
    <tableStyle name="ejemplo2" pivot="0" table="0" count="10" xr9:uid="{4C109EB1-DB1E-4E8E-8216-007AFC2FE211}">
      <tableStyleElement type="wholeTable" dxfId="95"/>
      <tableStyleElement type="headerRow" dxfId="94"/>
    </tableStyle>
    <tableStyle name="ejemplo20" pivot="0" table="0" count="10" xr9:uid="{3CB64CBA-AFBA-4894-8330-36D83F6A7F9E}">
      <tableStyleElement type="wholeTable" dxfId="93"/>
      <tableStyleElement type="headerRow" dxfId="92"/>
    </tableStyle>
    <tableStyle name="FormatoPersonalizado" pivot="0" table="0" count="10" xr9:uid="{86FB03B7-52AD-4609-8B08-BE21E7539903}">
      <tableStyleElement type="wholeTable" dxfId="91"/>
      <tableStyleElement type="headerRow" dxfId="90"/>
    </tableStyle>
    <tableStyle name="PersonalizadoSinBorde" pivot="0" table="0" count="10" xr9:uid="{FAB0AA8E-0779-4AF0-AC2D-67EBD7CB878D}">
      <tableStyleElement type="wholeTable" dxfId="89"/>
      <tableStyleElement type="headerRow" dxfId="88"/>
    </tableStyle>
    <tableStyle name="Prueba" pivot="0" table="0" count="10" xr9:uid="{EB904E52-DAF2-4FE6-8DBD-16EB6EC5E297}">
      <tableStyleElement type="wholeTable" dxfId="87"/>
      <tableStyleElement type="headerRow" dxfId="86"/>
    </tableStyle>
    <tableStyle name="PRUEBA10" pivot="0" table="0" count="10" xr9:uid="{38E2F64F-54DB-48C2-B58F-F3AD1CEF1542}">
      <tableStyleElement type="wholeTable" dxfId="85"/>
      <tableStyleElement type="headerRow" dxfId="84"/>
    </tableStyle>
    <tableStyle name="Prueba11" pivot="0" table="0" count="10" xr9:uid="{F01D17F1-C375-4EDE-9E9E-723EEF11298B}">
      <tableStyleElement type="wholeTable" dxfId="83"/>
      <tableStyleElement type="headerRow" dxfId="82"/>
    </tableStyle>
    <tableStyle name="Prueba2" pivot="0" table="0" count="10" xr9:uid="{90315EEE-DF74-482F-A00A-85C1F5C2E40C}">
      <tableStyleElement type="wholeTable" dxfId="81"/>
      <tableStyleElement type="headerRow" dxfId="80"/>
    </tableStyle>
    <tableStyle name="prueba4" pivot="0" table="0" count="10" xr9:uid="{761C0F4D-AEE6-40E8-88C1-9FF05569E37B}">
      <tableStyleElement type="wholeTable" dxfId="79"/>
      <tableStyleElement type="headerRow" dxfId="78"/>
    </tableStyle>
    <tableStyle name="pruebanoche" pivot="0" table="0" count="10" xr9:uid="{A97C7002-C450-44AA-827C-5C3E1BCBB2F9}">
      <tableStyleElement type="wholeTable" dxfId="77"/>
      <tableStyleElement type="headerRow" dxfId="76"/>
    </tableStyle>
  </tableStyles>
  <colors>
    <mruColors>
      <color rgb="FFF8CBAD"/>
    </mruColors>
  </colors>
  <extLst>
    <ext xmlns:x14="http://schemas.microsoft.com/office/spreadsheetml/2009/9/main" uri="{46F421CA-312F-682f-3DD2-61675219B42D}">
      <x14:dxfs count="10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21.10.23N">
          <x14:slicerStyleElements>
            <x14:slicerStyleElement type="unselectedItemWithData" dxfId="103"/>
            <x14:slicerStyleElement type="unselectedItemWithNoData" dxfId="102"/>
            <x14:slicerStyleElement type="selectedItemWithData" dxfId="101"/>
            <x14:slicerStyleElement type="selectedItemWithNoData" dxfId="100"/>
            <x14:slicerStyleElement type="hoveredUnselectedItemWithData" dxfId="99"/>
            <x14:slicerStyleElement type="hoveredSelectedItemWithData" dxfId="98"/>
            <x14:slicerStyleElement type="hoveredUnselectedItemWithNoData" dxfId="97"/>
            <x14:slicerStyleElement type="hoveredSelectedItemWithNoData" dxfId="96"/>
          </x14:slicerStyleElements>
        </x14:slicerStyle>
        <x14:slicerStyle name="clasesab">
          <x14:slicerStyleElements>
            <x14:slicerStyleElement type="unselectedItemWithData" dxfId="95"/>
            <x14:slicerStyleElement type="unselectedItemWithNoData" dxfId="94"/>
            <x14:slicerStyleElement type="selectedItemWithData" dxfId="93"/>
            <x14:slicerStyleElement type="selectedItemWithNoData" dxfId="92"/>
            <x14:slicerStyleElement type="hoveredUnselectedItemWithData" dxfId="91"/>
            <x14:slicerStyleElement type="hoveredSelectedItemWithData" dxfId="90"/>
            <x14:slicerStyleElement type="hoveredUnselectedItemWithNoData" dxfId="89"/>
            <x14:slicerStyleElement type="hoveredSelectedItemWithNoData" dxfId="88"/>
          </x14:slicerStyleElements>
        </x14:slicerStyle>
        <x14:slicerStyle name="ejem21.10M">
          <x14:slicerStyleElements>
            <x14:slicerStyleElement type="unselectedItemWithData" dxfId="87"/>
            <x14:slicerStyleElement type="unselectedItemWithNoData" dxfId="86"/>
            <x14:slicerStyleElement type="selectedItemWithData" dxfId="85"/>
            <x14:slicerStyleElement type="selectedItemWithNoData" dxfId="84"/>
            <x14:slicerStyleElement type="hoveredUnselectedItemWithData" dxfId="83"/>
            <x14:slicerStyleElement type="hoveredSelectedItemWithData" dxfId="82"/>
            <x14:slicerStyleElement type="hoveredUnselectedItemWithNoData" dxfId="81"/>
            <x14:slicerStyleElement type="hoveredSelectedItemWithNoData" dxfId="80"/>
          </x14:slicerStyleElements>
        </x14:slicerStyle>
        <x14:slicerStyle name="ejemplo2">
          <x14:slicerStyleElements>
            <x14:slicerStyleElement type="unselectedItemWithData" dxfId="79"/>
            <x14:slicerStyleElement type="unselectedItemWithNoData" dxfId="78"/>
            <x14:slicerStyleElement type="selectedItemWithData" dxfId="77"/>
            <x14:slicerStyleElement type="selectedItemWithNoData" dxfId="76"/>
            <x14:slicerStyleElement type="hoveredUnselectedItemWithData" dxfId="75"/>
            <x14:slicerStyleElement type="hoveredSelectedItemWithData" dxfId="74"/>
            <x14:slicerStyleElement type="hoveredUnselectedItemWithNoData" dxfId="73"/>
            <x14:slicerStyleElement type="hoveredSelectedItemWithNoData" dxfId="72"/>
          </x14:slicerStyleElements>
        </x14:slicerStyle>
        <x14:slicerStyle name="ejemplo20">
          <x14:slicerStyleElements>
            <x14:slicerStyleElement type="unselectedItemWithData" dxfId="71"/>
            <x14:slicerStyleElement type="unselectedItemWithNoData" dxfId="70"/>
            <x14:slicerStyleElement type="selectedItemWithData" dxfId="69"/>
            <x14:slicerStyleElement type="selectedItemWithNoData" dxfId="68"/>
            <x14:slicerStyleElement type="hoveredUnselectedItemWithData" dxfId="67"/>
            <x14:slicerStyleElement type="hoveredSelectedItemWithData" dxfId="66"/>
            <x14:slicerStyleElement type="hoveredUnselectedItemWithNoData" dxfId="65"/>
            <x14:slicerStyleElement type="hoveredSelectedItemWithNoData" dxfId="64"/>
          </x14:slicerStyleElements>
        </x14:slicerStyle>
        <x14:slicerStyle name="FormatoPersonalizado">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PersonalizadoSinBorde">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Prueba">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PRUEBA10">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Prueba11">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Prueba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prueba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pruebanoch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7.xml"/><Relationship Id="rId21" Type="http://schemas.openxmlformats.org/officeDocument/2006/relationships/worksheet" Target="worksheets/sheet21.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tyles" Target="styles.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3" Type="http://schemas.openxmlformats.org/officeDocument/2006/relationships/customXml" Target="../customXml/item2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4" Type="http://schemas.openxmlformats.org/officeDocument/2006/relationships/customXml" Target="../customXml/item12.xml"/><Relationship Id="rId52"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sharedStrings" Target="sharedStrings.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8" Type="http://schemas.openxmlformats.org/officeDocument/2006/relationships/worksheet" Target="worksheets/sheet8.xml"/><Relationship Id="rId51" Type="http://schemas.openxmlformats.org/officeDocument/2006/relationships/customXml" Target="../customXml/item1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20" Type="http://schemas.openxmlformats.org/officeDocument/2006/relationships/worksheet" Target="worksheets/sheet20.xml"/><Relationship Id="rId41"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ustomXml" Target="../customXml/item4.xml"/><Relationship Id="rId49"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[Clase 03 - Excel Profesional.New.xlsx]T.D. Ejm1!TablaDinámica1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VENTAS</a:t>
            </a:r>
            <a:r>
              <a:rPr lang="en-US" sz="1050" baseline="0"/>
              <a:t> DE GASEOSAS EN BOTELLAS | PUCUSANA - NAPLO - SAN BARTOLO</a:t>
            </a:r>
          </a:p>
        </c:rich>
      </c:tx>
      <c:layout>
        <c:manualLayout>
          <c:xMode val="edge"/>
          <c:yMode val="edge"/>
          <c:x val="0.1625375269102598"/>
          <c:y val="1.72110575730272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pivotFmt>
    </c:pivotFmts>
    <c:plotArea>
      <c:layout/>
      <c:barChart>
        <c:barDir val="col"/>
        <c:grouping val="clustered"/>
        <c:varyColors val="0"/>
        <c:ser>
          <c:idx val="0"/>
          <c:order val="0"/>
          <c:tx>
            <c:strRef>
              <c:f>'T.D. Ejm1'!$K$17</c:f>
              <c:strCache>
                <c:ptCount val="1"/>
                <c:pt idx="0">
                  <c:v>Total</c:v>
                </c:pt>
              </c:strCache>
            </c:strRef>
          </c:tx>
          <c:spPr>
            <a:solidFill>
              <a:schemeClr val="accent1"/>
            </a:solidFill>
            <a:ln>
              <a:noFill/>
            </a:ln>
            <a:effectLst/>
          </c:spPr>
          <c:invertIfNegative val="0"/>
          <c:dPt>
            <c:idx val="0"/>
            <c:invertIfNegative val="0"/>
            <c:bubble3D val="0"/>
            <c:spPr>
              <a:solidFill>
                <a:srgbClr val="00B05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'T.D. Ejm1'!$J$18:$J$22</c:f>
              <c:strCache>
                <c:ptCount val="4"/>
                <c:pt idx="0">
                  <c:v>PeruCola</c:v>
                </c:pt>
                <c:pt idx="1">
                  <c:v>IncaKola</c:v>
                </c:pt>
                <c:pt idx="2">
                  <c:v>CocaCola</c:v>
                </c:pt>
                <c:pt idx="3">
                  <c:v>PepsiCola</c:v>
                </c:pt>
              </c:strCache>
            </c:strRef>
          </c:cat>
          <c:val>
            <c:numRef>
              <c:f>'T.D. Ejm1'!$K$18:$K$22</c:f>
              <c:numCache>
                <c:formatCode>General</c:formatCode>
                <c:ptCount val="4"/>
                <c:pt idx="0">
                  <c:v>31</c:v>
                </c:pt>
                <c:pt idx="1">
                  <c:v>15</c:v>
                </c:pt>
                <c:pt idx="2">
                  <c:v>11</c:v>
                </c:pt>
                <c:pt idx="3">
                  <c:v>10</c:v>
                </c:pt>
              </c:numCache>
            </c:numRef>
          </c:val>
          <c:extLst>
            <c:ext xmlns:c16="http://schemas.microsoft.com/office/drawing/2014/chart" uri="{C3380CC4-5D6E-409C-BE32-E72D297353CC}">
              <c16:uniqueId val="{00000000-2FF0-45D9-90D6-37F200471FB4}"/>
            </c:ext>
          </c:extLst>
        </c:ser>
        <c:dLbls>
          <c:dLblPos val="outEnd"/>
          <c:showLegendKey val="0"/>
          <c:showVal val="1"/>
          <c:showCatName val="0"/>
          <c:showSerName val="0"/>
          <c:showPercent val="0"/>
          <c:showBubbleSize val="0"/>
        </c:dLbls>
        <c:gapWidth val="219"/>
        <c:overlap val="-27"/>
        <c:axId val="1239539615"/>
        <c:axId val="974434143"/>
      </c:barChart>
      <c:catAx>
        <c:axId val="123953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974434143"/>
        <c:crosses val="autoZero"/>
        <c:auto val="1"/>
        <c:lblAlgn val="ctr"/>
        <c:lblOffset val="100"/>
        <c:noMultiLvlLbl val="0"/>
      </c:catAx>
      <c:valAx>
        <c:axId val="974434143"/>
        <c:scaling>
          <c:orientation val="minMax"/>
        </c:scaling>
        <c:delete val="1"/>
        <c:axPos val="l"/>
        <c:numFmt formatCode="General" sourceLinked="1"/>
        <c:majorTickMark val="none"/>
        <c:minorTickMark val="none"/>
        <c:tickLblPos val="nextTo"/>
        <c:crossAx val="1239539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pivotSource>
    <c:name>[Clase 03 - Excel Profesional.New.xlsx]T.D. Ejm1!TablaDinámica2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'T.D. Ejm1'!$K$31</c:f>
              <c:strCache>
                <c:ptCount val="1"/>
                <c:pt idx="0">
                  <c:v>Total</c:v>
                </c:pt>
              </c:strCache>
            </c:strRef>
          </c:tx>
          <c:dPt>
            <c:idx val="0"/>
            <c:bubble3D val="0"/>
            <c:spPr>
              <a:solidFill>
                <a:schemeClr val="accent2">
                  <a:shade val="76000"/>
                </a:schemeClr>
              </a:solidFill>
              <a:ln w="19050">
                <a:solidFill>
                  <a:schemeClr val="lt1"/>
                </a:solidFill>
              </a:ln>
              <a:effectLst/>
            </c:spPr>
          </c:dPt>
          <c:dPt>
            <c:idx val="1"/>
            <c:bubble3D val="0"/>
            <c:spPr>
              <a:solidFill>
                <a:schemeClr val="accent2">
                  <a:tint val="77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PE"/>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'T.D. Ejm1'!$J$32:$J$34</c:f>
              <c:strCache>
                <c:ptCount val="2"/>
                <c:pt idx="0">
                  <c:v>Hombre</c:v>
                </c:pt>
                <c:pt idx="1">
                  <c:v>Mujer</c:v>
                </c:pt>
              </c:strCache>
            </c:strRef>
          </c:cat>
          <c:val>
            <c:numRef>
              <c:f>'T.D. Ejm1'!$K$32:$K$34</c:f>
              <c:numCache>
                <c:formatCode>General</c:formatCode>
                <c:ptCount val="2"/>
                <c:pt idx="0">
                  <c:v>94</c:v>
                </c:pt>
                <c:pt idx="1">
                  <c:v>61</c:v>
                </c:pt>
              </c:numCache>
            </c:numRef>
          </c:val>
          <c:extLst>
            <c:ext xmlns:c16="http://schemas.microsoft.com/office/drawing/2014/chart" uri="{C3380CC4-5D6E-409C-BE32-E72D297353CC}">
              <c16:uniqueId val="{00000000-8C55-49CA-BD3F-FF5908E1A9E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3" Type="http://schemas.openxmlformats.org/officeDocument/2006/relationships/image" Target="http://office.microsoft.com/global/images/default.aspx?AssetID=ZA060503313082" TargetMode="External"/><Relationship Id="rId2" Type="http://schemas.openxmlformats.org/officeDocument/2006/relationships/image" Target="../media/image9.gif"/><Relationship Id="rId1" Type="http://schemas.openxmlformats.org/officeDocument/2006/relationships/image" Target="../media/image8.png"/><Relationship Id="rId4"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76200</xdr:colOff>
      <xdr:row>6</xdr:row>
      <xdr:rowOff>47625</xdr:rowOff>
    </xdr:from>
    <xdr:to>
      <xdr:col>12</xdr:col>
      <xdr:colOff>571500</xdr:colOff>
      <xdr:row>16</xdr:row>
      <xdr:rowOff>85725</xdr:rowOff>
    </xdr:to>
    <xdr:sp macro="" textlink="">
      <xdr:nvSpPr>
        <xdr:cNvPr id="2" name="2 CuadroTexto">
          <a:extLst>
            <a:ext uri="{FF2B5EF4-FFF2-40B4-BE49-F238E27FC236}">
              <a16:creationId xmlns:a16="http://schemas.microsoft.com/office/drawing/2014/main" id="{0287D577-2992-42DF-9468-36F06E64C384}"/>
            </a:ext>
          </a:extLst>
        </xdr:cNvPr>
        <xdr:cNvSpPr txBox="1"/>
      </xdr:nvSpPr>
      <xdr:spPr>
        <a:xfrm>
          <a:off x="2362200" y="1190625"/>
          <a:ext cx="7353300" cy="194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s-PE" sz="2000">
            <a:solidFill>
              <a:schemeClr val="dk1"/>
            </a:solidFill>
            <a:latin typeface="+mn-lt"/>
            <a:ea typeface="+mn-ea"/>
            <a:cs typeface="+mn-cs"/>
          </a:endParaRPr>
        </a:p>
        <a:p>
          <a:r>
            <a:rPr lang="es-PE" sz="2000">
              <a:solidFill>
                <a:schemeClr val="dk1"/>
              </a:solidFill>
              <a:latin typeface="+mn-lt"/>
              <a:ea typeface="+mn-ea"/>
              <a:cs typeface="+mn-cs"/>
            </a:rPr>
            <a:t>Si una persona es perseverante, aunque sea dura de entendimiento,</a:t>
          </a:r>
          <a:endParaRPr lang="es-PE" sz="2000"/>
        </a:p>
        <a:p>
          <a:r>
            <a:rPr lang="es-PE" sz="2000">
              <a:solidFill>
                <a:schemeClr val="dk1"/>
              </a:solidFill>
              <a:latin typeface="+mn-lt"/>
              <a:ea typeface="+mn-ea"/>
              <a:cs typeface="+mn-cs"/>
            </a:rPr>
            <a:t>se hará inteligente; y aunque sea débil se transformará en fuerte.</a:t>
          </a:r>
          <a:endParaRPr lang="es-PE" sz="2000"/>
        </a:p>
        <a:p>
          <a:r>
            <a:rPr lang="es-PE" sz="2000">
              <a:solidFill>
                <a:schemeClr val="dk1"/>
              </a:solidFill>
              <a:latin typeface="+mn-lt"/>
              <a:ea typeface="+mn-ea"/>
              <a:cs typeface="+mn-cs"/>
            </a:rPr>
            <a:t>			(Leonardo Da Vinci )</a:t>
          </a:r>
          <a:endParaRPr lang="es-PE" sz="2000"/>
        </a:p>
        <a:p>
          <a:endParaRPr lang="es-PE"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238124</xdr:colOff>
      <xdr:row>7</xdr:row>
      <xdr:rowOff>95250</xdr:rowOff>
    </xdr:from>
    <xdr:to>
      <xdr:col>8</xdr:col>
      <xdr:colOff>304800</xdr:colOff>
      <xdr:row>12</xdr:row>
      <xdr:rowOff>111733</xdr:rowOff>
    </xdr:to>
    <xdr:sp macro="" textlink="">
      <xdr:nvSpPr>
        <xdr:cNvPr id="2" name="CuadroTexto 1">
          <a:extLst>
            <a:ext uri="{FF2B5EF4-FFF2-40B4-BE49-F238E27FC236}">
              <a16:creationId xmlns:a16="http://schemas.microsoft.com/office/drawing/2014/main" id="{DCBBFE6E-4E7E-448C-990B-C13FB97712FB}"/>
            </a:ext>
          </a:extLst>
        </xdr:cNvPr>
        <xdr:cNvSpPr txBox="1"/>
      </xdr:nvSpPr>
      <xdr:spPr>
        <a:xfrm>
          <a:off x="238124" y="1428750"/>
          <a:ext cx="6438901" cy="968983"/>
        </a:xfrm>
        <a:prstGeom prst="rect">
          <a:avLst/>
        </a:prstGeom>
        <a:noFill/>
      </xdr:spPr>
      <xdr:txBody>
        <a:bodyPr wrap="square" rtlCol="0">
          <a:spAutoFit/>
        </a:bodyPr>
        <a:lstStyle>
          <a:defPPr>
            <a:defRPr lang="es-P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PE" sz="1400" b="1">
              <a:solidFill>
                <a:sysClr val="windowText" lastClr="000000"/>
              </a:solidFill>
            </a:rPr>
            <a:t>Ante la necesidad de las empresas por ser competitivas en el mercado en el cual se desenvuelven, es necesario que sus ejecutivos conozcan las herramientas de Microsoft Excel que les permita mejorar su productividad, y</a:t>
          </a:r>
          <a:r>
            <a:rPr lang="es-PE" sz="1400" b="1" baseline="0">
              <a:solidFill>
                <a:sysClr val="windowText" lastClr="000000"/>
              </a:solidFill>
            </a:rPr>
            <a:t> </a:t>
          </a:r>
          <a:r>
            <a:rPr lang="es-PE" sz="1400" b="1">
              <a:solidFill>
                <a:sysClr val="windowText" lastClr="000000"/>
              </a:solidFill>
            </a:rPr>
            <a:t>ser más eficiente en su centro de trabajo.</a:t>
          </a:r>
        </a:p>
      </xdr:txBody>
    </xdr:sp>
    <xdr:clientData/>
  </xdr:twoCellAnchor>
  <xdr:twoCellAnchor>
    <xdr:from>
      <xdr:col>0</xdr:col>
      <xdr:colOff>104772</xdr:colOff>
      <xdr:row>0</xdr:row>
      <xdr:rowOff>133350</xdr:rowOff>
    </xdr:from>
    <xdr:to>
      <xdr:col>6</xdr:col>
      <xdr:colOff>447675</xdr:colOff>
      <xdr:row>7</xdr:row>
      <xdr:rowOff>19286</xdr:rowOff>
    </xdr:to>
    <xdr:sp macro="" textlink="">
      <xdr:nvSpPr>
        <xdr:cNvPr id="3" name="CuadroTexto 2">
          <a:extLst>
            <a:ext uri="{FF2B5EF4-FFF2-40B4-BE49-F238E27FC236}">
              <a16:creationId xmlns:a16="http://schemas.microsoft.com/office/drawing/2014/main" id="{59EA8D2B-7CFA-43DA-AF26-B0090A6D6306}"/>
            </a:ext>
          </a:extLst>
        </xdr:cNvPr>
        <xdr:cNvSpPr txBox="1"/>
      </xdr:nvSpPr>
      <xdr:spPr>
        <a:xfrm>
          <a:off x="104772" y="133350"/>
          <a:ext cx="4914903" cy="1219436"/>
        </a:xfrm>
        <a:prstGeom prst="rect">
          <a:avLst/>
        </a:prstGeom>
        <a:noFill/>
      </xdr:spPr>
      <xdr:txBody>
        <a:bodyPr wrap="square" rtlCol="0">
          <a:spAutoFit/>
        </a:bodyPr>
        <a:lstStyle>
          <a:defPPr>
            <a:defRPr lang="es-P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PE" sz="3600" b="1" u="none" baseline="0">
              <a:solidFill>
                <a:schemeClr val="tx2"/>
              </a:solidFill>
            </a:rPr>
            <a:t>Curso: </a:t>
          </a:r>
        </a:p>
        <a:p>
          <a:r>
            <a:rPr lang="es-PE" sz="3600" b="1" u="none" baseline="0">
              <a:solidFill>
                <a:schemeClr val="tx2"/>
              </a:solidFill>
            </a:rPr>
            <a:t>MS Excel Profesional</a:t>
          </a:r>
          <a:endParaRPr lang="es-PE" sz="3600" b="1" u="none">
            <a:solidFill>
              <a:schemeClr val="tx2"/>
            </a:solidFill>
          </a:endParaRPr>
        </a:p>
      </xdr:txBody>
    </xdr:sp>
    <xdr:clientData/>
  </xdr:twoCellAnchor>
  <xdr:twoCellAnchor editAs="oneCell">
    <xdr:from>
      <xdr:col>6</xdr:col>
      <xdr:colOff>504826</xdr:colOff>
      <xdr:row>11</xdr:row>
      <xdr:rowOff>186736</xdr:rowOff>
    </xdr:from>
    <xdr:to>
      <xdr:col>8</xdr:col>
      <xdr:colOff>180975</xdr:colOff>
      <xdr:row>19</xdr:row>
      <xdr:rowOff>46413</xdr:rowOff>
    </xdr:to>
    <xdr:pic>
      <xdr:nvPicPr>
        <xdr:cNvPr id="4" name="Imagen 3">
          <a:extLst>
            <a:ext uri="{FF2B5EF4-FFF2-40B4-BE49-F238E27FC236}">
              <a16:creationId xmlns:a16="http://schemas.microsoft.com/office/drawing/2014/main" id="{1042220C-5DBE-4CB8-856F-4ACF5B58A4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53051" y="2282236"/>
          <a:ext cx="1200149" cy="152655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5</xdr:col>
      <xdr:colOff>704850</xdr:colOff>
      <xdr:row>0</xdr:row>
      <xdr:rowOff>104776</xdr:rowOff>
    </xdr:from>
    <xdr:to>
      <xdr:col>7</xdr:col>
      <xdr:colOff>447676</xdr:colOff>
      <xdr:row>7</xdr:row>
      <xdr:rowOff>38102</xdr:rowOff>
    </xdr:to>
    <xdr:pic>
      <xdr:nvPicPr>
        <xdr:cNvPr id="5" name="Imagen 4" descr="Business Analytics with Excel: Elementary to Advanced | Coursera">
          <a:extLst>
            <a:ext uri="{FF2B5EF4-FFF2-40B4-BE49-F238E27FC236}">
              <a16:creationId xmlns:a16="http://schemas.microsoft.com/office/drawing/2014/main" id="{D354EB6E-5727-4C77-94D0-62547D8F6DE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91075" y="104776"/>
          <a:ext cx="1266826" cy="12668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85725</xdr:colOff>
      <xdr:row>1</xdr:row>
      <xdr:rowOff>47625</xdr:rowOff>
    </xdr:from>
    <xdr:to>
      <xdr:col>15</xdr:col>
      <xdr:colOff>250166</xdr:colOff>
      <xdr:row>19</xdr:row>
      <xdr:rowOff>142875</xdr:rowOff>
    </xdr:to>
    <xdr:pic>
      <xdr:nvPicPr>
        <xdr:cNvPr id="6" name="Imagen 5">
          <a:extLst>
            <a:ext uri="{FF2B5EF4-FFF2-40B4-BE49-F238E27FC236}">
              <a16:creationId xmlns:a16="http://schemas.microsoft.com/office/drawing/2014/main" id="{23FAE9AE-87B1-4D61-95D3-31BB37A23A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19950" y="238125"/>
          <a:ext cx="4736441" cy="36671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152400</xdr:rowOff>
    </xdr:from>
    <xdr:to>
      <xdr:col>8</xdr:col>
      <xdr:colOff>218381</xdr:colOff>
      <xdr:row>23</xdr:row>
      <xdr:rowOff>9162</xdr:rowOff>
    </xdr:to>
    <xdr:pic>
      <xdr:nvPicPr>
        <xdr:cNvPr id="2" name="1 Imagen">
          <a:extLst>
            <a:ext uri="{FF2B5EF4-FFF2-40B4-BE49-F238E27FC236}">
              <a16:creationId xmlns:a16="http://schemas.microsoft.com/office/drawing/2014/main" id="{D1B71101-C851-42BC-B28E-001FE6BB3217}"/>
            </a:ext>
          </a:extLst>
        </xdr:cNvPr>
        <xdr:cNvPicPr>
          <a:picLocks noChangeAspect="1"/>
        </xdr:cNvPicPr>
      </xdr:nvPicPr>
      <xdr:blipFill>
        <a:blip xmlns:r="http://schemas.openxmlformats.org/officeDocument/2006/relationships" r:embed="rId1"/>
        <a:stretch>
          <a:fillRect/>
        </a:stretch>
      </xdr:blipFill>
      <xdr:spPr>
        <a:xfrm>
          <a:off x="466725" y="1695450"/>
          <a:ext cx="5552381" cy="2904762"/>
        </a:xfrm>
        <a:prstGeom prst="rect">
          <a:avLst/>
        </a:prstGeom>
      </xdr:spPr>
    </xdr:pic>
    <xdr:clientData/>
  </xdr:twoCellAnchor>
  <xdr:twoCellAnchor>
    <xdr:from>
      <xdr:col>8</xdr:col>
      <xdr:colOff>314324</xdr:colOff>
      <xdr:row>3</xdr:row>
      <xdr:rowOff>9525</xdr:rowOff>
    </xdr:from>
    <xdr:to>
      <xdr:col>12</xdr:col>
      <xdr:colOff>619125</xdr:colOff>
      <xdr:row>11</xdr:row>
      <xdr:rowOff>161925</xdr:rowOff>
    </xdr:to>
    <xdr:sp macro="" textlink="">
      <xdr:nvSpPr>
        <xdr:cNvPr id="3" name="2 Llamada rectangular redondeada">
          <a:extLst>
            <a:ext uri="{FF2B5EF4-FFF2-40B4-BE49-F238E27FC236}">
              <a16:creationId xmlns:a16="http://schemas.microsoft.com/office/drawing/2014/main" id="{87A9F100-AF49-4A0E-BA90-8A358831D136}"/>
            </a:ext>
          </a:extLst>
        </xdr:cNvPr>
        <xdr:cNvSpPr/>
      </xdr:nvSpPr>
      <xdr:spPr>
        <a:xfrm>
          <a:off x="6115049" y="790575"/>
          <a:ext cx="3352801" cy="1676400"/>
        </a:xfrm>
        <a:prstGeom prst="wedgeRoundRectCallout">
          <a:avLst>
            <a:gd name="adj1" fmla="val -137915"/>
            <a:gd name="adj2" fmla="val 44823"/>
            <a:gd name="adj3" fmla="val 1666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s-PE" sz="1100"/>
            <a:t> Cualquier valor o expresión que pueda evaluarse como VERDADERO o FALSO. </a:t>
          </a:r>
        </a:p>
        <a:p>
          <a:pPr algn="l"/>
          <a:r>
            <a:rPr lang="es-PE" sz="1100"/>
            <a:t>Por ejemplo, A10=100 es una expresión lógica; si el valor de la celda A10 es igual a 100, la expresión se evalúa como VERDADERO. </a:t>
          </a:r>
        </a:p>
        <a:p>
          <a:pPr algn="l"/>
          <a:r>
            <a:rPr lang="es-PE" sz="1100"/>
            <a:t>De lo contrario, se evaluará como FALSO. Este argumento puede utilizar cualquier operador de comparación.</a:t>
          </a:r>
        </a:p>
      </xdr:txBody>
    </xdr:sp>
    <xdr:clientData/>
  </xdr:twoCellAnchor>
  <xdr:twoCellAnchor>
    <xdr:from>
      <xdr:col>8</xdr:col>
      <xdr:colOff>723898</xdr:colOff>
      <xdr:row>12</xdr:row>
      <xdr:rowOff>66675</xdr:rowOff>
    </xdr:from>
    <xdr:to>
      <xdr:col>13</xdr:col>
      <xdr:colOff>638175</xdr:colOff>
      <xdr:row>29</xdr:row>
      <xdr:rowOff>9525</xdr:rowOff>
    </xdr:to>
    <xdr:sp macro="" textlink="">
      <xdr:nvSpPr>
        <xdr:cNvPr id="4" name="3 Llamada rectangular redondeada">
          <a:extLst>
            <a:ext uri="{FF2B5EF4-FFF2-40B4-BE49-F238E27FC236}">
              <a16:creationId xmlns:a16="http://schemas.microsoft.com/office/drawing/2014/main" id="{3C3AA236-7777-49BC-BFF0-70D274DDBC98}"/>
            </a:ext>
          </a:extLst>
        </xdr:cNvPr>
        <xdr:cNvSpPr/>
      </xdr:nvSpPr>
      <xdr:spPr>
        <a:xfrm>
          <a:off x="6524623" y="2562225"/>
          <a:ext cx="3724277" cy="3181350"/>
        </a:xfrm>
        <a:prstGeom prst="wedgeRoundRectCallout">
          <a:avLst>
            <a:gd name="adj1" fmla="val -160409"/>
            <a:gd name="adj2" fmla="val -51358"/>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s-PE"/>
            <a:t>El valor que desea que se devuelva si el argumento </a:t>
          </a:r>
          <a:r>
            <a:rPr lang="es-PE" b="1" i="1"/>
            <a:t>prueba_lógica</a:t>
          </a:r>
          <a:r>
            <a:rPr lang="es-PE"/>
            <a:t> se evalúa como VERDADERO. </a:t>
          </a:r>
        </a:p>
        <a:p>
          <a:pPr algn="l"/>
          <a:endParaRPr lang="es-PE"/>
        </a:p>
        <a:p>
          <a:pPr algn="l"/>
          <a:r>
            <a:rPr lang="es-PE"/>
            <a:t>Por ejemplo, si el valor de este argumento es la cadena de texto "Dentro de presupuesto" y el argumento </a:t>
          </a:r>
          <a:r>
            <a:rPr lang="es-PE" b="1" i="1"/>
            <a:t>prueba_lógica</a:t>
          </a:r>
          <a:r>
            <a:rPr lang="es-PE"/>
            <a:t> se evalúa como VERDADERO, la función </a:t>
          </a:r>
          <a:r>
            <a:rPr lang="es-PE" b="1"/>
            <a:t>SI</a:t>
          </a:r>
          <a:r>
            <a:rPr lang="es-PE"/>
            <a:t> muestra el texto "Dentro de presupuesto". </a:t>
          </a:r>
        </a:p>
        <a:p>
          <a:pPr algn="l"/>
          <a:endParaRPr lang="es-PE"/>
        </a:p>
        <a:p>
          <a:pPr algn="l"/>
          <a:r>
            <a:rPr lang="es-PE"/>
            <a:t>Si el argumento </a:t>
          </a:r>
          <a:r>
            <a:rPr lang="es-PE" b="1" i="1"/>
            <a:t>prueba_lógica</a:t>
          </a:r>
          <a:r>
            <a:rPr lang="es-PE"/>
            <a:t> se evalúa como VERDADERO y el argumento </a:t>
          </a:r>
          <a:r>
            <a:rPr lang="es-PE" b="1" i="1"/>
            <a:t>valor_si_verdadero</a:t>
          </a:r>
          <a:r>
            <a:rPr lang="es-PE"/>
            <a:t> se omite (es decir, después de </a:t>
          </a:r>
          <a:r>
            <a:rPr lang="es-PE" b="1" i="1"/>
            <a:t>prueba_lógica</a:t>
          </a:r>
          <a:r>
            <a:rPr lang="es-PE"/>
            <a:t> solamente hay un punto y coma), la función </a:t>
          </a:r>
          <a:r>
            <a:rPr lang="es-PE" b="1"/>
            <a:t>SI</a:t>
          </a:r>
          <a:r>
            <a:rPr lang="es-PE"/>
            <a:t> devuelve 0 (cero). </a:t>
          </a:r>
        </a:p>
        <a:p>
          <a:pPr algn="l"/>
          <a:endParaRPr lang="es-PE"/>
        </a:p>
        <a:p>
          <a:pPr algn="l"/>
          <a:r>
            <a:rPr lang="es-PE"/>
            <a:t>Para mostrar la palabra VERDADERO, utilice el valor lógico VERDADERO para el argumento </a:t>
          </a:r>
          <a:r>
            <a:rPr lang="es-PE" b="1" i="1"/>
            <a:t>valor_si_verdadero</a:t>
          </a:r>
          <a:r>
            <a:rPr lang="es-PE"/>
            <a:t>.</a:t>
          </a:r>
          <a:endParaRPr lang="es-PE" sz="1100"/>
        </a:p>
      </xdr:txBody>
    </xdr:sp>
    <xdr:clientData/>
  </xdr:twoCellAnchor>
  <xdr:twoCellAnchor>
    <xdr:from>
      <xdr:col>1</xdr:col>
      <xdr:colOff>276225</xdr:colOff>
      <xdr:row>23</xdr:row>
      <xdr:rowOff>66675</xdr:rowOff>
    </xdr:from>
    <xdr:to>
      <xdr:col>7</xdr:col>
      <xdr:colOff>142875</xdr:colOff>
      <xdr:row>40</xdr:row>
      <xdr:rowOff>152401</xdr:rowOff>
    </xdr:to>
    <xdr:sp macro="" textlink="">
      <xdr:nvSpPr>
        <xdr:cNvPr id="5" name="4 Llamada rectangular redondeada">
          <a:extLst>
            <a:ext uri="{FF2B5EF4-FFF2-40B4-BE49-F238E27FC236}">
              <a16:creationId xmlns:a16="http://schemas.microsoft.com/office/drawing/2014/main" id="{0BC5946B-1113-4D0A-953A-8A13E7EC6CE9}"/>
            </a:ext>
          </a:extLst>
        </xdr:cNvPr>
        <xdr:cNvSpPr/>
      </xdr:nvSpPr>
      <xdr:spPr>
        <a:xfrm>
          <a:off x="742950" y="4657725"/>
          <a:ext cx="4438650" cy="3324226"/>
        </a:xfrm>
        <a:prstGeom prst="wedgeRoundRectCallout">
          <a:avLst>
            <a:gd name="adj1" fmla="val -14673"/>
            <a:gd name="adj2" fmla="val -106358"/>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s-PE"/>
            <a:t>El valor que desea que se devuelva si el argumento </a:t>
          </a:r>
          <a:r>
            <a:rPr lang="es-PE" b="1" i="1"/>
            <a:t>prueba_lógica</a:t>
          </a:r>
          <a:r>
            <a:rPr lang="es-PE"/>
            <a:t> se evalúa como FALSO. </a:t>
          </a:r>
        </a:p>
        <a:p>
          <a:pPr algn="l"/>
          <a:endParaRPr lang="es-PE"/>
        </a:p>
        <a:p>
          <a:pPr algn="l"/>
          <a:r>
            <a:rPr lang="es-PE"/>
            <a:t>Por ejemplo, si el valor de este argumento es la cadena de texto "Presupuesto excedido" y el argumento </a:t>
          </a:r>
          <a:r>
            <a:rPr lang="es-PE" b="1" i="1"/>
            <a:t>prueba_lógica</a:t>
          </a:r>
          <a:r>
            <a:rPr lang="es-PE"/>
            <a:t> se evalúa como FALSO, la función </a:t>
          </a:r>
          <a:r>
            <a:rPr lang="es-PE" b="1"/>
            <a:t>SI</a:t>
          </a:r>
          <a:r>
            <a:rPr lang="es-PE"/>
            <a:t> devuelve el texto "Presupuesto excedido". </a:t>
          </a:r>
        </a:p>
        <a:p>
          <a:pPr algn="l"/>
          <a:endParaRPr lang="es-PE"/>
        </a:p>
        <a:p>
          <a:pPr algn="l"/>
          <a:r>
            <a:rPr lang="es-PE"/>
            <a:t>Si </a:t>
          </a:r>
          <a:r>
            <a:rPr lang="es-PE" b="1" i="1"/>
            <a:t>prueba_lógica</a:t>
          </a:r>
          <a:r>
            <a:rPr lang="es-PE"/>
            <a:t> se evalúa como FALSO y el argumento </a:t>
          </a:r>
          <a:r>
            <a:rPr lang="es-PE" b="1" i="1"/>
            <a:t>valor_si_falso</a:t>
          </a:r>
          <a:r>
            <a:rPr lang="es-PE"/>
            <a:t> se omite (es decir, después del argumento </a:t>
          </a:r>
          <a:r>
            <a:rPr lang="es-PE" b="1" i="1"/>
            <a:t>valor_si_verdadero</a:t>
          </a:r>
          <a:r>
            <a:rPr lang="es-PE"/>
            <a:t> no hay un punto y coma), la función </a:t>
          </a:r>
          <a:r>
            <a:rPr lang="es-PE" b="1"/>
            <a:t>SI</a:t>
          </a:r>
          <a:r>
            <a:rPr lang="es-PE"/>
            <a:t> devuelve el valor lógico FALSO. </a:t>
          </a:r>
        </a:p>
        <a:p>
          <a:pPr algn="l"/>
          <a:endParaRPr lang="es-PE"/>
        </a:p>
        <a:p>
          <a:pPr algn="l"/>
          <a:r>
            <a:rPr lang="es-PE"/>
            <a:t>Si </a:t>
          </a:r>
          <a:r>
            <a:rPr lang="es-PE" b="1" i="1"/>
            <a:t>prueba_lógica</a:t>
          </a:r>
          <a:r>
            <a:rPr lang="es-PE"/>
            <a:t> se evalúa como FALSO y se omite el valor del argumento </a:t>
          </a:r>
          <a:r>
            <a:rPr lang="es-PE" b="1" i="1"/>
            <a:t>valor_si_falso</a:t>
          </a:r>
          <a:r>
            <a:rPr lang="es-PE"/>
            <a:t> (es decir, en la función </a:t>
          </a:r>
          <a:r>
            <a:rPr lang="es-PE" b="1"/>
            <a:t>SI</a:t>
          </a:r>
          <a:r>
            <a:rPr lang="es-PE"/>
            <a:t> no hay un punto y coma después del argumento </a:t>
          </a:r>
          <a:r>
            <a:rPr lang="es-PE" b="1" i="1"/>
            <a:t>valor_si_verdadero</a:t>
          </a:r>
          <a:r>
            <a:rPr lang="es-PE"/>
            <a:t>), la función </a:t>
          </a:r>
          <a:r>
            <a:rPr lang="es-PE" b="1"/>
            <a:t>SI</a:t>
          </a:r>
          <a:r>
            <a:rPr lang="es-PE"/>
            <a:t> devuelve el valor 0 (cero).</a:t>
          </a:r>
          <a:endParaRPr lang="es-PE"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295275</xdr:colOff>
      <xdr:row>4</xdr:row>
      <xdr:rowOff>28575</xdr:rowOff>
    </xdr:from>
    <xdr:to>
      <xdr:col>7</xdr:col>
      <xdr:colOff>656531</xdr:colOff>
      <xdr:row>19</xdr:row>
      <xdr:rowOff>75837</xdr:rowOff>
    </xdr:to>
    <xdr:pic>
      <xdr:nvPicPr>
        <xdr:cNvPr id="2" name="2 Imagen">
          <a:extLst>
            <a:ext uri="{FF2B5EF4-FFF2-40B4-BE49-F238E27FC236}">
              <a16:creationId xmlns:a16="http://schemas.microsoft.com/office/drawing/2014/main" id="{3C3EB8B5-091C-43F6-B81D-877CFB41BE4E}"/>
            </a:ext>
          </a:extLst>
        </xdr:cNvPr>
        <xdr:cNvPicPr>
          <a:picLocks noChangeAspect="1"/>
        </xdr:cNvPicPr>
      </xdr:nvPicPr>
      <xdr:blipFill>
        <a:blip xmlns:r="http://schemas.openxmlformats.org/officeDocument/2006/relationships" r:embed="rId1"/>
        <a:stretch>
          <a:fillRect/>
        </a:stretch>
      </xdr:blipFill>
      <xdr:spPr>
        <a:xfrm>
          <a:off x="295275" y="1000125"/>
          <a:ext cx="5552381" cy="2904762"/>
        </a:xfrm>
        <a:prstGeom prst="rect">
          <a:avLst/>
        </a:prstGeom>
      </xdr:spPr>
    </xdr:pic>
    <xdr:clientData/>
  </xdr:twoCellAnchor>
  <xdr:twoCellAnchor>
    <xdr:from>
      <xdr:col>5</xdr:col>
      <xdr:colOff>409575</xdr:colOff>
      <xdr:row>5</xdr:row>
      <xdr:rowOff>180975</xdr:rowOff>
    </xdr:from>
    <xdr:to>
      <xdr:col>14</xdr:col>
      <xdr:colOff>76200</xdr:colOff>
      <xdr:row>27</xdr:row>
      <xdr:rowOff>114301</xdr:rowOff>
    </xdr:to>
    <xdr:sp macro="" textlink="">
      <xdr:nvSpPr>
        <xdr:cNvPr id="3" name="4 Llamada rectangular redondeada">
          <a:extLst>
            <a:ext uri="{FF2B5EF4-FFF2-40B4-BE49-F238E27FC236}">
              <a16:creationId xmlns:a16="http://schemas.microsoft.com/office/drawing/2014/main" id="{FD608D0B-C6A5-46C3-9E75-F558289D3B02}"/>
            </a:ext>
          </a:extLst>
        </xdr:cNvPr>
        <xdr:cNvSpPr/>
      </xdr:nvSpPr>
      <xdr:spPr>
        <a:xfrm>
          <a:off x="4076700" y="1343025"/>
          <a:ext cx="6524625" cy="4124326"/>
        </a:xfrm>
        <a:prstGeom prst="wedgeRoundRectCallout">
          <a:avLst>
            <a:gd name="adj1" fmla="val -63728"/>
            <a:gd name="adj2" fmla="val -37408"/>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scene3d>
            <a:camera prst="orthographicFront">
              <a:rot lat="0" lon="0" rev="0"/>
            </a:camera>
            <a:lightRig rig="glow" dir="t">
              <a:rot lat="0" lon="0" rev="3600000"/>
            </a:lightRig>
          </a:scene3d>
          <a:sp3d prstMaterial="softEdge">
            <a:bevelT w="29210" h="16510"/>
            <a:contourClr>
              <a:schemeClr val="accent4">
                <a:alpha val="95000"/>
              </a:schemeClr>
            </a:contourClr>
          </a:sp3d>
        </a:bodyPr>
        <a:lstStyle/>
        <a:p>
          <a:pPr algn="ctr"/>
          <a:r>
            <a:rPr lang="es-PE" sz="2800" b="1" cap="none" spc="0">
              <a:ln>
                <a:prstDash val="solid"/>
              </a:ln>
              <a:gradFill rotWithShape="1">
                <a:gsLst>
                  <a:gs pos="0">
                    <a:schemeClr val="accent4">
                      <a:tint val="70000"/>
                      <a:satMod val="200000"/>
                    </a:schemeClr>
                  </a:gs>
                  <a:gs pos="40000">
                    <a:schemeClr val="accent4">
                      <a:tint val="90000"/>
                      <a:satMod val="130000"/>
                    </a:schemeClr>
                  </a:gs>
                  <a:gs pos="50000">
                    <a:schemeClr val="accent4">
                      <a:tint val="90000"/>
                      <a:satMod val="130000"/>
                    </a:schemeClr>
                  </a:gs>
                  <a:gs pos="68000">
                    <a:schemeClr val="accent4">
                      <a:tint val="90000"/>
                      <a:satMod val="130000"/>
                    </a:schemeClr>
                  </a:gs>
                  <a:gs pos="100000">
                    <a:schemeClr val="accent4">
                      <a:tint val="70000"/>
                      <a:satMod val="200000"/>
                    </a:schemeClr>
                  </a:gs>
                </a:gsLst>
                <a:lin ang="5400000"/>
              </a:gradFill>
              <a:effectLst>
                <a:outerShdw blurRad="88000" dist="50800" dir="5040000" algn="tl">
                  <a:schemeClr val="accent4">
                    <a:tint val="80000"/>
                    <a:satMod val="250000"/>
                    <a:alpha val="45000"/>
                  </a:schemeClr>
                </a:outerShdw>
              </a:effectLst>
            </a:rPr>
            <a:t>DENTRO</a:t>
          </a:r>
          <a:r>
            <a:rPr lang="es-PE" sz="2800" b="1" cap="none" spc="0" baseline="0">
              <a:ln>
                <a:prstDash val="solid"/>
              </a:ln>
              <a:gradFill rotWithShape="1">
                <a:gsLst>
                  <a:gs pos="0">
                    <a:schemeClr val="accent4">
                      <a:tint val="70000"/>
                      <a:satMod val="200000"/>
                    </a:schemeClr>
                  </a:gs>
                  <a:gs pos="40000">
                    <a:schemeClr val="accent4">
                      <a:tint val="90000"/>
                      <a:satMod val="130000"/>
                    </a:schemeClr>
                  </a:gs>
                  <a:gs pos="50000">
                    <a:schemeClr val="accent4">
                      <a:tint val="90000"/>
                      <a:satMod val="130000"/>
                    </a:schemeClr>
                  </a:gs>
                  <a:gs pos="68000">
                    <a:schemeClr val="accent4">
                      <a:tint val="90000"/>
                      <a:satMod val="130000"/>
                    </a:schemeClr>
                  </a:gs>
                  <a:gs pos="100000">
                    <a:schemeClr val="accent4">
                      <a:tint val="70000"/>
                      <a:satMod val="200000"/>
                    </a:schemeClr>
                  </a:gs>
                </a:gsLst>
                <a:lin ang="5400000"/>
              </a:gradFill>
              <a:effectLst>
                <a:outerShdw blurRad="88000" dist="50800" dir="5040000" algn="tl">
                  <a:schemeClr val="accent4">
                    <a:tint val="80000"/>
                    <a:satMod val="250000"/>
                    <a:alpha val="45000"/>
                  </a:schemeClr>
                </a:outerShdw>
              </a:effectLst>
            </a:rPr>
            <a:t> DE UNA FUNCION SI, INGRESO OTRA FUNCION SI</a:t>
          </a:r>
          <a:endParaRPr lang="es-PE" sz="2800" b="1" cap="none" spc="0">
            <a:ln>
              <a:prstDash val="solid"/>
            </a:ln>
            <a:gradFill rotWithShape="1">
              <a:gsLst>
                <a:gs pos="0">
                  <a:schemeClr val="accent4">
                    <a:tint val="70000"/>
                    <a:satMod val="200000"/>
                  </a:schemeClr>
                </a:gs>
                <a:gs pos="40000">
                  <a:schemeClr val="accent4">
                    <a:tint val="90000"/>
                    <a:satMod val="130000"/>
                  </a:schemeClr>
                </a:gs>
                <a:gs pos="50000">
                  <a:schemeClr val="accent4">
                    <a:tint val="90000"/>
                    <a:satMod val="130000"/>
                  </a:schemeClr>
                </a:gs>
                <a:gs pos="68000">
                  <a:schemeClr val="accent4">
                    <a:tint val="90000"/>
                    <a:satMod val="130000"/>
                  </a:schemeClr>
                </a:gs>
                <a:gs pos="100000">
                  <a:schemeClr val="accent4">
                    <a:tint val="70000"/>
                    <a:satMod val="200000"/>
                  </a:schemeClr>
                </a:gs>
              </a:gsLst>
              <a:lin ang="5400000"/>
            </a:gradFill>
            <a:effectLst>
              <a:outerShdw blurRad="88000" dist="50800" dir="5040000" algn="tl">
                <a:schemeClr val="accent4">
                  <a:tint val="80000"/>
                  <a:satMod val="250000"/>
                  <a:alpha val="45000"/>
                </a:schemeClr>
              </a:outerShdw>
            </a:effectLst>
          </a:endParaRPr>
        </a:p>
      </xdr:txBody>
    </xdr:sp>
    <xdr:clientData/>
  </xdr:twoCellAnchor>
  <xdr:twoCellAnchor editAs="oneCell">
    <xdr:from>
      <xdr:col>6</xdr:col>
      <xdr:colOff>104775</xdr:colOff>
      <xdr:row>11</xdr:row>
      <xdr:rowOff>152400</xdr:rowOff>
    </xdr:from>
    <xdr:to>
      <xdr:col>13</xdr:col>
      <xdr:colOff>323156</xdr:colOff>
      <xdr:row>27</xdr:row>
      <xdr:rowOff>9162</xdr:rowOff>
    </xdr:to>
    <xdr:pic>
      <xdr:nvPicPr>
        <xdr:cNvPr id="4" name="3 Imagen">
          <a:extLst>
            <a:ext uri="{FF2B5EF4-FFF2-40B4-BE49-F238E27FC236}">
              <a16:creationId xmlns:a16="http://schemas.microsoft.com/office/drawing/2014/main" id="{B12D26A0-4555-49D7-BAB1-4379D1FF31C4}"/>
            </a:ext>
          </a:extLst>
        </xdr:cNvPr>
        <xdr:cNvPicPr>
          <a:picLocks noChangeAspect="1"/>
        </xdr:cNvPicPr>
      </xdr:nvPicPr>
      <xdr:blipFill>
        <a:blip xmlns:r="http://schemas.openxmlformats.org/officeDocument/2006/relationships" r:embed="rId1"/>
        <a:stretch>
          <a:fillRect/>
        </a:stretch>
      </xdr:blipFill>
      <xdr:spPr>
        <a:xfrm>
          <a:off x="4533900" y="2457450"/>
          <a:ext cx="5552381" cy="290476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19050</xdr:rowOff>
    </xdr:from>
    <xdr:to>
      <xdr:col>4</xdr:col>
      <xdr:colOff>742950</xdr:colOff>
      <xdr:row>3</xdr:row>
      <xdr:rowOff>171450</xdr:rowOff>
    </xdr:to>
    <xdr:sp macro="" textlink="">
      <xdr:nvSpPr>
        <xdr:cNvPr id="2" name="1 Rectángulo redondeado">
          <a:extLst>
            <a:ext uri="{FF2B5EF4-FFF2-40B4-BE49-F238E27FC236}">
              <a16:creationId xmlns:a16="http://schemas.microsoft.com/office/drawing/2014/main" id="{947030B9-8DCB-4D36-87B3-256A0AA4B26A}"/>
            </a:ext>
          </a:extLst>
        </xdr:cNvPr>
        <xdr:cNvSpPr/>
      </xdr:nvSpPr>
      <xdr:spPr>
        <a:xfrm>
          <a:off x="0" y="19050"/>
          <a:ext cx="4533900" cy="723900"/>
        </a:xfrm>
        <a:prstGeom prst="round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ctr"/>
        <a:lstStyle/>
        <a:p>
          <a:pPr algn="just"/>
          <a:r>
            <a:rPr lang="es-PE" sz="1100"/>
            <a:t>Mostrar el mensaje </a:t>
          </a:r>
          <a:r>
            <a:rPr lang="es-PE" sz="1400" b="1">
              <a:solidFill>
                <a:srgbClr val="FFFF00"/>
              </a:solidFill>
            </a:rPr>
            <a:t>VIP </a:t>
          </a:r>
          <a:r>
            <a:rPr lang="es-PE" sz="1100"/>
            <a:t>si el cliente tiene una </a:t>
          </a:r>
          <a:r>
            <a:rPr lang="es-PE" sz="1100" b="1">
              <a:solidFill>
                <a:srgbClr val="FF0000"/>
              </a:solidFill>
            </a:rPr>
            <a:t>Cantidad</a:t>
          </a:r>
          <a:r>
            <a:rPr lang="es-PE" sz="1100"/>
            <a:t> mayor a 1,200 unidades, caso contrario mostrar </a:t>
          </a:r>
          <a:r>
            <a:rPr lang="es-PE" sz="1400" b="1">
              <a:solidFill>
                <a:srgbClr val="FFFF00"/>
              </a:solidFill>
              <a:latin typeface="+mn-lt"/>
              <a:ea typeface="+mn-ea"/>
              <a:cs typeface="+mn-cs"/>
            </a:rPr>
            <a:t>GENERAL</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34</xdr:row>
      <xdr:rowOff>171450</xdr:rowOff>
    </xdr:from>
    <xdr:to>
      <xdr:col>8</xdr:col>
      <xdr:colOff>266002</xdr:colOff>
      <xdr:row>52</xdr:row>
      <xdr:rowOff>85307</xdr:rowOff>
    </xdr:to>
    <xdr:pic>
      <xdr:nvPicPr>
        <xdr:cNvPr id="2" name="1 Imagen">
          <a:extLst>
            <a:ext uri="{FF2B5EF4-FFF2-40B4-BE49-F238E27FC236}">
              <a16:creationId xmlns:a16="http://schemas.microsoft.com/office/drawing/2014/main" id="{33333823-5986-41DB-92A2-CF42813FFFDE}"/>
            </a:ext>
          </a:extLst>
        </xdr:cNvPr>
        <xdr:cNvPicPr>
          <a:picLocks noChangeAspect="1"/>
        </xdr:cNvPicPr>
      </xdr:nvPicPr>
      <xdr:blipFill>
        <a:blip xmlns:r="http://schemas.openxmlformats.org/officeDocument/2006/relationships" r:embed="rId1"/>
        <a:stretch>
          <a:fillRect/>
        </a:stretch>
      </xdr:blipFill>
      <xdr:spPr>
        <a:xfrm>
          <a:off x="428625" y="7067550"/>
          <a:ext cx="5590477" cy="3342857"/>
        </a:xfrm>
        <a:prstGeom prst="rect">
          <a:avLst/>
        </a:prstGeom>
      </xdr:spPr>
    </xdr:pic>
    <xdr:clientData/>
  </xdr:twoCellAnchor>
  <xdr:twoCellAnchor editAs="oneCell">
    <xdr:from>
      <xdr:col>1</xdr:col>
      <xdr:colOff>9525</xdr:colOff>
      <xdr:row>7</xdr:row>
      <xdr:rowOff>9525</xdr:rowOff>
    </xdr:from>
    <xdr:to>
      <xdr:col>8</xdr:col>
      <xdr:colOff>332668</xdr:colOff>
      <xdr:row>24</xdr:row>
      <xdr:rowOff>113882</xdr:rowOff>
    </xdr:to>
    <xdr:pic>
      <xdr:nvPicPr>
        <xdr:cNvPr id="3" name="2 Imagen">
          <a:extLst>
            <a:ext uri="{FF2B5EF4-FFF2-40B4-BE49-F238E27FC236}">
              <a16:creationId xmlns:a16="http://schemas.microsoft.com/office/drawing/2014/main" id="{BB3E0576-9BDD-41EE-8BFC-0ADB740FE718}"/>
            </a:ext>
          </a:extLst>
        </xdr:cNvPr>
        <xdr:cNvPicPr>
          <a:picLocks noChangeAspect="1"/>
        </xdr:cNvPicPr>
      </xdr:nvPicPr>
      <xdr:blipFill>
        <a:blip xmlns:r="http://schemas.openxmlformats.org/officeDocument/2006/relationships" r:embed="rId2"/>
        <a:stretch>
          <a:fillRect/>
        </a:stretch>
      </xdr:blipFill>
      <xdr:spPr>
        <a:xfrm>
          <a:off x="428625" y="1552575"/>
          <a:ext cx="5657143" cy="33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723899</xdr:colOff>
      <xdr:row>15</xdr:row>
      <xdr:rowOff>0</xdr:rowOff>
    </xdr:from>
    <xdr:to>
      <xdr:col>8</xdr:col>
      <xdr:colOff>209550</xdr:colOff>
      <xdr:row>21</xdr:row>
      <xdr:rowOff>19050</xdr:rowOff>
    </xdr:to>
    <xdr:sp macro="" textlink="">
      <xdr:nvSpPr>
        <xdr:cNvPr id="2" name="1 Rectángulo redondeado">
          <a:extLst>
            <a:ext uri="{FF2B5EF4-FFF2-40B4-BE49-F238E27FC236}">
              <a16:creationId xmlns:a16="http://schemas.microsoft.com/office/drawing/2014/main" id="{B0B192FE-B182-430E-B65C-11E8663C96E7}"/>
            </a:ext>
          </a:extLst>
        </xdr:cNvPr>
        <xdr:cNvSpPr/>
      </xdr:nvSpPr>
      <xdr:spPr>
        <a:xfrm>
          <a:off x="476249" y="2971800"/>
          <a:ext cx="8010526" cy="1162050"/>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just"/>
          <a:r>
            <a:rPr lang="es-PE" sz="1400" b="1">
              <a:solidFill>
                <a:srgbClr val="FFFF00"/>
              </a:solidFill>
            </a:rPr>
            <a:t>Descuento especial:</a:t>
          </a:r>
        </a:p>
        <a:p>
          <a:pPr algn="just"/>
          <a:r>
            <a:rPr lang="es-PE" sz="1200"/>
            <a:t>Si la cantidad es mayor o igual a 20 y además la ciudad es igual a LION, entonces se otorgara un descuento del 50% del importe, cualquier otro caso, el descuento será del 5%</a:t>
          </a:r>
        </a:p>
      </xdr:txBody>
    </xdr:sp>
    <xdr:clientData/>
  </xdr:twoCellAnchor>
  <xdr:twoCellAnchor>
    <xdr:from>
      <xdr:col>1</xdr:col>
      <xdr:colOff>19050</xdr:colOff>
      <xdr:row>45</xdr:row>
      <xdr:rowOff>9525</xdr:rowOff>
    </xdr:from>
    <xdr:to>
      <xdr:col>10</xdr:col>
      <xdr:colOff>219074</xdr:colOff>
      <xdr:row>48</xdr:row>
      <xdr:rowOff>47625</xdr:rowOff>
    </xdr:to>
    <xdr:sp macro="" textlink="">
      <xdr:nvSpPr>
        <xdr:cNvPr id="3" name="2 Rectángulo redondeado">
          <a:extLst>
            <a:ext uri="{FF2B5EF4-FFF2-40B4-BE49-F238E27FC236}">
              <a16:creationId xmlns:a16="http://schemas.microsoft.com/office/drawing/2014/main" id="{6B6137DB-3CAE-4B5E-B3B6-DED973BAE57D}"/>
            </a:ext>
          </a:extLst>
        </xdr:cNvPr>
        <xdr:cNvSpPr/>
      </xdr:nvSpPr>
      <xdr:spPr>
        <a:xfrm>
          <a:off x="495300" y="8696325"/>
          <a:ext cx="9772649" cy="609600"/>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PE" sz="1100" b="1">
              <a:solidFill>
                <a:srgbClr val="FFFF00"/>
              </a:solidFill>
            </a:rPr>
            <a:t>REGALO</a:t>
          </a:r>
          <a:r>
            <a:rPr lang="es-PE" sz="1100"/>
            <a:t>:</a:t>
          </a:r>
        </a:p>
        <a:p>
          <a:pPr algn="l"/>
          <a:r>
            <a:rPr lang="es-PE" sz="1100"/>
            <a:t>Si la cantidad es mayor a 30 y si el</a:t>
          </a:r>
          <a:r>
            <a:rPr lang="es-PE" sz="1100" baseline="0"/>
            <a:t> </a:t>
          </a:r>
          <a:r>
            <a:rPr lang="es-PE" sz="1100"/>
            <a:t>pago a consignación es FALSO y además si la venta ocurrió en la ciudad de LION, entonces se otorgara un regalo (</a:t>
          </a:r>
          <a:r>
            <a:rPr lang="es-PE" sz="1100">
              <a:solidFill>
                <a:schemeClr val="lt1"/>
              </a:solidFill>
              <a:effectLst/>
              <a:latin typeface="+mn-lt"/>
              <a:ea typeface="+mn-ea"/>
              <a:cs typeface="+mn-cs"/>
            </a:rPr>
            <a:t>CD</a:t>
          </a:r>
          <a:r>
            <a:rPr lang="es-PE" sz="1100" baseline="0">
              <a:solidFill>
                <a:schemeClr val="lt1"/>
              </a:solidFill>
              <a:effectLst/>
              <a:latin typeface="+mn-lt"/>
              <a:ea typeface="+mn-ea"/>
              <a:cs typeface="+mn-cs"/>
            </a:rPr>
            <a:t> </a:t>
          </a:r>
          <a:r>
            <a:rPr lang="es-PE" sz="1100">
              <a:solidFill>
                <a:schemeClr val="lt1"/>
              </a:solidFill>
              <a:effectLst/>
              <a:latin typeface="+mn-lt"/>
              <a:ea typeface="+mn-ea"/>
              <a:cs typeface="+mn-cs"/>
            </a:rPr>
            <a:t>JUANES</a:t>
          </a:r>
          <a:r>
            <a:rPr lang="es-PE" sz="1100"/>
            <a: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742951</xdr:colOff>
      <xdr:row>0</xdr:row>
      <xdr:rowOff>0</xdr:rowOff>
    </xdr:from>
    <xdr:to>
      <xdr:col>8</xdr:col>
      <xdr:colOff>57150</xdr:colOff>
      <xdr:row>6</xdr:row>
      <xdr:rowOff>123824</xdr:rowOff>
    </xdr:to>
    <xdr:sp macro="" textlink="">
      <xdr:nvSpPr>
        <xdr:cNvPr id="2" name="1 Rectángulo redondeado">
          <a:extLst>
            <a:ext uri="{FF2B5EF4-FFF2-40B4-BE49-F238E27FC236}">
              <a16:creationId xmlns:a16="http://schemas.microsoft.com/office/drawing/2014/main" id="{7BC9C9CE-22A1-49BC-9908-B0119819D0F0}"/>
            </a:ext>
          </a:extLst>
        </xdr:cNvPr>
        <xdr:cNvSpPr/>
      </xdr:nvSpPr>
      <xdr:spPr>
        <a:xfrm>
          <a:off x="742951" y="0"/>
          <a:ext cx="6010274" cy="12668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PE" sz="1100" b="1">
              <a:solidFill>
                <a:srgbClr val="FFFF00"/>
              </a:solidFill>
            </a:rPr>
            <a:t>DESCUENTO ESPECIAL</a:t>
          </a:r>
          <a:r>
            <a:rPr lang="es-PE" sz="1100"/>
            <a:t>:</a:t>
          </a:r>
        </a:p>
        <a:p>
          <a:pPr algn="l"/>
          <a:r>
            <a:rPr lang="es-PE" sz="1100"/>
            <a:t>Descuento especial:</a:t>
          </a:r>
        </a:p>
        <a:p>
          <a:pPr algn="l"/>
          <a:r>
            <a:rPr lang="es-PE" sz="1100"/>
            <a:t>Si la cantidad es mayor o igual a 20 y además la ciudad es igual a LION, entonces se otorgara un descuento del 50% del importe, si la cantidad es mayor a 20 y no es la ciudad de Lion el descuento será del 25%, cualquier otro caso, el descuento será del 5%</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628651</xdr:colOff>
      <xdr:row>0</xdr:row>
      <xdr:rowOff>95249</xdr:rowOff>
    </xdr:from>
    <xdr:to>
      <xdr:col>13</xdr:col>
      <xdr:colOff>682651</xdr:colOff>
      <xdr:row>11</xdr:row>
      <xdr:rowOff>145262</xdr:rowOff>
    </xdr:to>
    <xdr:pic>
      <xdr:nvPicPr>
        <xdr:cNvPr id="5" name="Picture 1" descr="Figura triste agobiada por los datos en una hoja de cálculo de Excel">
          <a:extLst>
            <a:ext uri="{FF2B5EF4-FFF2-40B4-BE49-F238E27FC236}">
              <a16:creationId xmlns:a16="http://schemas.microsoft.com/office/drawing/2014/main" id="{C7C9EAEB-9C1A-4B0E-A4B8-211AD07F5E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401176" y="95249"/>
          <a:ext cx="3216300" cy="2355063"/>
        </a:xfrm>
        <a:prstGeom prst="rect">
          <a:avLst/>
        </a:prstGeom>
        <a:noFill/>
        <a:ln w="9525">
          <a:noFill/>
          <a:miter lim="800000"/>
          <a:headEnd/>
          <a:tailEnd/>
        </a:ln>
      </xdr:spPr>
    </xdr:pic>
    <xdr:clientData/>
  </xdr:twoCellAnchor>
  <xdr:twoCellAnchor>
    <xdr:from>
      <xdr:col>14</xdr:col>
      <xdr:colOff>220657</xdr:colOff>
      <xdr:row>5</xdr:row>
      <xdr:rowOff>180976</xdr:rowOff>
    </xdr:from>
    <xdr:to>
      <xdr:col>17</xdr:col>
      <xdr:colOff>274657</xdr:colOff>
      <xdr:row>16</xdr:row>
      <xdr:rowOff>161320</xdr:rowOff>
    </xdr:to>
    <xdr:pic>
      <xdr:nvPicPr>
        <xdr:cNvPr id="6" name="Picture 2" descr="Figura haciendo preguntas para poder controlar los datos">
          <a:extLst>
            <a:ext uri="{FF2B5EF4-FFF2-40B4-BE49-F238E27FC236}">
              <a16:creationId xmlns:a16="http://schemas.microsoft.com/office/drawing/2014/main" id="{19CA13FB-1FF5-4A6F-B2E1-FFE7DD5DB38F}"/>
            </a:ext>
          </a:extLst>
        </xdr:cNvPr>
        <xdr:cNvPicPr>
          <a:picLocks noChangeAspect="1" noChangeArrowheads="1"/>
        </xdr:cNvPicPr>
      </xdr:nvPicPr>
      <xdr:blipFill>
        <a:blip xmlns:r="http://schemas.openxmlformats.org/officeDocument/2006/relationships" r:embed="rId2" r:link="rId3"/>
        <a:srcRect/>
        <a:stretch>
          <a:fillRect/>
        </a:stretch>
      </xdr:blipFill>
      <xdr:spPr bwMode="auto">
        <a:xfrm>
          <a:off x="12917482" y="1238251"/>
          <a:ext cx="2340000" cy="2180619"/>
        </a:xfrm>
        <a:prstGeom prst="rect">
          <a:avLst/>
        </a:prstGeom>
        <a:noFill/>
      </xdr:spPr>
    </xdr:pic>
    <xdr:clientData/>
  </xdr:twoCellAnchor>
  <xdr:twoCellAnchor>
    <xdr:from>
      <xdr:col>9</xdr:col>
      <xdr:colOff>638175</xdr:colOff>
      <xdr:row>11</xdr:row>
      <xdr:rowOff>257175</xdr:rowOff>
    </xdr:from>
    <xdr:to>
      <xdr:col>13</xdr:col>
      <xdr:colOff>692175</xdr:colOff>
      <xdr:row>23</xdr:row>
      <xdr:rowOff>54264</xdr:rowOff>
    </xdr:to>
    <xdr:pic>
      <xdr:nvPicPr>
        <xdr:cNvPr id="7" name="Picture 3" descr="Figura satisfecha cuando aparecen los patrones">
          <a:extLst>
            <a:ext uri="{FF2B5EF4-FFF2-40B4-BE49-F238E27FC236}">
              <a16:creationId xmlns:a16="http://schemas.microsoft.com/office/drawing/2014/main" id="{0C28C420-BBF5-42F5-B138-7252BE075073}"/>
            </a:ext>
          </a:extLst>
        </xdr:cNvPr>
        <xdr:cNvPicPr>
          <a:picLocks noChangeAspect="1" noChangeArrowheads="1"/>
        </xdr:cNvPicPr>
      </xdr:nvPicPr>
      <xdr:blipFill>
        <a:blip xmlns:r="http://schemas.openxmlformats.org/officeDocument/2006/relationships" r:embed="rId4"/>
        <a:srcRect/>
        <a:stretch>
          <a:fillRect/>
        </a:stretch>
      </xdr:blipFill>
      <xdr:spPr bwMode="auto">
        <a:xfrm>
          <a:off x="9410700" y="2495550"/>
          <a:ext cx="3216300" cy="2149764"/>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219075</xdr:colOff>
      <xdr:row>12</xdr:row>
      <xdr:rowOff>47625</xdr:rowOff>
    </xdr:from>
    <xdr:to>
      <xdr:col>16</xdr:col>
      <xdr:colOff>1104900</xdr:colOff>
      <xdr:row>22</xdr:row>
      <xdr:rowOff>152400</xdr:rowOff>
    </xdr:to>
    <xdr:graphicFrame macro="">
      <xdr:nvGraphicFramePr>
        <xdr:cNvPr id="2" name="Gráfico 1">
          <a:extLst>
            <a:ext uri="{FF2B5EF4-FFF2-40B4-BE49-F238E27FC236}">
              <a16:creationId xmlns:a16="http://schemas.microsoft.com/office/drawing/2014/main" id="{E2B0729A-2AEA-01AE-1441-7D6BEF2094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314325</xdr:colOff>
      <xdr:row>25</xdr:row>
      <xdr:rowOff>142875</xdr:rowOff>
    </xdr:from>
    <xdr:to>
      <xdr:col>14</xdr:col>
      <xdr:colOff>1123950</xdr:colOff>
      <xdr:row>38</xdr:row>
      <xdr:rowOff>38100</xdr:rowOff>
    </xdr:to>
    <xdr:graphicFrame macro="">
      <xdr:nvGraphicFramePr>
        <xdr:cNvPr id="3" name="Gráfico 2">
          <a:extLst>
            <a:ext uri="{FF2B5EF4-FFF2-40B4-BE49-F238E27FC236}">
              <a16:creationId xmlns:a16="http://schemas.microsoft.com/office/drawing/2014/main" id="{7BD8F92C-02B6-8E0B-D95D-F56888509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14</xdr:col>
      <xdr:colOff>657225</xdr:colOff>
      <xdr:row>0</xdr:row>
      <xdr:rowOff>9525</xdr:rowOff>
    </xdr:from>
    <xdr:to>
      <xdr:col>23</xdr:col>
      <xdr:colOff>595843</xdr:colOff>
      <xdr:row>19</xdr:row>
      <xdr:rowOff>109427</xdr:rowOff>
    </xdr:to>
    <xdr:pic>
      <xdr:nvPicPr>
        <xdr:cNvPr id="10" name="Imagen 9">
          <a:extLst>
            <a:ext uri="{FF2B5EF4-FFF2-40B4-BE49-F238E27FC236}">
              <a16:creationId xmlns:a16="http://schemas.microsoft.com/office/drawing/2014/main" id="{E8A3021A-DD56-4AA6-A9D7-9B91BF622C70}"/>
            </a:ext>
          </a:extLst>
        </xdr:cNvPr>
        <xdr:cNvPicPr>
          <a:picLocks noChangeAspect="1"/>
        </xdr:cNvPicPr>
      </xdr:nvPicPr>
      <xdr:blipFill rotWithShape="1">
        <a:blip xmlns:r="http://schemas.openxmlformats.org/officeDocument/2006/relationships" r:embed="rId1"/>
        <a:srcRect l="1976" t="16538" r="22392" b="8323"/>
        <a:stretch/>
      </xdr:blipFill>
      <xdr:spPr>
        <a:xfrm>
          <a:off x="14838045" y="9525"/>
          <a:ext cx="7070938" cy="375750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9</xdr:col>
      <xdr:colOff>600075</xdr:colOff>
      <xdr:row>6</xdr:row>
      <xdr:rowOff>85725</xdr:rowOff>
    </xdr:from>
    <xdr:to>
      <xdr:col>15</xdr:col>
      <xdr:colOff>237599</xdr:colOff>
      <xdr:row>19</xdr:row>
      <xdr:rowOff>18749</xdr:rowOff>
    </xdr:to>
    <xdr:pic>
      <xdr:nvPicPr>
        <xdr:cNvPr id="3" name="Imagen 2">
          <a:extLst>
            <a:ext uri="{FF2B5EF4-FFF2-40B4-BE49-F238E27FC236}">
              <a16:creationId xmlns:a16="http://schemas.microsoft.com/office/drawing/2014/main" id="{D860E647-1E45-A87E-6C86-218C8F6083EB}"/>
            </a:ext>
          </a:extLst>
        </xdr:cNvPr>
        <xdr:cNvPicPr>
          <a:picLocks noChangeAspect="1"/>
        </xdr:cNvPicPr>
      </xdr:nvPicPr>
      <xdr:blipFill>
        <a:blip xmlns:r="http://schemas.openxmlformats.org/officeDocument/2006/relationships" r:embed="rId1"/>
        <a:stretch>
          <a:fillRect/>
        </a:stretch>
      </xdr:blipFill>
      <xdr:spPr>
        <a:xfrm>
          <a:off x="7334250" y="1323975"/>
          <a:ext cx="4209524" cy="240952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7</xdr:col>
      <xdr:colOff>304800</xdr:colOff>
      <xdr:row>6</xdr:row>
      <xdr:rowOff>180975</xdr:rowOff>
    </xdr:from>
    <xdr:to>
      <xdr:col>12</xdr:col>
      <xdr:colOff>504324</xdr:colOff>
      <xdr:row>20</xdr:row>
      <xdr:rowOff>56832</xdr:rowOff>
    </xdr:to>
    <xdr:pic>
      <xdr:nvPicPr>
        <xdr:cNvPr id="3" name="Imagen 2">
          <a:extLst>
            <a:ext uri="{FF2B5EF4-FFF2-40B4-BE49-F238E27FC236}">
              <a16:creationId xmlns:a16="http://schemas.microsoft.com/office/drawing/2014/main" id="{A985E438-A605-E0BF-EDFD-60C88722D592}"/>
            </a:ext>
          </a:extLst>
        </xdr:cNvPr>
        <xdr:cNvPicPr>
          <a:picLocks noChangeAspect="1"/>
        </xdr:cNvPicPr>
      </xdr:nvPicPr>
      <xdr:blipFill>
        <a:blip xmlns:r="http://schemas.openxmlformats.org/officeDocument/2006/relationships" r:embed="rId1"/>
        <a:stretch>
          <a:fillRect/>
        </a:stretch>
      </xdr:blipFill>
      <xdr:spPr>
        <a:xfrm>
          <a:off x="6810375" y="1419225"/>
          <a:ext cx="4009524" cy="254285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8</xdr:col>
      <xdr:colOff>809625</xdr:colOff>
      <xdr:row>7</xdr:row>
      <xdr:rowOff>161925</xdr:rowOff>
    </xdr:from>
    <xdr:to>
      <xdr:col>14</xdr:col>
      <xdr:colOff>475661</xdr:colOff>
      <xdr:row>24</xdr:row>
      <xdr:rowOff>104377</xdr:rowOff>
    </xdr:to>
    <xdr:pic>
      <xdr:nvPicPr>
        <xdr:cNvPr id="3" name="Imagen 2">
          <a:extLst>
            <a:ext uri="{FF2B5EF4-FFF2-40B4-BE49-F238E27FC236}">
              <a16:creationId xmlns:a16="http://schemas.microsoft.com/office/drawing/2014/main" id="{EBF6203F-0464-136C-0F72-9F8184F2E814}"/>
            </a:ext>
          </a:extLst>
        </xdr:cNvPr>
        <xdr:cNvPicPr>
          <a:picLocks noChangeAspect="1"/>
        </xdr:cNvPicPr>
      </xdr:nvPicPr>
      <xdr:blipFill>
        <a:blip xmlns:r="http://schemas.openxmlformats.org/officeDocument/2006/relationships" r:embed="rId1"/>
        <a:stretch>
          <a:fillRect/>
        </a:stretch>
      </xdr:blipFill>
      <xdr:spPr>
        <a:xfrm>
          <a:off x="6791325" y="1590675"/>
          <a:ext cx="4714286" cy="318095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ardo Rojas" refreshedDate="45511.947596296297" createdVersion="8" refreshedVersion="8" minRefreshableVersion="3" recordCount="100" xr:uid="{96B6F724-1507-4BB7-B8A8-1D1B42A3C284}">
  <cacheSource type="worksheet">
    <worksheetSource name="tbl_ventagaseosa"/>
  </cacheSource>
  <cacheFields count="8">
    <cacheField name="Día" numFmtId="0">
      <sharedItems count="7">
        <s v="Mar"/>
        <s v="Dom"/>
        <s v="Jue"/>
        <s v="Vie"/>
        <s v="Sáb"/>
        <s v="Mié"/>
        <s v="Lun"/>
      </sharedItems>
    </cacheField>
    <cacheField name="Playa" numFmtId="0">
      <sharedItems count="7">
        <s v="Agua Dulce"/>
        <s v="Ancón"/>
        <s v="La Herradura"/>
        <s v="Naplo"/>
        <s v="Pucusana"/>
        <s v="San Bartolo"/>
        <s v="Ventanilla"/>
      </sharedItems>
    </cacheField>
    <cacheField name="Zona" numFmtId="0">
      <sharedItems/>
    </cacheField>
    <cacheField name="Persona" numFmtId="0">
      <sharedItems count="2">
        <s v="Mujer"/>
        <s v="Hombre"/>
      </sharedItems>
    </cacheField>
    <cacheField name="Gaseosa" numFmtId="0">
      <sharedItems count="4">
        <s v="CocaCola"/>
        <s v="IncaKola"/>
        <s v="PeruCola"/>
        <s v="PepsiCola"/>
      </sharedItems>
    </cacheField>
    <cacheField name="Envase" numFmtId="0">
      <sharedItems count="2">
        <s v="Lata"/>
        <s v="Botella"/>
      </sharedItems>
    </cacheField>
    <cacheField name="Cantidad" numFmtId="0">
      <sharedItems containsSemiMixedTypes="0" containsString="0" containsNumber="1" containsInteger="1" minValue="1" maxValue="5"/>
    </cacheField>
    <cacheField name="Monto" numFmtId="39">
      <sharedItems containsSemiMixedTypes="0" containsString="0" containsNumber="1" minValue="1.5" maxValue="1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s v="Centro"/>
    <x v="0"/>
    <x v="0"/>
    <x v="0"/>
    <n v="4"/>
    <n v="9.1999999999999993"/>
  </r>
  <r>
    <x v="1"/>
    <x v="0"/>
    <s v="Centro"/>
    <x v="0"/>
    <x v="0"/>
    <x v="1"/>
    <n v="5"/>
    <n v="9.5"/>
  </r>
  <r>
    <x v="1"/>
    <x v="1"/>
    <s v="Norte"/>
    <x v="0"/>
    <x v="0"/>
    <x v="1"/>
    <n v="4"/>
    <n v="7.6"/>
  </r>
  <r>
    <x v="0"/>
    <x v="1"/>
    <s v="Norte"/>
    <x v="1"/>
    <x v="0"/>
    <x v="1"/>
    <n v="4"/>
    <n v="7.6"/>
  </r>
  <r>
    <x v="2"/>
    <x v="1"/>
    <s v="Norte"/>
    <x v="1"/>
    <x v="0"/>
    <x v="1"/>
    <n v="2"/>
    <n v="3.8"/>
  </r>
  <r>
    <x v="3"/>
    <x v="2"/>
    <s v="Centro"/>
    <x v="0"/>
    <x v="0"/>
    <x v="1"/>
    <n v="3"/>
    <n v="5.6999999999999993"/>
  </r>
  <r>
    <x v="3"/>
    <x v="2"/>
    <s v="Centro"/>
    <x v="1"/>
    <x v="0"/>
    <x v="1"/>
    <n v="1"/>
    <n v="1.9"/>
  </r>
  <r>
    <x v="4"/>
    <x v="2"/>
    <s v="Centro"/>
    <x v="1"/>
    <x v="0"/>
    <x v="1"/>
    <n v="3"/>
    <n v="5.6999999999999993"/>
  </r>
  <r>
    <x v="4"/>
    <x v="2"/>
    <s v="Centro"/>
    <x v="1"/>
    <x v="0"/>
    <x v="0"/>
    <n v="3"/>
    <n v="6.8999999999999995"/>
  </r>
  <r>
    <x v="5"/>
    <x v="2"/>
    <s v="Centro"/>
    <x v="1"/>
    <x v="0"/>
    <x v="1"/>
    <n v="4"/>
    <n v="7.6"/>
  </r>
  <r>
    <x v="0"/>
    <x v="2"/>
    <s v="Centro"/>
    <x v="1"/>
    <x v="0"/>
    <x v="1"/>
    <n v="1"/>
    <n v="1.9"/>
  </r>
  <r>
    <x v="3"/>
    <x v="3"/>
    <s v="Sur"/>
    <x v="0"/>
    <x v="0"/>
    <x v="1"/>
    <n v="5"/>
    <n v="9.5"/>
  </r>
  <r>
    <x v="2"/>
    <x v="3"/>
    <s v="Sur"/>
    <x v="1"/>
    <x v="0"/>
    <x v="0"/>
    <n v="1"/>
    <n v="2.2999999999999998"/>
  </r>
  <r>
    <x v="4"/>
    <x v="4"/>
    <s v="Sur"/>
    <x v="1"/>
    <x v="0"/>
    <x v="0"/>
    <n v="1"/>
    <n v="2.2999999999999998"/>
  </r>
  <r>
    <x v="6"/>
    <x v="4"/>
    <s v="Sur"/>
    <x v="1"/>
    <x v="0"/>
    <x v="1"/>
    <n v="1"/>
    <n v="1.9"/>
  </r>
  <r>
    <x v="6"/>
    <x v="4"/>
    <s v="Sur"/>
    <x v="1"/>
    <x v="0"/>
    <x v="0"/>
    <n v="5"/>
    <n v="11.5"/>
  </r>
  <r>
    <x v="1"/>
    <x v="5"/>
    <s v="Sur"/>
    <x v="0"/>
    <x v="0"/>
    <x v="1"/>
    <n v="3"/>
    <n v="5.6999999999999993"/>
  </r>
  <r>
    <x v="3"/>
    <x v="5"/>
    <s v="Sur"/>
    <x v="1"/>
    <x v="0"/>
    <x v="0"/>
    <n v="1"/>
    <n v="2.2999999999999998"/>
  </r>
  <r>
    <x v="4"/>
    <x v="5"/>
    <s v="Sur"/>
    <x v="1"/>
    <x v="0"/>
    <x v="1"/>
    <n v="1"/>
    <n v="1.9"/>
  </r>
  <r>
    <x v="5"/>
    <x v="5"/>
    <s v="Sur"/>
    <x v="1"/>
    <x v="0"/>
    <x v="1"/>
    <n v="1"/>
    <n v="1.9"/>
  </r>
  <r>
    <x v="6"/>
    <x v="6"/>
    <s v="Norte"/>
    <x v="0"/>
    <x v="0"/>
    <x v="1"/>
    <n v="4"/>
    <n v="7.6"/>
  </r>
  <r>
    <x v="1"/>
    <x v="6"/>
    <s v="Norte"/>
    <x v="0"/>
    <x v="0"/>
    <x v="1"/>
    <n v="3"/>
    <n v="5.6999999999999993"/>
  </r>
  <r>
    <x v="1"/>
    <x v="6"/>
    <s v="Norte"/>
    <x v="1"/>
    <x v="0"/>
    <x v="0"/>
    <n v="5"/>
    <n v="11.5"/>
  </r>
  <r>
    <x v="4"/>
    <x v="0"/>
    <s v="Centro"/>
    <x v="1"/>
    <x v="1"/>
    <x v="1"/>
    <n v="5"/>
    <n v="9.5"/>
  </r>
  <r>
    <x v="2"/>
    <x v="0"/>
    <s v="Centro"/>
    <x v="1"/>
    <x v="1"/>
    <x v="1"/>
    <n v="4"/>
    <n v="7.6"/>
  </r>
  <r>
    <x v="1"/>
    <x v="0"/>
    <s v="Centro"/>
    <x v="1"/>
    <x v="1"/>
    <x v="1"/>
    <n v="2"/>
    <n v="3.8"/>
  </r>
  <r>
    <x v="1"/>
    <x v="0"/>
    <s v="Centro"/>
    <x v="1"/>
    <x v="1"/>
    <x v="0"/>
    <n v="5"/>
    <n v="10.5"/>
  </r>
  <r>
    <x v="3"/>
    <x v="1"/>
    <s v="Norte"/>
    <x v="0"/>
    <x v="1"/>
    <x v="1"/>
    <n v="4"/>
    <n v="7.6"/>
  </r>
  <r>
    <x v="6"/>
    <x v="1"/>
    <s v="Norte"/>
    <x v="0"/>
    <x v="1"/>
    <x v="0"/>
    <n v="3"/>
    <n v="6.3000000000000007"/>
  </r>
  <r>
    <x v="4"/>
    <x v="1"/>
    <s v="Norte"/>
    <x v="1"/>
    <x v="1"/>
    <x v="0"/>
    <n v="3"/>
    <n v="6.3000000000000007"/>
  </r>
  <r>
    <x v="2"/>
    <x v="1"/>
    <s v="Norte"/>
    <x v="1"/>
    <x v="1"/>
    <x v="1"/>
    <n v="5"/>
    <n v="9.5"/>
  </r>
  <r>
    <x v="2"/>
    <x v="1"/>
    <s v="Norte"/>
    <x v="1"/>
    <x v="1"/>
    <x v="1"/>
    <n v="4"/>
    <n v="7.6"/>
  </r>
  <r>
    <x v="4"/>
    <x v="2"/>
    <s v="Centro"/>
    <x v="0"/>
    <x v="1"/>
    <x v="1"/>
    <n v="3"/>
    <n v="5.6999999999999993"/>
  </r>
  <r>
    <x v="3"/>
    <x v="2"/>
    <s v="Centro"/>
    <x v="1"/>
    <x v="1"/>
    <x v="0"/>
    <n v="3"/>
    <n v="6.3000000000000007"/>
  </r>
  <r>
    <x v="2"/>
    <x v="2"/>
    <s v="Centro"/>
    <x v="1"/>
    <x v="1"/>
    <x v="1"/>
    <n v="3"/>
    <n v="5.6999999999999993"/>
  </r>
  <r>
    <x v="3"/>
    <x v="3"/>
    <s v="Sur"/>
    <x v="0"/>
    <x v="1"/>
    <x v="0"/>
    <n v="2"/>
    <n v="4.2"/>
  </r>
  <r>
    <x v="4"/>
    <x v="3"/>
    <s v="Sur"/>
    <x v="0"/>
    <x v="1"/>
    <x v="1"/>
    <n v="2"/>
    <n v="3.8"/>
  </r>
  <r>
    <x v="4"/>
    <x v="3"/>
    <s v="Sur"/>
    <x v="0"/>
    <x v="1"/>
    <x v="1"/>
    <n v="1"/>
    <n v="1.9"/>
  </r>
  <r>
    <x v="4"/>
    <x v="3"/>
    <s v="Sur"/>
    <x v="0"/>
    <x v="1"/>
    <x v="0"/>
    <n v="4"/>
    <n v="8.4"/>
  </r>
  <r>
    <x v="0"/>
    <x v="3"/>
    <s v="Sur"/>
    <x v="1"/>
    <x v="1"/>
    <x v="1"/>
    <n v="3"/>
    <n v="5.6999999999999993"/>
  </r>
  <r>
    <x v="6"/>
    <x v="3"/>
    <s v="Sur"/>
    <x v="1"/>
    <x v="1"/>
    <x v="0"/>
    <n v="2"/>
    <n v="4.2"/>
  </r>
  <r>
    <x v="1"/>
    <x v="3"/>
    <s v="Sur"/>
    <x v="1"/>
    <x v="1"/>
    <x v="0"/>
    <n v="1"/>
    <n v="2.1"/>
  </r>
  <r>
    <x v="5"/>
    <x v="4"/>
    <s v="Sur"/>
    <x v="0"/>
    <x v="1"/>
    <x v="0"/>
    <n v="1"/>
    <n v="2.1"/>
  </r>
  <r>
    <x v="6"/>
    <x v="4"/>
    <s v="Sur"/>
    <x v="0"/>
    <x v="1"/>
    <x v="0"/>
    <n v="5"/>
    <n v="10.5"/>
  </r>
  <r>
    <x v="0"/>
    <x v="4"/>
    <s v="Sur"/>
    <x v="1"/>
    <x v="1"/>
    <x v="0"/>
    <n v="3"/>
    <n v="6.3000000000000007"/>
  </r>
  <r>
    <x v="1"/>
    <x v="4"/>
    <s v="Sur"/>
    <x v="1"/>
    <x v="1"/>
    <x v="1"/>
    <n v="4"/>
    <n v="7.6"/>
  </r>
  <r>
    <x v="1"/>
    <x v="5"/>
    <s v="Sur"/>
    <x v="0"/>
    <x v="1"/>
    <x v="1"/>
    <n v="5"/>
    <n v="9.5"/>
  </r>
  <r>
    <x v="4"/>
    <x v="5"/>
    <s v="Sur"/>
    <x v="1"/>
    <x v="1"/>
    <x v="0"/>
    <n v="4"/>
    <n v="8.4"/>
  </r>
  <r>
    <x v="5"/>
    <x v="5"/>
    <s v="Sur"/>
    <x v="1"/>
    <x v="1"/>
    <x v="0"/>
    <n v="3"/>
    <n v="6.3000000000000007"/>
  </r>
  <r>
    <x v="3"/>
    <x v="6"/>
    <s v="Norte"/>
    <x v="1"/>
    <x v="1"/>
    <x v="1"/>
    <n v="2"/>
    <n v="3.8"/>
  </r>
  <r>
    <x v="3"/>
    <x v="6"/>
    <s v="Norte"/>
    <x v="1"/>
    <x v="1"/>
    <x v="0"/>
    <n v="4"/>
    <n v="8.4"/>
  </r>
  <r>
    <x v="5"/>
    <x v="0"/>
    <s v="Centro"/>
    <x v="0"/>
    <x v="2"/>
    <x v="1"/>
    <n v="1"/>
    <n v="1.5"/>
  </r>
  <r>
    <x v="0"/>
    <x v="0"/>
    <s v="Centro"/>
    <x v="1"/>
    <x v="2"/>
    <x v="0"/>
    <n v="3"/>
    <n v="6"/>
  </r>
  <r>
    <x v="6"/>
    <x v="0"/>
    <s v="Centro"/>
    <x v="1"/>
    <x v="2"/>
    <x v="0"/>
    <n v="3"/>
    <n v="6"/>
  </r>
  <r>
    <x v="6"/>
    <x v="0"/>
    <s v="Centro"/>
    <x v="1"/>
    <x v="2"/>
    <x v="0"/>
    <n v="3"/>
    <n v="6"/>
  </r>
  <r>
    <x v="1"/>
    <x v="0"/>
    <s v="Centro"/>
    <x v="1"/>
    <x v="2"/>
    <x v="0"/>
    <n v="2"/>
    <n v="4"/>
  </r>
  <r>
    <x v="5"/>
    <x v="1"/>
    <s v="Norte"/>
    <x v="0"/>
    <x v="2"/>
    <x v="1"/>
    <n v="4"/>
    <n v="6"/>
  </r>
  <r>
    <x v="6"/>
    <x v="1"/>
    <s v="Norte"/>
    <x v="0"/>
    <x v="2"/>
    <x v="1"/>
    <n v="5"/>
    <n v="7.5"/>
  </r>
  <r>
    <x v="6"/>
    <x v="1"/>
    <s v="Norte"/>
    <x v="0"/>
    <x v="2"/>
    <x v="0"/>
    <n v="2"/>
    <n v="4"/>
  </r>
  <r>
    <x v="2"/>
    <x v="1"/>
    <s v="Norte"/>
    <x v="1"/>
    <x v="2"/>
    <x v="0"/>
    <n v="4"/>
    <n v="8"/>
  </r>
  <r>
    <x v="5"/>
    <x v="2"/>
    <s v="Centro"/>
    <x v="0"/>
    <x v="2"/>
    <x v="1"/>
    <n v="5"/>
    <n v="7.5"/>
  </r>
  <r>
    <x v="1"/>
    <x v="2"/>
    <s v="Centro"/>
    <x v="0"/>
    <x v="2"/>
    <x v="0"/>
    <n v="4"/>
    <n v="8"/>
  </r>
  <r>
    <x v="2"/>
    <x v="2"/>
    <s v="Centro"/>
    <x v="1"/>
    <x v="2"/>
    <x v="0"/>
    <n v="4"/>
    <n v="8"/>
  </r>
  <r>
    <x v="3"/>
    <x v="3"/>
    <s v="Sur"/>
    <x v="0"/>
    <x v="2"/>
    <x v="1"/>
    <n v="3"/>
    <n v="4.5"/>
  </r>
  <r>
    <x v="6"/>
    <x v="3"/>
    <s v="Sur"/>
    <x v="0"/>
    <x v="2"/>
    <x v="1"/>
    <n v="5"/>
    <n v="7.5"/>
  </r>
  <r>
    <x v="2"/>
    <x v="3"/>
    <s v="Sur"/>
    <x v="0"/>
    <x v="2"/>
    <x v="1"/>
    <n v="2"/>
    <n v="3"/>
  </r>
  <r>
    <x v="6"/>
    <x v="3"/>
    <s v="Sur"/>
    <x v="1"/>
    <x v="2"/>
    <x v="0"/>
    <n v="2"/>
    <n v="4"/>
  </r>
  <r>
    <x v="2"/>
    <x v="3"/>
    <s v="Sur"/>
    <x v="1"/>
    <x v="2"/>
    <x v="0"/>
    <n v="3"/>
    <n v="6"/>
  </r>
  <r>
    <x v="0"/>
    <x v="4"/>
    <s v="Sur"/>
    <x v="0"/>
    <x v="2"/>
    <x v="1"/>
    <n v="5"/>
    <n v="7.5"/>
  </r>
  <r>
    <x v="1"/>
    <x v="4"/>
    <s v="Sur"/>
    <x v="0"/>
    <x v="2"/>
    <x v="0"/>
    <n v="2"/>
    <n v="4"/>
  </r>
  <r>
    <x v="4"/>
    <x v="4"/>
    <s v="Sur"/>
    <x v="1"/>
    <x v="2"/>
    <x v="0"/>
    <n v="2"/>
    <n v="4"/>
  </r>
  <r>
    <x v="4"/>
    <x v="4"/>
    <s v="Sur"/>
    <x v="1"/>
    <x v="2"/>
    <x v="0"/>
    <n v="4"/>
    <n v="8"/>
  </r>
  <r>
    <x v="1"/>
    <x v="4"/>
    <s v="Sur"/>
    <x v="1"/>
    <x v="2"/>
    <x v="1"/>
    <n v="2"/>
    <n v="3"/>
  </r>
  <r>
    <x v="2"/>
    <x v="5"/>
    <s v="Sur"/>
    <x v="0"/>
    <x v="2"/>
    <x v="1"/>
    <n v="4"/>
    <n v="6"/>
  </r>
  <r>
    <x v="1"/>
    <x v="5"/>
    <s v="Sur"/>
    <x v="0"/>
    <x v="2"/>
    <x v="1"/>
    <n v="5"/>
    <n v="7.5"/>
  </r>
  <r>
    <x v="1"/>
    <x v="5"/>
    <s v="Sur"/>
    <x v="0"/>
    <x v="2"/>
    <x v="0"/>
    <n v="5"/>
    <n v="10"/>
  </r>
  <r>
    <x v="3"/>
    <x v="5"/>
    <s v="Sur"/>
    <x v="1"/>
    <x v="2"/>
    <x v="0"/>
    <n v="4"/>
    <n v="8"/>
  </r>
  <r>
    <x v="2"/>
    <x v="5"/>
    <s v="Sur"/>
    <x v="1"/>
    <x v="2"/>
    <x v="1"/>
    <n v="3"/>
    <n v="4.5"/>
  </r>
  <r>
    <x v="2"/>
    <x v="5"/>
    <s v="Sur"/>
    <x v="1"/>
    <x v="2"/>
    <x v="1"/>
    <n v="2"/>
    <n v="3"/>
  </r>
  <r>
    <x v="4"/>
    <x v="6"/>
    <s v="Norte"/>
    <x v="0"/>
    <x v="2"/>
    <x v="0"/>
    <n v="5"/>
    <n v="10"/>
  </r>
  <r>
    <x v="6"/>
    <x v="6"/>
    <s v="Norte"/>
    <x v="0"/>
    <x v="2"/>
    <x v="1"/>
    <n v="4"/>
    <n v="6"/>
  </r>
  <r>
    <x v="4"/>
    <x v="6"/>
    <s v="Norte"/>
    <x v="1"/>
    <x v="2"/>
    <x v="1"/>
    <n v="1"/>
    <n v="1.5"/>
  </r>
  <r>
    <x v="5"/>
    <x v="0"/>
    <s v="Centro"/>
    <x v="0"/>
    <x v="3"/>
    <x v="1"/>
    <n v="3"/>
    <n v="4.8000000000000007"/>
  </r>
  <r>
    <x v="6"/>
    <x v="0"/>
    <s v="Centro"/>
    <x v="0"/>
    <x v="3"/>
    <x v="0"/>
    <n v="2"/>
    <n v="4.4000000000000004"/>
  </r>
  <r>
    <x v="2"/>
    <x v="0"/>
    <s v="Centro"/>
    <x v="1"/>
    <x v="3"/>
    <x v="1"/>
    <n v="3"/>
    <n v="4.8000000000000007"/>
  </r>
  <r>
    <x v="1"/>
    <x v="0"/>
    <s v="Centro"/>
    <x v="1"/>
    <x v="3"/>
    <x v="0"/>
    <n v="3"/>
    <n v="6.6000000000000005"/>
  </r>
  <r>
    <x v="3"/>
    <x v="1"/>
    <s v="Norte"/>
    <x v="0"/>
    <x v="3"/>
    <x v="0"/>
    <n v="2"/>
    <n v="4.4000000000000004"/>
  </r>
  <r>
    <x v="0"/>
    <x v="1"/>
    <s v="Norte"/>
    <x v="1"/>
    <x v="3"/>
    <x v="0"/>
    <n v="4"/>
    <n v="8.8000000000000007"/>
  </r>
  <r>
    <x v="6"/>
    <x v="2"/>
    <s v="Centro"/>
    <x v="0"/>
    <x v="3"/>
    <x v="0"/>
    <n v="4"/>
    <n v="8.8000000000000007"/>
  </r>
  <r>
    <x v="2"/>
    <x v="2"/>
    <s v="Centro"/>
    <x v="0"/>
    <x v="3"/>
    <x v="1"/>
    <n v="4"/>
    <n v="6.4"/>
  </r>
  <r>
    <x v="1"/>
    <x v="3"/>
    <s v="Sur"/>
    <x v="0"/>
    <x v="3"/>
    <x v="1"/>
    <n v="3"/>
    <n v="4.8000000000000007"/>
  </r>
  <r>
    <x v="1"/>
    <x v="3"/>
    <s v="Sur"/>
    <x v="1"/>
    <x v="3"/>
    <x v="0"/>
    <n v="4"/>
    <n v="8.8000000000000007"/>
  </r>
  <r>
    <x v="4"/>
    <x v="4"/>
    <s v="Sur"/>
    <x v="0"/>
    <x v="3"/>
    <x v="1"/>
    <n v="5"/>
    <n v="8"/>
  </r>
  <r>
    <x v="1"/>
    <x v="4"/>
    <s v="Sur"/>
    <x v="0"/>
    <x v="3"/>
    <x v="0"/>
    <n v="5"/>
    <n v="11"/>
  </r>
  <r>
    <x v="3"/>
    <x v="5"/>
    <s v="Sur"/>
    <x v="0"/>
    <x v="3"/>
    <x v="1"/>
    <n v="2"/>
    <n v="3.2"/>
  </r>
  <r>
    <x v="3"/>
    <x v="6"/>
    <s v="Norte"/>
    <x v="0"/>
    <x v="3"/>
    <x v="0"/>
    <n v="3"/>
    <n v="6.6000000000000005"/>
  </r>
  <r>
    <x v="6"/>
    <x v="6"/>
    <s v="Norte"/>
    <x v="0"/>
    <x v="3"/>
    <x v="1"/>
    <n v="5"/>
    <n v="8"/>
  </r>
  <r>
    <x v="0"/>
    <x v="6"/>
    <s v="Norte"/>
    <x v="1"/>
    <x v="3"/>
    <x v="0"/>
    <n v="1"/>
    <n v="2.2000000000000002"/>
  </r>
  <r>
    <x v="0"/>
    <x v="6"/>
    <s v="Norte"/>
    <x v="1"/>
    <x v="3"/>
    <x v="0"/>
    <n v="3"/>
    <n v="6.6000000000000005"/>
  </r>
  <r>
    <x v="1"/>
    <x v="6"/>
    <s v="Norte"/>
    <x v="1"/>
    <x v="3"/>
    <x v="1"/>
    <n v="1"/>
    <n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A8A019-EC91-4C0A-855A-5A8501295940}" name="TablaDinámica3"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0">
  <location ref="J45:K52" firstHeaderRow="1" firstDataRow="1" firstDataCol="1" rowPageCount="2" colPageCount="1"/>
  <pivotFields count="8">
    <pivotField axis="axisRow" showAll="0">
      <items count="8">
        <item x="6"/>
        <item x="0"/>
        <item x="5"/>
        <item x="2"/>
        <item x="3"/>
        <item x="4"/>
        <item x="1"/>
        <item t="default"/>
      </items>
    </pivotField>
    <pivotField axis="axisPage" multipleItemSelectionAllowed="1" showAll="0">
      <items count="8">
        <item h="1" x="0"/>
        <item h="1" x="1"/>
        <item h="1" x="2"/>
        <item x="3"/>
        <item x="4"/>
        <item x="5"/>
        <item h="1" x="6"/>
        <item t="default"/>
      </items>
    </pivotField>
    <pivotField showAll="0"/>
    <pivotField showAll="0">
      <items count="3">
        <item x="1"/>
        <item x="0"/>
        <item t="default"/>
      </items>
    </pivotField>
    <pivotField axis="axisPage" multipleItemSelectionAllowed="1" showAll="0" sortType="descending">
      <items count="5">
        <item h="1" x="0"/>
        <item x="1"/>
        <item x="3"/>
        <item h="1"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showAll="0"/>
    <pivotField numFmtId="39" showAll="0"/>
  </pivotFields>
  <rowFields count="1">
    <field x="0"/>
  </rowFields>
  <rowItems count="7">
    <i>
      <x/>
    </i>
    <i>
      <x v="1"/>
    </i>
    <i>
      <x v="2"/>
    </i>
    <i>
      <x v="4"/>
    </i>
    <i>
      <x v="5"/>
    </i>
    <i>
      <x v="6"/>
    </i>
    <i t="grand">
      <x/>
    </i>
  </rowItems>
  <colItems count="1">
    <i/>
  </colItems>
  <pageFields count="2">
    <pageField fld="4" hier="-1"/>
    <pageField fld="1" hier="-1"/>
  </pageFields>
  <dataFields count="1">
    <dataField name="Suma de Cantidad" fld="6" baseField="0" baseItem="0"/>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3"/>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95D223-35F6-42D6-809D-2E76ED95ED53}" name="TablaDinámica2"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0">
  <location ref="J31:K34" firstHeaderRow="1" firstDataRow="1" firstDataCol="1" rowPageCount="1" colPageCount="1"/>
  <pivotFields count="8">
    <pivotField showAll="0"/>
    <pivotField multipleItemSelectionAllowed="1" showAll="0">
      <items count="8">
        <item h="1" x="0"/>
        <item h="1" x="1"/>
        <item h="1" x="2"/>
        <item x="3"/>
        <item x="4"/>
        <item x="5"/>
        <item h="1" x="6"/>
        <item t="default"/>
      </items>
    </pivotField>
    <pivotField showAll="0"/>
    <pivotField axis="axisRow" showAll="0">
      <items count="3">
        <item x="1"/>
        <item x="0"/>
        <item t="default"/>
      </items>
    </pivotField>
    <pivotField axis="axisPage" multipleItemSelectionAllowed="1" showAll="0" sortType="descending">
      <items count="5">
        <item x="0"/>
        <item x="1"/>
        <item h="1" x="3"/>
        <item h="1"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showAll="0"/>
    <pivotField numFmtId="39" showAll="0"/>
  </pivotFields>
  <rowFields count="1">
    <field x="3"/>
  </rowFields>
  <rowItems count="3">
    <i>
      <x/>
    </i>
    <i>
      <x v="1"/>
    </i>
    <i t="grand">
      <x/>
    </i>
  </rowItems>
  <colItems count="1">
    <i/>
  </colItems>
  <pageFields count="1">
    <pageField fld="4" hier="-1"/>
  </pageFields>
  <dataFields count="1">
    <dataField name="Suma de Cantidad" fld="6" baseField="0" baseItem="0"/>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3"/>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AD3658-6BBC-47D5-AEE7-873D74D115CF}" name="TablaDinámica1" cacheId="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5">
  <location ref="J17:K22" firstHeaderRow="1" firstDataRow="1" firstDataCol="1" rowPageCount="2" colPageCount="1"/>
  <pivotFields count="8">
    <pivotField showAll="0"/>
    <pivotField axis="axisPage" multipleItemSelectionAllowed="1" showAll="0">
      <items count="8">
        <item h="1" x="0"/>
        <item h="1" x="1"/>
        <item h="1" x="2"/>
        <item x="3"/>
        <item x="4"/>
        <item x="5"/>
        <item h="1" x="6"/>
        <item t="default"/>
      </items>
    </pivotField>
    <pivotField showAll="0"/>
    <pivotField showAll="0"/>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dataField="1" showAll="0"/>
    <pivotField numFmtId="39" showAll="0"/>
  </pivotFields>
  <rowFields count="1">
    <field x="4"/>
  </rowFields>
  <rowItems count="5">
    <i>
      <x v="3"/>
    </i>
    <i>
      <x v="1"/>
    </i>
    <i>
      <x/>
    </i>
    <i>
      <x v="2"/>
    </i>
    <i t="grand">
      <x/>
    </i>
  </rowItems>
  <colItems count="1">
    <i/>
  </colItems>
  <pageFields count="2">
    <pageField fld="1" hier="-1"/>
    <pageField fld="5" item="0" hier="-1"/>
  </pageFields>
  <dataFields count="1">
    <dataField name="Suma de Cantidad" fld="6" baseField="0" baseItem="0"/>
  </dataFields>
  <chartFormats count="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C779A85-1F33-40ED-A84B-D8D43413D321}" name="tbl_ejemplo" displayName="tbl_ejemplo" ref="B27:E39">
  <autoFilter ref="B27:E39" xr:uid="{9C779A85-1F33-40ED-A84B-D8D43413D321}"/>
  <tableColumns count="4">
    <tableColumn id="1" xr3:uid="{D124DE36-2618-41A0-BD62-8A09FCB926B0}" name="Producto" totalsRowLabel="Total"/>
    <tableColumn id="2" xr3:uid="{F5EBEE61-DC3C-4BCC-A21C-B2D860C5DBA1}" name="Area"/>
    <tableColumn id="3" xr3:uid="{9820FFB5-723A-4E88-BB6A-500B81DFCC67}" name="Ingresos (S/.)" dataDxfId="75" totalsRowDxfId="74"/>
    <tableColumn id="4" xr3:uid="{10CB09FF-6708-49A6-8187-CC09769A58E2}" name="Gastos (S/.)" dataDxfId="73" totalsRowDxfId="72"/>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C9F7D7E-B794-4B5F-A109-0593794EA6E4}" name="tbl_gaseosaprecio" displayName="tbl_gaseosaprecio" ref="B3:D7" totalsRowShown="0">
  <tableColumns count="3">
    <tableColumn id="1" xr3:uid="{660BDF6E-450A-46CB-A1ED-0A15AF704BF6}" name="Gaseosa"/>
    <tableColumn id="2" xr3:uid="{67AED42B-339A-4381-A2FA-B290C7FB4983}" name="Botella"/>
    <tableColumn id="3" xr3:uid="{2FBFDA03-36D7-4610-A3E1-053B86FD7278}" name="Lata"/>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221AD972-3D6E-4ACB-98D7-29159CB2A6CA}" name="tbl_ventagaseosa" displayName="tbl_ventagaseosa" ref="A9:H109" totalsRowShown="0" headerRowDxfId="71" dataDxfId="70">
  <autoFilter ref="A9:H109" xr:uid="{221AD972-3D6E-4ACB-98D7-29159CB2A6CA}"/>
  <tableColumns count="8">
    <tableColumn id="1" xr3:uid="{E65855C1-A58C-44A1-8B22-9AC80E1F8F71}" name="Día" dataDxfId="69"/>
    <tableColumn id="2" xr3:uid="{B6A3A605-1BAA-4B6A-B2B0-9DE07892A813}" name="Playa" dataDxfId="68"/>
    <tableColumn id="3" xr3:uid="{473C8FC9-B272-471B-B336-4F4D54087BCD}" name="Zona" dataDxfId="67"/>
    <tableColumn id="4" xr3:uid="{B9F562ED-1533-42B3-9034-6FF8311D9293}" name="Persona" dataDxfId="66"/>
    <tableColumn id="5" xr3:uid="{D80EC4E2-A85B-43C0-920E-FB98BD5C2DDD}" name="Gaseosa" dataDxfId="65"/>
    <tableColumn id="6" xr3:uid="{CB37B291-7795-4FA3-A59D-7D8DFF5CD9A2}" name="Envase" dataDxfId="64"/>
    <tableColumn id="7" xr3:uid="{AAB4143E-AE98-4CCB-AFEB-9D135F779AB5}" name="Cantidad" dataDxfId="63"/>
    <tableColumn id="8" xr3:uid="{F4B9EFC5-853F-4C2B-A68D-DAA319CA3A8D}" name="Monto" dataDxfId="62">
      <calculatedColumnFormula>VLOOKUP(tbl_ventagaseosa[[#This Row],[Gaseosa]],tbl_gaseosaprecio[],MATCH(tbl_ventagaseosa[[#This Row],[Envase]],tbl_gaseosaprecio[#Headers],0),0)*tbl_ventagaseosa[[#This Row],[Cantidad]]</calculatedColumnFormula>
    </tableColumn>
  </tableColumns>
  <tableStyleInfo name="TableStyleLight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8A1DFDA-599E-406B-A906-AA65F7DE6309}" name="tbl_informe" displayName="tbl_informe" ref="B2:F801" totalsRowShown="0">
  <autoFilter ref="B2:F801" xr:uid="{D8A1DFDA-599E-406B-A906-AA65F7DE6309}"/>
  <tableColumns count="5">
    <tableColumn id="4" xr3:uid="{E5C751DA-761D-47BD-987C-7E8BF72A74D2}" name="Fecha" dataDxfId="61"/>
    <tableColumn id="5" xr3:uid="{58BE0C7B-1AF2-4385-BB14-C7F509190329}" name="IdPedido" dataDxfId="60"/>
    <tableColumn id="1" xr3:uid="{9EDF7BFC-205D-464B-8CD4-EAAC56D2FAF9}" name="País"/>
    <tableColumn id="2" xr3:uid="{465F0E45-F3C9-4894-8898-EBB5A216A024}" name="Vendedor"/>
    <tableColumn id="3" xr3:uid="{38943358-B180-46FE-9510-861D7EAD14DF}" name="Importe" dataDxfId="59"/>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6A5672-C4DB-4073-98A2-33B990632E3A}" name="tbl_colegio" displayName="tbl_colegio" ref="A2:N102" totalsRowShown="0">
  <autoFilter ref="A2:N102" xr:uid="{146A5672-C4DB-4073-98A2-33B990632E3A}"/>
  <tableColumns count="14">
    <tableColumn id="1" xr3:uid="{2FC81368-4518-43B8-B5DB-8ED30905D64C}" name="DNI"/>
    <tableColumn id="2" xr3:uid="{652FC8C9-3769-4724-AF18-99567360E017}" name="APELLIDO"/>
    <tableColumn id="3" xr3:uid="{37057621-3162-4D52-8CC5-8666CC8D18C5}" name="NOMBRE"/>
    <tableColumn id="4" xr3:uid="{0E9A4F42-25BA-4A1D-B924-8C2C728C5E58}" name="SEXO"/>
    <tableColumn id="5" xr3:uid="{B3139E6F-457F-4E68-A4CE-FE5977EBA737}" name="FECHA NACIMIENTO"/>
    <tableColumn id="6" xr3:uid="{84BFBF11-1217-4C6B-8B38-E3F7DF991437}" name="DISTRITO DE RESIDENCIA"/>
    <tableColumn id="7" xr3:uid="{D7F9155F-C983-48DC-A2FA-5C0AE2B07620}" name="CARRERA"/>
    <tableColumn id="8" xr3:uid="{BD558119-091B-446A-A5ED-2FD312610992}" name="CONDICION SOCIAL"/>
    <tableColumn id="9" xr3:uid="{7D7DF411-186E-4995-B30A-0FAD0A76E937}" name="CICLO"/>
    <tableColumn id="10" xr3:uid="{34694025-B5E1-40D9-8E42-6A2945E24CC5}" name="NOTAS"/>
    <tableColumn id="11" xr3:uid="{ADF3ABA9-42A3-4764-84A5-B6C984AF9F93}" name="UBICACIÓN"/>
    <tableColumn id="12" xr3:uid="{78FDF937-C970-4CF9-AFF8-5C67E90E2717}" name="CATEGORIA"/>
    <tableColumn id="13" xr3:uid="{22911EA0-F5D8-4957-B4B5-0C9697CC9DE3}" name="MONTO DE PENSION"/>
    <tableColumn id="14" xr3:uid="{E9C21771-F297-4995-88D1-E008B12104FB}" name="COD._x000a_ALUMNO"/>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07950B-A46E-4D89-821A-AEE656D06723}" name="tbl_elemento" displayName="tbl_elemento" ref="M5:Q17" totalsRowShown="0" headerRowDxfId="58" dataDxfId="57">
  <tableColumns count="5">
    <tableColumn id="1" xr3:uid="{4C7AD4F9-9674-481C-A059-2780026FD910}" name="MES" dataDxfId="56"/>
    <tableColumn id="2" xr3:uid="{5EC7CDE0-99B7-4157-91A0-D8BFB5019E19}" name="RAZÓN SOCIAL" dataDxfId="55"/>
    <tableColumn id="3" xr3:uid="{CC76E18D-EB75-42CC-B389-D21E051E07D6}" name="RUC" dataDxfId="54"/>
    <tableColumn id="4" xr3:uid="{35D986F6-A3EC-4129-9FCC-8BE8BEECB96D}" name="MOVIMIENTO" dataDxfId="53"/>
    <tableColumn id="6" xr3:uid="{28A53C25-85B5-49F1-A316-B9FE00DC6647}" name="S/. MONTO SIN IGV" dataDxfId="52" dataCellStyle="Moneda"/>
  </tableColumns>
  <tableStyleInfo name="TableStyleLight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9171A58-418F-4ACD-9AC7-68FE8FD56C07}" name="tbl_campos" displayName="tbl_campos" ref="B5:F17" totalsRowShown="0">
  <autoFilter ref="B5:F17" xr:uid="{B9171A58-418F-4ACD-9AC7-68FE8FD56C07}"/>
  <tableColumns count="5">
    <tableColumn id="1" xr3:uid="{A6DC689C-FF2B-4F61-8E6E-52BBB78BF8F8}" name="Fecha"/>
    <tableColumn id="2" xr3:uid="{862CE451-2C50-40D3-9D60-3CF991530538}" name="Producto"/>
    <tableColumn id="3" xr3:uid="{EFB27013-1521-42DC-A7BE-65CC262A6BE5}" name="Area"/>
    <tableColumn id="4" xr3:uid="{9F8CE36A-902D-45A1-A32A-8A05B74079A2}" name="Ingresos (S/.)"/>
    <tableColumn id="5" xr3:uid="{00F04CB0-0F2D-4FD2-8DD8-DF4B695510A6}" name="Gastos (S/.)"/>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17813C-565C-4A52-B650-9DF1DC4D2B5F}" name="tbl_ventas" displayName="tbl_ventas" ref="B7:G79" totalsRowShown="0">
  <autoFilter ref="B7:G79" xr:uid="{0D17813C-565C-4A52-B650-9DF1DC4D2B5F}"/>
  <tableColumns count="6">
    <tableColumn id="1" xr3:uid="{8D58A74F-5DB7-4185-94EB-26AA3BE8FFCF}" name="PERIODO"/>
    <tableColumn id="2" xr3:uid="{11CD3001-6372-45E7-9B25-87DF26D610E9}" name="RAZON SOCIAL"/>
    <tableColumn id="3" xr3:uid="{02256202-94D2-46F9-8FB6-2FA0DEC68D4A}" name="PRODUCTO"/>
    <tableColumn id="4" xr3:uid="{D71E772C-F044-48D9-99B5-250EA87E987E}" name="VENDEDOR"/>
    <tableColumn id="5" xr3:uid="{CF3A490B-DBF0-4011-B49C-C678C9A105CA}" name="CANAL DE VENTA"/>
    <tableColumn id="6" xr3:uid="{178A19D9-FBC1-4205-938D-CE797126768A}" name="Q VENTAS"/>
  </tableColumns>
  <tableStyleInfo name="TableStyleLight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41C32A-2A5D-410D-AC72-C80EAF69C7F1}" name="tbl_cuotas" displayName="tbl_cuotas" ref="I7:M43" totalsRowShown="0">
  <autoFilter ref="I7:M43" xr:uid="{8141C32A-2A5D-410D-AC72-C80EAF69C7F1}"/>
  <tableColumns count="5">
    <tableColumn id="1" xr3:uid="{2EE535D1-D2AD-4B74-B20F-2A4FF22AA5A4}" name="PERIODO"/>
    <tableColumn id="2" xr3:uid="{8F859CAF-1279-4456-9BC4-97920D2758BD}" name="VENDEDOR"/>
    <tableColumn id="3" xr3:uid="{03973C61-48CE-42EB-A406-2FE856B57D98}" name="CANAL DE VENTA"/>
    <tableColumn id="4" xr3:uid="{A6444C68-6EB7-4F02-8778-943249F9623C}" name="PRODUCTO"/>
    <tableColumn id="5" xr3:uid="{244FFC1E-7030-4FD2-93E1-931493D953B2}" name="Q CUOTA"/>
  </tableColumns>
  <tableStyleInfo name="TableStyleLight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4048C8A-EF65-4B54-988F-3E6BC2BFA3EE}" name="tbl_minigrafico" displayName="tbl_minigrafico" ref="B5:M13" totalsRowShown="0" headerRowDxfId="51" dataDxfId="50" tableBorderDxfId="49" headerRowCellStyle="40% - Énfasis6">
  <autoFilter ref="B5:M13" xr:uid="{04048C8A-EF65-4B54-988F-3E6BC2BFA3EE}"/>
  <tableColumns count="12">
    <tableColumn id="1" xr3:uid="{3983946B-D153-4C2C-A899-A012D8125332}" name="Nombre" dataDxfId="48"/>
    <tableColumn id="2" xr3:uid="{BCBAE417-2E79-48B0-A253-F91426E96523}" name="Ene-22" dataDxfId="47"/>
    <tableColumn id="3" xr3:uid="{24427B66-01D9-4DF9-ADEB-34C72B6CAC77}" name="Feb-22" dataDxfId="46"/>
    <tableColumn id="4" xr3:uid="{B2D9BE34-1654-4821-B759-656F0FDC6AE2}" name="Mar-22" dataDxfId="45" dataCellStyle="Porcentaje"/>
    <tableColumn id="5" xr3:uid="{D004638F-D8C8-4FDE-882C-97769DF71502}" name="Abr-22" dataDxfId="44"/>
    <tableColumn id="6" xr3:uid="{06D953C1-78D7-468A-A0DB-E0212364996B}" name="May-22" dataDxfId="43"/>
    <tableColumn id="7" xr3:uid="{AF4FEB25-3B38-485E-84EB-31D91B8E8E88}" name="Jun-22" dataDxfId="42"/>
    <tableColumn id="8" xr3:uid="{6425BE14-8A86-4DF1-BC92-4623B70FF847}" name="Jul-22" dataDxfId="41"/>
    <tableColumn id="9" xr3:uid="{5B8FC4FA-E8B9-4FDA-AEA7-EDA161989A86}" name="Ago-22" dataDxfId="40"/>
    <tableColumn id="10" xr3:uid="{F414F966-F9EE-45EA-BB54-E63B7C3EC20E}" name="Set-22" dataDxfId="39"/>
    <tableColumn id="11" xr3:uid="{A401E5CD-0970-48BA-B5F8-4F76D008C475}" name="Oct-22" dataDxfId="38"/>
    <tableColumn id="12" xr3:uid="{BA3E3EB3-F0D6-4605-AE0B-3E91CCE91802}" name="Tendencia"/>
  </tableColumns>
  <tableStyleInfo name="TableStyleLight1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AD3741B-15A2-45EF-9CBD-C4302A76C87E}" name="tbl_equipoelectronico" displayName="tbl_equipoelectronico" ref="B5:G9" headerRowDxfId="37" dataDxfId="36" tableBorderDxfId="35">
  <tableColumns count="6">
    <tableColumn id="1" xr3:uid="{8FA5446D-85DF-48C3-B4AB-2C764DA36D2D}" name="PAIS" totalsRowLabel="Total" dataDxfId="34" totalsRowDxfId="33"/>
    <tableColumn id="2" xr3:uid="{3C108C02-3DF4-4E88-A641-E238D6C8BD32}" name="CELULAR" dataDxfId="32" totalsRowDxfId="31"/>
    <tableColumn id="3" xr3:uid="{CE197DB3-AED4-4376-86FC-0BC334346629}" name="LAPTOP" dataDxfId="30" totalsRowDxfId="29"/>
    <tableColumn id="4" xr3:uid="{DA62ADD1-4A70-4A19-8D44-DC30F448C2A7}" name="TABLET" dataDxfId="28" totalsRowDxfId="27"/>
    <tableColumn id="5" xr3:uid="{CBA8A836-D5F0-4B23-AEBF-8CA947E2D178}" name="VIDEOJUEGO" totalsRowFunction="sum" dataDxfId="26" totalsRowDxfId="25"/>
    <tableColumn id="6" xr3:uid="{A03640DD-7F23-4FE8-9C31-F01649578139}" name="TOTAL" dataDxfId="24">
      <calculatedColumnFormula>SUM(tbl_equipoelectronico[[#This Row],[CELULAR]:[VIDEOJUEGO]])</calculatedColumnFormula>
    </tableColumn>
  </tableColumns>
  <tableStyleInfo name="TableStyleLight1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E12F159-3C3F-4786-86E3-4AF7C8E16D08}" name="tbl_tiempoentrega" displayName="tbl_tiempoentrega" ref="B7:E13" headerRowDxfId="23" dataDxfId="22" tableBorderDxfId="21">
  <tableColumns count="4">
    <tableColumn id="1" xr3:uid="{50D9E914-25A0-494A-A9E5-DC8AE8442846}" name="ALMACEN" totalsRowLabel="Total" dataDxfId="20" totalsRowDxfId="19"/>
    <tableColumn id="2" xr3:uid="{4C9FDF79-7034-46D8-A35C-9A029B9F418B}" name="TIEMPO DE ENTREGA (DÍAS)" dataDxfId="18" totalsRowDxfId="17"/>
    <tableColumn id="3" xr3:uid="{C3448602-78D8-49AB-A35D-4659A5E7476A}" name="LIMITE" dataDxfId="16">
      <calculatedColumnFormula>$C$5</calculatedColumnFormula>
    </tableColumn>
    <tableColumn id="4" xr3:uid="{89E53415-90A1-434E-83B1-EE51098A10A3}" name="AUXILIAR" dataDxfId="15">
      <calculatedColumnFormula>IF(tbl_tiempoentrega[[#This Row],[TIEMPO DE ENTREGA (DÍAS)]]&gt;tbl_tiempoentrega[[#This Row],[LIMITE]],tbl_tiempoentrega[[#This Row],[TIEMPO DE ENTREGA (DÍAS)]],"")</calculatedColumnFormula>
    </tableColumn>
  </tableColumns>
  <tableStyleInfo name="TableStyleLight1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6F6244C4-E248-42C1-9F9C-0A8432E496C7}" name="tbl_ordenes" displayName="tbl_ordenes" ref="B7:G15" headerRowDxfId="14" dataDxfId="13" tableBorderDxfId="12">
  <tableColumns count="6">
    <tableColumn id="1" xr3:uid="{4711A7FE-EFF0-47AF-BC3E-401952038583}" name="MES" totalsRowLabel="Total" dataDxfId="11" totalsRowDxfId="10"/>
    <tableColumn id="2" xr3:uid="{E370CB5B-C31B-45BA-9EF8-C5B47FA48CBB}" name="Total" dataDxfId="9" totalsRowDxfId="8"/>
    <tableColumn id="3" xr3:uid="{5C92E662-1135-4274-9E07-D4964677FB03}" name="Cerradas" dataDxfId="7"/>
    <tableColumn id="4" xr3:uid="{D656E16A-CDE0-4CAA-B332-BB7490FB3C3B}" name="(%) Cerradas" dataDxfId="6" dataCellStyle="Porcentaje">
      <calculatedColumnFormula>tbl_ordenes[[#This Row],[Cerradas]]/tbl_ordenes[[#This Row],[Total]]</calculatedColumnFormula>
    </tableColumn>
    <tableColumn id="5" xr3:uid="{8EBE428D-BFE2-46FE-9BA6-2818D62753AC}" name="Meta" dataDxfId="5">
      <calculatedColumnFormula>$E$5</calculatedColumnFormula>
    </tableColumn>
    <tableColumn id="6" xr3:uid="{1532B4D3-71DA-457E-B95A-1979A36A4FBC}" name="Auxiliar" dataDxfId="4">
      <calculatedColumnFormula>IF(tbl_ordenes[[#This Row],[(%) Cerradas]]&gt;=tbl_ordenes[[#This Row],[Meta]],tbl_ordenes[[#This Row],[(%) Cerradas]],NA())</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7DCA650-CF46-4FDE-8CC7-33A9D1BEF638}">
  <we:reference id="wa200005502" version="1.0.0.11" store="es-ES" storeType="OMEX"/>
  <we:alternateReferences>
    <we:reference id="WA200005502" version="1.0.0.11" store="WA200005502" storeType="OMEX"/>
  </we:alternateReferences>
  <we:properties>
    <we:property name="docId" value="&quot;M3VwlgYbtKFEVMRV8wsRZ&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sexcelforbusiness@gmail.com" TargetMode="External"/><Relationship Id="rId1" Type="http://schemas.openxmlformats.org/officeDocument/2006/relationships/hyperlink" Target="https://www.youtube.com/@aprendiendoconleandr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2.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3.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4.xml"/></Relationships>
</file>

<file path=xl/worksheets/_rels/sheet25.xml.rels><?xml version="1.0" encoding="UTF-8" standalone="yes"?>
<Relationships xmlns="http://schemas.openxmlformats.org/package/2006/relationships"><Relationship Id="rId8" Type="http://schemas.openxmlformats.org/officeDocument/2006/relationships/hyperlink" Target="https://www.youtube.com/@METN" TargetMode="External"/><Relationship Id="rId3" Type="http://schemas.openxmlformats.org/officeDocument/2006/relationships/hyperlink" Target="https://www.youtube.com/@SergioAlejandroCampos" TargetMode="External"/><Relationship Id="rId7" Type="http://schemas.openxmlformats.org/officeDocument/2006/relationships/hyperlink" Target="https://www.youtube.com/@excelymasoficial" TargetMode="External"/><Relationship Id="rId2" Type="http://schemas.openxmlformats.org/officeDocument/2006/relationships/hyperlink" Target="https://www.youtube.com/@elingefrancisco" TargetMode="External"/><Relationship Id="rId1" Type="http://schemas.openxmlformats.org/officeDocument/2006/relationships/hyperlink" Target="https://www.youtube.com/@SMARTproAcademy" TargetMode="External"/><Relationship Id="rId6" Type="http://schemas.openxmlformats.org/officeDocument/2006/relationships/hyperlink" Target="https://www.youtube.com/@ElTioTech" TargetMode="External"/><Relationship Id="rId5" Type="http://schemas.openxmlformats.org/officeDocument/2006/relationships/hyperlink" Target="https://www.youtube.com/@ElTioTech" TargetMode="External"/><Relationship Id="rId4" Type="http://schemas.openxmlformats.org/officeDocument/2006/relationships/hyperlink" Target="https://www.youtube.com/@ExcelHechoFacil"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706E4-94D7-47FC-94AC-4BC81356F985}">
  <sheetPr codeName="Hoja1"/>
  <dimension ref="A1"/>
  <sheetViews>
    <sheetView showGridLines="0" showRowColHeaders="0" topLeftCell="C1" workbookViewId="0"/>
  </sheetViews>
  <sheetFormatPr baseColWidth="10" defaultRowHeight="14.4" x14ac:dyDescent="0.3"/>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06503-C00C-48A4-B912-52A7E9F867A0}">
  <sheetPr codeName="Hoja2"/>
  <dimension ref="A5:L21"/>
  <sheetViews>
    <sheetView showGridLines="0" showRowColHeaders="0" workbookViewId="0">
      <selection activeCell="E15" sqref="E15"/>
    </sheetView>
  </sheetViews>
  <sheetFormatPr baseColWidth="10" defaultRowHeight="14.4" x14ac:dyDescent="0.3"/>
  <cols>
    <col min="1" max="1" width="15" customWidth="1"/>
    <col min="2" max="2" width="12" bestFit="1" customWidth="1"/>
  </cols>
  <sheetData>
    <row r="5" spans="1:12" x14ac:dyDescent="0.3">
      <c r="L5" s="1"/>
    </row>
    <row r="6" spans="1:12" x14ac:dyDescent="0.3">
      <c r="L6" s="1"/>
    </row>
    <row r="7" spans="1:12" x14ac:dyDescent="0.3">
      <c r="L7" s="1"/>
    </row>
    <row r="8" spans="1:12" x14ac:dyDescent="0.3">
      <c r="L8" s="1"/>
    </row>
    <row r="14" spans="1:12" ht="18" x14ac:dyDescent="0.35">
      <c r="A14" s="5" t="s">
        <v>5</v>
      </c>
      <c r="B14" s="3" t="s">
        <v>1</v>
      </c>
    </row>
    <row r="15" spans="1:12" ht="18" x14ac:dyDescent="0.35">
      <c r="A15" s="5" t="s">
        <v>4</v>
      </c>
      <c r="B15" s="3" t="s">
        <v>473</v>
      </c>
    </row>
    <row r="16" spans="1:12" ht="18" x14ac:dyDescent="0.35">
      <c r="A16" s="5" t="s">
        <v>3</v>
      </c>
      <c r="B16" s="4" t="s">
        <v>2</v>
      </c>
    </row>
    <row r="18" spans="2:3" x14ac:dyDescent="0.3">
      <c r="B18" s="2" t="s">
        <v>0</v>
      </c>
    </row>
    <row r="19" spans="2:3" x14ac:dyDescent="0.3">
      <c r="C19" s="1" t="s">
        <v>872</v>
      </c>
    </row>
    <row r="20" spans="2:3" x14ac:dyDescent="0.3">
      <c r="C20" s="1" t="s">
        <v>892</v>
      </c>
    </row>
    <row r="21" spans="2:3" x14ac:dyDescent="0.3">
      <c r="C21" s="1" t="s">
        <v>6</v>
      </c>
    </row>
  </sheetData>
  <hyperlinks>
    <hyperlink ref="B15" r:id="rId1" xr:uid="{EDAB960A-05DD-4B0C-9220-5427BDD09B46}"/>
    <hyperlink ref="B16" r:id="rId2" xr:uid="{1C6B1C2E-9351-46FB-A310-7523733045DD}"/>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C188-7166-409A-A2A2-620CAE07B78E}">
  <sheetPr codeName="Hoja5"/>
  <dimension ref="B1:N7"/>
  <sheetViews>
    <sheetView showGridLines="0" zoomScale="80" zoomScaleNormal="80" workbookViewId="0">
      <selection activeCell="F8" sqref="F8"/>
    </sheetView>
  </sheetViews>
  <sheetFormatPr baseColWidth="10" defaultRowHeight="14.4" x14ac:dyDescent="0.3"/>
  <cols>
    <col min="1" max="1" width="7" customWidth="1"/>
    <col min="9" max="9" width="11.88671875" bestFit="1" customWidth="1"/>
    <col min="16" max="16" width="11.88671875" bestFit="1" customWidth="1"/>
  </cols>
  <sheetData>
    <row r="1" spans="2:14" ht="31.2" x14ac:dyDescent="0.6">
      <c r="B1" s="99" t="s">
        <v>474</v>
      </c>
    </row>
    <row r="3" spans="2:14" x14ac:dyDescent="0.3">
      <c r="B3" s="2" t="s">
        <v>475</v>
      </c>
    </row>
    <row r="5" spans="2:14" x14ac:dyDescent="0.3">
      <c r="B5" s="100" t="s">
        <v>476</v>
      </c>
      <c r="N5" s="1"/>
    </row>
    <row r="6" spans="2:14" x14ac:dyDescent="0.3">
      <c r="B6" s="101" t="s">
        <v>477</v>
      </c>
    </row>
    <row r="7" spans="2:14" x14ac:dyDescent="0.3">
      <c r="B7" t="s">
        <v>893</v>
      </c>
      <c r="C7" t="str">
        <f>IF(10&gt;100,"EDUARDO","CHRISTIAN")</f>
        <v>CHRISTIAN</v>
      </c>
      <c r="E7" t="b">
        <f>AND(1&gt;2)</f>
        <v>0</v>
      </c>
      <c r="F7" t="b">
        <f>OR(10&gt;5,15&gt;10)</f>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2B107-A7B5-4FCB-8EBC-B774EC3ADBF8}">
  <sheetPr codeName="Hoja12"/>
  <dimension ref="B1:B3"/>
  <sheetViews>
    <sheetView showGridLines="0" workbookViewId="0">
      <selection activeCell="I1" sqref="I1"/>
    </sheetView>
  </sheetViews>
  <sheetFormatPr baseColWidth="10" defaultRowHeight="14.4" x14ac:dyDescent="0.3"/>
  <cols>
    <col min="1" max="1" width="9.33203125" customWidth="1"/>
  </cols>
  <sheetData>
    <row r="1" spans="2:2" ht="31.2" x14ac:dyDescent="0.6">
      <c r="B1" s="99" t="s">
        <v>478</v>
      </c>
    </row>
    <row r="3" spans="2:2" x14ac:dyDescent="0.3">
      <c r="B3" s="2" t="s">
        <v>479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28DE-8467-46FD-B31B-5A3E0D311235}">
  <sheetPr codeName="Hoja6"/>
  <dimension ref="A1:L21"/>
  <sheetViews>
    <sheetView showGridLines="0" workbookViewId="0">
      <selection activeCell="J7" sqref="J7:J21"/>
    </sheetView>
  </sheetViews>
  <sheetFormatPr baseColWidth="10" defaultRowHeight="14.4" x14ac:dyDescent="0.3"/>
  <cols>
    <col min="1" max="1" width="9.5546875" customWidth="1"/>
    <col min="2" max="2" width="19.88671875" bestFit="1" customWidth="1"/>
    <col min="3" max="6" width="5" bestFit="1" customWidth="1"/>
    <col min="7" max="7" width="8.6640625" bestFit="1" customWidth="1"/>
    <col min="8" max="8" width="8.44140625" bestFit="1" customWidth="1"/>
    <col min="9" max="9" width="9.6640625" bestFit="1" customWidth="1"/>
    <col min="10" max="10" width="15.6640625" customWidth="1"/>
  </cols>
  <sheetData>
    <row r="1" spans="1:12" ht="21" x14ac:dyDescent="0.4">
      <c r="A1" s="212" t="s">
        <v>480</v>
      </c>
      <c r="B1" s="212"/>
      <c r="C1" s="212"/>
      <c r="D1" s="212"/>
      <c r="E1" s="212"/>
      <c r="F1" s="212"/>
      <c r="G1" s="212"/>
      <c r="H1" s="212"/>
      <c r="I1" s="212"/>
      <c r="J1" s="212"/>
    </row>
    <row r="2" spans="1:12" x14ac:dyDescent="0.3">
      <c r="A2" s="213" t="s">
        <v>481</v>
      </c>
      <c r="B2" s="213"/>
      <c r="C2" s="213"/>
      <c r="D2" s="213"/>
      <c r="E2" s="213"/>
      <c r="F2" s="213"/>
      <c r="G2" s="213"/>
      <c r="H2" s="213"/>
      <c r="I2" s="213"/>
    </row>
    <row r="3" spans="1:12" x14ac:dyDescent="0.3">
      <c r="A3" s="213" t="s">
        <v>482</v>
      </c>
      <c r="B3" s="213"/>
      <c r="C3" s="213"/>
      <c r="D3" s="213"/>
      <c r="E3" s="213"/>
      <c r="F3" s="213"/>
      <c r="G3" s="213"/>
      <c r="H3" s="213"/>
      <c r="I3" s="213"/>
    </row>
    <row r="4" spans="1:12" x14ac:dyDescent="0.3">
      <c r="A4" s="214" t="s">
        <v>483</v>
      </c>
      <c r="B4" s="214"/>
      <c r="C4" s="214"/>
      <c r="D4" s="214"/>
      <c r="E4" s="214"/>
      <c r="F4" s="214"/>
      <c r="G4" s="214"/>
      <c r="H4" s="214"/>
      <c r="I4" s="214"/>
    </row>
    <row r="5" spans="1:12" ht="15" thickBot="1" x14ac:dyDescent="0.35">
      <c r="A5" s="102"/>
      <c r="B5" s="102"/>
      <c r="C5" s="102"/>
      <c r="D5" s="102"/>
      <c r="E5" s="102"/>
      <c r="F5" s="102"/>
      <c r="G5" s="103">
        <v>1</v>
      </c>
      <c r="H5" s="103">
        <v>2</v>
      </c>
      <c r="I5" s="102"/>
    </row>
    <row r="6" spans="1:12" x14ac:dyDescent="0.3">
      <c r="A6" s="104" t="s">
        <v>484</v>
      </c>
      <c r="B6" s="105" t="s">
        <v>485</v>
      </c>
      <c r="C6" s="105" t="s">
        <v>486</v>
      </c>
      <c r="D6" s="105" t="s">
        <v>487</v>
      </c>
      <c r="E6" s="105" t="s">
        <v>488</v>
      </c>
      <c r="F6" s="105" t="s">
        <v>489</v>
      </c>
      <c r="G6" s="105" t="s">
        <v>490</v>
      </c>
      <c r="H6" s="105" t="s">
        <v>491</v>
      </c>
      <c r="I6" s="106" t="s">
        <v>492</v>
      </c>
      <c r="J6" s="106" t="s">
        <v>493</v>
      </c>
      <c r="L6" s="107" t="s">
        <v>494</v>
      </c>
    </row>
    <row r="7" spans="1:12" x14ac:dyDescent="0.3">
      <c r="A7" s="108" t="s">
        <v>495</v>
      </c>
      <c r="B7" s="109" t="s">
        <v>496</v>
      </c>
      <c r="C7" s="110">
        <v>10</v>
      </c>
      <c r="D7" s="110">
        <v>18</v>
      </c>
      <c r="E7" s="110">
        <v>14</v>
      </c>
      <c r="F7" s="110">
        <v>19</v>
      </c>
      <c r="G7" s="111">
        <f>AVERAGE(C7:F7)</f>
        <v>15.25</v>
      </c>
      <c r="H7" s="110">
        <v>16</v>
      </c>
      <c r="I7" s="112">
        <f>(G7*$G$5+H7*$H$5)/SUM($G$5:$H$5)</f>
        <v>15.75</v>
      </c>
      <c r="J7" s="113" t="str">
        <f>IF(I7&gt;=14,"APROBADO","DESAPROBADO")</f>
        <v>APROBADO</v>
      </c>
      <c r="L7" t="s">
        <v>497</v>
      </c>
    </row>
    <row r="8" spans="1:12" x14ac:dyDescent="0.3">
      <c r="A8" s="108" t="s">
        <v>498</v>
      </c>
      <c r="B8" s="109" t="s">
        <v>499</v>
      </c>
      <c r="C8" s="110">
        <v>14</v>
      </c>
      <c r="D8" s="110">
        <v>17</v>
      </c>
      <c r="E8" s="110">
        <v>13</v>
      </c>
      <c r="F8" s="110">
        <v>18</v>
      </c>
      <c r="G8" s="111">
        <f t="shared" ref="G8:G21" si="0">AVERAGE(C8:F8)</f>
        <v>15.5</v>
      </c>
      <c r="H8" s="110">
        <v>17</v>
      </c>
      <c r="I8" s="112">
        <f t="shared" ref="I8:I21" si="1">(G8*$G$5+H8*$H$5)/SUM($G$5:$H$5)</f>
        <v>16.5</v>
      </c>
      <c r="J8" s="113" t="str">
        <f t="shared" ref="J8:J21" si="2">IF(I8&gt;=14,"APROBADO","DESAPROBADO")</f>
        <v>APROBADO</v>
      </c>
    </row>
    <row r="9" spans="1:12" x14ac:dyDescent="0.3">
      <c r="A9" s="108" t="s">
        <v>500</v>
      </c>
      <c r="B9" s="109" t="s">
        <v>501</v>
      </c>
      <c r="C9" s="110">
        <v>18</v>
      </c>
      <c r="D9" s="110">
        <v>19</v>
      </c>
      <c r="E9" s="110">
        <v>18</v>
      </c>
      <c r="F9" s="110">
        <v>15</v>
      </c>
      <c r="G9" s="111">
        <f t="shared" si="0"/>
        <v>17.5</v>
      </c>
      <c r="H9" s="110">
        <v>14</v>
      </c>
      <c r="I9" s="112">
        <f t="shared" si="1"/>
        <v>15.166666666666666</v>
      </c>
      <c r="J9" s="113" t="str">
        <f t="shared" si="2"/>
        <v>APROBADO</v>
      </c>
    </row>
    <row r="10" spans="1:12" x14ac:dyDescent="0.3">
      <c r="A10" s="108" t="s">
        <v>502</v>
      </c>
      <c r="B10" s="109" t="s">
        <v>503</v>
      </c>
      <c r="C10" s="110">
        <v>16</v>
      </c>
      <c r="D10" s="110">
        <v>18</v>
      </c>
      <c r="E10" s="110">
        <v>17</v>
      </c>
      <c r="F10" s="110">
        <v>17</v>
      </c>
      <c r="G10" s="111">
        <f t="shared" si="0"/>
        <v>17</v>
      </c>
      <c r="H10" s="110">
        <v>13</v>
      </c>
      <c r="I10" s="112">
        <f t="shared" si="1"/>
        <v>14.333333333333334</v>
      </c>
      <c r="J10" s="113" t="str">
        <f t="shared" si="2"/>
        <v>APROBADO</v>
      </c>
    </row>
    <row r="11" spans="1:12" x14ac:dyDescent="0.3">
      <c r="A11" s="108" t="s">
        <v>504</v>
      </c>
      <c r="B11" s="109" t="s">
        <v>505</v>
      </c>
      <c r="C11" s="110">
        <v>15</v>
      </c>
      <c r="D11" s="110">
        <v>15</v>
      </c>
      <c r="E11" s="110">
        <v>19</v>
      </c>
      <c r="F11" s="110">
        <v>18</v>
      </c>
      <c r="G11" s="111">
        <f t="shared" si="0"/>
        <v>16.75</v>
      </c>
      <c r="H11" s="110">
        <v>16</v>
      </c>
      <c r="I11" s="112">
        <f t="shared" si="1"/>
        <v>16.25</v>
      </c>
      <c r="J11" s="113" t="str">
        <f t="shared" si="2"/>
        <v>APROBADO</v>
      </c>
    </row>
    <row r="12" spans="1:12" x14ac:dyDescent="0.3">
      <c r="A12" s="108" t="s">
        <v>506</v>
      </c>
      <c r="B12" s="109" t="s">
        <v>507</v>
      </c>
      <c r="C12" s="110">
        <v>14</v>
      </c>
      <c r="D12" s="110">
        <v>12</v>
      </c>
      <c r="E12" s="110">
        <v>12</v>
      </c>
      <c r="F12" s="110">
        <v>13</v>
      </c>
      <c r="G12" s="111">
        <f t="shared" si="0"/>
        <v>12.75</v>
      </c>
      <c r="H12" s="110">
        <v>14</v>
      </c>
      <c r="I12" s="112">
        <f t="shared" si="1"/>
        <v>13.583333333333334</v>
      </c>
      <c r="J12" s="113" t="str">
        <f t="shared" si="2"/>
        <v>DESAPROBADO</v>
      </c>
    </row>
    <row r="13" spans="1:12" x14ac:dyDescent="0.3">
      <c r="A13" s="108" t="s">
        <v>508</v>
      </c>
      <c r="B13" s="109" t="s">
        <v>509</v>
      </c>
      <c r="C13" s="110">
        <v>14</v>
      </c>
      <c r="D13" s="110">
        <v>18</v>
      </c>
      <c r="E13" s="110">
        <v>15</v>
      </c>
      <c r="F13" s="110">
        <v>19</v>
      </c>
      <c r="G13" s="111">
        <f t="shared" si="0"/>
        <v>16.5</v>
      </c>
      <c r="H13" s="110">
        <v>12</v>
      </c>
      <c r="I13" s="112">
        <f t="shared" si="1"/>
        <v>13.5</v>
      </c>
      <c r="J13" s="113" t="str">
        <f t="shared" si="2"/>
        <v>DESAPROBADO</v>
      </c>
    </row>
    <row r="14" spans="1:12" x14ac:dyDescent="0.3">
      <c r="A14" s="108" t="s">
        <v>510</v>
      </c>
      <c r="B14" s="109" t="s">
        <v>511</v>
      </c>
      <c r="C14" s="110">
        <v>16</v>
      </c>
      <c r="D14" s="110">
        <v>19</v>
      </c>
      <c r="E14" s="110">
        <v>17</v>
      </c>
      <c r="F14" s="110">
        <v>14</v>
      </c>
      <c r="G14" s="111">
        <f t="shared" si="0"/>
        <v>16.5</v>
      </c>
      <c r="H14" s="110">
        <v>16</v>
      </c>
      <c r="I14" s="112">
        <f t="shared" si="1"/>
        <v>16.166666666666668</v>
      </c>
      <c r="J14" s="113" t="str">
        <f t="shared" si="2"/>
        <v>APROBADO</v>
      </c>
    </row>
    <row r="15" spans="1:12" x14ac:dyDescent="0.3">
      <c r="A15" s="108" t="s">
        <v>512</v>
      </c>
      <c r="B15" s="109" t="s">
        <v>513</v>
      </c>
      <c r="C15" s="110">
        <v>18</v>
      </c>
      <c r="D15" s="110">
        <v>12</v>
      </c>
      <c r="E15" s="110">
        <v>10</v>
      </c>
      <c r="F15" s="110">
        <v>18</v>
      </c>
      <c r="G15" s="111">
        <f t="shared" si="0"/>
        <v>14.5</v>
      </c>
      <c r="H15" s="110">
        <v>14</v>
      </c>
      <c r="I15" s="112">
        <f t="shared" si="1"/>
        <v>14.166666666666666</v>
      </c>
      <c r="J15" s="113" t="str">
        <f t="shared" si="2"/>
        <v>APROBADO</v>
      </c>
    </row>
    <row r="16" spans="1:12" x14ac:dyDescent="0.3">
      <c r="A16" s="108" t="s">
        <v>514</v>
      </c>
      <c r="B16" s="109" t="s">
        <v>515</v>
      </c>
      <c r="C16" s="110">
        <v>14</v>
      </c>
      <c r="D16" s="110">
        <v>17</v>
      </c>
      <c r="E16" s="110">
        <v>19</v>
      </c>
      <c r="F16" s="110">
        <v>16</v>
      </c>
      <c r="G16" s="111">
        <f t="shared" si="0"/>
        <v>16.5</v>
      </c>
      <c r="H16" s="110">
        <v>13</v>
      </c>
      <c r="I16" s="112">
        <f t="shared" si="1"/>
        <v>14.166666666666666</v>
      </c>
      <c r="J16" s="113" t="str">
        <f t="shared" si="2"/>
        <v>APROBADO</v>
      </c>
    </row>
    <row r="17" spans="1:10" x14ac:dyDescent="0.3">
      <c r="A17" s="108" t="s">
        <v>516</v>
      </c>
      <c r="B17" s="109" t="s">
        <v>517</v>
      </c>
      <c r="C17" s="110">
        <v>16</v>
      </c>
      <c r="D17" s="110">
        <v>18</v>
      </c>
      <c r="E17" s="110">
        <v>19</v>
      </c>
      <c r="F17" s="110">
        <v>15</v>
      </c>
      <c r="G17" s="111">
        <f t="shared" si="0"/>
        <v>17</v>
      </c>
      <c r="H17" s="110">
        <v>8</v>
      </c>
      <c r="I17" s="112">
        <f t="shared" si="1"/>
        <v>11</v>
      </c>
      <c r="J17" s="113" t="str">
        <f t="shared" si="2"/>
        <v>DESAPROBADO</v>
      </c>
    </row>
    <row r="18" spans="1:10" x14ac:dyDescent="0.3">
      <c r="A18" s="108" t="s">
        <v>518</v>
      </c>
      <c r="B18" s="109" t="s">
        <v>519</v>
      </c>
      <c r="C18" s="110">
        <v>15</v>
      </c>
      <c r="D18" s="110">
        <v>12</v>
      </c>
      <c r="E18" s="110">
        <v>17</v>
      </c>
      <c r="F18" s="110">
        <v>17</v>
      </c>
      <c r="G18" s="111">
        <f t="shared" si="0"/>
        <v>15.25</v>
      </c>
      <c r="H18" s="110">
        <v>9</v>
      </c>
      <c r="I18" s="112">
        <f t="shared" si="1"/>
        <v>11.083333333333334</v>
      </c>
      <c r="J18" s="113" t="str">
        <f t="shared" si="2"/>
        <v>DESAPROBADO</v>
      </c>
    </row>
    <row r="19" spans="1:10" x14ac:dyDescent="0.3">
      <c r="A19" s="108" t="s">
        <v>520</v>
      </c>
      <c r="B19" s="109" t="s">
        <v>521</v>
      </c>
      <c r="C19" s="110">
        <v>18</v>
      </c>
      <c r="D19" s="110">
        <v>11</v>
      </c>
      <c r="E19" s="110">
        <v>18</v>
      </c>
      <c r="F19" s="110">
        <v>14</v>
      </c>
      <c r="G19" s="111">
        <f t="shared" si="0"/>
        <v>15.25</v>
      </c>
      <c r="H19" s="110">
        <v>8</v>
      </c>
      <c r="I19" s="112">
        <f t="shared" si="1"/>
        <v>10.416666666666666</v>
      </c>
      <c r="J19" s="113" t="str">
        <f t="shared" si="2"/>
        <v>DESAPROBADO</v>
      </c>
    </row>
    <row r="20" spans="1:10" x14ac:dyDescent="0.3">
      <c r="A20" s="108" t="s">
        <v>522</v>
      </c>
      <c r="B20" s="109" t="s">
        <v>523</v>
      </c>
      <c r="C20" s="110">
        <v>17</v>
      </c>
      <c r="D20" s="110">
        <v>13</v>
      </c>
      <c r="E20" s="110">
        <v>12</v>
      </c>
      <c r="F20" s="110">
        <v>16</v>
      </c>
      <c r="G20" s="111">
        <f t="shared" si="0"/>
        <v>14.5</v>
      </c>
      <c r="H20" s="110">
        <v>10</v>
      </c>
      <c r="I20" s="112">
        <f t="shared" si="1"/>
        <v>11.5</v>
      </c>
      <c r="J20" s="113" t="str">
        <f t="shared" si="2"/>
        <v>DESAPROBADO</v>
      </c>
    </row>
    <row r="21" spans="1:10" ht="15" thickBot="1" x14ac:dyDescent="0.35">
      <c r="A21" s="114" t="s">
        <v>524</v>
      </c>
      <c r="B21" s="115" t="s">
        <v>525</v>
      </c>
      <c r="C21" s="116">
        <v>19</v>
      </c>
      <c r="D21" s="116">
        <v>12</v>
      </c>
      <c r="E21" s="116">
        <v>10</v>
      </c>
      <c r="F21" s="116">
        <v>15</v>
      </c>
      <c r="G21" s="117">
        <f t="shared" si="0"/>
        <v>14</v>
      </c>
      <c r="H21" s="116">
        <v>12</v>
      </c>
      <c r="I21" s="112">
        <f t="shared" si="1"/>
        <v>12.666666666666666</v>
      </c>
      <c r="J21" s="113" t="str">
        <f t="shared" si="2"/>
        <v>DESAPROBADO</v>
      </c>
    </row>
  </sheetData>
  <mergeCells count="4">
    <mergeCell ref="A1:J1"/>
    <mergeCell ref="A2:I2"/>
    <mergeCell ref="A3:I3"/>
    <mergeCell ref="A4:I4"/>
  </mergeCells>
  <conditionalFormatting sqref="J7:J21">
    <cfRule type="cellIs" dxfId="3" priority="1" operator="equal">
      <formula>"DESAPROBADO"</formula>
    </cfRule>
    <cfRule type="cellIs" dxfId="2" priority="2" operator="equal">
      <formula>"APROBADO"</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C3902-E1FD-40DD-9DB8-5750CBB9F6C1}">
  <sheetPr codeName="Hoja7"/>
  <dimension ref="A1:I26"/>
  <sheetViews>
    <sheetView showGridLines="0" workbookViewId="0"/>
  </sheetViews>
  <sheetFormatPr baseColWidth="10" defaultRowHeight="14.4" x14ac:dyDescent="0.3"/>
  <cols>
    <col min="1" max="1" width="36" customWidth="1"/>
    <col min="2" max="2" width="12.5546875" customWidth="1"/>
    <col min="3" max="3" width="16.88671875" bestFit="1" customWidth="1"/>
    <col min="5" max="5" width="11.88671875" bestFit="1" customWidth="1"/>
  </cols>
  <sheetData>
    <row r="1" spans="1:9" x14ac:dyDescent="0.3">
      <c r="A1" s="118" t="s">
        <v>78</v>
      </c>
      <c r="B1" s="118" t="s">
        <v>526</v>
      </c>
      <c r="C1" s="118" t="s">
        <v>527</v>
      </c>
      <c r="E1" s="119" t="s">
        <v>878</v>
      </c>
    </row>
    <row r="2" spans="1:9" x14ac:dyDescent="0.3">
      <c r="A2" s="120" t="s">
        <v>528</v>
      </c>
      <c r="B2" s="120" t="s">
        <v>529</v>
      </c>
      <c r="C2" s="121"/>
      <c r="E2" s="122" t="s">
        <v>879</v>
      </c>
    </row>
    <row r="3" spans="1:9" x14ac:dyDescent="0.3">
      <c r="A3" s="120" t="s">
        <v>530</v>
      </c>
      <c r="B3" s="120" t="s">
        <v>531</v>
      </c>
      <c r="C3" s="121"/>
      <c r="E3" s="123"/>
    </row>
    <row r="4" spans="1:9" x14ac:dyDescent="0.3">
      <c r="A4" s="120" t="s">
        <v>532</v>
      </c>
      <c r="B4" s="120" t="s">
        <v>531</v>
      </c>
      <c r="C4" s="121"/>
      <c r="E4" s="119"/>
    </row>
    <row r="5" spans="1:9" x14ac:dyDescent="0.3">
      <c r="A5" s="120" t="s">
        <v>533</v>
      </c>
      <c r="B5" s="120" t="s">
        <v>529</v>
      </c>
      <c r="C5" s="121"/>
    </row>
    <row r="6" spans="1:9" x14ac:dyDescent="0.3">
      <c r="A6" s="120" t="s">
        <v>534</v>
      </c>
      <c r="B6" s="120" t="s">
        <v>535</v>
      </c>
      <c r="C6" s="121"/>
    </row>
    <row r="7" spans="1:9" x14ac:dyDescent="0.3">
      <c r="A7" s="120" t="s">
        <v>536</v>
      </c>
      <c r="B7" s="120" t="s">
        <v>529</v>
      </c>
      <c r="C7" s="121"/>
    </row>
    <row r="8" spans="1:9" x14ac:dyDescent="0.3">
      <c r="A8" s="120" t="s">
        <v>537</v>
      </c>
      <c r="B8" s="120" t="s">
        <v>529</v>
      </c>
      <c r="C8" s="121"/>
    </row>
    <row r="9" spans="1:9" x14ac:dyDescent="0.3">
      <c r="A9" s="120" t="s">
        <v>538</v>
      </c>
      <c r="B9" s="120" t="s">
        <v>539</v>
      </c>
      <c r="C9" s="121"/>
    </row>
    <row r="10" spans="1:9" x14ac:dyDescent="0.3">
      <c r="A10" s="120" t="s">
        <v>540</v>
      </c>
      <c r="B10" s="120" t="s">
        <v>529</v>
      </c>
      <c r="C10" s="121"/>
    </row>
    <row r="11" spans="1:9" x14ac:dyDescent="0.3">
      <c r="A11" s="120" t="s">
        <v>541</v>
      </c>
      <c r="B11" s="120" t="s">
        <v>531</v>
      </c>
      <c r="C11" s="121"/>
      <c r="E11" s="2"/>
      <c r="I11" s="2"/>
    </row>
    <row r="12" spans="1:9" x14ac:dyDescent="0.3">
      <c r="A12" s="120" t="s">
        <v>542</v>
      </c>
      <c r="B12" s="120" t="s">
        <v>529</v>
      </c>
      <c r="C12" s="121"/>
    </row>
    <row r="13" spans="1:9" x14ac:dyDescent="0.3">
      <c r="A13" s="120" t="s">
        <v>543</v>
      </c>
      <c r="B13" s="120" t="s">
        <v>529</v>
      </c>
      <c r="C13" s="121"/>
    </row>
    <row r="14" spans="1:9" x14ac:dyDescent="0.3">
      <c r="A14" s="120" t="s">
        <v>544</v>
      </c>
      <c r="B14" s="120" t="s">
        <v>529</v>
      </c>
      <c r="C14" s="121"/>
    </row>
    <row r="15" spans="1:9" x14ac:dyDescent="0.3">
      <c r="A15" s="120" t="s">
        <v>545</v>
      </c>
      <c r="B15" s="120" t="s">
        <v>531</v>
      </c>
      <c r="C15" s="121"/>
    </row>
    <row r="16" spans="1:9" x14ac:dyDescent="0.3">
      <c r="A16" s="120" t="s">
        <v>546</v>
      </c>
      <c r="B16" s="120" t="s">
        <v>529</v>
      </c>
      <c r="C16" s="121"/>
    </row>
    <row r="17" spans="1:3" x14ac:dyDescent="0.3">
      <c r="A17" s="120" t="s">
        <v>547</v>
      </c>
      <c r="B17" s="120" t="s">
        <v>531</v>
      </c>
      <c r="C17" s="121"/>
    </row>
    <row r="18" spans="1:3" x14ac:dyDescent="0.3">
      <c r="A18" s="120" t="s">
        <v>548</v>
      </c>
      <c r="B18" s="120" t="s">
        <v>529</v>
      </c>
      <c r="C18" s="121"/>
    </row>
    <row r="19" spans="1:3" x14ac:dyDescent="0.3">
      <c r="A19" s="120" t="s">
        <v>549</v>
      </c>
      <c r="B19" s="120" t="s">
        <v>529</v>
      </c>
      <c r="C19" s="121"/>
    </row>
    <row r="20" spans="1:3" x14ac:dyDescent="0.3">
      <c r="A20" s="120" t="s">
        <v>550</v>
      </c>
      <c r="B20" s="120" t="s">
        <v>529</v>
      </c>
      <c r="C20" s="121"/>
    </row>
    <row r="21" spans="1:3" x14ac:dyDescent="0.3">
      <c r="A21" s="120" t="s">
        <v>551</v>
      </c>
      <c r="B21" s="120" t="s">
        <v>529</v>
      </c>
      <c r="C21" s="121"/>
    </row>
    <row r="22" spans="1:3" x14ac:dyDescent="0.3">
      <c r="A22" s="120" t="s">
        <v>552</v>
      </c>
      <c r="B22" s="120" t="s">
        <v>529</v>
      </c>
      <c r="C22" s="121"/>
    </row>
    <row r="23" spans="1:3" x14ac:dyDescent="0.3">
      <c r="A23" s="120" t="s">
        <v>553</v>
      </c>
      <c r="B23" s="120" t="s">
        <v>529</v>
      </c>
      <c r="C23" s="121"/>
    </row>
    <row r="24" spans="1:3" x14ac:dyDescent="0.3">
      <c r="A24" s="120" t="s">
        <v>554</v>
      </c>
      <c r="B24" s="120" t="s">
        <v>529</v>
      </c>
      <c r="C24" s="121"/>
    </row>
    <row r="25" spans="1:3" x14ac:dyDescent="0.3">
      <c r="A25" s="120" t="s">
        <v>555</v>
      </c>
      <c r="B25" s="120" t="s">
        <v>529</v>
      </c>
      <c r="C25" s="121"/>
    </row>
    <row r="26" spans="1:3" x14ac:dyDescent="0.3">
      <c r="A26" s="120" t="s">
        <v>556</v>
      </c>
      <c r="B26" s="120" t="s">
        <v>531</v>
      </c>
      <c r="C26" s="121"/>
    </row>
  </sheetData>
  <autoFilter ref="A1:C1" xr:uid="{154EF73F-14BE-4361-9BDE-9B880FD654B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9AF3E-6C60-4F35-B67E-04F0349C34DD}">
  <sheetPr codeName="Hoja8"/>
  <dimension ref="A3:I76"/>
  <sheetViews>
    <sheetView showGridLines="0" workbookViewId="0">
      <selection activeCell="F1" sqref="F1"/>
    </sheetView>
  </sheetViews>
  <sheetFormatPr baseColWidth="10" defaultRowHeight="14.4" x14ac:dyDescent="0.3"/>
  <cols>
    <col min="1" max="1" width="9.5546875" style="124" bestFit="1" customWidth="1"/>
    <col min="2" max="2" width="22.88671875" style="124" bestFit="1" customWidth="1"/>
    <col min="3" max="3" width="11.6640625" style="124" bestFit="1" customWidth="1"/>
    <col min="4" max="4" width="12.6640625" style="124" bestFit="1" customWidth="1"/>
    <col min="5" max="5" width="12.88671875" style="124" customWidth="1"/>
    <col min="6" max="6" width="7.109375" customWidth="1"/>
    <col min="7" max="7" width="6.88671875" customWidth="1"/>
    <col min="8" max="8" width="7.5546875" customWidth="1"/>
    <col min="9" max="9" width="11.88671875" bestFit="1" customWidth="1"/>
    <col min="10" max="10" width="3.88671875" customWidth="1"/>
  </cols>
  <sheetData>
    <row r="3" spans="1:9" x14ac:dyDescent="0.3">
      <c r="A3"/>
    </row>
    <row r="5" spans="1:9" ht="15" thickBot="1" x14ac:dyDescent="0.35">
      <c r="I5" s="1"/>
    </row>
    <row r="6" spans="1:9" x14ac:dyDescent="0.3">
      <c r="A6" s="125" t="s">
        <v>557</v>
      </c>
      <c r="B6" s="126" t="s">
        <v>558</v>
      </c>
      <c r="C6" s="126" t="s">
        <v>61</v>
      </c>
      <c r="D6" s="126" t="s">
        <v>440</v>
      </c>
      <c r="E6" s="127" t="s">
        <v>559</v>
      </c>
    </row>
    <row r="7" spans="1:9" x14ac:dyDescent="0.3">
      <c r="A7" s="128" t="s">
        <v>560</v>
      </c>
      <c r="B7" s="129" t="s">
        <v>561</v>
      </c>
      <c r="C7" s="129" t="s">
        <v>562</v>
      </c>
      <c r="D7" s="130">
        <v>1500</v>
      </c>
      <c r="E7" s="131"/>
    </row>
    <row r="8" spans="1:9" x14ac:dyDescent="0.3">
      <c r="A8" s="128" t="s">
        <v>563</v>
      </c>
      <c r="B8" s="129" t="s">
        <v>564</v>
      </c>
      <c r="C8" s="129" t="s">
        <v>565</v>
      </c>
      <c r="D8" s="130">
        <v>359</v>
      </c>
      <c r="E8" s="131"/>
    </row>
    <row r="9" spans="1:9" x14ac:dyDescent="0.3">
      <c r="A9" s="128" t="s">
        <v>566</v>
      </c>
      <c r="B9" s="129" t="s">
        <v>567</v>
      </c>
      <c r="C9" s="129" t="s">
        <v>64</v>
      </c>
      <c r="D9" s="130">
        <v>635</v>
      </c>
      <c r="E9" s="131"/>
      <c r="I9" s="1"/>
    </row>
    <row r="10" spans="1:9" x14ac:dyDescent="0.3">
      <c r="A10" s="128" t="s">
        <v>568</v>
      </c>
      <c r="B10" s="129" t="s">
        <v>569</v>
      </c>
      <c r="C10" s="129" t="s">
        <v>570</v>
      </c>
      <c r="D10" s="130">
        <v>1016</v>
      </c>
      <c r="E10" s="131"/>
    </row>
    <row r="11" spans="1:9" x14ac:dyDescent="0.3">
      <c r="A11" s="128" t="s">
        <v>571</v>
      </c>
      <c r="B11" s="129" t="s">
        <v>572</v>
      </c>
      <c r="C11" s="129" t="s">
        <v>562</v>
      </c>
      <c r="D11" s="130">
        <v>140</v>
      </c>
      <c r="E11" s="131"/>
    </row>
    <row r="12" spans="1:9" x14ac:dyDescent="0.3">
      <c r="A12" s="128" t="s">
        <v>573</v>
      </c>
      <c r="B12" s="129" t="s">
        <v>574</v>
      </c>
      <c r="C12" s="129" t="s">
        <v>575</v>
      </c>
      <c r="D12" s="130">
        <v>1670</v>
      </c>
      <c r="E12" s="131"/>
    </row>
    <row r="13" spans="1:9" x14ac:dyDescent="0.3">
      <c r="A13" s="128" t="s">
        <v>576</v>
      </c>
      <c r="B13" s="129" t="s">
        <v>577</v>
      </c>
      <c r="C13" s="129" t="s">
        <v>578</v>
      </c>
      <c r="D13" s="130">
        <v>190</v>
      </c>
      <c r="E13" s="131"/>
    </row>
    <row r="14" spans="1:9" x14ac:dyDescent="0.3">
      <c r="A14" s="128" t="s">
        <v>579</v>
      </c>
      <c r="B14" s="129" t="s">
        <v>580</v>
      </c>
      <c r="C14" s="129" t="s">
        <v>575</v>
      </c>
      <c r="D14" s="130">
        <v>980</v>
      </c>
      <c r="E14" s="131"/>
    </row>
    <row r="15" spans="1:9" x14ac:dyDescent="0.3">
      <c r="A15" s="128" t="s">
        <v>581</v>
      </c>
      <c r="B15" s="129" t="s">
        <v>582</v>
      </c>
      <c r="C15" s="129" t="s">
        <v>583</v>
      </c>
      <c r="D15" s="130">
        <v>1001</v>
      </c>
      <c r="E15" s="131"/>
    </row>
    <row r="16" spans="1:9" x14ac:dyDescent="0.3">
      <c r="A16" s="128" t="s">
        <v>584</v>
      </c>
      <c r="B16" s="129" t="s">
        <v>585</v>
      </c>
      <c r="C16" s="129" t="s">
        <v>64</v>
      </c>
      <c r="D16" s="130">
        <v>293</v>
      </c>
      <c r="E16" s="131"/>
    </row>
    <row r="17" spans="1:5" x14ac:dyDescent="0.3">
      <c r="A17" s="128" t="s">
        <v>586</v>
      </c>
      <c r="B17" s="129" t="s">
        <v>587</v>
      </c>
      <c r="C17" s="129" t="s">
        <v>588</v>
      </c>
      <c r="D17" s="130">
        <v>115</v>
      </c>
      <c r="E17" s="131"/>
    </row>
    <row r="18" spans="1:5" x14ac:dyDescent="0.3">
      <c r="A18" s="128" t="s">
        <v>589</v>
      </c>
      <c r="B18" s="129" t="s">
        <v>590</v>
      </c>
      <c r="C18" s="129" t="s">
        <v>591</v>
      </c>
      <c r="D18" s="130">
        <v>465</v>
      </c>
      <c r="E18" s="131"/>
    </row>
    <row r="19" spans="1:5" x14ac:dyDescent="0.3">
      <c r="A19" s="128" t="s">
        <v>592</v>
      </c>
      <c r="B19" s="129" t="s">
        <v>593</v>
      </c>
      <c r="C19" s="129" t="s">
        <v>594</v>
      </c>
      <c r="D19" s="130">
        <v>133</v>
      </c>
      <c r="E19" s="131"/>
    </row>
    <row r="20" spans="1:5" x14ac:dyDescent="0.3">
      <c r="A20" s="128" t="s">
        <v>595</v>
      </c>
      <c r="B20" s="129" t="s">
        <v>596</v>
      </c>
      <c r="C20" s="129" t="s">
        <v>562</v>
      </c>
      <c r="D20" s="130">
        <v>160</v>
      </c>
      <c r="E20" s="131"/>
    </row>
    <row r="21" spans="1:5" x14ac:dyDescent="0.3">
      <c r="A21" s="128" t="s">
        <v>597</v>
      </c>
      <c r="B21" s="129" t="s">
        <v>598</v>
      </c>
      <c r="C21" s="129" t="s">
        <v>64</v>
      </c>
      <c r="D21" s="130">
        <v>569</v>
      </c>
      <c r="E21" s="131"/>
    </row>
    <row r="22" spans="1:5" x14ac:dyDescent="0.3">
      <c r="A22" s="128" t="s">
        <v>599</v>
      </c>
      <c r="B22" s="129" t="s">
        <v>600</v>
      </c>
      <c r="C22" s="129" t="s">
        <v>601</v>
      </c>
      <c r="D22" s="130">
        <v>4543</v>
      </c>
      <c r="E22" s="131"/>
    </row>
    <row r="23" spans="1:5" x14ac:dyDescent="0.3">
      <c r="A23" s="128" t="s">
        <v>602</v>
      </c>
      <c r="B23" s="129" t="s">
        <v>603</v>
      </c>
      <c r="C23" s="129" t="s">
        <v>594</v>
      </c>
      <c r="D23" s="130">
        <v>357</v>
      </c>
      <c r="E23" s="131"/>
    </row>
    <row r="24" spans="1:5" x14ac:dyDescent="0.3">
      <c r="A24" s="128" t="s">
        <v>604</v>
      </c>
      <c r="B24" s="129" t="s">
        <v>605</v>
      </c>
      <c r="C24" s="129" t="s">
        <v>575</v>
      </c>
      <c r="D24" s="130">
        <v>354</v>
      </c>
      <c r="E24" s="131"/>
    </row>
    <row r="25" spans="1:5" x14ac:dyDescent="0.3">
      <c r="A25" s="128" t="s">
        <v>606</v>
      </c>
      <c r="B25" s="129" t="s">
        <v>607</v>
      </c>
      <c r="C25" s="129" t="s">
        <v>570</v>
      </c>
      <c r="D25" s="130">
        <v>1234</v>
      </c>
      <c r="E25" s="131"/>
    </row>
    <row r="26" spans="1:5" x14ac:dyDescent="0.3">
      <c r="A26" s="128" t="s">
        <v>608</v>
      </c>
      <c r="B26" s="129" t="s">
        <v>609</v>
      </c>
      <c r="C26" s="129" t="s">
        <v>562</v>
      </c>
      <c r="D26" s="130">
        <v>1525</v>
      </c>
      <c r="E26" s="131"/>
    </row>
    <row r="27" spans="1:5" x14ac:dyDescent="0.3">
      <c r="A27" s="128" t="s">
        <v>610</v>
      </c>
      <c r="B27" s="129" t="s">
        <v>611</v>
      </c>
      <c r="C27" s="129" t="s">
        <v>612</v>
      </c>
      <c r="D27" s="130">
        <v>349</v>
      </c>
      <c r="E27" s="131"/>
    </row>
    <row r="28" spans="1:5" x14ac:dyDescent="0.3">
      <c r="A28" s="128" t="s">
        <v>613</v>
      </c>
      <c r="B28" s="129" t="s">
        <v>614</v>
      </c>
      <c r="C28" s="129" t="s">
        <v>578</v>
      </c>
      <c r="D28" s="130">
        <v>395</v>
      </c>
      <c r="E28" s="131"/>
    </row>
    <row r="29" spans="1:5" x14ac:dyDescent="0.3">
      <c r="A29" s="128" t="s">
        <v>615</v>
      </c>
      <c r="B29" s="129" t="s">
        <v>616</v>
      </c>
      <c r="C29" s="129" t="s">
        <v>594</v>
      </c>
      <c r="D29" s="130">
        <v>315</v>
      </c>
      <c r="E29" s="131"/>
    </row>
    <row r="30" spans="1:5" x14ac:dyDescent="0.3">
      <c r="A30" s="128" t="s">
        <v>617</v>
      </c>
      <c r="B30" s="129" t="s">
        <v>618</v>
      </c>
      <c r="C30" s="129" t="s">
        <v>619</v>
      </c>
      <c r="D30" s="130">
        <v>345</v>
      </c>
      <c r="E30" s="131"/>
    </row>
    <row r="31" spans="1:5" x14ac:dyDescent="0.3">
      <c r="A31" s="128" t="s">
        <v>620</v>
      </c>
      <c r="B31" s="129" t="s">
        <v>621</v>
      </c>
      <c r="C31" s="129" t="s">
        <v>594</v>
      </c>
      <c r="D31" s="130">
        <v>839</v>
      </c>
      <c r="E31" s="131"/>
    </row>
    <row r="32" spans="1:5" x14ac:dyDescent="0.3">
      <c r="A32" s="128" t="s">
        <v>622</v>
      </c>
      <c r="B32" s="129" t="s">
        <v>623</v>
      </c>
      <c r="C32" s="129" t="s">
        <v>624</v>
      </c>
      <c r="D32" s="130">
        <v>1096</v>
      </c>
      <c r="E32" s="131"/>
    </row>
    <row r="33" spans="1:5" x14ac:dyDescent="0.3">
      <c r="A33" s="128" t="s">
        <v>625</v>
      </c>
      <c r="B33" s="129" t="s">
        <v>626</v>
      </c>
      <c r="C33" s="129" t="s">
        <v>619</v>
      </c>
      <c r="D33" s="130">
        <v>122</v>
      </c>
      <c r="E33" s="131"/>
    </row>
    <row r="34" spans="1:5" x14ac:dyDescent="0.3">
      <c r="A34" s="128" t="s">
        <v>627</v>
      </c>
      <c r="B34" s="129" t="s">
        <v>628</v>
      </c>
      <c r="C34" s="129" t="s">
        <v>629</v>
      </c>
      <c r="D34" s="130">
        <v>1684</v>
      </c>
      <c r="E34" s="131"/>
    </row>
    <row r="35" spans="1:5" x14ac:dyDescent="0.3">
      <c r="A35" s="128" t="s">
        <v>630</v>
      </c>
      <c r="B35" s="129" t="s">
        <v>631</v>
      </c>
      <c r="C35" s="129" t="s">
        <v>64</v>
      </c>
      <c r="D35" s="130">
        <v>295</v>
      </c>
      <c r="E35" s="131"/>
    </row>
    <row r="36" spans="1:5" x14ac:dyDescent="0.3">
      <c r="A36" s="128" t="s">
        <v>632</v>
      </c>
      <c r="B36" s="129" t="s">
        <v>633</v>
      </c>
      <c r="C36" s="129" t="s">
        <v>562</v>
      </c>
      <c r="D36" s="130">
        <v>903</v>
      </c>
      <c r="E36" s="131"/>
    </row>
    <row r="37" spans="1:5" x14ac:dyDescent="0.3">
      <c r="A37" s="128" t="s">
        <v>634</v>
      </c>
      <c r="B37" s="129" t="s">
        <v>635</v>
      </c>
      <c r="C37" s="129" t="s">
        <v>575</v>
      </c>
      <c r="D37" s="130">
        <v>442</v>
      </c>
      <c r="E37" s="131"/>
    </row>
    <row r="38" spans="1:5" x14ac:dyDescent="0.3">
      <c r="A38" s="128" t="s">
        <v>636</v>
      </c>
      <c r="B38" s="129" t="s">
        <v>637</v>
      </c>
      <c r="C38" s="129" t="s">
        <v>562</v>
      </c>
      <c r="D38" s="130">
        <v>794</v>
      </c>
      <c r="E38" s="131"/>
    </row>
    <row r="39" spans="1:5" x14ac:dyDescent="0.3">
      <c r="A39" s="128" t="s">
        <v>638</v>
      </c>
      <c r="B39" s="129" t="s">
        <v>639</v>
      </c>
      <c r="C39" s="129" t="s">
        <v>619</v>
      </c>
      <c r="D39" s="130">
        <v>181</v>
      </c>
      <c r="E39" s="131"/>
    </row>
    <row r="40" spans="1:5" x14ac:dyDescent="0.3">
      <c r="A40" s="128" t="s">
        <v>640</v>
      </c>
      <c r="B40" s="129" t="s">
        <v>641</v>
      </c>
      <c r="C40" s="129" t="s">
        <v>624</v>
      </c>
      <c r="D40" s="130">
        <v>836</v>
      </c>
      <c r="E40" s="131"/>
    </row>
    <row r="41" spans="1:5" x14ac:dyDescent="0.3">
      <c r="A41" s="128" t="s">
        <v>642</v>
      </c>
      <c r="B41" s="129" t="s">
        <v>643</v>
      </c>
      <c r="C41" s="129" t="s">
        <v>624</v>
      </c>
      <c r="D41" s="130">
        <v>970</v>
      </c>
      <c r="E41" s="131"/>
    </row>
    <row r="42" spans="1:5" x14ac:dyDescent="0.3">
      <c r="A42" s="128" t="s">
        <v>644</v>
      </c>
      <c r="B42" s="129" t="s">
        <v>645</v>
      </c>
      <c r="C42" s="129" t="s">
        <v>619</v>
      </c>
      <c r="D42" s="130">
        <v>134</v>
      </c>
      <c r="E42" s="131"/>
    </row>
    <row r="43" spans="1:5" x14ac:dyDescent="0.3">
      <c r="A43" s="128" t="s">
        <v>646</v>
      </c>
      <c r="B43" s="129" t="s">
        <v>647</v>
      </c>
      <c r="C43" s="129" t="s">
        <v>648</v>
      </c>
      <c r="D43" s="130">
        <v>433</v>
      </c>
      <c r="E43" s="131"/>
    </row>
    <row r="44" spans="1:5" x14ac:dyDescent="0.3">
      <c r="A44" s="128" t="s">
        <v>649</v>
      </c>
      <c r="B44" s="129" t="s">
        <v>650</v>
      </c>
      <c r="C44" s="129" t="s">
        <v>651</v>
      </c>
      <c r="D44" s="130">
        <v>320</v>
      </c>
      <c r="E44" s="131"/>
    </row>
    <row r="45" spans="1:5" x14ac:dyDescent="0.3">
      <c r="A45" s="128" t="s">
        <v>652</v>
      </c>
      <c r="B45" s="129" t="s">
        <v>653</v>
      </c>
      <c r="C45" s="129" t="s">
        <v>583</v>
      </c>
      <c r="D45" s="130">
        <v>966</v>
      </c>
      <c r="E45" s="131"/>
    </row>
    <row r="46" spans="1:5" x14ac:dyDescent="0.3">
      <c r="A46" s="128" t="s">
        <v>654</v>
      </c>
      <c r="B46" s="129" t="s">
        <v>655</v>
      </c>
      <c r="C46" s="129" t="s">
        <v>562</v>
      </c>
      <c r="D46" s="130">
        <v>172</v>
      </c>
      <c r="E46" s="131"/>
    </row>
    <row r="47" spans="1:5" x14ac:dyDescent="0.3">
      <c r="A47" s="128" t="s">
        <v>656</v>
      </c>
      <c r="B47" s="129" t="s">
        <v>657</v>
      </c>
      <c r="C47" s="129" t="s">
        <v>588</v>
      </c>
      <c r="D47" s="130">
        <v>132</v>
      </c>
      <c r="E47" s="131"/>
    </row>
    <row r="48" spans="1:5" x14ac:dyDescent="0.3">
      <c r="A48" s="128" t="s">
        <v>658</v>
      </c>
      <c r="B48" s="129" t="s">
        <v>659</v>
      </c>
      <c r="C48" s="129" t="s">
        <v>619</v>
      </c>
      <c r="D48" s="130">
        <v>603</v>
      </c>
      <c r="E48" s="131"/>
    </row>
    <row r="49" spans="1:5" x14ac:dyDescent="0.3">
      <c r="A49" s="128" t="s">
        <v>660</v>
      </c>
      <c r="B49" s="129" t="s">
        <v>661</v>
      </c>
      <c r="C49" s="129" t="s">
        <v>562</v>
      </c>
      <c r="D49" s="130">
        <v>639</v>
      </c>
      <c r="E49" s="131"/>
    </row>
    <row r="50" spans="1:5" x14ac:dyDescent="0.3">
      <c r="A50" s="128" t="s">
        <v>662</v>
      </c>
      <c r="B50" s="129" t="s">
        <v>663</v>
      </c>
      <c r="C50" s="129" t="s">
        <v>565</v>
      </c>
      <c r="D50" s="130">
        <v>208</v>
      </c>
      <c r="E50" s="131"/>
    </row>
    <row r="51" spans="1:5" x14ac:dyDescent="0.3">
      <c r="A51" s="128" t="s">
        <v>664</v>
      </c>
      <c r="B51" s="129" t="s">
        <v>665</v>
      </c>
      <c r="C51" s="129" t="s">
        <v>601</v>
      </c>
      <c r="D51" s="130">
        <v>624</v>
      </c>
      <c r="E51" s="131"/>
    </row>
    <row r="52" spans="1:5" x14ac:dyDescent="0.3">
      <c r="A52" s="128" t="s">
        <v>666</v>
      </c>
      <c r="B52" s="129" t="s">
        <v>667</v>
      </c>
      <c r="C52" s="129" t="s">
        <v>612</v>
      </c>
      <c r="D52" s="130">
        <v>184</v>
      </c>
      <c r="E52" s="131"/>
    </row>
    <row r="53" spans="1:5" x14ac:dyDescent="0.3">
      <c r="A53" s="128" t="s">
        <v>668</v>
      </c>
      <c r="B53" s="129" t="s">
        <v>669</v>
      </c>
      <c r="C53" s="129" t="s">
        <v>594</v>
      </c>
      <c r="D53" s="130">
        <v>394</v>
      </c>
      <c r="E53" s="131"/>
    </row>
    <row r="54" spans="1:5" x14ac:dyDescent="0.3">
      <c r="A54" s="128" t="s">
        <v>670</v>
      </c>
      <c r="B54" s="129" t="s">
        <v>671</v>
      </c>
      <c r="C54" s="129" t="s">
        <v>594</v>
      </c>
      <c r="D54" s="130">
        <v>1031</v>
      </c>
      <c r="E54" s="131"/>
    </row>
    <row r="55" spans="1:5" x14ac:dyDescent="0.3">
      <c r="A55" s="128" t="s">
        <v>672</v>
      </c>
      <c r="B55" s="129" t="s">
        <v>673</v>
      </c>
      <c r="C55" s="129" t="s">
        <v>562</v>
      </c>
      <c r="D55" s="130">
        <v>3961</v>
      </c>
      <c r="E55" s="131"/>
    </row>
    <row r="56" spans="1:5" x14ac:dyDescent="0.3">
      <c r="A56" s="128" t="s">
        <v>674</v>
      </c>
      <c r="B56" s="129" t="s">
        <v>675</v>
      </c>
      <c r="C56" s="129" t="s">
        <v>619</v>
      </c>
      <c r="D56" s="130">
        <v>1383</v>
      </c>
      <c r="E56" s="131"/>
    </row>
    <row r="57" spans="1:5" x14ac:dyDescent="0.3">
      <c r="A57" s="128" t="s">
        <v>676</v>
      </c>
      <c r="B57" s="129" t="s">
        <v>677</v>
      </c>
      <c r="C57" s="129" t="s">
        <v>648</v>
      </c>
      <c r="D57" s="130">
        <v>335</v>
      </c>
      <c r="E57" s="131"/>
    </row>
    <row r="58" spans="1:5" x14ac:dyDescent="0.3">
      <c r="A58" s="128" t="s">
        <v>678</v>
      </c>
      <c r="B58" s="129" t="s">
        <v>679</v>
      </c>
      <c r="C58" s="129" t="s">
        <v>594</v>
      </c>
      <c r="D58" s="130">
        <v>660</v>
      </c>
      <c r="E58" s="131"/>
    </row>
    <row r="59" spans="1:5" x14ac:dyDescent="0.3">
      <c r="A59" s="128" t="s">
        <v>680</v>
      </c>
      <c r="B59" s="129" t="s">
        <v>681</v>
      </c>
      <c r="C59" s="129" t="s">
        <v>591</v>
      </c>
      <c r="D59" s="130">
        <v>810</v>
      </c>
      <c r="E59" s="131"/>
    </row>
    <row r="60" spans="1:5" x14ac:dyDescent="0.3">
      <c r="A60" s="128" t="s">
        <v>682</v>
      </c>
      <c r="B60" s="129" t="s">
        <v>683</v>
      </c>
      <c r="C60" s="129" t="s">
        <v>684</v>
      </c>
      <c r="D60" s="130">
        <v>161</v>
      </c>
      <c r="E60" s="131"/>
    </row>
    <row r="61" spans="1:5" x14ac:dyDescent="0.3">
      <c r="A61" s="128" t="s">
        <v>685</v>
      </c>
      <c r="B61" s="129" t="s">
        <v>686</v>
      </c>
      <c r="C61" s="129" t="s">
        <v>619</v>
      </c>
      <c r="D61" s="130">
        <v>4958</v>
      </c>
      <c r="E61" s="131"/>
    </row>
    <row r="62" spans="1:5" x14ac:dyDescent="0.3">
      <c r="A62" s="128" t="s">
        <v>687</v>
      </c>
      <c r="B62" s="129" t="s">
        <v>688</v>
      </c>
      <c r="C62" s="129" t="s">
        <v>64</v>
      </c>
      <c r="D62" s="130">
        <v>818</v>
      </c>
      <c r="E62" s="131"/>
    </row>
    <row r="63" spans="1:5" x14ac:dyDescent="0.3">
      <c r="A63" s="128" t="s">
        <v>689</v>
      </c>
      <c r="B63" s="129" t="s">
        <v>690</v>
      </c>
      <c r="C63" s="129" t="s">
        <v>691</v>
      </c>
      <c r="D63" s="130">
        <v>378</v>
      </c>
      <c r="E63" s="131"/>
    </row>
    <row r="64" spans="1:5" x14ac:dyDescent="0.3">
      <c r="A64" s="128" t="s">
        <v>692</v>
      </c>
      <c r="B64" s="129" t="s">
        <v>693</v>
      </c>
      <c r="C64" s="129" t="s">
        <v>619</v>
      </c>
      <c r="D64" s="130">
        <v>327</v>
      </c>
      <c r="E64" s="131"/>
    </row>
    <row r="65" spans="1:5" x14ac:dyDescent="0.3">
      <c r="A65" s="128" t="s">
        <v>694</v>
      </c>
      <c r="B65" s="129" t="s">
        <v>695</v>
      </c>
      <c r="C65" s="129" t="s">
        <v>651</v>
      </c>
      <c r="D65" s="130">
        <v>1072</v>
      </c>
      <c r="E65" s="131"/>
    </row>
    <row r="66" spans="1:5" x14ac:dyDescent="0.3">
      <c r="A66" s="128" t="s">
        <v>696</v>
      </c>
      <c r="B66" s="129" t="s">
        <v>697</v>
      </c>
      <c r="C66" s="129" t="s">
        <v>562</v>
      </c>
      <c r="D66" s="130">
        <v>253</v>
      </c>
      <c r="E66" s="131"/>
    </row>
    <row r="67" spans="1:5" x14ac:dyDescent="0.3">
      <c r="A67" s="128" t="s">
        <v>698</v>
      </c>
      <c r="B67" s="129" t="s">
        <v>699</v>
      </c>
      <c r="C67" s="129" t="s">
        <v>565</v>
      </c>
      <c r="D67" s="130">
        <v>384</v>
      </c>
      <c r="E67" s="131"/>
    </row>
    <row r="68" spans="1:5" x14ac:dyDescent="0.3">
      <c r="A68" s="128" t="s">
        <v>700</v>
      </c>
      <c r="B68" s="129" t="s">
        <v>701</v>
      </c>
      <c r="C68" s="129" t="s">
        <v>594</v>
      </c>
      <c r="D68" s="130">
        <v>251</v>
      </c>
      <c r="E68" s="131"/>
    </row>
    <row r="69" spans="1:5" x14ac:dyDescent="0.3">
      <c r="A69" s="128" t="s">
        <v>702</v>
      </c>
      <c r="B69" s="129" t="s">
        <v>703</v>
      </c>
      <c r="C69" s="129" t="s">
        <v>691</v>
      </c>
      <c r="D69" s="130">
        <v>792</v>
      </c>
      <c r="E69" s="131"/>
    </row>
    <row r="70" spans="1:5" x14ac:dyDescent="0.3">
      <c r="A70" s="128" t="s">
        <v>704</v>
      </c>
      <c r="B70" s="129" t="s">
        <v>705</v>
      </c>
      <c r="C70" s="129" t="s">
        <v>575</v>
      </c>
      <c r="D70" s="130">
        <v>434</v>
      </c>
      <c r="E70" s="131"/>
    </row>
    <row r="71" spans="1:5" x14ac:dyDescent="0.3">
      <c r="A71" s="128" t="s">
        <v>706</v>
      </c>
      <c r="B71" s="129" t="s">
        <v>707</v>
      </c>
      <c r="C71" s="129" t="s">
        <v>562</v>
      </c>
      <c r="D71" s="130">
        <v>492</v>
      </c>
      <c r="E71" s="131"/>
    </row>
    <row r="72" spans="1:5" x14ac:dyDescent="0.3">
      <c r="A72" s="128" t="s">
        <v>708</v>
      </c>
      <c r="B72" s="129" t="s">
        <v>709</v>
      </c>
      <c r="C72" s="129" t="s">
        <v>710</v>
      </c>
      <c r="D72" s="130">
        <v>737</v>
      </c>
      <c r="E72" s="131"/>
    </row>
    <row r="73" spans="1:5" x14ac:dyDescent="0.3">
      <c r="A73" s="128" t="s">
        <v>711</v>
      </c>
      <c r="B73" s="129" t="s">
        <v>712</v>
      </c>
      <c r="C73" s="129" t="s">
        <v>594</v>
      </c>
      <c r="D73" s="130">
        <v>267</v>
      </c>
      <c r="E73" s="131"/>
    </row>
    <row r="74" spans="1:5" x14ac:dyDescent="0.3">
      <c r="A74" s="128" t="s">
        <v>713</v>
      </c>
      <c r="B74" s="129" t="s">
        <v>714</v>
      </c>
      <c r="C74" s="129" t="s">
        <v>619</v>
      </c>
      <c r="D74" s="130">
        <v>1068</v>
      </c>
      <c r="E74" s="131"/>
    </row>
    <row r="75" spans="1:5" x14ac:dyDescent="0.3">
      <c r="A75" s="128" t="s">
        <v>715</v>
      </c>
      <c r="B75" s="129" t="s">
        <v>716</v>
      </c>
      <c r="C75" s="129" t="s">
        <v>710</v>
      </c>
      <c r="D75" s="130">
        <v>175</v>
      </c>
      <c r="E75" s="131"/>
    </row>
    <row r="76" spans="1:5" ht="15" thickBot="1" x14ac:dyDescent="0.35">
      <c r="A76" s="132" t="s">
        <v>717</v>
      </c>
      <c r="B76" s="133" t="s">
        <v>718</v>
      </c>
      <c r="C76" s="133" t="s">
        <v>719</v>
      </c>
      <c r="D76" s="134">
        <v>200</v>
      </c>
      <c r="E76" s="13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46613-6C36-4EAD-8141-4C1C51140AD3}">
  <sheetPr codeName="Hoja10"/>
  <dimension ref="B1:B34"/>
  <sheetViews>
    <sheetView showGridLines="0" workbookViewId="0">
      <selection activeCell="E1" sqref="E1"/>
    </sheetView>
  </sheetViews>
  <sheetFormatPr baseColWidth="10" defaultRowHeight="14.4" x14ac:dyDescent="0.3"/>
  <cols>
    <col min="1" max="1" width="6.33203125" customWidth="1"/>
    <col min="11" max="11" width="11.88671875" bestFit="1" customWidth="1"/>
  </cols>
  <sheetData>
    <row r="1" spans="2:2" ht="31.2" x14ac:dyDescent="0.6">
      <c r="B1" s="99" t="s">
        <v>720</v>
      </c>
    </row>
    <row r="3" spans="2:2" x14ac:dyDescent="0.3">
      <c r="B3" s="2" t="s">
        <v>721</v>
      </c>
    </row>
    <row r="5" spans="2:2" x14ac:dyDescent="0.3">
      <c r="B5" s="100" t="s">
        <v>476</v>
      </c>
    </row>
    <row r="6" spans="2:2" x14ac:dyDescent="0.3">
      <c r="B6" s="101" t="s">
        <v>722</v>
      </c>
    </row>
    <row r="29" spans="2:2" ht="31.2" x14ac:dyDescent="0.6">
      <c r="B29" s="99" t="s">
        <v>723</v>
      </c>
    </row>
    <row r="31" spans="2:2" x14ac:dyDescent="0.3">
      <c r="B31" s="2" t="s">
        <v>724</v>
      </c>
    </row>
    <row r="33" spans="2:2" x14ac:dyDescent="0.3">
      <c r="B33" s="100" t="s">
        <v>476</v>
      </c>
    </row>
    <row r="34" spans="2:2" x14ac:dyDescent="0.3">
      <c r="B34" s="101" t="s">
        <v>725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E9776-B3E6-40A8-B998-E4F1509D37FD}">
  <sheetPr codeName="Hoja9"/>
  <dimension ref="B1:L58"/>
  <sheetViews>
    <sheetView showGridLines="0" zoomScale="80" zoomScaleNormal="80" workbookViewId="0">
      <selection activeCell="D17" sqref="D17"/>
    </sheetView>
  </sheetViews>
  <sheetFormatPr baseColWidth="10" defaultRowHeight="14.4" x14ac:dyDescent="0.3"/>
  <cols>
    <col min="1" max="1" width="10.6640625" customWidth="1"/>
    <col min="2" max="2" width="14.109375" bestFit="1" customWidth="1"/>
    <col min="3" max="3" width="12.5546875" bestFit="1" customWidth="1"/>
    <col min="4" max="4" width="16.6640625" bestFit="1" customWidth="1"/>
    <col min="5" max="5" width="19.88671875" customWidth="1"/>
    <col min="6" max="6" width="26.88671875" customWidth="1"/>
    <col min="7" max="7" width="18.109375" customWidth="1"/>
    <col min="8" max="8" width="28.6640625" customWidth="1"/>
  </cols>
  <sheetData>
    <row r="1" spans="2:12" ht="15" thickBot="1" x14ac:dyDescent="0.35"/>
    <row r="2" spans="2:12" ht="15" thickTop="1" x14ac:dyDescent="0.3">
      <c r="B2" s="215" t="s">
        <v>726</v>
      </c>
      <c r="C2" s="216"/>
      <c r="D2" s="216"/>
      <c r="E2" s="216"/>
      <c r="F2" s="216"/>
      <c r="G2" s="216"/>
      <c r="H2" s="217"/>
    </row>
    <row r="3" spans="2:12" ht="15" thickBot="1" x14ac:dyDescent="0.35">
      <c r="B3" s="218"/>
      <c r="C3" s="219"/>
      <c r="D3" s="219"/>
      <c r="E3" s="219"/>
      <c r="F3" s="219"/>
      <c r="G3" s="219"/>
      <c r="H3" s="220"/>
    </row>
    <row r="4" spans="2:12" ht="15" thickTop="1" x14ac:dyDescent="0.3"/>
    <row r="5" spans="2:12" x14ac:dyDescent="0.3">
      <c r="J5" s="207"/>
    </row>
    <row r="6" spans="2:12" x14ac:dyDescent="0.3">
      <c r="B6" s="135" t="s">
        <v>727</v>
      </c>
      <c r="C6" s="135" t="s">
        <v>79</v>
      </c>
      <c r="D6" s="135" t="s">
        <v>728</v>
      </c>
      <c r="E6" s="135" t="s">
        <v>729</v>
      </c>
      <c r="F6" s="135" t="s">
        <v>730</v>
      </c>
      <c r="G6" s="135" t="s">
        <v>731</v>
      </c>
      <c r="H6" s="135" t="s">
        <v>732</v>
      </c>
      <c r="J6" s="208"/>
    </row>
    <row r="7" spans="2:12" x14ac:dyDescent="0.3">
      <c r="B7" s="136" t="s">
        <v>733</v>
      </c>
      <c r="C7" s="136" t="s">
        <v>90</v>
      </c>
      <c r="D7" s="136">
        <v>12</v>
      </c>
      <c r="E7" s="136">
        <v>14</v>
      </c>
      <c r="F7" s="136">
        <f>AVERAGE(D7:E7)</f>
        <v>13</v>
      </c>
      <c r="G7" s="136"/>
      <c r="H7" s="136"/>
      <c r="J7" s="207"/>
      <c r="K7" s="78"/>
      <c r="L7" s="78"/>
    </row>
    <row r="8" spans="2:12" x14ac:dyDescent="0.3">
      <c r="B8" s="136" t="s">
        <v>734</v>
      </c>
      <c r="C8" s="136" t="s">
        <v>98</v>
      </c>
      <c r="D8" s="136">
        <v>10</v>
      </c>
      <c r="E8" s="136">
        <v>10</v>
      </c>
      <c r="F8" s="136">
        <f t="shared" ref="F8:F12" si="0">AVERAGE(D8:E8)</f>
        <v>10</v>
      </c>
      <c r="G8" s="136"/>
      <c r="H8" s="136"/>
      <c r="J8" s="207"/>
      <c r="K8" s="78"/>
      <c r="L8" s="78"/>
    </row>
    <row r="9" spans="2:12" x14ac:dyDescent="0.3">
      <c r="B9" s="136" t="s">
        <v>735</v>
      </c>
      <c r="C9" s="136" t="s">
        <v>98</v>
      </c>
      <c r="D9" s="136">
        <v>12</v>
      </c>
      <c r="E9" s="136">
        <v>10</v>
      </c>
      <c r="F9" s="136">
        <f t="shared" si="0"/>
        <v>11</v>
      </c>
      <c r="G9" s="136"/>
      <c r="H9" s="136"/>
      <c r="K9" s="78"/>
      <c r="L9" s="78"/>
    </row>
    <row r="10" spans="2:12" x14ac:dyDescent="0.3">
      <c r="B10" s="136" t="s">
        <v>736</v>
      </c>
      <c r="C10" s="136" t="s">
        <v>90</v>
      </c>
      <c r="D10" s="136">
        <v>10</v>
      </c>
      <c r="E10" s="136">
        <v>8</v>
      </c>
      <c r="F10" s="136">
        <f t="shared" si="0"/>
        <v>9</v>
      </c>
      <c r="G10" s="136"/>
      <c r="H10" s="136"/>
      <c r="K10" s="78"/>
      <c r="L10" s="78"/>
    </row>
    <row r="11" spans="2:12" x14ac:dyDescent="0.3">
      <c r="B11" s="136" t="s">
        <v>737</v>
      </c>
      <c r="C11" s="136" t="s">
        <v>98</v>
      </c>
      <c r="D11" s="136">
        <v>8</v>
      </c>
      <c r="E11" s="136">
        <v>12</v>
      </c>
      <c r="F11" s="136">
        <f t="shared" si="0"/>
        <v>10</v>
      </c>
      <c r="G11" s="136"/>
      <c r="H11" s="136"/>
    </row>
    <row r="12" spans="2:12" x14ac:dyDescent="0.3">
      <c r="B12" s="136" t="s">
        <v>738</v>
      </c>
      <c r="C12" s="136" t="s">
        <v>98</v>
      </c>
      <c r="D12" s="136">
        <v>5</v>
      </c>
      <c r="E12" s="136">
        <v>5</v>
      </c>
      <c r="F12" s="136">
        <f t="shared" si="0"/>
        <v>5</v>
      </c>
      <c r="G12" s="136"/>
      <c r="H12" s="136"/>
    </row>
    <row r="14" spans="2:12" x14ac:dyDescent="0.3">
      <c r="B14" s="137" t="s">
        <v>739</v>
      </c>
      <c r="C14" s="138"/>
      <c r="D14" s="138"/>
      <c r="E14" s="138"/>
      <c r="F14" s="138"/>
      <c r="G14" s="138"/>
      <c r="H14" s="138"/>
    </row>
    <row r="16" spans="2:12" x14ac:dyDescent="0.3">
      <c r="B16" s="139" t="s">
        <v>320</v>
      </c>
      <c r="C16" s="139" t="s">
        <v>740</v>
      </c>
      <c r="D16" s="139" t="s">
        <v>741</v>
      </c>
    </row>
    <row r="17" spans="2:8" x14ac:dyDescent="0.3">
      <c r="B17" s="140" t="s">
        <v>742</v>
      </c>
      <c r="C17" s="140">
        <v>500</v>
      </c>
      <c r="D17" s="140"/>
    </row>
    <row r="18" spans="2:8" x14ac:dyDescent="0.3">
      <c r="B18" s="140" t="s">
        <v>743</v>
      </c>
      <c r="C18" s="140">
        <v>750</v>
      </c>
      <c r="D18" s="140"/>
      <c r="G18" s="221" t="s">
        <v>744</v>
      </c>
      <c r="H18" s="221"/>
    </row>
    <row r="19" spans="2:8" x14ac:dyDescent="0.3">
      <c r="B19" s="140" t="s">
        <v>745</v>
      </c>
      <c r="C19" s="140">
        <v>200</v>
      </c>
      <c r="D19" s="140"/>
      <c r="G19" s="140" t="s">
        <v>746</v>
      </c>
      <c r="H19" s="140" t="s">
        <v>747</v>
      </c>
    </row>
    <row r="20" spans="2:8" x14ac:dyDescent="0.3">
      <c r="B20" s="140" t="s">
        <v>748</v>
      </c>
      <c r="C20" s="140">
        <v>1200</v>
      </c>
      <c r="D20" s="140"/>
      <c r="G20" s="141" t="s">
        <v>749</v>
      </c>
      <c r="H20" s="140" t="s">
        <v>750</v>
      </c>
    </row>
    <row r="21" spans="2:8" x14ac:dyDescent="0.3">
      <c r="B21" s="140" t="s">
        <v>751</v>
      </c>
      <c r="C21" s="140">
        <v>350</v>
      </c>
      <c r="D21" s="140"/>
    </row>
    <row r="22" spans="2:8" x14ac:dyDescent="0.3">
      <c r="B22" s="140" t="s">
        <v>752</v>
      </c>
      <c r="C22" s="140">
        <v>1100</v>
      </c>
      <c r="D22" s="140"/>
    </row>
    <row r="26" spans="2:8" x14ac:dyDescent="0.3">
      <c r="B26" s="142" t="s">
        <v>753</v>
      </c>
      <c r="C26" s="142"/>
      <c r="D26" s="142"/>
      <c r="E26" s="142"/>
      <c r="F26" s="142"/>
      <c r="G26" s="142"/>
    </row>
    <row r="28" spans="2:8" x14ac:dyDescent="0.3">
      <c r="C28" s="135" t="s">
        <v>754</v>
      </c>
      <c r="D28" s="135" t="s">
        <v>755</v>
      </c>
      <c r="E28" s="135" t="s">
        <v>756</v>
      </c>
    </row>
    <row r="29" spans="2:8" x14ac:dyDescent="0.3">
      <c r="C29" s="136" t="s">
        <v>736</v>
      </c>
      <c r="D29" s="136" t="s">
        <v>95</v>
      </c>
      <c r="E29" s="143"/>
    </row>
    <row r="30" spans="2:8" x14ac:dyDescent="0.3">
      <c r="C30" s="136" t="s">
        <v>733</v>
      </c>
      <c r="D30" s="136" t="s">
        <v>130</v>
      </c>
      <c r="E30" s="143"/>
    </row>
    <row r="31" spans="2:8" x14ac:dyDescent="0.3">
      <c r="C31" s="136" t="s">
        <v>757</v>
      </c>
      <c r="D31" s="136" t="s">
        <v>95</v>
      </c>
      <c r="E31" s="143"/>
    </row>
    <row r="32" spans="2:8" x14ac:dyDescent="0.3">
      <c r="C32" s="136" t="s">
        <v>758</v>
      </c>
      <c r="D32" s="136" t="s">
        <v>90</v>
      </c>
      <c r="E32" s="143"/>
    </row>
    <row r="33" spans="2:7" x14ac:dyDescent="0.3">
      <c r="C33" s="136" t="s">
        <v>734</v>
      </c>
      <c r="D33" s="136" t="s">
        <v>130</v>
      </c>
      <c r="E33" s="143"/>
    </row>
    <row r="34" spans="2:7" x14ac:dyDescent="0.3">
      <c r="C34" s="136" t="s">
        <v>748</v>
      </c>
      <c r="D34" s="136" t="s">
        <v>95</v>
      </c>
      <c r="E34" s="143"/>
    </row>
    <row r="35" spans="2:7" x14ac:dyDescent="0.3">
      <c r="C35" s="136" t="s">
        <v>759</v>
      </c>
      <c r="D35" s="136" t="s">
        <v>130</v>
      </c>
      <c r="E35" s="143"/>
    </row>
    <row r="36" spans="2:7" x14ac:dyDescent="0.3">
      <c r="D36" s="144"/>
      <c r="E36" s="7"/>
    </row>
    <row r="37" spans="2:7" x14ac:dyDescent="0.3">
      <c r="D37" s="144"/>
      <c r="E37" s="7"/>
    </row>
    <row r="38" spans="2:7" x14ac:dyDescent="0.3">
      <c r="B38" s="142" t="s">
        <v>760</v>
      </c>
      <c r="C38" s="142"/>
      <c r="D38" s="142"/>
      <c r="E38" s="142"/>
      <c r="F38" s="142"/>
      <c r="G38" s="142"/>
    </row>
    <row r="40" spans="2:7" x14ac:dyDescent="0.3">
      <c r="C40" s="135" t="s">
        <v>36</v>
      </c>
      <c r="D40" s="135" t="s">
        <v>761</v>
      </c>
      <c r="E40" s="135" t="s">
        <v>762</v>
      </c>
    </row>
    <row r="41" spans="2:7" x14ac:dyDescent="0.3">
      <c r="C41" s="136" t="s">
        <v>742</v>
      </c>
      <c r="D41" s="136" t="s">
        <v>103</v>
      </c>
      <c r="E41" s="143"/>
    </row>
    <row r="42" spans="2:7" x14ac:dyDescent="0.3">
      <c r="C42" s="136" t="s">
        <v>763</v>
      </c>
      <c r="D42" s="136" t="s">
        <v>103</v>
      </c>
      <c r="E42" s="143"/>
    </row>
    <row r="43" spans="2:7" x14ac:dyDescent="0.3">
      <c r="C43" s="136" t="s">
        <v>764</v>
      </c>
      <c r="D43" s="136" t="s">
        <v>130</v>
      </c>
      <c r="E43" s="143"/>
    </row>
    <row r="44" spans="2:7" x14ac:dyDescent="0.3">
      <c r="C44" s="136" t="s">
        <v>751</v>
      </c>
      <c r="D44" s="136" t="s">
        <v>130</v>
      </c>
      <c r="E44" s="143"/>
      <c r="F44" s="145"/>
      <c r="G44" s="146"/>
    </row>
    <row r="45" spans="2:7" x14ac:dyDescent="0.3">
      <c r="C45" s="136" t="s">
        <v>765</v>
      </c>
      <c r="D45" s="136" t="s">
        <v>103</v>
      </c>
      <c r="E45" s="143"/>
      <c r="F45" s="145"/>
      <c r="G45" s="146"/>
    </row>
    <row r="46" spans="2:7" x14ac:dyDescent="0.3">
      <c r="D46" s="7"/>
      <c r="F46" s="145"/>
      <c r="G46" s="146"/>
    </row>
    <row r="47" spans="2:7" x14ac:dyDescent="0.3">
      <c r="D47" s="7"/>
      <c r="F47" s="145"/>
      <c r="G47" s="146"/>
    </row>
    <row r="48" spans="2:7" x14ac:dyDescent="0.3">
      <c r="B48" s="142" t="s">
        <v>766</v>
      </c>
      <c r="C48" s="142"/>
      <c r="D48" s="142"/>
      <c r="E48" s="142"/>
      <c r="F48" s="142"/>
      <c r="G48" s="142"/>
    </row>
    <row r="50" spans="2:6" x14ac:dyDescent="0.3">
      <c r="B50" s="135" t="s">
        <v>767</v>
      </c>
      <c r="C50" s="135" t="s">
        <v>768</v>
      </c>
      <c r="D50" s="135" t="s">
        <v>769</v>
      </c>
      <c r="E50" s="135" t="s">
        <v>770</v>
      </c>
      <c r="F50" s="135" t="s">
        <v>771</v>
      </c>
    </row>
    <row r="51" spans="2:6" x14ac:dyDescent="0.3">
      <c r="B51" s="136" t="s">
        <v>772</v>
      </c>
      <c r="C51" s="136">
        <v>250</v>
      </c>
      <c r="D51" s="136">
        <v>242</v>
      </c>
      <c r="E51" s="136">
        <f t="shared" ref="E51:E56" si="1">C51-D51</f>
        <v>8</v>
      </c>
      <c r="F51" s="136"/>
    </row>
    <row r="52" spans="2:6" x14ac:dyDescent="0.3">
      <c r="B52" s="136" t="s">
        <v>773</v>
      </c>
      <c r="C52" s="136">
        <v>356</v>
      </c>
      <c r="D52" s="136">
        <v>79</v>
      </c>
      <c r="E52" s="136">
        <f t="shared" si="1"/>
        <v>277</v>
      </c>
      <c r="F52" s="136"/>
    </row>
    <row r="53" spans="2:6" x14ac:dyDescent="0.3">
      <c r="B53" s="136" t="s">
        <v>774</v>
      </c>
      <c r="C53" s="136">
        <v>125</v>
      </c>
      <c r="D53" s="136">
        <v>57</v>
      </c>
      <c r="E53" s="136">
        <f t="shared" si="1"/>
        <v>68</v>
      </c>
      <c r="F53" s="136"/>
    </row>
    <row r="54" spans="2:6" x14ac:dyDescent="0.3">
      <c r="B54" s="136" t="s">
        <v>775</v>
      </c>
      <c r="C54" s="136">
        <v>489</v>
      </c>
      <c r="D54" s="136">
        <v>103</v>
      </c>
      <c r="E54" s="136">
        <f t="shared" si="1"/>
        <v>386</v>
      </c>
      <c r="F54" s="136"/>
    </row>
    <row r="55" spans="2:6" x14ac:dyDescent="0.3">
      <c r="B55" s="136" t="s">
        <v>776</v>
      </c>
      <c r="C55" s="136">
        <v>145</v>
      </c>
      <c r="D55" s="136">
        <v>140</v>
      </c>
      <c r="E55" s="136">
        <f t="shared" si="1"/>
        <v>5</v>
      </c>
      <c r="F55" s="136"/>
    </row>
    <row r="56" spans="2:6" x14ac:dyDescent="0.3">
      <c r="B56" s="136" t="s">
        <v>777</v>
      </c>
      <c r="C56" s="136">
        <v>126</v>
      </c>
      <c r="D56" s="136">
        <v>124</v>
      </c>
      <c r="E56" s="136">
        <f t="shared" si="1"/>
        <v>2</v>
      </c>
      <c r="F56" s="136"/>
    </row>
    <row r="58" spans="2:6" x14ac:dyDescent="0.3">
      <c r="B58" s="147" t="s">
        <v>778</v>
      </c>
      <c r="C58" s="147">
        <v>50</v>
      </c>
      <c r="D58" s="148"/>
    </row>
  </sheetData>
  <mergeCells count="2">
    <mergeCell ref="B2:H3"/>
    <mergeCell ref="G18:H18"/>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BC7A2-571A-4E85-A312-6F83F3ADDFD6}">
  <sheetPr codeName="Hoja11"/>
  <dimension ref="B1:K71"/>
  <sheetViews>
    <sheetView showGridLines="0" topLeftCell="E46" workbookViewId="0">
      <selection activeCell="E9" sqref="E9"/>
    </sheetView>
  </sheetViews>
  <sheetFormatPr baseColWidth="10" defaultRowHeight="14.4" x14ac:dyDescent="0.3"/>
  <cols>
    <col min="1" max="1" width="7.109375" customWidth="1"/>
    <col min="3" max="3" width="14.33203125" bestFit="1" customWidth="1"/>
    <col min="4" max="4" width="10.6640625" bestFit="1" customWidth="1"/>
    <col min="5" max="5" width="29.33203125" bestFit="1" customWidth="1"/>
    <col min="6" max="6" width="17.6640625" bestFit="1" customWidth="1"/>
    <col min="7" max="7" width="16" customWidth="1"/>
    <col min="8" max="8" width="17.5546875" customWidth="1"/>
    <col min="9" max="9" width="12.6640625" customWidth="1"/>
    <col min="10" max="10" width="13.88671875" customWidth="1"/>
    <col min="11" max="12" width="11.88671875" bestFit="1" customWidth="1"/>
  </cols>
  <sheetData>
    <row r="1" spans="2:5" ht="15" thickBot="1" x14ac:dyDescent="0.35"/>
    <row r="2" spans="2:5" x14ac:dyDescent="0.3">
      <c r="B2" s="222" t="s">
        <v>779</v>
      </c>
      <c r="C2" s="223"/>
      <c r="D2" s="223"/>
      <c r="E2" s="224"/>
    </row>
    <row r="3" spans="2:5" ht="15" thickBot="1" x14ac:dyDescent="0.35">
      <c r="B3" s="225"/>
      <c r="C3" s="226"/>
      <c r="D3" s="226"/>
      <c r="E3" s="227"/>
    </row>
    <row r="4" spans="2:5" ht="15.6" x14ac:dyDescent="0.3">
      <c r="B4" s="149"/>
      <c r="C4" s="149"/>
      <c r="D4" s="149"/>
      <c r="E4" s="149"/>
    </row>
    <row r="5" spans="2:5" ht="15.6" x14ac:dyDescent="0.3">
      <c r="B5" s="150" t="s">
        <v>36</v>
      </c>
      <c r="C5" s="151" t="s">
        <v>780</v>
      </c>
      <c r="D5" s="151" t="s">
        <v>781</v>
      </c>
      <c r="E5" s="151" t="s">
        <v>782</v>
      </c>
    </row>
    <row r="6" spans="2:5" ht="15.6" x14ac:dyDescent="0.3">
      <c r="B6" s="152" t="s">
        <v>733</v>
      </c>
      <c r="C6" s="153">
        <v>12</v>
      </c>
      <c r="D6" s="153">
        <v>1.56</v>
      </c>
      <c r="E6" s="154"/>
    </row>
    <row r="7" spans="2:5" ht="15.6" x14ac:dyDescent="0.3">
      <c r="B7" s="152" t="s">
        <v>734</v>
      </c>
      <c r="C7" s="153">
        <v>14</v>
      </c>
      <c r="D7" s="153">
        <v>1.85</v>
      </c>
      <c r="E7" s="154"/>
    </row>
    <row r="8" spans="2:5" ht="15.6" x14ac:dyDescent="0.3">
      <c r="B8" s="152" t="s">
        <v>736</v>
      </c>
      <c r="C8" s="153">
        <v>12</v>
      </c>
      <c r="D8" s="153">
        <v>1.6</v>
      </c>
      <c r="E8" s="154"/>
    </row>
    <row r="9" spans="2:5" ht="15.6" x14ac:dyDescent="0.3">
      <c r="B9" s="152" t="s">
        <v>759</v>
      </c>
      <c r="C9" s="153">
        <v>17</v>
      </c>
      <c r="D9" s="153">
        <v>1.95</v>
      </c>
      <c r="E9" s="154"/>
    </row>
    <row r="10" spans="2:5" ht="15.6" x14ac:dyDescent="0.3">
      <c r="B10" s="152" t="s">
        <v>757</v>
      </c>
      <c r="C10" s="153">
        <v>15</v>
      </c>
      <c r="D10" s="153">
        <v>1.88</v>
      </c>
      <c r="E10" s="154"/>
    </row>
    <row r="11" spans="2:5" ht="15.6" x14ac:dyDescent="0.3">
      <c r="B11" s="152" t="s">
        <v>758</v>
      </c>
      <c r="C11" s="153">
        <v>16</v>
      </c>
      <c r="D11" s="153">
        <v>1.75</v>
      </c>
      <c r="E11" s="154"/>
    </row>
    <row r="12" spans="2:5" ht="15.6" x14ac:dyDescent="0.3">
      <c r="B12" s="152" t="s">
        <v>752</v>
      </c>
      <c r="C12" s="153">
        <v>14</v>
      </c>
      <c r="D12" s="153">
        <v>1.82</v>
      </c>
      <c r="E12" s="154"/>
    </row>
    <row r="13" spans="2:5" ht="15.6" x14ac:dyDescent="0.3">
      <c r="B13" s="152" t="s">
        <v>748</v>
      </c>
      <c r="C13" s="153">
        <v>13</v>
      </c>
      <c r="D13" s="153">
        <v>1.78</v>
      </c>
      <c r="E13" s="154"/>
    </row>
    <row r="23" spans="2:9" x14ac:dyDescent="0.3">
      <c r="B23" s="155" t="s">
        <v>783</v>
      </c>
      <c r="C23" s="155" t="s">
        <v>784</v>
      </c>
      <c r="D23" s="155" t="s">
        <v>785</v>
      </c>
      <c r="E23" s="155" t="s">
        <v>786</v>
      </c>
      <c r="F23" s="155" t="s">
        <v>440</v>
      </c>
      <c r="G23" s="118" t="s">
        <v>471</v>
      </c>
      <c r="H23" s="118" t="s">
        <v>787</v>
      </c>
    </row>
    <row r="24" spans="2:9" x14ac:dyDescent="0.3">
      <c r="B24" s="156">
        <v>10248</v>
      </c>
      <c r="C24" s="156" t="s">
        <v>716</v>
      </c>
      <c r="D24" s="156" t="s">
        <v>788</v>
      </c>
      <c r="E24" s="157">
        <v>14</v>
      </c>
      <c r="F24" s="156">
        <v>12</v>
      </c>
      <c r="G24" s="158">
        <f>E24*F24</f>
        <v>168</v>
      </c>
      <c r="H24" s="157"/>
      <c r="I24" s="159"/>
    </row>
    <row r="25" spans="2:9" x14ac:dyDescent="0.3">
      <c r="B25" s="156">
        <v>10249</v>
      </c>
      <c r="C25" s="156" t="s">
        <v>621</v>
      </c>
      <c r="D25" s="156" t="s">
        <v>789</v>
      </c>
      <c r="E25" s="157">
        <v>34.799999999999997</v>
      </c>
      <c r="F25" s="156">
        <v>5</v>
      </c>
      <c r="G25" s="158">
        <f t="shared" ref="G25:G43" si="0">E25*F25</f>
        <v>174</v>
      </c>
      <c r="H25" s="157"/>
    </row>
    <row r="26" spans="2:9" x14ac:dyDescent="0.3">
      <c r="B26" s="156">
        <v>10250</v>
      </c>
      <c r="C26" s="156" t="s">
        <v>716</v>
      </c>
      <c r="D26" s="156" t="s">
        <v>790</v>
      </c>
      <c r="E26" s="157">
        <v>9.8000000000000007</v>
      </c>
      <c r="F26" s="156">
        <v>10</v>
      </c>
      <c r="G26" s="158">
        <f t="shared" si="0"/>
        <v>98</v>
      </c>
      <c r="H26" s="157"/>
    </row>
    <row r="27" spans="2:9" x14ac:dyDescent="0.3">
      <c r="B27" s="156">
        <v>10251</v>
      </c>
      <c r="C27" s="156" t="s">
        <v>697</v>
      </c>
      <c r="D27" s="156" t="s">
        <v>791</v>
      </c>
      <c r="E27" s="157">
        <v>18.600000000000001</v>
      </c>
      <c r="F27" s="156">
        <v>9</v>
      </c>
      <c r="G27" s="158">
        <f t="shared" si="0"/>
        <v>167.4</v>
      </c>
      <c r="H27" s="157"/>
    </row>
    <row r="28" spans="2:9" x14ac:dyDescent="0.3">
      <c r="B28" s="156">
        <v>10252</v>
      </c>
      <c r="C28" s="156" t="s">
        <v>697</v>
      </c>
      <c r="D28" s="156" t="s">
        <v>789</v>
      </c>
      <c r="E28" s="157">
        <v>42.4</v>
      </c>
      <c r="F28" s="156">
        <v>40</v>
      </c>
      <c r="G28" s="158">
        <f t="shared" si="0"/>
        <v>1696</v>
      </c>
      <c r="H28" s="157"/>
    </row>
    <row r="29" spans="2:9" x14ac:dyDescent="0.3">
      <c r="B29" s="156">
        <v>10253</v>
      </c>
      <c r="C29" s="156" t="s">
        <v>716</v>
      </c>
      <c r="D29" s="156" t="s">
        <v>789</v>
      </c>
      <c r="E29" s="157">
        <v>7.7</v>
      </c>
      <c r="F29" s="156">
        <v>10</v>
      </c>
      <c r="G29" s="158">
        <f t="shared" si="0"/>
        <v>77</v>
      </c>
      <c r="H29" s="157"/>
    </row>
    <row r="30" spans="2:9" x14ac:dyDescent="0.3">
      <c r="B30" s="156">
        <v>10254</v>
      </c>
      <c r="C30" s="156" t="s">
        <v>621</v>
      </c>
      <c r="D30" s="156" t="s">
        <v>790</v>
      </c>
      <c r="E30" s="157">
        <v>42.4</v>
      </c>
      <c r="F30" s="156">
        <v>35</v>
      </c>
      <c r="G30" s="158">
        <f t="shared" si="0"/>
        <v>1484</v>
      </c>
      <c r="H30" s="157"/>
    </row>
    <row r="31" spans="2:9" x14ac:dyDescent="0.3">
      <c r="B31" s="156">
        <v>10255</v>
      </c>
      <c r="C31" s="156" t="s">
        <v>705</v>
      </c>
      <c r="D31" s="156" t="s">
        <v>791</v>
      </c>
      <c r="E31" s="157">
        <v>16.8</v>
      </c>
      <c r="F31" s="156">
        <v>6</v>
      </c>
      <c r="G31" s="158">
        <f t="shared" si="0"/>
        <v>100.80000000000001</v>
      </c>
      <c r="H31" s="157"/>
    </row>
    <row r="32" spans="2:9" x14ac:dyDescent="0.3">
      <c r="B32" s="156">
        <v>10256</v>
      </c>
      <c r="C32" s="156" t="s">
        <v>705</v>
      </c>
      <c r="D32" s="156" t="s">
        <v>791</v>
      </c>
      <c r="E32" s="157">
        <v>15.6</v>
      </c>
      <c r="F32" s="156">
        <v>15</v>
      </c>
      <c r="G32" s="158">
        <f t="shared" si="0"/>
        <v>234</v>
      </c>
      <c r="H32" s="157"/>
    </row>
    <row r="33" spans="2:11" x14ac:dyDescent="0.3">
      <c r="B33" s="156">
        <v>10257</v>
      </c>
      <c r="C33" s="156" t="s">
        <v>621</v>
      </c>
      <c r="D33" s="156" t="s">
        <v>790</v>
      </c>
      <c r="E33" s="157">
        <v>16.8</v>
      </c>
      <c r="F33" s="156">
        <v>15</v>
      </c>
      <c r="G33" s="158">
        <f t="shared" si="0"/>
        <v>252</v>
      </c>
      <c r="H33" s="157"/>
    </row>
    <row r="34" spans="2:11" x14ac:dyDescent="0.3">
      <c r="B34" s="156">
        <v>10258</v>
      </c>
      <c r="C34" s="156" t="s">
        <v>621</v>
      </c>
      <c r="D34" s="156" t="s">
        <v>789</v>
      </c>
      <c r="E34" s="157">
        <v>16.8</v>
      </c>
      <c r="F34" s="156">
        <v>20</v>
      </c>
      <c r="G34" s="158">
        <f t="shared" si="0"/>
        <v>336</v>
      </c>
      <c r="H34" s="157"/>
    </row>
    <row r="35" spans="2:11" x14ac:dyDescent="0.3">
      <c r="B35" s="156">
        <v>10259</v>
      </c>
      <c r="C35" s="156" t="s">
        <v>621</v>
      </c>
      <c r="D35" s="156" t="s">
        <v>791</v>
      </c>
      <c r="E35" s="157">
        <v>27.2</v>
      </c>
      <c r="F35" s="156">
        <v>40</v>
      </c>
      <c r="G35" s="158">
        <f t="shared" si="0"/>
        <v>1088</v>
      </c>
      <c r="H35" s="157"/>
    </row>
    <row r="36" spans="2:11" x14ac:dyDescent="0.3">
      <c r="B36" s="156">
        <v>10260</v>
      </c>
      <c r="C36" s="156" t="s">
        <v>695</v>
      </c>
      <c r="D36" s="156" t="s">
        <v>791</v>
      </c>
      <c r="E36" s="157">
        <v>64.8</v>
      </c>
      <c r="F36" s="156">
        <v>40</v>
      </c>
      <c r="G36" s="158">
        <f t="shared" si="0"/>
        <v>2592</v>
      </c>
      <c r="H36" s="157"/>
    </row>
    <row r="37" spans="2:11" x14ac:dyDescent="0.3">
      <c r="B37" s="156">
        <v>10261</v>
      </c>
      <c r="C37" s="156" t="s">
        <v>716</v>
      </c>
      <c r="D37" s="156" t="s">
        <v>791</v>
      </c>
      <c r="E37" s="157">
        <v>2</v>
      </c>
      <c r="F37" s="156">
        <v>25</v>
      </c>
      <c r="G37" s="158">
        <f t="shared" si="0"/>
        <v>50</v>
      </c>
      <c r="H37" s="157"/>
    </row>
    <row r="38" spans="2:11" x14ac:dyDescent="0.3">
      <c r="B38" s="156">
        <v>10262</v>
      </c>
      <c r="C38" s="156" t="s">
        <v>621</v>
      </c>
      <c r="D38" s="156" t="s">
        <v>790</v>
      </c>
      <c r="E38" s="157">
        <v>14.4</v>
      </c>
      <c r="F38" s="156">
        <v>42</v>
      </c>
      <c r="G38" s="158">
        <f t="shared" si="0"/>
        <v>604.80000000000007</v>
      </c>
      <c r="H38" s="157"/>
    </row>
    <row r="39" spans="2:11" x14ac:dyDescent="0.3">
      <c r="B39" s="156">
        <v>10263</v>
      </c>
      <c r="C39" s="156" t="s">
        <v>621</v>
      </c>
      <c r="D39" s="156" t="s">
        <v>790</v>
      </c>
      <c r="E39" s="157">
        <v>10</v>
      </c>
      <c r="F39" s="156">
        <v>20</v>
      </c>
      <c r="G39" s="158">
        <f t="shared" si="0"/>
        <v>200</v>
      </c>
      <c r="H39" s="157"/>
    </row>
    <row r="40" spans="2:11" x14ac:dyDescent="0.3">
      <c r="B40" s="156">
        <v>10264</v>
      </c>
      <c r="C40" s="156" t="s">
        <v>621</v>
      </c>
      <c r="D40" s="156" t="s">
        <v>790</v>
      </c>
      <c r="E40" s="157">
        <v>16</v>
      </c>
      <c r="F40" s="156">
        <v>40</v>
      </c>
      <c r="G40" s="158">
        <f t="shared" si="0"/>
        <v>640</v>
      </c>
      <c r="H40" s="157"/>
    </row>
    <row r="41" spans="2:11" x14ac:dyDescent="0.3">
      <c r="B41" s="156">
        <v>10265</v>
      </c>
      <c r="C41" s="156" t="s">
        <v>716</v>
      </c>
      <c r="D41" s="156" t="s">
        <v>788</v>
      </c>
      <c r="E41" s="157">
        <v>19.2</v>
      </c>
      <c r="F41" s="156">
        <v>21</v>
      </c>
      <c r="G41" s="158">
        <f t="shared" si="0"/>
        <v>403.2</v>
      </c>
      <c r="H41" s="157"/>
      <c r="K41" s="1"/>
    </row>
    <row r="42" spans="2:11" x14ac:dyDescent="0.3">
      <c r="B42" s="156">
        <v>10266</v>
      </c>
      <c r="C42" s="156" t="s">
        <v>621</v>
      </c>
      <c r="D42" s="156" t="s">
        <v>789</v>
      </c>
      <c r="E42" s="157">
        <v>8</v>
      </c>
      <c r="F42" s="156">
        <v>21</v>
      </c>
      <c r="G42" s="158">
        <f t="shared" si="0"/>
        <v>168</v>
      </c>
      <c r="H42" s="157"/>
    </row>
    <row r="43" spans="2:11" x14ac:dyDescent="0.3">
      <c r="B43" s="156">
        <v>10267</v>
      </c>
      <c r="C43" s="156" t="s">
        <v>621</v>
      </c>
      <c r="D43" s="156" t="s">
        <v>788</v>
      </c>
      <c r="E43" s="157">
        <v>3.6</v>
      </c>
      <c r="F43" s="156">
        <v>15</v>
      </c>
      <c r="G43" s="158">
        <f t="shared" si="0"/>
        <v>54</v>
      </c>
      <c r="H43" s="157"/>
    </row>
    <row r="51" spans="2:10" x14ac:dyDescent="0.3">
      <c r="B51" s="155" t="s">
        <v>783</v>
      </c>
      <c r="C51" s="155" t="s">
        <v>784</v>
      </c>
      <c r="D51" s="155" t="s">
        <v>785</v>
      </c>
      <c r="E51" s="155" t="s">
        <v>792</v>
      </c>
      <c r="F51" s="155" t="s">
        <v>793</v>
      </c>
      <c r="G51" s="155" t="s">
        <v>794</v>
      </c>
      <c r="H51" s="155" t="s">
        <v>795</v>
      </c>
      <c r="I51" s="155" t="s">
        <v>796</v>
      </c>
      <c r="J51" s="155" t="s">
        <v>732</v>
      </c>
    </row>
    <row r="52" spans="2:10" x14ac:dyDescent="0.3">
      <c r="B52" s="156">
        <v>10248</v>
      </c>
      <c r="C52" s="156" t="s">
        <v>716</v>
      </c>
      <c r="D52" s="120" t="s">
        <v>791</v>
      </c>
      <c r="E52" s="156" t="s">
        <v>797</v>
      </c>
      <c r="F52" s="120" t="b">
        <v>0</v>
      </c>
      <c r="G52" s="160">
        <v>14</v>
      </c>
      <c r="H52" s="161">
        <v>112</v>
      </c>
      <c r="I52" s="160">
        <f t="shared" ref="I52:I71" si="1">G52*H52</f>
        <v>1568</v>
      </c>
      <c r="J52" s="120"/>
    </row>
    <row r="53" spans="2:10" x14ac:dyDescent="0.3">
      <c r="B53" s="156">
        <v>10249</v>
      </c>
      <c r="C53" s="156" t="s">
        <v>621</v>
      </c>
      <c r="D53" s="156" t="s">
        <v>789</v>
      </c>
      <c r="E53" s="156" t="s">
        <v>798</v>
      </c>
      <c r="F53" s="120" t="b">
        <v>1</v>
      </c>
      <c r="G53" s="160">
        <v>34.799999999999997</v>
      </c>
      <c r="H53" s="161">
        <v>5</v>
      </c>
      <c r="I53" s="160">
        <f t="shared" si="1"/>
        <v>174</v>
      </c>
      <c r="J53" s="120"/>
    </row>
    <row r="54" spans="2:10" x14ac:dyDescent="0.3">
      <c r="B54" s="156">
        <v>10250</v>
      </c>
      <c r="C54" s="156" t="s">
        <v>716</v>
      </c>
      <c r="D54" s="156" t="s">
        <v>790</v>
      </c>
      <c r="E54" s="156" t="s">
        <v>799</v>
      </c>
      <c r="F54" s="120" t="b">
        <v>0</v>
      </c>
      <c r="G54" s="160">
        <v>9.8000000000000007</v>
      </c>
      <c r="H54" s="161">
        <v>10</v>
      </c>
      <c r="I54" s="160">
        <f t="shared" si="1"/>
        <v>98</v>
      </c>
      <c r="J54" s="120"/>
    </row>
    <row r="55" spans="2:10" x14ac:dyDescent="0.3">
      <c r="B55" s="156">
        <v>10251</v>
      </c>
      <c r="C55" s="156" t="s">
        <v>697</v>
      </c>
      <c r="D55" s="156" t="s">
        <v>791</v>
      </c>
      <c r="E55" s="156" t="s">
        <v>800</v>
      </c>
      <c r="F55" s="120" t="b">
        <v>0</v>
      </c>
      <c r="G55" s="160">
        <v>18.600000000000001</v>
      </c>
      <c r="H55" s="161">
        <v>39</v>
      </c>
      <c r="I55" s="160">
        <f t="shared" si="1"/>
        <v>725.40000000000009</v>
      </c>
      <c r="J55" s="120"/>
    </row>
    <row r="56" spans="2:10" x14ac:dyDescent="0.3">
      <c r="B56" s="156">
        <v>10252</v>
      </c>
      <c r="C56" s="156" t="s">
        <v>697</v>
      </c>
      <c r="D56" s="156" t="s">
        <v>789</v>
      </c>
      <c r="E56" s="156" t="s">
        <v>801</v>
      </c>
      <c r="F56" s="120" t="b">
        <v>0</v>
      </c>
      <c r="G56" s="160">
        <v>42.4</v>
      </c>
      <c r="H56" s="161">
        <v>40</v>
      </c>
      <c r="I56" s="160">
        <f t="shared" si="1"/>
        <v>1696</v>
      </c>
      <c r="J56" s="120"/>
    </row>
    <row r="57" spans="2:10" x14ac:dyDescent="0.3">
      <c r="B57" s="156">
        <v>10253</v>
      </c>
      <c r="C57" s="156" t="s">
        <v>716</v>
      </c>
      <c r="D57" s="120" t="s">
        <v>791</v>
      </c>
      <c r="E57" s="156" t="s">
        <v>802</v>
      </c>
      <c r="F57" s="120" t="b">
        <v>0</v>
      </c>
      <c r="G57" s="160">
        <v>7.7</v>
      </c>
      <c r="H57" s="161">
        <v>31</v>
      </c>
      <c r="I57" s="160">
        <f t="shared" si="1"/>
        <v>238.70000000000002</v>
      </c>
      <c r="J57" s="120"/>
    </row>
    <row r="58" spans="2:10" x14ac:dyDescent="0.3">
      <c r="B58" s="156">
        <v>10254</v>
      </c>
      <c r="C58" s="156" t="s">
        <v>621</v>
      </c>
      <c r="D58" s="156" t="s">
        <v>790</v>
      </c>
      <c r="E58" s="156" t="s">
        <v>801</v>
      </c>
      <c r="F58" s="120" t="b">
        <v>1</v>
      </c>
      <c r="G58" s="160">
        <v>42.4</v>
      </c>
      <c r="H58" s="161">
        <v>35</v>
      </c>
      <c r="I58" s="160">
        <f t="shared" si="1"/>
        <v>1484</v>
      </c>
      <c r="J58" s="120"/>
    </row>
    <row r="59" spans="2:10" x14ac:dyDescent="0.3">
      <c r="B59" s="156">
        <v>10255</v>
      </c>
      <c r="C59" s="156" t="s">
        <v>705</v>
      </c>
      <c r="D59" s="156" t="s">
        <v>791</v>
      </c>
      <c r="E59" s="156" t="s">
        <v>803</v>
      </c>
      <c r="F59" s="120" t="b">
        <v>0</v>
      </c>
      <c r="G59" s="160">
        <v>16.8</v>
      </c>
      <c r="H59" s="161">
        <v>6</v>
      </c>
      <c r="I59" s="160">
        <f t="shared" si="1"/>
        <v>100.80000000000001</v>
      </c>
      <c r="J59" s="120"/>
    </row>
    <row r="60" spans="2:10" x14ac:dyDescent="0.3">
      <c r="B60" s="156">
        <v>10256</v>
      </c>
      <c r="C60" s="156" t="s">
        <v>705</v>
      </c>
      <c r="D60" s="156" t="s">
        <v>791</v>
      </c>
      <c r="E60" s="156" t="s">
        <v>804</v>
      </c>
      <c r="F60" s="120" t="b">
        <v>1</v>
      </c>
      <c r="G60" s="160">
        <v>15.6</v>
      </c>
      <c r="H60" s="161">
        <v>15</v>
      </c>
      <c r="I60" s="160">
        <f t="shared" si="1"/>
        <v>234</v>
      </c>
      <c r="J60" s="120"/>
    </row>
    <row r="61" spans="2:10" x14ac:dyDescent="0.3">
      <c r="B61" s="156">
        <v>10257</v>
      </c>
      <c r="C61" s="156" t="s">
        <v>621</v>
      </c>
      <c r="D61" s="156" t="s">
        <v>790</v>
      </c>
      <c r="E61" s="156" t="s">
        <v>805</v>
      </c>
      <c r="F61" s="120" t="b">
        <v>0</v>
      </c>
      <c r="G61" s="160">
        <v>16.8</v>
      </c>
      <c r="H61" s="161">
        <v>15</v>
      </c>
      <c r="I61" s="160">
        <f t="shared" si="1"/>
        <v>252</v>
      </c>
      <c r="J61" s="120"/>
    </row>
    <row r="62" spans="2:10" x14ac:dyDescent="0.3">
      <c r="B62" s="156">
        <v>10258</v>
      </c>
      <c r="C62" s="156" t="s">
        <v>621</v>
      </c>
      <c r="D62" s="156" t="s">
        <v>789</v>
      </c>
      <c r="E62" s="156" t="s">
        <v>805</v>
      </c>
      <c r="F62" s="120" t="b">
        <v>0</v>
      </c>
      <c r="G62" s="160">
        <v>16.8</v>
      </c>
      <c r="H62" s="161">
        <v>20</v>
      </c>
      <c r="I62" s="160">
        <f t="shared" si="1"/>
        <v>336</v>
      </c>
      <c r="J62" s="120"/>
    </row>
    <row r="63" spans="2:10" x14ac:dyDescent="0.3">
      <c r="B63" s="156">
        <v>10259</v>
      </c>
      <c r="C63" s="156" t="s">
        <v>621</v>
      </c>
      <c r="D63" s="156" t="s">
        <v>791</v>
      </c>
      <c r="E63" s="156" t="s">
        <v>806</v>
      </c>
      <c r="F63" s="120" t="b">
        <v>1</v>
      </c>
      <c r="G63" s="160">
        <v>27.2</v>
      </c>
      <c r="H63" s="161">
        <v>40</v>
      </c>
      <c r="I63" s="160">
        <f t="shared" si="1"/>
        <v>1088</v>
      </c>
      <c r="J63" s="120"/>
    </row>
    <row r="64" spans="2:10" x14ac:dyDescent="0.3">
      <c r="B64" s="156">
        <v>10260</v>
      </c>
      <c r="C64" s="156" t="s">
        <v>695</v>
      </c>
      <c r="D64" s="156" t="s">
        <v>791</v>
      </c>
      <c r="E64" s="156" t="s">
        <v>807</v>
      </c>
      <c r="F64" s="120" t="b">
        <v>1</v>
      </c>
      <c r="G64" s="160">
        <v>64.8</v>
      </c>
      <c r="H64" s="161">
        <v>40</v>
      </c>
      <c r="I64" s="160">
        <f t="shared" si="1"/>
        <v>2592</v>
      </c>
      <c r="J64" s="120"/>
    </row>
    <row r="65" spans="2:10" x14ac:dyDescent="0.3">
      <c r="B65" s="156">
        <v>10261</v>
      </c>
      <c r="C65" s="156" t="s">
        <v>716</v>
      </c>
      <c r="D65" s="156" t="s">
        <v>791</v>
      </c>
      <c r="E65" s="156" t="s">
        <v>808</v>
      </c>
      <c r="F65" s="120" t="b">
        <v>1</v>
      </c>
      <c r="G65" s="160">
        <v>2</v>
      </c>
      <c r="H65" s="161">
        <v>25</v>
      </c>
      <c r="I65" s="160">
        <f t="shared" si="1"/>
        <v>50</v>
      </c>
      <c r="J65" s="120"/>
    </row>
    <row r="66" spans="2:10" x14ac:dyDescent="0.3">
      <c r="B66" s="156">
        <v>10262</v>
      </c>
      <c r="C66" s="156" t="s">
        <v>621</v>
      </c>
      <c r="D66" s="156" t="s">
        <v>790</v>
      </c>
      <c r="E66" s="156" t="s">
        <v>809</v>
      </c>
      <c r="F66" s="120" t="b">
        <v>0</v>
      </c>
      <c r="G66" s="160">
        <v>14.4</v>
      </c>
      <c r="H66" s="161">
        <v>42</v>
      </c>
      <c r="I66" s="160">
        <f t="shared" si="1"/>
        <v>604.80000000000007</v>
      </c>
      <c r="J66" s="120"/>
    </row>
    <row r="67" spans="2:10" x14ac:dyDescent="0.3">
      <c r="B67" s="156">
        <v>10263</v>
      </c>
      <c r="C67" s="156" t="s">
        <v>621</v>
      </c>
      <c r="D67" s="156" t="s">
        <v>790</v>
      </c>
      <c r="E67" s="156" t="s">
        <v>810</v>
      </c>
      <c r="F67" s="120" t="b">
        <v>1</v>
      </c>
      <c r="G67" s="160">
        <v>10</v>
      </c>
      <c r="H67" s="161">
        <v>20</v>
      </c>
      <c r="I67" s="160">
        <f t="shared" si="1"/>
        <v>200</v>
      </c>
      <c r="J67" s="120"/>
    </row>
    <row r="68" spans="2:10" x14ac:dyDescent="0.3">
      <c r="B68" s="156">
        <v>10264</v>
      </c>
      <c r="C68" s="156" t="s">
        <v>621</v>
      </c>
      <c r="D68" s="120" t="s">
        <v>791</v>
      </c>
      <c r="E68" s="156" t="s">
        <v>811</v>
      </c>
      <c r="F68" s="120" t="b">
        <v>0</v>
      </c>
      <c r="G68" s="160">
        <v>16</v>
      </c>
      <c r="H68" s="161">
        <v>40</v>
      </c>
      <c r="I68" s="160">
        <f t="shared" si="1"/>
        <v>640</v>
      </c>
      <c r="J68" s="120"/>
    </row>
    <row r="69" spans="2:10" x14ac:dyDescent="0.3">
      <c r="B69" s="156">
        <v>10265</v>
      </c>
      <c r="C69" s="156" t="s">
        <v>716</v>
      </c>
      <c r="D69" s="156" t="s">
        <v>788</v>
      </c>
      <c r="E69" s="156" t="s">
        <v>812</v>
      </c>
      <c r="F69" s="120" t="b">
        <v>1</v>
      </c>
      <c r="G69" s="160">
        <v>19.2</v>
      </c>
      <c r="H69" s="161">
        <v>21</v>
      </c>
      <c r="I69" s="160">
        <f t="shared" si="1"/>
        <v>403.2</v>
      </c>
      <c r="J69" s="120"/>
    </row>
    <row r="70" spans="2:10" x14ac:dyDescent="0.3">
      <c r="B70" s="156">
        <v>10266</v>
      </c>
      <c r="C70" s="156" t="s">
        <v>621</v>
      </c>
      <c r="D70" s="156" t="s">
        <v>789</v>
      </c>
      <c r="E70" s="156" t="s">
        <v>813</v>
      </c>
      <c r="F70" s="120" t="b">
        <v>1</v>
      </c>
      <c r="G70" s="160">
        <v>8</v>
      </c>
      <c r="H70" s="161">
        <v>21</v>
      </c>
      <c r="I70" s="160">
        <f t="shared" si="1"/>
        <v>168</v>
      </c>
      <c r="J70" s="120"/>
    </row>
    <row r="71" spans="2:10" x14ac:dyDescent="0.3">
      <c r="B71" s="156">
        <v>10267</v>
      </c>
      <c r="C71" s="156" t="s">
        <v>621</v>
      </c>
      <c r="D71" s="120" t="s">
        <v>814</v>
      </c>
      <c r="E71" s="156" t="s">
        <v>815</v>
      </c>
      <c r="F71" s="120" t="b">
        <v>0</v>
      </c>
      <c r="G71" s="160">
        <v>3.6</v>
      </c>
      <c r="H71" s="161">
        <v>45</v>
      </c>
      <c r="I71" s="160">
        <f t="shared" si="1"/>
        <v>162</v>
      </c>
      <c r="J71" s="120"/>
    </row>
  </sheetData>
  <mergeCells count="1">
    <mergeCell ref="B2:E3"/>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8A63D-0293-40CE-A7AB-EA83BD694222}">
  <sheetPr codeName="Hoja15"/>
  <dimension ref="B1:G20"/>
  <sheetViews>
    <sheetView showGridLines="0" workbookViewId="0"/>
  </sheetViews>
  <sheetFormatPr baseColWidth="10" defaultRowHeight="14.4" x14ac:dyDescent="0.3"/>
  <cols>
    <col min="1" max="1" width="6.33203125" customWidth="1"/>
    <col min="2" max="2" width="10.33203125" bestFit="1" customWidth="1"/>
    <col min="3" max="3" width="10" bestFit="1" customWidth="1"/>
    <col min="4" max="4" width="6.44140625" bestFit="1" customWidth="1"/>
    <col min="5" max="5" width="13.33203125" bestFit="1" customWidth="1"/>
    <col min="6" max="6" width="13.109375" customWidth="1"/>
    <col min="7" max="7" width="20" customWidth="1"/>
  </cols>
  <sheetData>
    <row r="1" spans="2:7" x14ac:dyDescent="0.3">
      <c r="B1" s="228" t="s">
        <v>816</v>
      </c>
      <c r="C1" s="228"/>
      <c r="D1" s="228"/>
      <c r="E1" s="228"/>
      <c r="F1" s="228"/>
      <c r="G1" s="228"/>
    </row>
    <row r="4" spans="2:7" x14ac:dyDescent="0.3">
      <c r="B4" s="162" t="s">
        <v>817</v>
      </c>
      <c r="C4" s="162" t="s">
        <v>818</v>
      </c>
      <c r="D4" s="162" t="s">
        <v>79</v>
      </c>
      <c r="E4" s="162" t="s">
        <v>819</v>
      </c>
      <c r="F4" s="162" t="s">
        <v>820</v>
      </c>
      <c r="G4" s="162" t="s">
        <v>821</v>
      </c>
    </row>
    <row r="5" spans="2:7" x14ac:dyDescent="0.3">
      <c r="B5" s="163" t="s">
        <v>735</v>
      </c>
      <c r="C5" s="164">
        <v>3</v>
      </c>
      <c r="D5" s="164" t="s">
        <v>98</v>
      </c>
      <c r="E5" s="165"/>
      <c r="F5" s="166"/>
      <c r="G5" s="167"/>
    </row>
    <row r="6" spans="2:7" x14ac:dyDescent="0.3">
      <c r="B6" s="163" t="s">
        <v>751</v>
      </c>
      <c r="C6" s="164">
        <v>10</v>
      </c>
      <c r="D6" s="164" t="s">
        <v>98</v>
      </c>
      <c r="E6" s="165"/>
      <c r="F6" s="166"/>
      <c r="G6" s="167"/>
    </row>
    <row r="7" spans="2:7" x14ac:dyDescent="0.3">
      <c r="B7" s="163" t="s">
        <v>752</v>
      </c>
      <c r="C7" s="164">
        <v>37</v>
      </c>
      <c r="D7" s="164" t="s">
        <v>90</v>
      </c>
      <c r="E7" s="165"/>
      <c r="F7" s="166"/>
      <c r="G7" s="167"/>
    </row>
    <row r="8" spans="2:7" x14ac:dyDescent="0.3">
      <c r="B8" s="163" t="s">
        <v>745</v>
      </c>
      <c r="C8" s="164">
        <v>60</v>
      </c>
      <c r="D8" s="164" t="s">
        <v>98</v>
      </c>
      <c r="E8" s="165"/>
      <c r="F8" s="166"/>
      <c r="G8" s="167"/>
    </row>
    <row r="9" spans="2:7" x14ac:dyDescent="0.3">
      <c r="B9" s="163" t="s">
        <v>733</v>
      </c>
      <c r="C9" s="164">
        <v>25</v>
      </c>
      <c r="D9" s="164" t="s">
        <v>90</v>
      </c>
      <c r="E9" s="165"/>
      <c r="F9" s="166"/>
      <c r="G9" s="167"/>
    </row>
    <row r="13" spans="2:7" x14ac:dyDescent="0.3">
      <c r="B13" s="162" t="s">
        <v>79</v>
      </c>
      <c r="C13" s="162" t="s">
        <v>819</v>
      </c>
      <c r="E13" s="162" t="s">
        <v>822</v>
      </c>
      <c r="F13" s="162" t="s">
        <v>79</v>
      </c>
      <c r="G13" s="162" t="s">
        <v>821</v>
      </c>
    </row>
    <row r="14" spans="2:7" x14ac:dyDescent="0.3">
      <c r="B14" s="168" t="s">
        <v>90</v>
      </c>
      <c r="C14" s="169" t="s">
        <v>823</v>
      </c>
      <c r="E14" s="229" t="s">
        <v>824</v>
      </c>
      <c r="F14" s="168" t="s">
        <v>98</v>
      </c>
      <c r="G14" s="169" t="s">
        <v>825</v>
      </c>
    </row>
    <row r="15" spans="2:7" x14ac:dyDescent="0.3">
      <c r="B15" s="168" t="s">
        <v>98</v>
      </c>
      <c r="C15" s="169" t="s">
        <v>826</v>
      </c>
      <c r="E15" s="229"/>
      <c r="F15" s="168" t="s">
        <v>90</v>
      </c>
      <c r="G15" s="169" t="s">
        <v>827</v>
      </c>
    </row>
    <row r="16" spans="2:7" x14ac:dyDescent="0.3">
      <c r="E16" s="229" t="s">
        <v>828</v>
      </c>
      <c r="F16" s="168" t="s">
        <v>98</v>
      </c>
      <c r="G16" s="169" t="s">
        <v>829</v>
      </c>
    </row>
    <row r="17" spans="2:7" x14ac:dyDescent="0.3">
      <c r="B17" s="162" t="s">
        <v>822</v>
      </c>
      <c r="C17" s="162" t="s">
        <v>820</v>
      </c>
      <c r="E17" s="229"/>
      <c r="F17" s="168" t="s">
        <v>90</v>
      </c>
      <c r="G17" s="169" t="s">
        <v>823</v>
      </c>
    </row>
    <row r="18" spans="2:7" x14ac:dyDescent="0.3">
      <c r="B18" s="170" t="s">
        <v>830</v>
      </c>
      <c r="C18" s="170" t="s">
        <v>831</v>
      </c>
    </row>
    <row r="19" spans="2:7" x14ac:dyDescent="0.3">
      <c r="B19" s="170" t="s">
        <v>832</v>
      </c>
      <c r="C19" s="170" t="s">
        <v>833</v>
      </c>
    </row>
    <row r="20" spans="2:7" x14ac:dyDescent="0.3">
      <c r="B20" s="170" t="s">
        <v>834</v>
      </c>
      <c r="C20" s="170" t="s">
        <v>835</v>
      </c>
    </row>
  </sheetData>
  <mergeCells count="3">
    <mergeCell ref="B1:G1"/>
    <mergeCell ref="E14:E15"/>
    <mergeCell ref="E16:E17"/>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7CDFA-B451-48C6-A35D-8EE77F243AF1}">
  <sheetPr codeName="Hoja4"/>
  <dimension ref="B9:H29"/>
  <sheetViews>
    <sheetView showGridLines="0" workbookViewId="0"/>
  </sheetViews>
  <sheetFormatPr baseColWidth="10" defaultRowHeight="14.4" x14ac:dyDescent="0.3"/>
  <cols>
    <col min="2" max="2" width="9.109375" customWidth="1"/>
    <col min="3" max="3" width="15.44140625" customWidth="1"/>
    <col min="4" max="4" width="10.6640625" bestFit="1" customWidth="1"/>
    <col min="5" max="5" width="13.88671875" customWidth="1"/>
    <col min="6" max="6" width="10" customWidth="1"/>
    <col min="7" max="7" width="11.88671875" bestFit="1" customWidth="1"/>
    <col min="8" max="8" width="18" bestFit="1" customWidth="1"/>
  </cols>
  <sheetData>
    <row r="9" spans="2:8" x14ac:dyDescent="0.3">
      <c r="B9" s="171" t="s">
        <v>783</v>
      </c>
      <c r="C9" s="171" t="s">
        <v>784</v>
      </c>
      <c r="D9" s="171" t="s">
        <v>785</v>
      </c>
      <c r="E9" s="171" t="s">
        <v>836</v>
      </c>
      <c r="F9" s="171" t="s">
        <v>440</v>
      </c>
      <c r="G9" s="172" t="s">
        <v>837</v>
      </c>
      <c r="H9" s="173" t="s">
        <v>787</v>
      </c>
    </row>
    <row r="10" spans="2:8" x14ac:dyDescent="0.3">
      <c r="B10" s="174">
        <v>10248</v>
      </c>
      <c r="C10" s="174" t="s">
        <v>716</v>
      </c>
      <c r="D10" s="174" t="s">
        <v>788</v>
      </c>
      <c r="E10" s="175">
        <v>14</v>
      </c>
      <c r="F10" s="174">
        <v>12</v>
      </c>
      <c r="G10" s="175">
        <f t="shared" ref="G10:G29" si="0">E10*F10</f>
        <v>168</v>
      </c>
      <c r="H10" s="176"/>
    </row>
    <row r="11" spans="2:8" x14ac:dyDescent="0.3">
      <c r="B11" s="174">
        <v>10249</v>
      </c>
      <c r="C11" s="174" t="s">
        <v>621</v>
      </c>
      <c r="D11" s="174" t="s">
        <v>789</v>
      </c>
      <c r="E11" s="175">
        <v>34.799999999999997</v>
      </c>
      <c r="F11" s="174">
        <v>5</v>
      </c>
      <c r="G11" s="175">
        <f t="shared" si="0"/>
        <v>174</v>
      </c>
      <c r="H11" s="176"/>
    </row>
    <row r="12" spans="2:8" x14ac:dyDescent="0.3">
      <c r="B12" s="174">
        <v>10250</v>
      </c>
      <c r="C12" s="174" t="s">
        <v>716</v>
      </c>
      <c r="D12" s="174" t="s">
        <v>790</v>
      </c>
      <c r="E12" s="175">
        <v>9.8000000000000007</v>
      </c>
      <c r="F12" s="174">
        <v>10</v>
      </c>
      <c r="G12" s="175">
        <f t="shared" si="0"/>
        <v>98</v>
      </c>
      <c r="H12" s="176"/>
    </row>
    <row r="13" spans="2:8" x14ac:dyDescent="0.3">
      <c r="B13" s="174">
        <v>10251</v>
      </c>
      <c r="C13" s="174" t="s">
        <v>697</v>
      </c>
      <c r="D13" s="174" t="s">
        <v>791</v>
      </c>
      <c r="E13" s="175">
        <v>18.600000000000001</v>
      </c>
      <c r="F13" s="174">
        <v>9</v>
      </c>
      <c r="G13" s="175">
        <f t="shared" si="0"/>
        <v>167.4</v>
      </c>
      <c r="H13" s="176"/>
    </row>
    <row r="14" spans="2:8" x14ac:dyDescent="0.3">
      <c r="B14" s="174">
        <v>10252</v>
      </c>
      <c r="C14" s="174" t="s">
        <v>697</v>
      </c>
      <c r="D14" s="174" t="s">
        <v>789</v>
      </c>
      <c r="E14" s="175">
        <v>42.4</v>
      </c>
      <c r="F14" s="174">
        <v>40</v>
      </c>
      <c r="G14" s="175">
        <f t="shared" si="0"/>
        <v>1696</v>
      </c>
      <c r="H14" s="176"/>
    </row>
    <row r="15" spans="2:8" x14ac:dyDescent="0.3">
      <c r="B15" s="174">
        <v>10253</v>
      </c>
      <c r="C15" s="174" t="s">
        <v>716</v>
      </c>
      <c r="D15" s="174" t="s">
        <v>789</v>
      </c>
      <c r="E15" s="175">
        <v>7.7</v>
      </c>
      <c r="F15" s="174">
        <v>10</v>
      </c>
      <c r="G15" s="175">
        <f t="shared" si="0"/>
        <v>77</v>
      </c>
      <c r="H15" s="176"/>
    </row>
    <row r="16" spans="2:8" x14ac:dyDescent="0.3">
      <c r="B16" s="174">
        <v>10254</v>
      </c>
      <c r="C16" s="174" t="s">
        <v>621</v>
      </c>
      <c r="D16" s="174" t="s">
        <v>790</v>
      </c>
      <c r="E16" s="175">
        <v>42.4</v>
      </c>
      <c r="F16" s="174">
        <v>35</v>
      </c>
      <c r="G16" s="175">
        <f t="shared" si="0"/>
        <v>1484</v>
      </c>
      <c r="H16" s="176"/>
    </row>
    <row r="17" spans="2:8" x14ac:dyDescent="0.3">
      <c r="B17" s="174">
        <v>10255</v>
      </c>
      <c r="C17" s="174" t="s">
        <v>705</v>
      </c>
      <c r="D17" s="174" t="s">
        <v>791</v>
      </c>
      <c r="E17" s="175">
        <v>16.8</v>
      </c>
      <c r="F17" s="174">
        <v>6</v>
      </c>
      <c r="G17" s="175">
        <f t="shared" si="0"/>
        <v>100.80000000000001</v>
      </c>
      <c r="H17" s="176"/>
    </row>
    <row r="18" spans="2:8" x14ac:dyDescent="0.3">
      <c r="B18" s="174">
        <v>10256</v>
      </c>
      <c r="C18" s="174" t="s">
        <v>705</v>
      </c>
      <c r="D18" s="174" t="s">
        <v>791</v>
      </c>
      <c r="E18" s="175">
        <v>15.6</v>
      </c>
      <c r="F18" s="174">
        <v>15</v>
      </c>
      <c r="G18" s="175">
        <f t="shared" si="0"/>
        <v>234</v>
      </c>
      <c r="H18" s="176"/>
    </row>
    <row r="19" spans="2:8" x14ac:dyDescent="0.3">
      <c r="B19" s="174">
        <v>10257</v>
      </c>
      <c r="C19" s="174" t="s">
        <v>621</v>
      </c>
      <c r="D19" s="174" t="s">
        <v>790</v>
      </c>
      <c r="E19" s="175">
        <v>16.8</v>
      </c>
      <c r="F19" s="174">
        <v>15</v>
      </c>
      <c r="G19" s="175">
        <f t="shared" si="0"/>
        <v>252</v>
      </c>
      <c r="H19" s="176"/>
    </row>
    <row r="20" spans="2:8" x14ac:dyDescent="0.3">
      <c r="B20" s="174">
        <v>10258</v>
      </c>
      <c r="C20" s="174" t="s">
        <v>621</v>
      </c>
      <c r="D20" s="174" t="s">
        <v>789</v>
      </c>
      <c r="E20" s="175">
        <v>16.8</v>
      </c>
      <c r="F20" s="174">
        <v>20</v>
      </c>
      <c r="G20" s="175">
        <f t="shared" si="0"/>
        <v>336</v>
      </c>
      <c r="H20" s="176"/>
    </row>
    <row r="21" spans="2:8" x14ac:dyDescent="0.3">
      <c r="B21" s="174">
        <v>10259</v>
      </c>
      <c r="C21" s="174" t="s">
        <v>621</v>
      </c>
      <c r="D21" s="174" t="s">
        <v>791</v>
      </c>
      <c r="E21" s="175">
        <v>27.2</v>
      </c>
      <c r="F21" s="174">
        <v>40</v>
      </c>
      <c r="G21" s="175">
        <f t="shared" si="0"/>
        <v>1088</v>
      </c>
      <c r="H21" s="176"/>
    </row>
    <row r="22" spans="2:8" x14ac:dyDescent="0.3">
      <c r="B22" s="174">
        <v>10260</v>
      </c>
      <c r="C22" s="174" t="s">
        <v>695</v>
      </c>
      <c r="D22" s="174" t="s">
        <v>791</v>
      </c>
      <c r="E22" s="175">
        <v>64.8</v>
      </c>
      <c r="F22" s="174">
        <v>40</v>
      </c>
      <c r="G22" s="175">
        <f t="shared" si="0"/>
        <v>2592</v>
      </c>
      <c r="H22" s="176"/>
    </row>
    <row r="23" spans="2:8" x14ac:dyDescent="0.3">
      <c r="B23" s="174">
        <v>10261</v>
      </c>
      <c r="C23" s="174" t="s">
        <v>716</v>
      </c>
      <c r="D23" s="174" t="s">
        <v>791</v>
      </c>
      <c r="E23" s="175">
        <v>2</v>
      </c>
      <c r="F23" s="174">
        <v>25</v>
      </c>
      <c r="G23" s="175">
        <f t="shared" si="0"/>
        <v>50</v>
      </c>
      <c r="H23" s="176"/>
    </row>
    <row r="24" spans="2:8" x14ac:dyDescent="0.3">
      <c r="B24" s="174">
        <v>10262</v>
      </c>
      <c r="C24" s="174" t="s">
        <v>621</v>
      </c>
      <c r="D24" s="174" t="s">
        <v>790</v>
      </c>
      <c r="E24" s="175">
        <v>14.4</v>
      </c>
      <c r="F24" s="174">
        <v>42</v>
      </c>
      <c r="G24" s="175">
        <f t="shared" si="0"/>
        <v>604.80000000000007</v>
      </c>
      <c r="H24" s="176"/>
    </row>
    <row r="25" spans="2:8" x14ac:dyDescent="0.3">
      <c r="B25" s="174">
        <v>10263</v>
      </c>
      <c r="C25" s="174" t="s">
        <v>621</v>
      </c>
      <c r="D25" s="174" t="s">
        <v>790</v>
      </c>
      <c r="E25" s="175">
        <v>10</v>
      </c>
      <c r="F25" s="174">
        <v>20</v>
      </c>
      <c r="G25" s="175">
        <f t="shared" si="0"/>
        <v>200</v>
      </c>
      <c r="H25" s="176"/>
    </row>
    <row r="26" spans="2:8" x14ac:dyDescent="0.3">
      <c r="B26" s="174">
        <v>10264</v>
      </c>
      <c r="C26" s="174" t="s">
        <v>621</v>
      </c>
      <c r="D26" s="174" t="s">
        <v>790</v>
      </c>
      <c r="E26" s="175">
        <v>16</v>
      </c>
      <c r="F26" s="174">
        <v>40</v>
      </c>
      <c r="G26" s="175">
        <f t="shared" si="0"/>
        <v>640</v>
      </c>
      <c r="H26" s="176"/>
    </row>
    <row r="27" spans="2:8" x14ac:dyDescent="0.3">
      <c r="B27" s="174">
        <v>10265</v>
      </c>
      <c r="C27" s="174" t="s">
        <v>716</v>
      </c>
      <c r="D27" s="174" t="s">
        <v>788</v>
      </c>
      <c r="E27" s="175">
        <v>19.2</v>
      </c>
      <c r="F27" s="174">
        <v>21</v>
      </c>
      <c r="G27" s="175">
        <f t="shared" si="0"/>
        <v>403.2</v>
      </c>
      <c r="H27" s="176"/>
    </row>
    <row r="28" spans="2:8" x14ac:dyDescent="0.3">
      <c r="B28" s="174">
        <v>10266</v>
      </c>
      <c r="C28" s="174" t="s">
        <v>621</v>
      </c>
      <c r="D28" s="174" t="s">
        <v>789</v>
      </c>
      <c r="E28" s="175">
        <v>8</v>
      </c>
      <c r="F28" s="174">
        <v>21</v>
      </c>
      <c r="G28" s="175">
        <f t="shared" si="0"/>
        <v>168</v>
      </c>
      <c r="H28" s="176"/>
    </row>
    <row r="29" spans="2:8" x14ac:dyDescent="0.3">
      <c r="B29" s="177">
        <v>10267</v>
      </c>
      <c r="C29" s="177" t="s">
        <v>621</v>
      </c>
      <c r="D29" s="177" t="s">
        <v>788</v>
      </c>
      <c r="E29" s="178">
        <v>3.6</v>
      </c>
      <c r="F29" s="177">
        <v>15</v>
      </c>
      <c r="G29" s="178">
        <f t="shared" si="0"/>
        <v>54</v>
      </c>
      <c r="H29" s="157"/>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90BFC-A20F-4A3F-AD62-B5B6111BE65E}">
  <sheetPr codeName="Hoja3"/>
  <dimension ref="B1:O21"/>
  <sheetViews>
    <sheetView showGridLines="0" workbookViewId="0">
      <selection activeCell="E15" sqref="E15"/>
    </sheetView>
  </sheetViews>
  <sheetFormatPr baseColWidth="10" defaultRowHeight="14.4" x14ac:dyDescent="0.3"/>
  <cols>
    <col min="1" max="1" width="4.109375" customWidth="1"/>
    <col min="2" max="2" width="17.33203125" customWidth="1"/>
    <col min="3" max="3" width="4.5546875" customWidth="1"/>
    <col min="4" max="4" width="16" customWidth="1"/>
    <col min="5" max="5" width="13.44140625" customWidth="1"/>
  </cols>
  <sheetData>
    <row r="1" spans="2:15" ht="33.6" x14ac:dyDescent="0.65">
      <c r="B1" s="179" t="s">
        <v>838</v>
      </c>
    </row>
    <row r="2" spans="2:15" ht="6.75" customHeight="1" x14ac:dyDescent="0.65">
      <c r="B2" s="179"/>
    </row>
    <row r="3" spans="2:15" ht="15" customHeight="1" x14ac:dyDescent="0.3">
      <c r="B3" s="230" t="s">
        <v>839</v>
      </c>
      <c r="C3" s="230"/>
      <c r="D3" s="230"/>
      <c r="E3" s="230"/>
      <c r="F3" s="230"/>
      <c r="G3" s="230"/>
      <c r="H3" s="230"/>
      <c r="I3" s="230"/>
      <c r="J3" s="230"/>
      <c r="K3" s="230"/>
      <c r="L3" s="230"/>
      <c r="M3" s="230"/>
      <c r="N3" s="230"/>
      <c r="O3" s="230"/>
    </row>
    <row r="4" spans="2:15" x14ac:dyDescent="0.3">
      <c r="B4" s="230"/>
      <c r="C4" s="230"/>
      <c r="D4" s="230"/>
      <c r="E4" s="230"/>
      <c r="F4" s="230"/>
      <c r="G4" s="230"/>
      <c r="H4" s="230"/>
      <c r="I4" s="230"/>
      <c r="J4" s="230"/>
      <c r="K4" s="230"/>
      <c r="L4" s="230"/>
      <c r="M4" s="230"/>
      <c r="N4" s="230"/>
      <c r="O4" s="230"/>
    </row>
    <row r="5" spans="2:15" x14ac:dyDescent="0.3">
      <c r="B5" s="8"/>
      <c r="C5" s="8"/>
      <c r="D5" s="8"/>
      <c r="E5" s="8"/>
      <c r="F5" s="8"/>
      <c r="G5" s="8"/>
      <c r="H5" s="8"/>
      <c r="I5" s="8"/>
      <c r="J5" s="8"/>
      <c r="K5" s="8"/>
      <c r="L5" s="8"/>
      <c r="M5" s="8"/>
      <c r="N5" s="8"/>
      <c r="O5" s="8"/>
    </row>
    <row r="6" spans="2:15" x14ac:dyDescent="0.3">
      <c r="B6" s="100" t="s">
        <v>840</v>
      </c>
    </row>
    <row r="7" spans="2:15" x14ac:dyDescent="0.3">
      <c r="B7" s="101" t="s">
        <v>841</v>
      </c>
    </row>
    <row r="9" spans="2:15" x14ac:dyDescent="0.3">
      <c r="B9" s="230" t="s">
        <v>842</v>
      </c>
      <c r="C9" s="230"/>
      <c r="D9" s="230"/>
      <c r="E9" s="230"/>
      <c r="F9" s="230"/>
      <c r="G9" s="230"/>
      <c r="H9" s="230"/>
      <c r="I9" s="230"/>
      <c r="J9" s="230"/>
      <c r="K9" s="230"/>
      <c r="L9" s="230"/>
      <c r="M9" s="230"/>
      <c r="N9" s="230"/>
      <c r="O9" s="230"/>
    </row>
    <row r="10" spans="2:15" x14ac:dyDescent="0.3">
      <c r="B10" s="230"/>
      <c r="C10" s="230"/>
      <c r="D10" s="230"/>
      <c r="E10" s="230"/>
      <c r="F10" s="230"/>
      <c r="G10" s="230"/>
      <c r="H10" s="230"/>
      <c r="I10" s="230"/>
      <c r="J10" s="230"/>
      <c r="K10" s="230"/>
      <c r="L10" s="230"/>
      <c r="M10" s="230"/>
      <c r="N10" s="230"/>
      <c r="O10" s="230"/>
    </row>
    <row r="11" spans="2:15" ht="9.75" customHeight="1" x14ac:dyDescent="0.3">
      <c r="B11" s="230"/>
      <c r="C11" s="230"/>
      <c r="D11" s="230"/>
      <c r="E11" s="230"/>
      <c r="F11" s="230"/>
      <c r="G11" s="230"/>
      <c r="H11" s="230"/>
      <c r="I11" s="230"/>
      <c r="J11" s="230"/>
      <c r="K11" s="230"/>
      <c r="L11" s="230"/>
      <c r="M11" s="230"/>
      <c r="N11" s="230"/>
      <c r="O11" s="230"/>
    </row>
    <row r="12" spans="2:15" x14ac:dyDescent="0.3">
      <c r="B12" s="98" t="s">
        <v>843</v>
      </c>
      <c r="C12" s="98"/>
      <c r="D12" s="98"/>
      <c r="E12" s="98"/>
      <c r="F12" s="98"/>
      <c r="G12" s="98"/>
      <c r="H12" s="98"/>
      <c r="I12" s="98"/>
      <c r="J12" s="98"/>
      <c r="K12" s="98"/>
      <c r="L12" s="98"/>
      <c r="M12" s="98"/>
      <c r="N12" s="98"/>
      <c r="O12" s="98"/>
    </row>
    <row r="13" spans="2:15" ht="11.25" customHeight="1" x14ac:dyDescent="0.3">
      <c r="B13" s="98"/>
      <c r="C13" s="98"/>
      <c r="D13" s="98"/>
      <c r="E13" s="98"/>
      <c r="F13" s="98"/>
      <c r="G13" s="98"/>
      <c r="H13" s="98"/>
      <c r="I13" s="98"/>
      <c r="J13" s="98"/>
      <c r="K13" s="98"/>
      <c r="L13" s="98"/>
      <c r="M13" s="98"/>
      <c r="N13" s="98"/>
      <c r="O13" s="98"/>
    </row>
    <row r="14" spans="2:15" x14ac:dyDescent="0.3">
      <c r="B14" s="180" t="s">
        <v>844</v>
      </c>
      <c r="C14" s="9"/>
      <c r="D14" s="181" t="s">
        <v>845</v>
      </c>
      <c r="E14" s="181" t="s">
        <v>435</v>
      </c>
    </row>
    <row r="15" spans="2:15" x14ac:dyDescent="0.3">
      <c r="B15" s="9" t="s">
        <v>846</v>
      </c>
      <c r="C15" s="9"/>
      <c r="D15" s="182">
        <v>3</v>
      </c>
      <c r="E15" s="22" t="str" cm="1">
        <f t="array" ref="E15">_xlfn.IFS(D15=1,B15,D15=2,B16,D15=3,B17,D5=4,B18,D15=5,B19,D15=6,B20,D15=7,B21)</f>
        <v>Miércoles</v>
      </c>
    </row>
    <row r="16" spans="2:15" x14ac:dyDescent="0.3">
      <c r="B16" s="9" t="s">
        <v>847</v>
      </c>
      <c r="C16" s="9"/>
      <c r="D16" s="9"/>
      <c r="E16" s="9"/>
    </row>
    <row r="17" spans="2:5" x14ac:dyDescent="0.3">
      <c r="B17" s="9" t="s">
        <v>848</v>
      </c>
      <c r="C17" s="9"/>
      <c r="D17" s="9"/>
      <c r="E17" s="9"/>
    </row>
    <row r="18" spans="2:5" x14ac:dyDescent="0.3">
      <c r="B18" s="9" t="s">
        <v>849</v>
      </c>
      <c r="C18" s="9"/>
      <c r="D18" s="9"/>
      <c r="E18" s="9"/>
    </row>
    <row r="19" spans="2:5" x14ac:dyDescent="0.3">
      <c r="B19" s="9" t="s">
        <v>850</v>
      </c>
      <c r="C19" s="9"/>
      <c r="D19" s="9"/>
      <c r="E19" s="9"/>
    </row>
    <row r="20" spans="2:5" x14ac:dyDescent="0.3">
      <c r="B20" s="9" t="s">
        <v>851</v>
      </c>
      <c r="C20" s="9"/>
      <c r="D20" s="9"/>
      <c r="E20" s="9"/>
    </row>
    <row r="21" spans="2:5" x14ac:dyDescent="0.3">
      <c r="B21" s="9" t="s">
        <v>852</v>
      </c>
      <c r="C21" s="9"/>
      <c r="D21" s="9"/>
      <c r="E21" s="9"/>
    </row>
  </sheetData>
  <mergeCells count="2">
    <mergeCell ref="B3:O4"/>
    <mergeCell ref="B9:O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5034D-B04A-4FA2-AF7E-5A5DAE125A43}">
  <sheetPr codeName="Hoja13"/>
  <dimension ref="A1:L16"/>
  <sheetViews>
    <sheetView showGridLines="0" topLeftCell="B1" workbookViewId="0">
      <selection activeCell="F6" sqref="F6:F14"/>
    </sheetView>
  </sheetViews>
  <sheetFormatPr baseColWidth="10" defaultRowHeight="14.4" x14ac:dyDescent="0.3"/>
  <cols>
    <col min="1" max="1" width="9.6640625" customWidth="1"/>
    <col min="2" max="2" width="11" customWidth="1"/>
    <col min="3" max="3" width="5.44140625" bestFit="1" customWidth="1"/>
    <col min="4" max="4" width="14" bestFit="1" customWidth="1"/>
    <col min="5" max="5" width="19.5546875" bestFit="1" customWidth="1"/>
    <col min="6" max="6" width="16.109375" bestFit="1" customWidth="1"/>
    <col min="7" max="7" width="16.33203125" bestFit="1" customWidth="1"/>
    <col min="10" max="10" width="10.88671875" customWidth="1"/>
    <col min="12" max="12" width="14" bestFit="1" customWidth="1"/>
  </cols>
  <sheetData>
    <row r="1" spans="1:12" ht="18" x14ac:dyDescent="0.35">
      <c r="A1" s="6" t="s">
        <v>888</v>
      </c>
    </row>
    <row r="3" spans="1:12" ht="15.6" x14ac:dyDescent="0.3">
      <c r="A3" s="231" t="s">
        <v>853</v>
      </c>
      <c r="B3" s="231"/>
      <c r="C3" s="231"/>
      <c r="D3" s="231"/>
      <c r="E3" s="231"/>
      <c r="F3" s="231"/>
      <c r="G3" s="231"/>
    </row>
    <row r="4" spans="1:12" ht="15" thickBot="1" x14ac:dyDescent="0.35">
      <c r="J4" s="232" t="s">
        <v>854</v>
      </c>
      <c r="K4" s="232"/>
      <c r="L4" s="232"/>
    </row>
    <row r="5" spans="1:12" ht="15" thickBot="1" x14ac:dyDescent="0.35">
      <c r="A5" s="183" t="s">
        <v>36</v>
      </c>
      <c r="B5" s="184" t="s">
        <v>855</v>
      </c>
      <c r="C5" s="184" t="s">
        <v>437</v>
      </c>
      <c r="D5" s="184" t="s">
        <v>856</v>
      </c>
      <c r="E5" s="184" t="s">
        <v>857</v>
      </c>
      <c r="F5" s="184" t="s">
        <v>858</v>
      </c>
      <c r="G5" s="185" t="s">
        <v>859</v>
      </c>
    </row>
    <row r="6" spans="1:12" ht="15" thickBot="1" x14ac:dyDescent="0.35">
      <c r="A6" s="186" t="s">
        <v>860</v>
      </c>
      <c r="B6" s="187" t="s">
        <v>65</v>
      </c>
      <c r="C6" s="187" t="s">
        <v>95</v>
      </c>
      <c r="D6" s="188">
        <f>IF(C6="A",$L$7,
IF(C6="B",$L$8,
IF(C6="C",$L$9,
IF(C6="D",$L$10,"NO EXISTE"))))</f>
        <v>1200</v>
      </c>
      <c r="E6" s="188" cm="1">
        <f t="array" ref="E6">IFERROR(_xlfn.IFS(C6="A",$L$7,C6="B",$L$8,C6="C",$L$8,C6="D",$L$9),"NO EXISTE")</f>
        <v>1200</v>
      </c>
      <c r="F6" s="188">
        <f>IFERROR(VLOOKUP(C6,$J$6:$L$10,3,0),"NO EXISTE")</f>
        <v>1200</v>
      </c>
      <c r="G6" s="189">
        <f>_xlfn.XLOOKUP(C6,$J$6:$J$10,$L$6:$L$10,"NO EXISTE")</f>
        <v>1200</v>
      </c>
      <c r="J6" s="190" t="s">
        <v>437</v>
      </c>
      <c r="K6" s="191" t="s">
        <v>861</v>
      </c>
      <c r="L6" s="192" t="s">
        <v>889</v>
      </c>
    </row>
    <row r="7" spans="1:12" x14ac:dyDescent="0.3">
      <c r="A7" s="186" t="s">
        <v>862</v>
      </c>
      <c r="B7" s="187" t="s">
        <v>72</v>
      </c>
      <c r="C7" s="187" t="s">
        <v>128</v>
      </c>
      <c r="D7" s="188">
        <f t="shared" ref="D7:D14" si="0">IF(C7="A",$L$7,
IF(C7="B",$L$8,
IF(C7="C",$L$9,
IF(C7="D",$L$10,"NO EXISTE"))))</f>
        <v>2000</v>
      </c>
      <c r="E7" s="188" cm="1">
        <f t="array" ref="E7">IFERROR(_xlfn.IFS(C7="A",$L$7,C7="B",$L$8,C7="C",$L$8,C7="D",$L$9),"NO EXISTE")</f>
        <v>1000</v>
      </c>
      <c r="F7" s="188">
        <f t="shared" ref="F7:F14" si="1">IFERROR(VLOOKUP(C7,$J$6:$L$10,3,0),"NO EXISTE")</f>
        <v>2000</v>
      </c>
      <c r="G7" s="189">
        <f t="shared" ref="G7:G14" si="2">_xlfn.XLOOKUP(C7,$J$6:$J$10,$L$6:$L$10,"NO EXISTE")</f>
        <v>2000</v>
      </c>
      <c r="J7" s="193" t="s">
        <v>95</v>
      </c>
      <c r="K7" s="194" t="s">
        <v>562</v>
      </c>
      <c r="L7" s="195">
        <v>1200</v>
      </c>
    </row>
    <row r="8" spans="1:12" x14ac:dyDescent="0.3">
      <c r="A8" s="186" t="s">
        <v>863</v>
      </c>
      <c r="B8" s="187" t="s">
        <v>71</v>
      </c>
      <c r="C8" s="187" t="s">
        <v>112</v>
      </c>
      <c r="D8" s="188">
        <f t="shared" si="0"/>
        <v>1000</v>
      </c>
      <c r="E8" s="188" cm="1">
        <f t="array" ref="E8">IFERROR(_xlfn.IFS(C8="A",$L$7,C8="B",$L$8,C8="C",$L$8,C8="D",$L$9),"NO EXISTE")</f>
        <v>1300</v>
      </c>
      <c r="F8" s="188">
        <f t="shared" si="1"/>
        <v>1000</v>
      </c>
      <c r="G8" s="189">
        <f t="shared" si="2"/>
        <v>1000</v>
      </c>
      <c r="J8" s="196" t="s">
        <v>130</v>
      </c>
      <c r="K8" s="197" t="s">
        <v>594</v>
      </c>
      <c r="L8" s="198">
        <v>1300</v>
      </c>
    </row>
    <row r="9" spans="1:12" x14ac:dyDescent="0.3">
      <c r="A9" s="186" t="s">
        <v>864</v>
      </c>
      <c r="B9" s="187" t="s">
        <v>70</v>
      </c>
      <c r="C9" s="187" t="s">
        <v>130</v>
      </c>
      <c r="D9" s="188">
        <f t="shared" si="0"/>
        <v>1300</v>
      </c>
      <c r="E9" s="188" cm="1">
        <f t="array" ref="E9">IFERROR(_xlfn.IFS(C9="A",$L$7,C9="B",$L$8,C9="C",$L$8,C9="D",$L$9),"NO EXISTE")</f>
        <v>1300</v>
      </c>
      <c r="F9" s="188">
        <f t="shared" si="1"/>
        <v>1300</v>
      </c>
      <c r="G9" s="189">
        <f t="shared" si="2"/>
        <v>1300</v>
      </c>
      <c r="J9" s="196" t="s">
        <v>112</v>
      </c>
      <c r="K9" s="197" t="s">
        <v>865</v>
      </c>
      <c r="L9" s="198">
        <v>1000</v>
      </c>
    </row>
    <row r="10" spans="1:12" ht="15" thickBot="1" x14ac:dyDescent="0.35">
      <c r="A10" s="186" t="s">
        <v>866</v>
      </c>
      <c r="B10" s="187" t="s">
        <v>73</v>
      </c>
      <c r="C10" s="187" t="s">
        <v>95</v>
      </c>
      <c r="D10" s="188">
        <f t="shared" si="0"/>
        <v>1200</v>
      </c>
      <c r="E10" s="188" cm="1">
        <f t="array" ref="E10">IFERROR(_xlfn.IFS(C10="A",$L$7,C10="B",$L$8,C10="C",$L$8,C10="D",$L$9),"NO EXISTE")</f>
        <v>1200</v>
      </c>
      <c r="F10" s="188">
        <f t="shared" si="1"/>
        <v>1200</v>
      </c>
      <c r="G10" s="189">
        <f t="shared" si="2"/>
        <v>1200</v>
      </c>
      <c r="J10" s="199" t="s">
        <v>128</v>
      </c>
      <c r="K10" s="200" t="s">
        <v>691</v>
      </c>
      <c r="L10" s="201">
        <v>2000</v>
      </c>
    </row>
    <row r="11" spans="1:12" x14ac:dyDescent="0.3">
      <c r="A11" s="186" t="s">
        <v>867</v>
      </c>
      <c r="B11" s="187" t="s">
        <v>74</v>
      </c>
      <c r="C11" s="187" t="s">
        <v>128</v>
      </c>
      <c r="D11" s="188">
        <f t="shared" si="0"/>
        <v>2000</v>
      </c>
      <c r="E11" s="188" cm="1">
        <f t="array" ref="E11">IFERROR(_xlfn.IFS(C11="A",$L$7,C11="B",$L$8,C11="C",$L$8,C11="D",$L$9),"NO EXISTE")</f>
        <v>1000</v>
      </c>
      <c r="F11" s="188">
        <f t="shared" si="1"/>
        <v>2000</v>
      </c>
      <c r="G11" s="189">
        <f t="shared" si="2"/>
        <v>2000</v>
      </c>
    </row>
    <row r="12" spans="1:12" x14ac:dyDescent="0.3">
      <c r="A12" s="186" t="s">
        <v>868</v>
      </c>
      <c r="B12" s="187" t="s">
        <v>69</v>
      </c>
      <c r="C12" s="187" t="s">
        <v>103</v>
      </c>
      <c r="D12" s="188" t="str">
        <f t="shared" si="0"/>
        <v>NO EXISTE</v>
      </c>
      <c r="E12" s="188" t="str" cm="1">
        <f t="array" ref="E12">IFERROR(_xlfn.IFS(C12="A",$L$7,C12="B",$L$8,C12="C",$L$8,C12="D",$L$9),"NO EXISTE")</f>
        <v>NO EXISTE</v>
      </c>
      <c r="F12" s="188" t="str">
        <f t="shared" si="1"/>
        <v>NO EXISTE</v>
      </c>
      <c r="G12" s="189" t="str">
        <f t="shared" si="2"/>
        <v>NO EXISTE</v>
      </c>
    </row>
    <row r="13" spans="1:12" x14ac:dyDescent="0.3">
      <c r="A13" s="186" t="s">
        <v>869</v>
      </c>
      <c r="B13" s="187" t="s">
        <v>68</v>
      </c>
      <c r="C13" s="187" t="s">
        <v>112</v>
      </c>
      <c r="D13" s="188">
        <f t="shared" si="0"/>
        <v>1000</v>
      </c>
      <c r="E13" s="188" cm="1">
        <f t="array" ref="E13">IFERROR(_xlfn.IFS(C13="A",$L$7,C13="B",$L$8,C13="C",$L$8,C13="D",$L$9),"NO EXISTE")</f>
        <v>1300</v>
      </c>
      <c r="F13" s="188">
        <f t="shared" si="1"/>
        <v>1000</v>
      </c>
      <c r="G13" s="189">
        <f t="shared" si="2"/>
        <v>1000</v>
      </c>
    </row>
    <row r="14" spans="1:12" ht="15" thickBot="1" x14ac:dyDescent="0.35">
      <c r="A14" s="202" t="s">
        <v>870</v>
      </c>
      <c r="B14" s="203" t="s">
        <v>66</v>
      </c>
      <c r="C14" s="203" t="s">
        <v>95</v>
      </c>
      <c r="D14" s="188">
        <f t="shared" si="0"/>
        <v>1200</v>
      </c>
      <c r="E14" s="188" cm="1">
        <f t="array" ref="E14">IFERROR(_xlfn.IFS(C14="A",$L$7,C14="B",$L$8,C14="C",$L$8,C14="D",$L$9),"NO EXISTE")</f>
        <v>1200</v>
      </c>
      <c r="F14" s="188">
        <f t="shared" si="1"/>
        <v>1200</v>
      </c>
      <c r="G14" s="189">
        <f t="shared" si="2"/>
        <v>1200</v>
      </c>
    </row>
    <row r="15" spans="1:12" x14ac:dyDescent="0.3">
      <c r="D15" s="206"/>
      <c r="E15" s="206"/>
      <c r="F15" s="206"/>
      <c r="G15" s="206"/>
    </row>
    <row r="16" spans="1:12" x14ac:dyDescent="0.3">
      <c r="A16" s="204" t="s">
        <v>871</v>
      </c>
      <c r="B16" s="205"/>
      <c r="C16" s="205"/>
      <c r="D16" s="205"/>
      <c r="E16" s="205"/>
      <c r="F16" s="205"/>
      <c r="G16" s="205"/>
    </row>
  </sheetData>
  <mergeCells count="2">
    <mergeCell ref="A3:G3"/>
    <mergeCell ref="J4:L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2B868-3715-469B-94F4-993FC11A9EB6}">
  <sheetPr codeName="Hoja51"/>
  <dimension ref="B2:Q62"/>
  <sheetViews>
    <sheetView showGridLines="0" topLeftCell="A19" workbookViewId="0"/>
  </sheetViews>
  <sheetFormatPr baseColWidth="10" defaultRowHeight="14.4" x14ac:dyDescent="0.3"/>
  <cols>
    <col min="1" max="1" width="5.33203125" customWidth="1"/>
    <col min="2" max="2" width="15" customWidth="1"/>
    <col min="3" max="3" width="12.6640625" bestFit="1" customWidth="1"/>
    <col min="4" max="4" width="14.88671875" customWidth="1"/>
    <col min="5" max="5" width="13.33203125" customWidth="1"/>
    <col min="7" max="7" width="17.5546875" bestFit="1" customWidth="1"/>
    <col min="8" max="8" width="20.88671875" bestFit="1" customWidth="1"/>
    <col min="9" max="9" width="3" bestFit="1" customWidth="1"/>
    <col min="10" max="10" width="18.5546875" bestFit="1" customWidth="1"/>
    <col min="11" max="11" width="23.44140625" bestFit="1" customWidth="1"/>
    <col min="12" max="12" width="23.109375" bestFit="1" customWidth="1"/>
    <col min="13" max="13" width="12.6640625" bestFit="1" customWidth="1"/>
    <col min="14" max="15" width="12.5546875" bestFit="1" customWidth="1"/>
    <col min="16" max="16" width="10.44140625" bestFit="1" customWidth="1"/>
    <col min="17" max="17" width="9.109375" bestFit="1" customWidth="1"/>
    <col min="18" max="18" width="9.44140625" bestFit="1" customWidth="1"/>
    <col min="19" max="19" width="17.5546875" bestFit="1" customWidth="1"/>
    <col min="20" max="20" width="20.88671875" bestFit="1" customWidth="1"/>
    <col min="21" max="22" width="19.44140625" bestFit="1" customWidth="1"/>
  </cols>
  <sheetData>
    <row r="2" spans="2:17" ht="23.4" x14ac:dyDescent="0.45">
      <c r="B2" s="10" t="s">
        <v>7</v>
      </c>
      <c r="C2" s="11"/>
      <c r="D2" s="11"/>
      <c r="E2" s="11"/>
      <c r="F2" s="11"/>
      <c r="G2" s="11"/>
    </row>
    <row r="4" spans="2:17" ht="15" customHeight="1" x14ac:dyDescent="0.3">
      <c r="B4" s="230" t="s">
        <v>9</v>
      </c>
      <c r="C4" s="230"/>
      <c r="D4" s="230"/>
      <c r="E4" s="230"/>
      <c r="F4" s="230"/>
      <c r="G4" s="230"/>
      <c r="H4" s="230"/>
      <c r="I4" s="230"/>
      <c r="J4" s="8"/>
      <c r="K4" s="8"/>
      <c r="L4" s="8"/>
      <c r="M4" s="8"/>
      <c r="N4" s="8"/>
      <c r="O4" s="8"/>
      <c r="P4" s="8"/>
      <c r="Q4" s="8"/>
    </row>
    <row r="5" spans="2:17" x14ac:dyDescent="0.3">
      <c r="B5" s="230"/>
      <c r="C5" s="230"/>
      <c r="D5" s="230"/>
      <c r="E5" s="230"/>
      <c r="F5" s="230"/>
      <c r="G5" s="230"/>
      <c r="H5" s="230"/>
      <c r="I5" s="230"/>
      <c r="J5" s="8"/>
      <c r="K5" s="8"/>
      <c r="L5" s="8"/>
      <c r="M5" s="8"/>
      <c r="N5" s="8"/>
      <c r="O5" s="8"/>
      <c r="P5" s="8"/>
      <c r="Q5" s="8"/>
    </row>
    <row r="6" spans="2:17" x14ac:dyDescent="0.3">
      <c r="B6" s="230"/>
      <c r="C6" s="230"/>
      <c r="D6" s="230"/>
      <c r="E6" s="230"/>
      <c r="F6" s="230"/>
      <c r="G6" s="230"/>
      <c r="H6" s="230"/>
      <c r="I6" s="230"/>
      <c r="J6" s="8"/>
      <c r="K6" s="8"/>
      <c r="L6" s="8"/>
      <c r="M6" s="8"/>
      <c r="N6" s="8"/>
      <c r="O6" s="8"/>
      <c r="P6" s="8"/>
      <c r="Q6" s="8"/>
    </row>
    <row r="7" spans="2:17" x14ac:dyDescent="0.3">
      <c r="B7" s="230"/>
      <c r="C7" s="230"/>
      <c r="D7" s="230"/>
      <c r="E7" s="230"/>
      <c r="F7" s="230"/>
      <c r="G7" s="230"/>
      <c r="H7" s="230"/>
      <c r="I7" s="230"/>
      <c r="J7" s="8"/>
      <c r="K7" s="8"/>
      <c r="L7" s="8"/>
      <c r="M7" s="8"/>
      <c r="N7" s="8"/>
      <c r="O7" s="8"/>
      <c r="P7" s="8"/>
      <c r="Q7" s="8"/>
    </row>
    <row r="8" spans="2:17" x14ac:dyDescent="0.3">
      <c r="B8" s="9"/>
      <c r="C8" s="9"/>
      <c r="D8" s="9"/>
      <c r="E8" s="9"/>
      <c r="F8" s="9"/>
      <c r="G8" s="9"/>
      <c r="H8" s="9"/>
      <c r="I8" s="9"/>
      <c r="J8" s="8"/>
      <c r="K8" s="8"/>
      <c r="L8" s="8"/>
      <c r="M8" s="8"/>
      <c r="N8" s="8"/>
      <c r="O8" s="8"/>
      <c r="P8" s="8"/>
      <c r="Q8" s="8"/>
    </row>
    <row r="9" spans="2:17" ht="23.4" x14ac:dyDescent="0.45">
      <c r="B9" s="10" t="s">
        <v>8</v>
      </c>
      <c r="C9" s="12"/>
      <c r="D9" s="12"/>
      <c r="E9" s="12"/>
      <c r="F9" s="12"/>
      <c r="G9" s="12"/>
      <c r="H9" s="9"/>
      <c r="I9" s="9"/>
      <c r="J9" s="8"/>
      <c r="K9" s="8"/>
      <c r="L9" s="8"/>
      <c r="M9" s="8"/>
      <c r="N9" s="8"/>
      <c r="O9" s="8"/>
      <c r="P9" s="8"/>
      <c r="Q9" s="8"/>
    </row>
    <row r="10" spans="2:17" x14ac:dyDescent="0.3">
      <c r="B10" s="9"/>
      <c r="C10" s="9"/>
      <c r="D10" s="9"/>
      <c r="E10" s="9"/>
      <c r="F10" s="9"/>
      <c r="G10" s="9"/>
      <c r="H10" s="9"/>
      <c r="I10" s="9"/>
      <c r="J10" s="8"/>
      <c r="K10" s="8"/>
      <c r="L10" s="8"/>
      <c r="M10" s="8"/>
      <c r="N10" s="8"/>
      <c r="O10" s="8"/>
      <c r="P10" s="8"/>
      <c r="Q10" s="8"/>
    </row>
    <row r="11" spans="2:17" ht="15" customHeight="1" x14ac:dyDescent="0.3">
      <c r="B11" s="230" t="s">
        <v>10</v>
      </c>
      <c r="C11" s="230"/>
      <c r="D11" s="230"/>
      <c r="E11" s="230"/>
      <c r="F11" s="230"/>
      <c r="G11" s="230"/>
      <c r="H11" s="230"/>
      <c r="I11" s="230"/>
      <c r="J11" s="8"/>
      <c r="K11" s="8"/>
    </row>
    <row r="12" spans="2:17" x14ac:dyDescent="0.3">
      <c r="B12" s="230"/>
      <c r="C12" s="230"/>
      <c r="D12" s="230"/>
      <c r="E12" s="230"/>
      <c r="F12" s="230"/>
      <c r="G12" s="230"/>
      <c r="H12" s="230"/>
      <c r="I12" s="230"/>
      <c r="J12" s="8"/>
      <c r="K12" s="8"/>
    </row>
    <row r="13" spans="2:17" x14ac:dyDescent="0.3">
      <c r="B13" s="230"/>
      <c r="C13" s="230"/>
      <c r="D13" s="230"/>
      <c r="E13" s="230"/>
      <c r="F13" s="230"/>
      <c r="G13" s="230"/>
      <c r="H13" s="230"/>
      <c r="I13" s="230"/>
      <c r="J13" s="8"/>
      <c r="K13" s="8"/>
    </row>
    <row r="14" spans="2:17" ht="15" customHeight="1" x14ac:dyDescent="0.3">
      <c r="B14" s="230"/>
      <c r="C14" s="230"/>
      <c r="D14" s="230"/>
      <c r="E14" s="230"/>
      <c r="F14" s="230"/>
      <c r="G14" s="230"/>
      <c r="H14" s="230"/>
      <c r="I14" s="230"/>
      <c r="J14" s="8"/>
      <c r="K14" s="8"/>
    </row>
    <row r="15" spans="2:17" x14ac:dyDescent="0.3">
      <c r="B15" s="230"/>
      <c r="C15" s="230"/>
      <c r="D15" s="230"/>
      <c r="E15" s="230"/>
      <c r="F15" s="230"/>
      <c r="G15" s="230"/>
      <c r="H15" s="230"/>
      <c r="I15" s="230"/>
      <c r="J15" s="8"/>
      <c r="K15" s="8"/>
    </row>
    <row r="16" spans="2:17" x14ac:dyDescent="0.3">
      <c r="B16" s="230"/>
      <c r="C16" s="230"/>
      <c r="D16" s="230"/>
      <c r="E16" s="230"/>
      <c r="F16" s="230"/>
      <c r="G16" s="230"/>
      <c r="H16" s="230"/>
      <c r="I16" s="230"/>
      <c r="J16" s="8"/>
      <c r="K16" s="8"/>
    </row>
    <row r="17" spans="2:11" x14ac:dyDescent="0.3">
      <c r="B17" s="230"/>
      <c r="C17" s="230"/>
      <c r="D17" s="230"/>
      <c r="E17" s="230"/>
      <c r="F17" s="230"/>
      <c r="G17" s="230"/>
      <c r="H17" s="230"/>
      <c r="I17" s="230"/>
      <c r="J17" s="8"/>
      <c r="K17" s="8"/>
    </row>
    <row r="18" spans="2:11" x14ac:dyDescent="0.3">
      <c r="B18" s="230"/>
      <c r="C18" s="230"/>
      <c r="D18" s="230"/>
      <c r="E18" s="230"/>
      <c r="F18" s="230"/>
      <c r="G18" s="230"/>
      <c r="H18" s="230"/>
      <c r="I18" s="230"/>
      <c r="J18" s="8"/>
      <c r="K18" s="8"/>
    </row>
    <row r="19" spans="2:11" x14ac:dyDescent="0.3">
      <c r="B19" s="230"/>
      <c r="C19" s="230"/>
      <c r="D19" s="230"/>
      <c r="E19" s="230"/>
      <c r="F19" s="230"/>
      <c r="G19" s="230"/>
      <c r="H19" s="230"/>
      <c r="I19" s="230"/>
      <c r="J19" s="8"/>
      <c r="K19" s="8"/>
    </row>
    <row r="20" spans="2:11" x14ac:dyDescent="0.3">
      <c r="B20" s="230"/>
      <c r="C20" s="230"/>
      <c r="D20" s="230"/>
      <c r="E20" s="230"/>
      <c r="F20" s="230"/>
      <c r="G20" s="230"/>
      <c r="H20" s="230"/>
      <c r="I20" s="230"/>
      <c r="J20" s="8"/>
      <c r="K20" s="8"/>
    </row>
    <row r="21" spans="2:11" x14ac:dyDescent="0.3">
      <c r="B21" s="230"/>
      <c r="C21" s="230"/>
      <c r="D21" s="230"/>
      <c r="E21" s="230"/>
      <c r="F21" s="230"/>
      <c r="G21" s="230"/>
      <c r="H21" s="230"/>
      <c r="I21" s="230"/>
    </row>
    <row r="22" spans="2:11" x14ac:dyDescent="0.3">
      <c r="B22" s="230"/>
      <c r="C22" s="230"/>
      <c r="D22" s="230"/>
      <c r="E22" s="230"/>
      <c r="F22" s="230"/>
      <c r="G22" s="230"/>
      <c r="H22" s="230"/>
      <c r="I22" s="230"/>
    </row>
    <row r="23" spans="2:11" x14ac:dyDescent="0.3">
      <c r="B23" s="230"/>
      <c r="C23" s="230"/>
      <c r="D23" s="230"/>
      <c r="E23" s="230"/>
      <c r="F23" s="230"/>
      <c r="G23" s="230"/>
      <c r="H23" s="230"/>
      <c r="I23" s="230"/>
    </row>
    <row r="24" spans="2:11" x14ac:dyDescent="0.3">
      <c r="B24" s="8"/>
      <c r="C24" s="8"/>
      <c r="D24" s="8"/>
      <c r="E24" s="8"/>
      <c r="F24" s="8"/>
      <c r="G24" s="8"/>
      <c r="H24" s="8"/>
      <c r="I24" s="8"/>
    </row>
    <row r="25" spans="2:11" ht="23.4" x14ac:dyDescent="0.45">
      <c r="B25" s="10" t="s">
        <v>426</v>
      </c>
      <c r="C25" s="12"/>
      <c r="D25" s="12"/>
      <c r="E25" s="12"/>
      <c r="F25" s="12"/>
      <c r="I25" s="8"/>
    </row>
    <row r="26" spans="2:11" x14ac:dyDescent="0.3">
      <c r="B26" s="8"/>
      <c r="C26" s="8"/>
      <c r="D26" s="8"/>
      <c r="E26" s="8"/>
      <c r="F26" s="8"/>
    </row>
    <row r="27" spans="2:11" x14ac:dyDescent="0.3">
      <c r="B27" t="s">
        <v>11</v>
      </c>
      <c r="C27" t="s">
        <v>13</v>
      </c>
      <c r="D27" t="s">
        <v>15</v>
      </c>
      <c r="E27" t="s">
        <v>14</v>
      </c>
      <c r="F27" s="8"/>
    </row>
    <row r="28" spans="2:11" x14ac:dyDescent="0.3">
      <c r="B28" t="s">
        <v>12</v>
      </c>
      <c r="C28" t="s">
        <v>16</v>
      </c>
      <c r="D28" s="76">
        <v>568</v>
      </c>
      <c r="E28" s="76">
        <v>1926</v>
      </c>
      <c r="F28" s="8"/>
      <c r="G28" s="8"/>
    </row>
    <row r="29" spans="2:11" x14ac:dyDescent="0.3">
      <c r="B29" t="s">
        <v>17</v>
      </c>
      <c r="C29" t="s">
        <v>18</v>
      </c>
      <c r="D29" s="76">
        <v>1549</v>
      </c>
      <c r="E29" s="76">
        <v>577</v>
      </c>
      <c r="F29" s="8"/>
    </row>
    <row r="30" spans="2:11" x14ac:dyDescent="0.3">
      <c r="B30" t="s">
        <v>19</v>
      </c>
      <c r="C30" t="s">
        <v>29</v>
      </c>
      <c r="D30" s="76">
        <v>884</v>
      </c>
      <c r="E30" s="76">
        <v>1563</v>
      </c>
      <c r="F30" s="8"/>
    </row>
    <row r="31" spans="2:11" x14ac:dyDescent="0.3">
      <c r="B31" t="s">
        <v>20</v>
      </c>
      <c r="C31" t="s">
        <v>16</v>
      </c>
      <c r="D31" s="76">
        <v>1863</v>
      </c>
      <c r="E31" s="76">
        <v>902</v>
      </c>
    </row>
    <row r="32" spans="2:11" x14ac:dyDescent="0.3">
      <c r="B32" t="s">
        <v>21</v>
      </c>
      <c r="C32" t="s">
        <v>18</v>
      </c>
      <c r="D32" s="76">
        <v>1255</v>
      </c>
      <c r="E32" s="76">
        <v>1561</v>
      </c>
    </row>
    <row r="33" spans="2:5" x14ac:dyDescent="0.3">
      <c r="B33" t="s">
        <v>23</v>
      </c>
      <c r="C33" t="s">
        <v>16</v>
      </c>
      <c r="D33" s="76">
        <v>1350</v>
      </c>
      <c r="E33" s="76">
        <v>1805</v>
      </c>
    </row>
    <row r="34" spans="2:5" x14ac:dyDescent="0.3">
      <c r="B34" t="s">
        <v>20</v>
      </c>
      <c r="C34" t="s">
        <v>16</v>
      </c>
      <c r="D34" s="76">
        <v>1863</v>
      </c>
      <c r="E34" s="76">
        <v>902</v>
      </c>
    </row>
    <row r="35" spans="2:5" x14ac:dyDescent="0.3">
      <c r="B35" t="s">
        <v>22</v>
      </c>
      <c r="C35" t="s">
        <v>18</v>
      </c>
      <c r="D35" s="76">
        <v>1352</v>
      </c>
      <c r="E35" s="76">
        <v>1591</v>
      </c>
    </row>
    <row r="36" spans="2:5" x14ac:dyDescent="0.3">
      <c r="B36" t="s">
        <v>24</v>
      </c>
      <c r="C36" t="s">
        <v>26</v>
      </c>
      <c r="D36" s="76">
        <v>1237</v>
      </c>
      <c r="E36" s="76">
        <v>1371</v>
      </c>
    </row>
    <row r="37" spans="2:5" x14ac:dyDescent="0.3">
      <c r="B37" t="s">
        <v>25</v>
      </c>
      <c r="C37" t="s">
        <v>26</v>
      </c>
      <c r="D37" s="76">
        <v>1025</v>
      </c>
      <c r="E37" s="76">
        <v>589</v>
      </c>
    </row>
    <row r="38" spans="2:5" x14ac:dyDescent="0.3">
      <c r="B38" t="s">
        <v>27</v>
      </c>
      <c r="C38" t="s">
        <v>26</v>
      </c>
      <c r="D38" s="76">
        <v>1677</v>
      </c>
      <c r="E38" s="76">
        <v>934</v>
      </c>
    </row>
    <row r="39" spans="2:5" x14ac:dyDescent="0.3">
      <c r="B39" t="s">
        <v>28</v>
      </c>
      <c r="C39" t="s">
        <v>29</v>
      </c>
      <c r="D39" s="76">
        <v>1844</v>
      </c>
      <c r="E39" s="76">
        <v>1911</v>
      </c>
    </row>
    <row r="58" spans="9:10" x14ac:dyDescent="0.3">
      <c r="I58" s="76"/>
      <c r="J58" s="76"/>
    </row>
    <row r="59" spans="9:10" x14ac:dyDescent="0.3">
      <c r="I59" s="76"/>
      <c r="J59" s="76"/>
    </row>
    <row r="60" spans="9:10" x14ac:dyDescent="0.3">
      <c r="I60" s="76"/>
      <c r="J60" s="76"/>
    </row>
    <row r="61" spans="9:10" x14ac:dyDescent="0.3">
      <c r="I61" s="76"/>
      <c r="J61" s="76"/>
    </row>
    <row r="62" spans="9:10" x14ac:dyDescent="0.3">
      <c r="I62" s="76"/>
      <c r="J62" s="76"/>
    </row>
  </sheetData>
  <mergeCells count="2">
    <mergeCell ref="B4:I7"/>
    <mergeCell ref="B11:I23"/>
  </mergeCells>
  <pageMargins left="0.7" right="0.7" top="0.75" bottom="0.75" header="0.3" footer="0.3"/>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927EE-6057-434D-842A-193C2D7813D8}">
  <sheetPr codeName="Hoja14"/>
  <dimension ref="A1:Y485"/>
  <sheetViews>
    <sheetView showGridLines="0" tabSelected="1" topLeftCell="H35" zoomScale="80" zoomScaleNormal="80" workbookViewId="0">
      <selection activeCell="L17" sqref="L17"/>
    </sheetView>
  </sheetViews>
  <sheetFormatPr baseColWidth="10" defaultColWidth="11.44140625" defaultRowHeight="14.4" x14ac:dyDescent="0.3"/>
  <cols>
    <col min="1" max="1" width="6.44140625" style="64" customWidth="1"/>
    <col min="2" max="2" width="13.5546875" style="64" customWidth="1"/>
    <col min="3" max="3" width="9.6640625" style="64" customWidth="1"/>
    <col min="4" max="4" width="10.5546875" style="64" customWidth="1"/>
    <col min="5" max="5" width="11.6640625" style="64" customWidth="1"/>
    <col min="6" max="6" width="9.5546875" style="64" customWidth="1"/>
    <col min="7" max="7" width="11.5546875" style="64" customWidth="1"/>
    <col min="8" max="8" width="9.44140625" style="64" customWidth="1"/>
    <col min="9" max="9" width="11.44140625" style="63"/>
    <col min="10" max="10" width="17.6640625" style="63" bestFit="1" customWidth="1"/>
    <col min="11" max="11" width="20.44140625" style="63" bestFit="1" customWidth="1"/>
    <col min="12" max="12" width="17.6640625" style="63" bestFit="1" customWidth="1"/>
    <col min="13" max="13" width="20.44140625" style="63" bestFit="1" customWidth="1"/>
    <col min="14" max="14" width="17.5546875" style="63" bestFit="1" customWidth="1"/>
    <col min="15" max="15" width="17" style="63" bestFit="1" customWidth="1"/>
    <col min="16" max="16" width="16.5546875" style="63" bestFit="1" customWidth="1"/>
    <col min="17" max="17" width="20.44140625" style="63" bestFit="1" customWidth="1"/>
    <col min="18" max="18" width="22.44140625" style="63" bestFit="1" customWidth="1"/>
    <col min="19" max="19" width="4.5546875" style="63" bestFit="1" customWidth="1"/>
    <col min="20" max="20" width="17.5546875" style="63" bestFit="1" customWidth="1"/>
    <col min="21" max="21" width="17" style="63" bestFit="1" customWidth="1"/>
    <col min="22" max="22" width="11.44140625" style="63"/>
    <col min="23" max="23" width="17.5546875" style="63" bestFit="1" customWidth="1"/>
    <col min="24" max="25" width="17" style="64" bestFit="1" customWidth="1"/>
    <col min="26" max="16384" width="11.44140625" style="64"/>
  </cols>
  <sheetData>
    <row r="1" spans="1:24" ht="25.8" x14ac:dyDescent="0.5">
      <c r="A1" s="233" t="s">
        <v>427</v>
      </c>
      <c r="B1" s="233"/>
      <c r="C1" s="233"/>
      <c r="D1" s="233"/>
      <c r="E1" s="233"/>
      <c r="F1" s="233"/>
      <c r="G1" s="233"/>
      <c r="H1" s="233"/>
      <c r="I1" s="233"/>
    </row>
    <row r="2" spans="1:24" x14ac:dyDescent="0.3">
      <c r="A2" s="65"/>
      <c r="B2" s="63"/>
      <c r="C2" s="63"/>
      <c r="D2" s="63"/>
      <c r="E2" s="63"/>
      <c r="F2" s="63"/>
      <c r="G2" s="63"/>
      <c r="H2" s="63"/>
    </row>
    <row r="3" spans="1:24" x14ac:dyDescent="0.3">
      <c r="A3" s="65"/>
      <c r="B3" s="7" t="s">
        <v>428</v>
      </c>
      <c r="C3" s="7" t="s">
        <v>429</v>
      </c>
      <c r="D3" s="7" t="s">
        <v>430</v>
      </c>
      <c r="E3" s="63"/>
      <c r="F3" s="63"/>
      <c r="G3" s="63"/>
      <c r="H3" s="63"/>
    </row>
    <row r="4" spans="1:24" x14ac:dyDescent="0.3">
      <c r="A4" s="65"/>
      <c r="B4" t="s">
        <v>431</v>
      </c>
      <c r="C4" s="66">
        <v>1.9</v>
      </c>
      <c r="D4" s="66">
        <v>2.2999999999999998</v>
      </c>
      <c r="E4" s="63"/>
      <c r="F4" s="63"/>
      <c r="G4" s="63"/>
      <c r="H4" s="63"/>
    </row>
    <row r="5" spans="1:24" x14ac:dyDescent="0.3">
      <c r="A5" s="65"/>
      <c r="B5" t="s">
        <v>432</v>
      </c>
      <c r="C5" s="66">
        <v>1.9</v>
      </c>
      <c r="D5" s="66">
        <v>2.1</v>
      </c>
      <c r="E5" s="63"/>
      <c r="F5" s="63"/>
      <c r="G5" s="63"/>
      <c r="H5" s="63"/>
    </row>
    <row r="6" spans="1:24" x14ac:dyDescent="0.3">
      <c r="A6" s="65"/>
      <c r="B6" t="s">
        <v>433</v>
      </c>
      <c r="C6" s="66">
        <v>1.6</v>
      </c>
      <c r="D6" s="66">
        <v>2.2000000000000002</v>
      </c>
      <c r="E6" s="63"/>
      <c r="F6" s="63"/>
      <c r="G6" s="63"/>
      <c r="H6" s="63"/>
    </row>
    <row r="7" spans="1:24" x14ac:dyDescent="0.3">
      <c r="A7" s="65"/>
      <c r="B7" t="s">
        <v>434</v>
      </c>
      <c r="C7" s="66">
        <v>1.5</v>
      </c>
      <c r="D7" s="66">
        <v>2</v>
      </c>
      <c r="E7" s="63"/>
      <c r="F7" s="63"/>
      <c r="G7" s="63"/>
      <c r="H7" s="63"/>
    </row>
    <row r="8" spans="1:24" x14ac:dyDescent="0.3">
      <c r="A8" s="63"/>
      <c r="B8" s="63"/>
      <c r="C8" s="63"/>
      <c r="D8" s="63"/>
      <c r="E8" s="63"/>
      <c r="F8" s="63"/>
      <c r="G8" s="63"/>
      <c r="H8" s="63"/>
    </row>
    <row r="9" spans="1:24" ht="36.6" x14ac:dyDescent="0.7">
      <c r="A9" s="22" t="s">
        <v>435</v>
      </c>
      <c r="B9" s="22" t="s">
        <v>436</v>
      </c>
      <c r="C9" s="22" t="s">
        <v>437</v>
      </c>
      <c r="D9" s="22" t="s">
        <v>438</v>
      </c>
      <c r="E9" s="22" t="s">
        <v>428</v>
      </c>
      <c r="F9" s="22" t="s">
        <v>439</v>
      </c>
      <c r="G9" s="22" t="s">
        <v>440</v>
      </c>
      <c r="H9" s="22" t="s">
        <v>441</v>
      </c>
      <c r="J9" s="67" t="s">
        <v>442</v>
      </c>
      <c r="T9"/>
      <c r="U9"/>
      <c r="W9"/>
      <c r="X9"/>
    </row>
    <row r="10" spans="1:24" ht="28.8" x14ac:dyDescent="0.55000000000000004">
      <c r="A10" s="9" t="s">
        <v>423</v>
      </c>
      <c r="B10" s="9" t="s">
        <v>443</v>
      </c>
      <c r="C10" s="9" t="s">
        <v>444</v>
      </c>
      <c r="D10" s="9" t="s">
        <v>445</v>
      </c>
      <c r="E10" s="9" t="s">
        <v>431</v>
      </c>
      <c r="F10" s="9" t="s">
        <v>430</v>
      </c>
      <c r="G10" s="68">
        <v>4</v>
      </c>
      <c r="H10" s="69">
        <f>VLOOKUP(tbl_ventagaseosa[[#This Row],[Gaseosa]],tbl_gaseosaprecio[],MATCH(tbl_ventagaseosa[[#This Row],[Envase]],tbl_gaseosaprecio[#Headers],0),0)*tbl_ventagaseosa[[#This Row],[Cantidad]]</f>
        <v>9.1999999999999993</v>
      </c>
      <c r="J10" s="70" t="s">
        <v>446</v>
      </c>
      <c r="T10"/>
      <c r="U10"/>
      <c r="W10"/>
      <c r="X10"/>
    </row>
    <row r="11" spans="1:24" x14ac:dyDescent="0.3">
      <c r="A11" s="9" t="s">
        <v>447</v>
      </c>
      <c r="B11" s="9" t="s">
        <v>443</v>
      </c>
      <c r="C11" s="9" t="s">
        <v>444</v>
      </c>
      <c r="D11" s="9" t="s">
        <v>445</v>
      </c>
      <c r="E11" s="9" t="s">
        <v>431</v>
      </c>
      <c r="F11" s="9" t="s">
        <v>429</v>
      </c>
      <c r="G11" s="68">
        <v>5</v>
      </c>
      <c r="H11" s="69">
        <f>VLOOKUP(tbl_ventagaseosa[[#This Row],[Gaseosa]],tbl_gaseosaprecio[],MATCH(tbl_ventagaseosa[[#This Row],[Envase]],tbl_gaseosaprecio[#Headers],0),0)*tbl_ventagaseosa[[#This Row],[Cantidad]]</f>
        <v>9.5</v>
      </c>
      <c r="T11"/>
      <c r="U11"/>
      <c r="W11"/>
      <c r="X11"/>
    </row>
    <row r="12" spans="1:24" ht="18" x14ac:dyDescent="0.35">
      <c r="A12" s="9" t="s">
        <v>447</v>
      </c>
      <c r="B12" s="9" t="s">
        <v>448</v>
      </c>
      <c r="C12" s="9" t="s">
        <v>449</v>
      </c>
      <c r="D12" s="9" t="s">
        <v>445</v>
      </c>
      <c r="E12" s="9" t="s">
        <v>431</v>
      </c>
      <c r="F12" s="9" t="s">
        <v>429</v>
      </c>
      <c r="G12" s="68">
        <v>4</v>
      </c>
      <c r="H12" s="69">
        <f>VLOOKUP(tbl_ventagaseosa[[#This Row],[Gaseosa]],tbl_gaseosaprecio[],MATCH(tbl_ventagaseosa[[#This Row],[Envase]],tbl_gaseosaprecio[#Headers],0),0)*tbl_ventagaseosa[[#This Row],[Cantidad]]</f>
        <v>7.6</v>
      </c>
      <c r="J12" s="71" t="s">
        <v>450</v>
      </c>
      <c r="K12" s="71"/>
      <c r="L12" s="71"/>
      <c r="O12" s="71"/>
      <c r="T12"/>
      <c r="U12"/>
      <c r="W12"/>
      <c r="X12"/>
    </row>
    <row r="13" spans="1:24" x14ac:dyDescent="0.3">
      <c r="A13" s="9" t="s">
        <v>423</v>
      </c>
      <c r="B13" s="9" t="s">
        <v>448</v>
      </c>
      <c r="C13" s="9" t="s">
        <v>449</v>
      </c>
      <c r="D13" s="9" t="s">
        <v>451</v>
      </c>
      <c r="E13" s="9" t="s">
        <v>431</v>
      </c>
      <c r="F13" s="9" t="s">
        <v>429</v>
      </c>
      <c r="G13" s="68">
        <v>4</v>
      </c>
      <c r="H13" s="69">
        <f>VLOOKUP(tbl_ventagaseosa[[#This Row],[Gaseosa]],tbl_gaseosaprecio[],MATCH(tbl_ventagaseosa[[#This Row],[Envase]],tbl_gaseosaprecio[#Headers],0),0)*tbl_ventagaseosa[[#This Row],[Cantidad]]</f>
        <v>7.6</v>
      </c>
      <c r="M13"/>
      <c r="N13"/>
      <c r="O13"/>
      <c r="T13"/>
      <c r="U13"/>
      <c r="W13"/>
      <c r="X13"/>
    </row>
    <row r="14" spans="1:24" x14ac:dyDescent="0.3">
      <c r="A14" s="9" t="s">
        <v>452</v>
      </c>
      <c r="B14" s="9" t="s">
        <v>448</v>
      </c>
      <c r="C14" s="9" t="s">
        <v>449</v>
      </c>
      <c r="D14" s="9" t="s">
        <v>451</v>
      </c>
      <c r="E14" s="9" t="s">
        <v>431</v>
      </c>
      <c r="F14" s="9" t="s">
        <v>429</v>
      </c>
      <c r="G14" s="68">
        <v>2</v>
      </c>
      <c r="H14" s="69">
        <f>VLOOKUP(tbl_ventagaseosa[[#This Row],[Gaseosa]],tbl_gaseosaprecio[],MATCH(tbl_ventagaseosa[[#This Row],[Envase]],tbl_gaseosaprecio[#Headers],0),0)*tbl_ventagaseosa[[#This Row],[Cantidad]]</f>
        <v>3.8</v>
      </c>
      <c r="J14" s="234" t="s">
        <v>436</v>
      </c>
      <c r="K14" t="s">
        <v>897</v>
      </c>
      <c r="O14"/>
      <c r="R14"/>
      <c r="U14"/>
      <c r="W14"/>
      <c r="X14"/>
    </row>
    <row r="15" spans="1:24" x14ac:dyDescent="0.3">
      <c r="A15" s="9" t="s">
        <v>453</v>
      </c>
      <c r="B15" s="9" t="s">
        <v>454</v>
      </c>
      <c r="C15" s="9" t="s">
        <v>444</v>
      </c>
      <c r="D15" s="9" t="s">
        <v>445</v>
      </c>
      <c r="E15" s="9" t="s">
        <v>431</v>
      </c>
      <c r="F15" s="9" t="s">
        <v>429</v>
      </c>
      <c r="G15" s="68">
        <v>3</v>
      </c>
      <c r="H15" s="69">
        <f>VLOOKUP(tbl_ventagaseosa[[#This Row],[Gaseosa]],tbl_gaseosaprecio[],MATCH(tbl_ventagaseosa[[#This Row],[Envase]],tbl_gaseosaprecio[#Headers],0),0)*tbl_ventagaseosa[[#This Row],[Cantidad]]</f>
        <v>5.6999999999999993</v>
      </c>
      <c r="J15" s="234" t="s">
        <v>439</v>
      </c>
      <c r="K15" t="s">
        <v>429</v>
      </c>
      <c r="O15"/>
      <c r="R15"/>
      <c r="T15"/>
      <c r="U15"/>
      <c r="W15"/>
      <c r="X15"/>
    </row>
    <row r="16" spans="1:24" x14ac:dyDescent="0.3">
      <c r="A16" s="9" t="s">
        <v>453</v>
      </c>
      <c r="B16" s="9" t="s">
        <v>454</v>
      </c>
      <c r="C16" s="9" t="s">
        <v>444</v>
      </c>
      <c r="D16" s="9" t="s">
        <v>451</v>
      </c>
      <c r="E16" s="9" t="s">
        <v>431</v>
      </c>
      <c r="F16" s="9" t="s">
        <v>429</v>
      </c>
      <c r="G16" s="68">
        <v>1</v>
      </c>
      <c r="H16" s="69">
        <f>VLOOKUP(tbl_ventagaseosa[[#This Row],[Gaseosa]],tbl_gaseosaprecio[],MATCH(tbl_ventagaseosa[[#This Row],[Envase]],tbl_gaseosaprecio[#Headers],0),0)*tbl_ventagaseosa[[#This Row],[Cantidad]]</f>
        <v>1.9</v>
      </c>
      <c r="O16"/>
      <c r="R16"/>
      <c r="T16"/>
      <c r="U16"/>
      <c r="W16"/>
      <c r="X16"/>
    </row>
    <row r="17" spans="1:25" x14ac:dyDescent="0.3">
      <c r="A17" s="9" t="s">
        <v>455</v>
      </c>
      <c r="B17" s="9" t="s">
        <v>454</v>
      </c>
      <c r="C17" s="9" t="s">
        <v>444</v>
      </c>
      <c r="D17" s="9" t="s">
        <v>451</v>
      </c>
      <c r="E17" s="9" t="s">
        <v>431</v>
      </c>
      <c r="F17" s="9" t="s">
        <v>429</v>
      </c>
      <c r="G17" s="68">
        <v>3</v>
      </c>
      <c r="H17" s="69">
        <f>VLOOKUP(tbl_ventagaseosa[[#This Row],[Gaseosa]],tbl_gaseosaprecio[],MATCH(tbl_ventagaseosa[[#This Row],[Envase]],tbl_gaseosaprecio[#Headers],0),0)*tbl_ventagaseosa[[#This Row],[Cantidad]]</f>
        <v>5.6999999999999993</v>
      </c>
      <c r="J17" s="234" t="s">
        <v>894</v>
      </c>
      <c r="K17" t="s">
        <v>896</v>
      </c>
      <c r="O17"/>
      <c r="R17"/>
      <c r="S17"/>
      <c r="T17"/>
      <c r="U17"/>
      <c r="W17"/>
      <c r="X17"/>
    </row>
    <row r="18" spans="1:25" x14ac:dyDescent="0.3">
      <c r="A18" s="9" t="s">
        <v>455</v>
      </c>
      <c r="B18" s="9" t="s">
        <v>454</v>
      </c>
      <c r="C18" s="9" t="s">
        <v>444</v>
      </c>
      <c r="D18" s="9" t="s">
        <v>451</v>
      </c>
      <c r="E18" s="9" t="s">
        <v>431</v>
      </c>
      <c r="F18" s="9" t="s">
        <v>430</v>
      </c>
      <c r="G18" s="68">
        <v>3</v>
      </c>
      <c r="H18" s="69">
        <f>VLOOKUP(tbl_ventagaseosa[[#This Row],[Gaseosa]],tbl_gaseosaprecio[],MATCH(tbl_ventagaseosa[[#This Row],[Envase]],tbl_gaseosaprecio[#Headers],0),0)*tbl_ventagaseosa[[#This Row],[Cantidad]]</f>
        <v>6.8999999999999995</v>
      </c>
      <c r="J18" s="13" t="s">
        <v>434</v>
      </c>
      <c r="K18" s="235">
        <v>31</v>
      </c>
      <c r="L18" s="236">
        <f>GETPIVOTDATA("Cantidad",$J$17,"Gaseosa","PeruCola")/GETPIVOTDATA("Cantidad",$J$17)</f>
        <v>0.46268656716417911</v>
      </c>
      <c r="O18"/>
      <c r="R18"/>
      <c r="S18"/>
      <c r="T18"/>
      <c r="U18"/>
    </row>
    <row r="19" spans="1:25" x14ac:dyDescent="0.3">
      <c r="A19" s="9" t="s">
        <v>456</v>
      </c>
      <c r="B19" s="9" t="s">
        <v>454</v>
      </c>
      <c r="C19" s="9" t="s">
        <v>444</v>
      </c>
      <c r="D19" s="9" t="s">
        <v>451</v>
      </c>
      <c r="E19" s="9" t="s">
        <v>431</v>
      </c>
      <c r="F19" s="9" t="s">
        <v>429</v>
      </c>
      <c r="G19" s="68">
        <v>4</v>
      </c>
      <c r="H19" s="69">
        <f>VLOOKUP(tbl_ventagaseosa[[#This Row],[Gaseosa]],tbl_gaseosaprecio[],MATCH(tbl_ventagaseosa[[#This Row],[Envase]],tbl_gaseosaprecio[#Headers],0),0)*tbl_ventagaseosa[[#This Row],[Cantidad]]</f>
        <v>7.6</v>
      </c>
      <c r="J19" s="13" t="s">
        <v>432</v>
      </c>
      <c r="K19" s="235">
        <v>15</v>
      </c>
      <c r="O19"/>
      <c r="P19"/>
      <c r="Q19"/>
      <c r="R19"/>
      <c r="S19"/>
      <c r="T19"/>
      <c r="U19"/>
      <c r="X19"/>
      <c r="Y19"/>
    </row>
    <row r="20" spans="1:25" x14ac:dyDescent="0.3">
      <c r="A20" s="9" t="s">
        <v>423</v>
      </c>
      <c r="B20" s="9" t="s">
        <v>454</v>
      </c>
      <c r="C20" s="9" t="s">
        <v>444</v>
      </c>
      <c r="D20" s="9" t="s">
        <v>451</v>
      </c>
      <c r="E20" s="9" t="s">
        <v>431</v>
      </c>
      <c r="F20" s="9" t="s">
        <v>429</v>
      </c>
      <c r="G20" s="68">
        <v>1</v>
      </c>
      <c r="H20" s="69">
        <f>VLOOKUP(tbl_ventagaseosa[[#This Row],[Gaseosa]],tbl_gaseosaprecio[],MATCH(tbl_ventagaseosa[[#This Row],[Envase]],tbl_gaseosaprecio[#Headers],0),0)*tbl_ventagaseosa[[#This Row],[Cantidad]]</f>
        <v>1.9</v>
      </c>
      <c r="J20" s="13" t="s">
        <v>431</v>
      </c>
      <c r="K20" s="235">
        <v>11</v>
      </c>
      <c r="O20"/>
      <c r="P20"/>
      <c r="Q20"/>
      <c r="R20"/>
      <c r="S20"/>
      <c r="T20"/>
      <c r="U20"/>
      <c r="X20"/>
      <c r="Y20"/>
    </row>
    <row r="21" spans="1:25" x14ac:dyDescent="0.3">
      <c r="A21" s="9" t="s">
        <v>453</v>
      </c>
      <c r="B21" s="9" t="s">
        <v>457</v>
      </c>
      <c r="C21" s="9" t="s">
        <v>458</v>
      </c>
      <c r="D21" s="9" t="s">
        <v>445</v>
      </c>
      <c r="E21" s="9" t="s">
        <v>431</v>
      </c>
      <c r="F21" s="9" t="s">
        <v>429</v>
      </c>
      <c r="G21" s="68">
        <v>5</v>
      </c>
      <c r="H21" s="69">
        <f>VLOOKUP(tbl_ventagaseosa[[#This Row],[Gaseosa]],tbl_gaseosaprecio[],MATCH(tbl_ventagaseosa[[#This Row],[Envase]],tbl_gaseosaprecio[#Headers],0),0)*tbl_ventagaseosa[[#This Row],[Cantidad]]</f>
        <v>9.5</v>
      </c>
      <c r="J21" s="13" t="s">
        <v>433</v>
      </c>
      <c r="K21" s="235">
        <v>10</v>
      </c>
      <c r="O21"/>
      <c r="P21"/>
      <c r="Q21"/>
      <c r="R21"/>
      <c r="S21"/>
      <c r="T21"/>
    </row>
    <row r="22" spans="1:25" x14ac:dyDescent="0.3">
      <c r="A22" s="9" t="s">
        <v>452</v>
      </c>
      <c r="B22" s="9" t="s">
        <v>457</v>
      </c>
      <c r="C22" s="9" t="s">
        <v>458</v>
      </c>
      <c r="D22" s="9" t="s">
        <v>451</v>
      </c>
      <c r="E22" s="9" t="s">
        <v>431</v>
      </c>
      <c r="F22" s="9" t="s">
        <v>430</v>
      </c>
      <c r="G22" s="68">
        <v>1</v>
      </c>
      <c r="H22" s="69">
        <f>VLOOKUP(tbl_ventagaseosa[[#This Row],[Gaseosa]],tbl_gaseosaprecio[],MATCH(tbl_ventagaseosa[[#This Row],[Envase]],tbl_gaseosaprecio[#Headers],0),0)*tbl_ventagaseosa[[#This Row],[Cantidad]]</f>
        <v>2.2999999999999998</v>
      </c>
      <c r="J22" s="13" t="s">
        <v>895</v>
      </c>
      <c r="K22" s="235">
        <v>67</v>
      </c>
      <c r="O22"/>
      <c r="P22"/>
      <c r="Q22"/>
      <c r="R22"/>
    </row>
    <row r="23" spans="1:25" x14ac:dyDescent="0.3">
      <c r="A23" s="9" t="s">
        <v>455</v>
      </c>
      <c r="B23" s="9" t="s">
        <v>459</v>
      </c>
      <c r="C23" s="9" t="s">
        <v>458</v>
      </c>
      <c r="D23" s="9" t="s">
        <v>451</v>
      </c>
      <c r="E23" s="9" t="s">
        <v>431</v>
      </c>
      <c r="F23" s="9" t="s">
        <v>430</v>
      </c>
      <c r="G23" s="68">
        <v>1</v>
      </c>
      <c r="H23" s="69">
        <f>VLOOKUP(tbl_ventagaseosa[[#This Row],[Gaseosa]],tbl_gaseosaprecio[],MATCH(tbl_ventagaseosa[[#This Row],[Envase]],tbl_gaseosaprecio[#Headers],0),0)*tbl_ventagaseosa[[#This Row],[Cantidad]]</f>
        <v>2.2999999999999998</v>
      </c>
      <c r="J23"/>
      <c r="K23"/>
      <c r="L23"/>
      <c r="M23"/>
      <c r="N23"/>
      <c r="O23"/>
      <c r="P23"/>
      <c r="Q23"/>
      <c r="R23"/>
    </row>
    <row r="24" spans="1:25" ht="18" x14ac:dyDescent="0.35">
      <c r="A24" s="9" t="s">
        <v>460</v>
      </c>
      <c r="B24" s="9" t="s">
        <v>459</v>
      </c>
      <c r="C24" s="9" t="s">
        <v>458</v>
      </c>
      <c r="D24" s="9" t="s">
        <v>451</v>
      </c>
      <c r="E24" s="9" t="s">
        <v>431</v>
      </c>
      <c r="F24" s="9" t="s">
        <v>429</v>
      </c>
      <c r="G24" s="68">
        <v>1</v>
      </c>
      <c r="H24" s="69">
        <f>VLOOKUP(tbl_ventagaseosa[[#This Row],[Gaseosa]],tbl_gaseosaprecio[],MATCH(tbl_ventagaseosa[[#This Row],[Envase]],tbl_gaseosaprecio[#Headers],0),0)*tbl_ventagaseosa[[#This Row],[Cantidad]]</f>
        <v>1.9</v>
      </c>
      <c r="J24" s="71" t="s">
        <v>461</v>
      </c>
      <c r="L24"/>
      <c r="M24"/>
      <c r="N24"/>
      <c r="O24"/>
      <c r="P24"/>
      <c r="Q24"/>
      <c r="R24"/>
    </row>
    <row r="25" spans="1:25" x14ac:dyDescent="0.3">
      <c r="A25" s="9" t="s">
        <v>460</v>
      </c>
      <c r="B25" s="9" t="s">
        <v>459</v>
      </c>
      <c r="C25" s="9" t="s">
        <v>458</v>
      </c>
      <c r="D25" s="9" t="s">
        <v>451</v>
      </c>
      <c r="E25" s="9" t="s">
        <v>431</v>
      </c>
      <c r="F25" s="9" t="s">
        <v>430</v>
      </c>
      <c r="G25" s="68">
        <v>5</v>
      </c>
      <c r="H25" s="69">
        <f>VLOOKUP(tbl_ventagaseosa[[#This Row],[Gaseosa]],tbl_gaseosaprecio[],MATCH(tbl_ventagaseosa[[#This Row],[Envase]],tbl_gaseosaprecio[#Headers],0),0)*tbl_ventagaseosa[[#This Row],[Cantidad]]</f>
        <v>11.5</v>
      </c>
      <c r="L25"/>
      <c r="M25"/>
      <c r="N25"/>
      <c r="O25"/>
      <c r="P25"/>
      <c r="Q25"/>
      <c r="R25"/>
    </row>
    <row r="26" spans="1:25" x14ac:dyDescent="0.3">
      <c r="A26" s="9" t="s">
        <v>447</v>
      </c>
      <c r="B26" s="9" t="s">
        <v>462</v>
      </c>
      <c r="C26" s="9" t="s">
        <v>458</v>
      </c>
      <c r="D26" s="9" t="s">
        <v>445</v>
      </c>
      <c r="E26" s="9" t="s">
        <v>431</v>
      </c>
      <c r="F26" s="9" t="s">
        <v>429</v>
      </c>
      <c r="G26" s="68">
        <v>3</v>
      </c>
      <c r="H26" s="69">
        <f>VLOOKUP(tbl_ventagaseosa[[#This Row],[Gaseosa]],tbl_gaseosaprecio[],MATCH(tbl_ventagaseosa[[#This Row],[Envase]],tbl_gaseosaprecio[#Headers],0),0)*tbl_ventagaseosa[[#This Row],[Cantidad]]</f>
        <v>5.6999999999999993</v>
      </c>
      <c r="L26"/>
      <c r="M26"/>
      <c r="N26"/>
      <c r="O26"/>
      <c r="P26"/>
      <c r="Q26"/>
      <c r="R26"/>
    </row>
    <row r="27" spans="1:25" x14ac:dyDescent="0.3">
      <c r="A27" s="9" t="s">
        <v>453</v>
      </c>
      <c r="B27" s="9" t="s">
        <v>462</v>
      </c>
      <c r="C27" s="9" t="s">
        <v>458</v>
      </c>
      <c r="D27" s="9" t="s">
        <v>451</v>
      </c>
      <c r="E27" s="9" t="s">
        <v>431</v>
      </c>
      <c r="F27" s="9" t="s">
        <v>430</v>
      </c>
      <c r="G27" s="68">
        <v>1</v>
      </c>
      <c r="H27" s="69">
        <f>VLOOKUP(tbl_ventagaseosa[[#This Row],[Gaseosa]],tbl_gaseosaprecio[],MATCH(tbl_ventagaseosa[[#This Row],[Envase]],tbl_gaseosaprecio[#Headers],0),0)*tbl_ventagaseosa[[#This Row],[Cantidad]]</f>
        <v>2.2999999999999998</v>
      </c>
      <c r="O27"/>
      <c r="P27"/>
      <c r="Q27"/>
      <c r="R27"/>
    </row>
    <row r="28" spans="1:25" x14ac:dyDescent="0.3">
      <c r="A28" s="9" t="s">
        <v>455</v>
      </c>
      <c r="B28" s="9" t="s">
        <v>462</v>
      </c>
      <c r="C28" s="9" t="s">
        <v>458</v>
      </c>
      <c r="D28" s="9" t="s">
        <v>451</v>
      </c>
      <c r="E28" s="9" t="s">
        <v>431</v>
      </c>
      <c r="F28" s="9" t="s">
        <v>429</v>
      </c>
      <c r="G28" s="68">
        <v>1</v>
      </c>
      <c r="H28" s="69">
        <f>VLOOKUP(tbl_ventagaseosa[[#This Row],[Gaseosa]],tbl_gaseosaprecio[],MATCH(tbl_ventagaseosa[[#This Row],[Envase]],tbl_gaseosaprecio[#Headers],0),0)*tbl_ventagaseosa[[#This Row],[Cantidad]]</f>
        <v>1.9</v>
      </c>
      <c r="J28"/>
      <c r="K28"/>
      <c r="O28"/>
      <c r="P28"/>
      <c r="Q28"/>
      <c r="R28"/>
    </row>
    <row r="29" spans="1:25" x14ac:dyDescent="0.3">
      <c r="A29" s="9" t="s">
        <v>456</v>
      </c>
      <c r="B29" s="9" t="s">
        <v>462</v>
      </c>
      <c r="C29" s="9" t="s">
        <v>458</v>
      </c>
      <c r="D29" s="9" t="s">
        <v>451</v>
      </c>
      <c r="E29" s="9" t="s">
        <v>431</v>
      </c>
      <c r="F29" s="9" t="s">
        <v>429</v>
      </c>
      <c r="G29" s="68">
        <v>1</v>
      </c>
      <c r="H29" s="69">
        <f>VLOOKUP(tbl_ventagaseosa[[#This Row],[Gaseosa]],tbl_gaseosaprecio[],MATCH(tbl_ventagaseosa[[#This Row],[Envase]],tbl_gaseosaprecio[#Headers],0),0)*tbl_ventagaseosa[[#This Row],[Cantidad]]</f>
        <v>1.9</v>
      </c>
      <c r="J29" s="234" t="s">
        <v>428</v>
      </c>
      <c r="K29" t="s">
        <v>897</v>
      </c>
      <c r="L29" s="209"/>
      <c r="O29"/>
      <c r="P29"/>
      <c r="Q29"/>
      <c r="R29"/>
    </row>
    <row r="30" spans="1:25" x14ac:dyDescent="0.3">
      <c r="A30" s="9" t="s">
        <v>460</v>
      </c>
      <c r="B30" s="9" t="s">
        <v>463</v>
      </c>
      <c r="C30" s="9" t="s">
        <v>449</v>
      </c>
      <c r="D30" s="9" t="s">
        <v>445</v>
      </c>
      <c r="E30" s="9" t="s">
        <v>431</v>
      </c>
      <c r="F30" s="9" t="s">
        <v>429</v>
      </c>
      <c r="G30" s="68">
        <v>4</v>
      </c>
      <c r="H30" s="69">
        <f>VLOOKUP(tbl_ventagaseosa[[#This Row],[Gaseosa]],tbl_gaseosaprecio[],MATCH(tbl_ventagaseosa[[#This Row],[Envase]],tbl_gaseosaprecio[#Headers],0),0)*tbl_ventagaseosa[[#This Row],[Cantidad]]</f>
        <v>7.6</v>
      </c>
      <c r="L30" s="210"/>
      <c r="O30"/>
      <c r="P30"/>
      <c r="Q30"/>
      <c r="R30"/>
    </row>
    <row r="31" spans="1:25" x14ac:dyDescent="0.3">
      <c r="A31" s="9" t="s">
        <v>447</v>
      </c>
      <c r="B31" s="9" t="s">
        <v>463</v>
      </c>
      <c r="C31" s="9" t="s">
        <v>449</v>
      </c>
      <c r="D31" s="9" t="s">
        <v>445</v>
      </c>
      <c r="E31" s="9" t="s">
        <v>431</v>
      </c>
      <c r="F31" s="9" t="s">
        <v>429</v>
      </c>
      <c r="G31" s="68">
        <v>3</v>
      </c>
      <c r="H31" s="69">
        <f>VLOOKUP(tbl_ventagaseosa[[#This Row],[Gaseosa]],tbl_gaseosaprecio[],MATCH(tbl_ventagaseosa[[#This Row],[Envase]],tbl_gaseosaprecio[#Headers],0),0)*tbl_ventagaseosa[[#This Row],[Cantidad]]</f>
        <v>5.6999999999999993</v>
      </c>
      <c r="J31" s="234" t="s">
        <v>894</v>
      </c>
      <c r="K31" t="s">
        <v>896</v>
      </c>
      <c r="L31"/>
      <c r="O31"/>
      <c r="P31"/>
      <c r="Q31"/>
      <c r="R31"/>
    </row>
    <row r="32" spans="1:25" x14ac:dyDescent="0.3">
      <c r="A32" s="9" t="s">
        <v>447</v>
      </c>
      <c r="B32" s="9" t="s">
        <v>463</v>
      </c>
      <c r="C32" s="9" t="s">
        <v>449</v>
      </c>
      <c r="D32" s="9" t="s">
        <v>451</v>
      </c>
      <c r="E32" s="9" t="s">
        <v>431</v>
      </c>
      <c r="F32" s="9" t="s">
        <v>430</v>
      </c>
      <c r="G32" s="68">
        <v>5</v>
      </c>
      <c r="H32" s="69">
        <f>VLOOKUP(tbl_ventagaseosa[[#This Row],[Gaseosa]],tbl_gaseosaprecio[],MATCH(tbl_ventagaseosa[[#This Row],[Envase]],tbl_gaseosaprecio[#Headers],0),0)*tbl_ventagaseosa[[#This Row],[Cantidad]]</f>
        <v>11.5</v>
      </c>
      <c r="J32" s="13" t="s">
        <v>451</v>
      </c>
      <c r="K32" s="235">
        <v>94</v>
      </c>
      <c r="L32"/>
      <c r="O32"/>
      <c r="P32"/>
      <c r="Q32"/>
      <c r="R32"/>
    </row>
    <row r="33" spans="1:18" x14ac:dyDescent="0.3">
      <c r="A33" s="9" t="s">
        <v>455</v>
      </c>
      <c r="B33" s="9" t="s">
        <v>443</v>
      </c>
      <c r="C33" s="9" t="s">
        <v>444</v>
      </c>
      <c r="D33" s="9" t="s">
        <v>451</v>
      </c>
      <c r="E33" s="9" t="s">
        <v>432</v>
      </c>
      <c r="F33" s="9" t="s">
        <v>429</v>
      </c>
      <c r="G33" s="68">
        <v>5</v>
      </c>
      <c r="H33" s="69">
        <f>VLOOKUP(tbl_ventagaseosa[[#This Row],[Gaseosa]],tbl_gaseosaprecio[],MATCH(tbl_ventagaseosa[[#This Row],[Envase]],tbl_gaseosaprecio[#Headers],0),0)*tbl_ventagaseosa[[#This Row],[Cantidad]]</f>
        <v>9.5</v>
      </c>
      <c r="J33" s="13" t="s">
        <v>445</v>
      </c>
      <c r="K33" s="235">
        <v>61</v>
      </c>
      <c r="L33"/>
      <c r="M33"/>
      <c r="N33"/>
      <c r="O33"/>
      <c r="P33"/>
      <c r="Q33"/>
      <c r="R33"/>
    </row>
    <row r="34" spans="1:18" x14ac:dyDescent="0.3">
      <c r="A34" s="9" t="s">
        <v>452</v>
      </c>
      <c r="B34" s="9" t="s">
        <v>443</v>
      </c>
      <c r="C34" s="9" t="s">
        <v>444</v>
      </c>
      <c r="D34" s="9" t="s">
        <v>451</v>
      </c>
      <c r="E34" s="9" t="s">
        <v>432</v>
      </c>
      <c r="F34" s="9" t="s">
        <v>429</v>
      </c>
      <c r="G34" s="68">
        <v>4</v>
      </c>
      <c r="H34" s="69">
        <f>VLOOKUP(tbl_ventagaseosa[[#This Row],[Gaseosa]],tbl_gaseosaprecio[],MATCH(tbl_ventagaseosa[[#This Row],[Envase]],tbl_gaseosaprecio[#Headers],0),0)*tbl_ventagaseosa[[#This Row],[Cantidad]]</f>
        <v>7.6</v>
      </c>
      <c r="J34" s="13" t="s">
        <v>895</v>
      </c>
      <c r="K34" s="235">
        <v>155</v>
      </c>
      <c r="L34"/>
      <c r="M34"/>
      <c r="N34"/>
      <c r="O34"/>
      <c r="P34"/>
      <c r="Q34"/>
      <c r="R34"/>
    </row>
    <row r="35" spans="1:18" x14ac:dyDescent="0.3">
      <c r="A35" s="9" t="s">
        <v>447</v>
      </c>
      <c r="B35" s="9" t="s">
        <v>443</v>
      </c>
      <c r="C35" s="9" t="s">
        <v>444</v>
      </c>
      <c r="D35" s="9" t="s">
        <v>451</v>
      </c>
      <c r="E35" s="9" t="s">
        <v>432</v>
      </c>
      <c r="F35" s="9" t="s">
        <v>429</v>
      </c>
      <c r="G35" s="68">
        <v>2</v>
      </c>
      <c r="H35" s="69">
        <f>VLOOKUP(tbl_ventagaseosa[[#This Row],[Gaseosa]],tbl_gaseosaprecio[],MATCH(tbl_ventagaseosa[[#This Row],[Envase]],tbl_gaseosaprecio[#Headers],0),0)*tbl_ventagaseosa[[#This Row],[Cantidad]]</f>
        <v>3.8</v>
      </c>
      <c r="J35"/>
      <c r="K35"/>
      <c r="N35"/>
      <c r="O35"/>
      <c r="P35"/>
    </row>
    <row r="36" spans="1:18" x14ac:dyDescent="0.3">
      <c r="A36" s="9" t="s">
        <v>447</v>
      </c>
      <c r="B36" s="9" t="s">
        <v>443</v>
      </c>
      <c r="C36" s="9" t="s">
        <v>444</v>
      </c>
      <c r="D36" s="9" t="s">
        <v>451</v>
      </c>
      <c r="E36" s="9" t="s">
        <v>432</v>
      </c>
      <c r="F36" s="9" t="s">
        <v>430</v>
      </c>
      <c r="G36" s="68">
        <v>5</v>
      </c>
      <c r="H36" s="69">
        <f>VLOOKUP(tbl_ventagaseosa[[#This Row],[Gaseosa]],tbl_gaseosaprecio[],MATCH(tbl_ventagaseosa[[#This Row],[Envase]],tbl_gaseosaprecio[#Headers],0),0)*tbl_ventagaseosa[[#This Row],[Cantidad]]</f>
        <v>10.5</v>
      </c>
      <c r="J36"/>
      <c r="K36"/>
      <c r="N36"/>
      <c r="O36"/>
      <c r="P36"/>
    </row>
    <row r="37" spans="1:18" x14ac:dyDescent="0.3">
      <c r="A37" s="9" t="s">
        <v>453</v>
      </c>
      <c r="B37" s="9" t="s">
        <v>448</v>
      </c>
      <c r="C37" s="9" t="s">
        <v>449</v>
      </c>
      <c r="D37" s="9" t="s">
        <v>445</v>
      </c>
      <c r="E37" s="9" t="s">
        <v>432</v>
      </c>
      <c r="F37" s="9" t="s">
        <v>429</v>
      </c>
      <c r="G37" s="68">
        <v>4</v>
      </c>
      <c r="H37" s="69">
        <f>VLOOKUP(tbl_ventagaseosa[[#This Row],[Gaseosa]],tbl_gaseosaprecio[],MATCH(tbl_ventagaseosa[[#This Row],[Envase]],tbl_gaseosaprecio[#Headers],0),0)*tbl_ventagaseosa[[#This Row],[Cantidad]]</f>
        <v>7.6</v>
      </c>
      <c r="J37"/>
      <c r="K37"/>
      <c r="N37"/>
      <c r="O37"/>
      <c r="P37"/>
    </row>
    <row r="38" spans="1:18" x14ac:dyDescent="0.3">
      <c r="A38" s="9" t="s">
        <v>460</v>
      </c>
      <c r="B38" s="9" t="s">
        <v>448</v>
      </c>
      <c r="C38" s="9" t="s">
        <v>449</v>
      </c>
      <c r="D38" s="9" t="s">
        <v>445</v>
      </c>
      <c r="E38" s="9" t="s">
        <v>432</v>
      </c>
      <c r="F38" s="9" t="s">
        <v>430</v>
      </c>
      <c r="G38" s="68">
        <v>3</v>
      </c>
      <c r="H38" s="69">
        <f>VLOOKUP(tbl_ventagaseosa[[#This Row],[Gaseosa]],tbl_gaseosaprecio[],MATCH(tbl_ventagaseosa[[#This Row],[Envase]],tbl_gaseosaprecio[#Headers],0),0)*tbl_ventagaseosa[[#This Row],[Cantidad]]</f>
        <v>6.3000000000000007</v>
      </c>
      <c r="J38"/>
      <c r="K38"/>
      <c r="N38"/>
      <c r="O38"/>
      <c r="P38"/>
    </row>
    <row r="39" spans="1:18" x14ac:dyDescent="0.3">
      <c r="A39" s="9" t="s">
        <v>455</v>
      </c>
      <c r="B39" s="9" t="s">
        <v>448</v>
      </c>
      <c r="C39" s="9" t="s">
        <v>449</v>
      </c>
      <c r="D39" s="9" t="s">
        <v>451</v>
      </c>
      <c r="E39" s="9" t="s">
        <v>432</v>
      </c>
      <c r="F39" s="9" t="s">
        <v>430</v>
      </c>
      <c r="G39" s="68">
        <v>3</v>
      </c>
      <c r="H39" s="69">
        <f>VLOOKUP(tbl_ventagaseosa[[#This Row],[Gaseosa]],tbl_gaseosaprecio[],MATCH(tbl_ventagaseosa[[#This Row],[Envase]],tbl_gaseosaprecio[#Headers],0),0)*tbl_ventagaseosa[[#This Row],[Cantidad]]</f>
        <v>6.3000000000000007</v>
      </c>
      <c r="J39"/>
      <c r="K39"/>
      <c r="N39"/>
      <c r="P39"/>
    </row>
    <row r="40" spans="1:18" x14ac:dyDescent="0.3">
      <c r="A40" s="9" t="s">
        <v>452</v>
      </c>
      <c r="B40" s="9" t="s">
        <v>448</v>
      </c>
      <c r="C40" s="9" t="s">
        <v>449</v>
      </c>
      <c r="D40" s="9" t="s">
        <v>451</v>
      </c>
      <c r="E40" s="9" t="s">
        <v>432</v>
      </c>
      <c r="F40" s="9" t="s">
        <v>429</v>
      </c>
      <c r="G40" s="68">
        <v>5</v>
      </c>
      <c r="H40" s="69">
        <f>VLOOKUP(tbl_ventagaseosa[[#This Row],[Gaseosa]],tbl_gaseosaprecio[],MATCH(tbl_ventagaseosa[[#This Row],[Envase]],tbl_gaseosaprecio[#Headers],0),0)*tbl_ventagaseosa[[#This Row],[Cantidad]]</f>
        <v>9.5</v>
      </c>
      <c r="J40"/>
      <c r="K40"/>
      <c r="N40"/>
      <c r="O40"/>
      <c r="P40"/>
    </row>
    <row r="41" spans="1:18" ht="18" x14ac:dyDescent="0.35">
      <c r="A41" s="9" t="s">
        <v>452</v>
      </c>
      <c r="B41" s="9" t="s">
        <v>448</v>
      </c>
      <c r="C41" s="9" t="s">
        <v>449</v>
      </c>
      <c r="D41" s="9" t="s">
        <v>451</v>
      </c>
      <c r="E41" s="9" t="s">
        <v>432</v>
      </c>
      <c r="F41" s="9" t="s">
        <v>429</v>
      </c>
      <c r="G41" s="68">
        <v>4</v>
      </c>
      <c r="H41" s="69">
        <f>VLOOKUP(tbl_ventagaseosa[[#This Row],[Gaseosa]],tbl_gaseosaprecio[],MATCH(tbl_ventagaseosa[[#This Row],[Envase]],tbl_gaseosaprecio[#Headers],0),0)*tbl_ventagaseosa[[#This Row],[Cantidad]]</f>
        <v>7.6</v>
      </c>
      <c r="J41" s="71" t="s">
        <v>464</v>
      </c>
      <c r="K41"/>
      <c r="N41"/>
      <c r="O41"/>
      <c r="P41"/>
    </row>
    <row r="42" spans="1:18" x14ac:dyDescent="0.3">
      <c r="A42" s="9" t="s">
        <v>455</v>
      </c>
      <c r="B42" s="9" t="s">
        <v>454</v>
      </c>
      <c r="C42" s="9" t="s">
        <v>444</v>
      </c>
      <c r="D42" s="9" t="s">
        <v>445</v>
      </c>
      <c r="E42" s="9" t="s">
        <v>432</v>
      </c>
      <c r="F42" s="9" t="s">
        <v>429</v>
      </c>
      <c r="G42" s="68">
        <v>3</v>
      </c>
      <c r="H42" s="69">
        <f>VLOOKUP(tbl_ventagaseosa[[#This Row],[Gaseosa]],tbl_gaseosaprecio[],MATCH(tbl_ventagaseosa[[#This Row],[Envase]],tbl_gaseosaprecio[#Headers],0),0)*tbl_ventagaseosa[[#This Row],[Cantidad]]</f>
        <v>5.6999999999999993</v>
      </c>
      <c r="J42" s="234" t="s">
        <v>428</v>
      </c>
      <c r="K42" t="s">
        <v>897</v>
      </c>
      <c r="N42"/>
      <c r="O42"/>
      <c r="P42"/>
    </row>
    <row r="43" spans="1:18" x14ac:dyDescent="0.3">
      <c r="A43" s="9" t="s">
        <v>453</v>
      </c>
      <c r="B43" s="9" t="s">
        <v>454</v>
      </c>
      <c r="C43" s="9" t="s">
        <v>444</v>
      </c>
      <c r="D43" s="9" t="s">
        <v>451</v>
      </c>
      <c r="E43" s="9" t="s">
        <v>432</v>
      </c>
      <c r="F43" s="9" t="s">
        <v>430</v>
      </c>
      <c r="G43" s="68">
        <v>3</v>
      </c>
      <c r="H43" s="69">
        <f>VLOOKUP(tbl_ventagaseosa[[#This Row],[Gaseosa]],tbl_gaseosaprecio[],MATCH(tbl_ventagaseosa[[#This Row],[Envase]],tbl_gaseosaprecio[#Headers],0),0)*tbl_ventagaseosa[[#This Row],[Cantidad]]</f>
        <v>6.3000000000000007</v>
      </c>
      <c r="J43" s="234" t="s">
        <v>436</v>
      </c>
      <c r="K43" t="s">
        <v>897</v>
      </c>
      <c r="N43"/>
      <c r="O43"/>
      <c r="P43"/>
    </row>
    <row r="44" spans="1:18" x14ac:dyDescent="0.3">
      <c r="A44" s="9" t="s">
        <v>452</v>
      </c>
      <c r="B44" s="9" t="s">
        <v>454</v>
      </c>
      <c r="C44" s="9" t="s">
        <v>444</v>
      </c>
      <c r="D44" s="9" t="s">
        <v>451</v>
      </c>
      <c r="E44" s="9" t="s">
        <v>432</v>
      </c>
      <c r="F44" s="9" t="s">
        <v>429</v>
      </c>
      <c r="G44" s="68">
        <v>3</v>
      </c>
      <c r="H44" s="69">
        <f>VLOOKUP(tbl_ventagaseosa[[#This Row],[Gaseosa]],tbl_gaseosaprecio[],MATCH(tbl_ventagaseosa[[#This Row],[Envase]],tbl_gaseosaprecio[#Headers],0),0)*tbl_ventagaseosa[[#This Row],[Cantidad]]</f>
        <v>5.6999999999999993</v>
      </c>
    </row>
    <row r="45" spans="1:18" x14ac:dyDescent="0.3">
      <c r="A45" s="9" t="s">
        <v>453</v>
      </c>
      <c r="B45" s="9" t="s">
        <v>457</v>
      </c>
      <c r="C45" s="9" t="s">
        <v>458</v>
      </c>
      <c r="D45" s="9" t="s">
        <v>445</v>
      </c>
      <c r="E45" s="9" t="s">
        <v>432</v>
      </c>
      <c r="F45" s="9" t="s">
        <v>430</v>
      </c>
      <c r="G45" s="68">
        <v>2</v>
      </c>
      <c r="H45" s="69">
        <f>VLOOKUP(tbl_ventagaseosa[[#This Row],[Gaseosa]],tbl_gaseosaprecio[],MATCH(tbl_ventagaseosa[[#This Row],[Envase]],tbl_gaseosaprecio[#Headers],0),0)*tbl_ventagaseosa[[#This Row],[Cantidad]]</f>
        <v>4.2</v>
      </c>
      <c r="J45" s="234" t="s">
        <v>894</v>
      </c>
      <c r="K45" t="s">
        <v>896</v>
      </c>
    </row>
    <row r="46" spans="1:18" x14ac:dyDescent="0.3">
      <c r="A46" s="9" t="s">
        <v>455</v>
      </c>
      <c r="B46" s="9" t="s">
        <v>457</v>
      </c>
      <c r="C46" s="9" t="s">
        <v>458</v>
      </c>
      <c r="D46" s="9" t="s">
        <v>445</v>
      </c>
      <c r="E46" s="9" t="s">
        <v>432</v>
      </c>
      <c r="F46" s="9" t="s">
        <v>429</v>
      </c>
      <c r="G46" s="68">
        <v>2</v>
      </c>
      <c r="H46" s="69">
        <f>VLOOKUP(tbl_ventagaseosa[[#This Row],[Gaseosa]],tbl_gaseosaprecio[],MATCH(tbl_ventagaseosa[[#This Row],[Envase]],tbl_gaseosaprecio[#Headers],0),0)*tbl_ventagaseosa[[#This Row],[Cantidad]]</f>
        <v>3.8</v>
      </c>
      <c r="J46" s="13" t="s">
        <v>460</v>
      </c>
      <c r="K46" s="235">
        <v>7</v>
      </c>
    </row>
    <row r="47" spans="1:18" x14ac:dyDescent="0.3">
      <c r="A47" s="9" t="s">
        <v>455</v>
      </c>
      <c r="B47" s="9" t="s">
        <v>457</v>
      </c>
      <c r="C47" s="9" t="s">
        <v>458</v>
      </c>
      <c r="D47" s="9" t="s">
        <v>445</v>
      </c>
      <c r="E47" s="9" t="s">
        <v>432</v>
      </c>
      <c r="F47" s="9" t="s">
        <v>429</v>
      </c>
      <c r="G47" s="68">
        <v>1</v>
      </c>
      <c r="H47" s="69">
        <f>VLOOKUP(tbl_ventagaseosa[[#This Row],[Gaseosa]],tbl_gaseosaprecio[],MATCH(tbl_ventagaseosa[[#This Row],[Envase]],tbl_gaseosaprecio[#Headers],0),0)*tbl_ventagaseosa[[#This Row],[Cantidad]]</f>
        <v>1.9</v>
      </c>
      <c r="J47" s="13" t="s">
        <v>423</v>
      </c>
      <c r="K47" s="235">
        <v>6</v>
      </c>
    </row>
    <row r="48" spans="1:18" x14ac:dyDescent="0.3">
      <c r="A48" s="9" t="s">
        <v>455</v>
      </c>
      <c r="B48" s="9" t="s">
        <v>457</v>
      </c>
      <c r="C48" s="9" t="s">
        <v>458</v>
      </c>
      <c r="D48" s="9" t="s">
        <v>445</v>
      </c>
      <c r="E48" s="9" t="s">
        <v>432</v>
      </c>
      <c r="F48" s="9" t="s">
        <v>430</v>
      </c>
      <c r="G48" s="68">
        <v>4</v>
      </c>
      <c r="H48" s="69">
        <f>VLOOKUP(tbl_ventagaseosa[[#This Row],[Gaseosa]],tbl_gaseosaprecio[],MATCH(tbl_ventagaseosa[[#This Row],[Envase]],tbl_gaseosaprecio[#Headers],0),0)*tbl_ventagaseosa[[#This Row],[Cantidad]]</f>
        <v>8.4</v>
      </c>
      <c r="J48" s="13" t="s">
        <v>456</v>
      </c>
      <c r="K48" s="235">
        <v>4</v>
      </c>
      <c r="L48"/>
    </row>
    <row r="49" spans="1:16" x14ac:dyDescent="0.3">
      <c r="A49" s="9" t="s">
        <v>423</v>
      </c>
      <c r="B49" s="9" t="s">
        <v>457</v>
      </c>
      <c r="C49" s="9" t="s">
        <v>458</v>
      </c>
      <c r="D49" s="9" t="s">
        <v>451</v>
      </c>
      <c r="E49" s="9" t="s">
        <v>432</v>
      </c>
      <c r="F49" s="9" t="s">
        <v>429</v>
      </c>
      <c r="G49" s="68">
        <v>3</v>
      </c>
      <c r="H49" s="69">
        <f>VLOOKUP(tbl_ventagaseosa[[#This Row],[Gaseosa]],tbl_gaseosaprecio[],MATCH(tbl_ventagaseosa[[#This Row],[Envase]],tbl_gaseosaprecio[#Headers],0),0)*tbl_ventagaseosa[[#This Row],[Cantidad]]</f>
        <v>5.6999999999999993</v>
      </c>
      <c r="J49" s="13" t="s">
        <v>453</v>
      </c>
      <c r="K49" s="235">
        <v>4</v>
      </c>
      <c r="M49"/>
      <c r="N49"/>
    </row>
    <row r="50" spans="1:16" x14ac:dyDescent="0.3">
      <c r="A50" s="9" t="s">
        <v>460</v>
      </c>
      <c r="B50" s="9" t="s">
        <v>457</v>
      </c>
      <c r="C50" s="9" t="s">
        <v>458</v>
      </c>
      <c r="D50" s="9" t="s">
        <v>451</v>
      </c>
      <c r="E50" s="9" t="s">
        <v>432</v>
      </c>
      <c r="F50" s="9" t="s">
        <v>430</v>
      </c>
      <c r="G50" s="68">
        <v>2</v>
      </c>
      <c r="H50" s="69">
        <f>VLOOKUP(tbl_ventagaseosa[[#This Row],[Gaseosa]],tbl_gaseosaprecio[],MATCH(tbl_ventagaseosa[[#This Row],[Envase]],tbl_gaseosaprecio[#Headers],0),0)*tbl_ventagaseosa[[#This Row],[Cantidad]]</f>
        <v>4.2</v>
      </c>
      <c r="J50" s="13" t="s">
        <v>455</v>
      </c>
      <c r="K50" s="235">
        <v>16</v>
      </c>
      <c r="L50"/>
      <c r="M50"/>
      <c r="N50"/>
      <c r="O50"/>
      <c r="P50"/>
    </row>
    <row r="51" spans="1:16" x14ac:dyDescent="0.3">
      <c r="A51" s="9" t="s">
        <v>447</v>
      </c>
      <c r="B51" s="9" t="s">
        <v>457</v>
      </c>
      <c r="C51" s="9" t="s">
        <v>458</v>
      </c>
      <c r="D51" s="9" t="s">
        <v>451</v>
      </c>
      <c r="E51" s="9" t="s">
        <v>432</v>
      </c>
      <c r="F51" s="9" t="s">
        <v>430</v>
      </c>
      <c r="G51" s="68">
        <v>1</v>
      </c>
      <c r="H51" s="69">
        <f>VLOOKUP(tbl_ventagaseosa[[#This Row],[Gaseosa]],tbl_gaseosaprecio[],MATCH(tbl_ventagaseosa[[#This Row],[Envase]],tbl_gaseosaprecio[#Headers],0),0)*tbl_ventagaseosa[[#This Row],[Cantidad]]</f>
        <v>2.1</v>
      </c>
      <c r="J51" s="13" t="s">
        <v>447</v>
      </c>
      <c r="K51" s="235">
        <v>22</v>
      </c>
    </row>
    <row r="52" spans="1:16" x14ac:dyDescent="0.3">
      <c r="A52" s="9" t="s">
        <v>456</v>
      </c>
      <c r="B52" s="9" t="s">
        <v>459</v>
      </c>
      <c r="C52" s="9" t="s">
        <v>458</v>
      </c>
      <c r="D52" s="9" t="s">
        <v>445</v>
      </c>
      <c r="E52" s="9" t="s">
        <v>432</v>
      </c>
      <c r="F52" s="9" t="s">
        <v>430</v>
      </c>
      <c r="G52" s="68">
        <v>1</v>
      </c>
      <c r="H52" s="69">
        <f>VLOOKUP(tbl_ventagaseosa[[#This Row],[Gaseosa]],tbl_gaseosaprecio[],MATCH(tbl_ventagaseosa[[#This Row],[Envase]],tbl_gaseosaprecio[#Headers],0),0)*tbl_ventagaseosa[[#This Row],[Cantidad]]</f>
        <v>2.1</v>
      </c>
      <c r="J52" s="13" t="s">
        <v>895</v>
      </c>
      <c r="K52" s="235">
        <v>59</v>
      </c>
    </row>
    <row r="53" spans="1:16" x14ac:dyDescent="0.3">
      <c r="A53" s="9" t="s">
        <v>460</v>
      </c>
      <c r="B53" s="9" t="s">
        <v>459</v>
      </c>
      <c r="C53" s="9" t="s">
        <v>458</v>
      </c>
      <c r="D53" s="9" t="s">
        <v>445</v>
      </c>
      <c r="E53" s="9" t="s">
        <v>432</v>
      </c>
      <c r="F53" s="9" t="s">
        <v>430</v>
      </c>
      <c r="G53" s="68">
        <v>5</v>
      </c>
      <c r="H53" s="69">
        <f>VLOOKUP(tbl_ventagaseosa[[#This Row],[Gaseosa]],tbl_gaseosaprecio[],MATCH(tbl_ventagaseosa[[#This Row],[Envase]],tbl_gaseosaprecio[#Headers],0),0)*tbl_ventagaseosa[[#This Row],[Cantidad]]</f>
        <v>10.5</v>
      </c>
      <c r="J53"/>
      <c r="K53"/>
    </row>
    <row r="54" spans="1:16" x14ac:dyDescent="0.3">
      <c r="A54" s="9" t="s">
        <v>423</v>
      </c>
      <c r="B54" s="9" t="s">
        <v>459</v>
      </c>
      <c r="C54" s="9" t="s">
        <v>458</v>
      </c>
      <c r="D54" s="9" t="s">
        <v>451</v>
      </c>
      <c r="E54" s="9" t="s">
        <v>432</v>
      </c>
      <c r="F54" s="9" t="s">
        <v>430</v>
      </c>
      <c r="G54" s="68">
        <v>3</v>
      </c>
      <c r="H54" s="69">
        <f>VLOOKUP(tbl_ventagaseosa[[#This Row],[Gaseosa]],tbl_gaseosaprecio[],MATCH(tbl_ventagaseosa[[#This Row],[Envase]],tbl_gaseosaprecio[#Headers],0),0)*tbl_ventagaseosa[[#This Row],[Cantidad]]</f>
        <v>6.3000000000000007</v>
      </c>
      <c r="J54"/>
      <c r="K54"/>
    </row>
    <row r="55" spans="1:16" ht="18" x14ac:dyDescent="0.35">
      <c r="A55" s="9" t="s">
        <v>447</v>
      </c>
      <c r="B55" s="9" t="s">
        <v>459</v>
      </c>
      <c r="C55" s="9" t="s">
        <v>458</v>
      </c>
      <c r="D55" s="9" t="s">
        <v>451</v>
      </c>
      <c r="E55" s="9" t="s">
        <v>432</v>
      </c>
      <c r="F55" s="9" t="s">
        <v>429</v>
      </c>
      <c r="G55" s="68">
        <v>4</v>
      </c>
      <c r="H55" s="69">
        <f>VLOOKUP(tbl_ventagaseosa[[#This Row],[Gaseosa]],tbl_gaseosaprecio[],MATCH(tbl_ventagaseosa[[#This Row],[Envase]],tbl_gaseosaprecio[#Headers],0),0)*tbl_ventagaseosa[[#This Row],[Cantidad]]</f>
        <v>7.6</v>
      </c>
      <c r="J55" s="72" t="s">
        <v>465</v>
      </c>
      <c r="K55"/>
    </row>
    <row r="56" spans="1:16" x14ac:dyDescent="0.3">
      <c r="A56" s="9" t="s">
        <v>447</v>
      </c>
      <c r="B56" s="9" t="s">
        <v>462</v>
      </c>
      <c r="C56" s="9" t="s">
        <v>458</v>
      </c>
      <c r="D56" s="9" t="s">
        <v>445</v>
      </c>
      <c r="E56" s="9" t="s">
        <v>432</v>
      </c>
      <c r="F56" s="9" t="s">
        <v>429</v>
      </c>
      <c r="G56" s="68">
        <v>5</v>
      </c>
      <c r="H56" s="69">
        <f>VLOOKUP(tbl_ventagaseosa[[#This Row],[Gaseosa]],tbl_gaseosaprecio[],MATCH(tbl_ventagaseosa[[#This Row],[Envase]],tbl_gaseosaprecio[#Headers],0),0)*tbl_ventagaseosa[[#This Row],[Cantidad]]</f>
        <v>9.5</v>
      </c>
      <c r="J56"/>
      <c r="K56"/>
    </row>
    <row r="57" spans="1:16" x14ac:dyDescent="0.3">
      <c r="A57" s="9" t="s">
        <v>455</v>
      </c>
      <c r="B57" s="9" t="s">
        <v>462</v>
      </c>
      <c r="C57" s="9" t="s">
        <v>458</v>
      </c>
      <c r="D57" s="9" t="s">
        <v>451</v>
      </c>
      <c r="E57" s="9" t="s">
        <v>432</v>
      </c>
      <c r="F57" s="9" t="s">
        <v>430</v>
      </c>
      <c r="G57" s="68">
        <v>4</v>
      </c>
      <c r="H57" s="69">
        <f>VLOOKUP(tbl_ventagaseosa[[#This Row],[Gaseosa]],tbl_gaseosaprecio[],MATCH(tbl_ventagaseosa[[#This Row],[Envase]],tbl_gaseosaprecio[#Headers],0),0)*tbl_ventagaseosa[[#This Row],[Cantidad]]</f>
        <v>8.4</v>
      </c>
      <c r="J57"/>
      <c r="K57"/>
      <c r="L57"/>
      <c r="M57"/>
      <c r="N57"/>
      <c r="O57"/>
      <c r="P57"/>
    </row>
    <row r="58" spans="1:16" x14ac:dyDescent="0.3">
      <c r="A58" s="9" t="s">
        <v>456</v>
      </c>
      <c r="B58" s="9" t="s">
        <v>462</v>
      </c>
      <c r="C58" s="9" t="s">
        <v>458</v>
      </c>
      <c r="D58" s="9" t="s">
        <v>451</v>
      </c>
      <c r="E58" s="9" t="s">
        <v>432</v>
      </c>
      <c r="F58" s="9" t="s">
        <v>430</v>
      </c>
      <c r="G58" s="68">
        <v>3</v>
      </c>
      <c r="H58" s="69">
        <f>VLOOKUP(tbl_ventagaseosa[[#This Row],[Gaseosa]],tbl_gaseosaprecio[],MATCH(tbl_ventagaseosa[[#This Row],[Envase]],tbl_gaseosaprecio[#Headers],0),0)*tbl_ventagaseosa[[#This Row],[Cantidad]]</f>
        <v>6.3000000000000007</v>
      </c>
      <c r="K58"/>
      <c r="L58"/>
      <c r="M58"/>
      <c r="N58"/>
      <c r="O58"/>
      <c r="P58"/>
    </row>
    <row r="59" spans="1:16" ht="18" x14ac:dyDescent="0.35">
      <c r="A59" s="9" t="s">
        <v>453</v>
      </c>
      <c r="B59" s="9" t="s">
        <v>463</v>
      </c>
      <c r="C59" s="9" t="s">
        <v>449</v>
      </c>
      <c r="D59" s="9" t="s">
        <v>451</v>
      </c>
      <c r="E59" s="9" t="s">
        <v>432</v>
      </c>
      <c r="F59" s="9" t="s">
        <v>429</v>
      </c>
      <c r="G59" s="68">
        <v>2</v>
      </c>
      <c r="H59" s="69">
        <f>VLOOKUP(tbl_ventagaseosa[[#This Row],[Gaseosa]],tbl_gaseosaprecio[],MATCH(tbl_ventagaseosa[[#This Row],[Envase]],tbl_gaseosaprecio[#Headers],0),0)*tbl_ventagaseosa[[#This Row],[Cantidad]]</f>
        <v>3.8</v>
      </c>
      <c r="J59" s="72" t="s">
        <v>466</v>
      </c>
      <c r="K59"/>
      <c r="L59"/>
      <c r="M59"/>
      <c r="N59"/>
      <c r="O59"/>
      <c r="P59"/>
    </row>
    <row r="60" spans="1:16" x14ac:dyDescent="0.3">
      <c r="A60" s="9" t="s">
        <v>453</v>
      </c>
      <c r="B60" s="9" t="s">
        <v>463</v>
      </c>
      <c r="C60" s="9" t="s">
        <v>449</v>
      </c>
      <c r="D60" s="9" t="s">
        <v>451</v>
      </c>
      <c r="E60" s="9" t="s">
        <v>432</v>
      </c>
      <c r="F60" s="9" t="s">
        <v>430</v>
      </c>
      <c r="G60" s="68">
        <v>4</v>
      </c>
      <c r="H60" s="69">
        <f>VLOOKUP(tbl_ventagaseosa[[#This Row],[Gaseosa]],tbl_gaseosaprecio[],MATCH(tbl_ventagaseosa[[#This Row],[Envase]],tbl_gaseosaprecio[#Headers],0),0)*tbl_ventagaseosa[[#This Row],[Cantidad]]</f>
        <v>8.4</v>
      </c>
      <c r="L60"/>
      <c r="M60"/>
      <c r="N60"/>
      <c r="O60"/>
      <c r="P60"/>
    </row>
    <row r="61" spans="1:16" x14ac:dyDescent="0.3">
      <c r="A61" s="9" t="s">
        <v>456</v>
      </c>
      <c r="B61" s="9" t="s">
        <v>443</v>
      </c>
      <c r="C61" s="9" t="s">
        <v>444</v>
      </c>
      <c r="D61" s="9" t="s">
        <v>445</v>
      </c>
      <c r="E61" s="9" t="s">
        <v>434</v>
      </c>
      <c r="F61" s="9" t="s">
        <v>429</v>
      </c>
      <c r="G61" s="68">
        <v>1</v>
      </c>
      <c r="H61" s="69">
        <f>VLOOKUP(tbl_ventagaseosa[[#This Row],[Gaseosa]],tbl_gaseosaprecio[],MATCH(tbl_ventagaseosa[[#This Row],[Envase]],tbl_gaseosaprecio[#Headers],0),0)*tbl_ventagaseosa[[#This Row],[Cantidad]]</f>
        <v>1.5</v>
      </c>
      <c r="J61"/>
      <c r="K61"/>
      <c r="L61"/>
      <c r="M61"/>
      <c r="N61"/>
      <c r="O61"/>
      <c r="P61"/>
    </row>
    <row r="62" spans="1:16" x14ac:dyDescent="0.3">
      <c r="A62" s="9" t="s">
        <v>423</v>
      </c>
      <c r="B62" s="9" t="s">
        <v>443</v>
      </c>
      <c r="C62" s="9" t="s">
        <v>444</v>
      </c>
      <c r="D62" s="9" t="s">
        <v>451</v>
      </c>
      <c r="E62" s="9" t="s">
        <v>434</v>
      </c>
      <c r="F62" s="9" t="s">
        <v>430</v>
      </c>
      <c r="G62" s="68">
        <v>3</v>
      </c>
      <c r="H62" s="69">
        <f>VLOOKUP(tbl_ventagaseosa[[#This Row],[Gaseosa]],tbl_gaseosaprecio[],MATCH(tbl_ventagaseosa[[#This Row],[Envase]],tbl_gaseosaprecio[#Headers],0),0)*tbl_ventagaseosa[[#This Row],[Cantidad]]</f>
        <v>6</v>
      </c>
      <c r="J62"/>
      <c r="K62"/>
      <c r="L62"/>
    </row>
    <row r="63" spans="1:16" x14ac:dyDescent="0.3">
      <c r="A63" s="9" t="s">
        <v>460</v>
      </c>
      <c r="B63" s="9" t="s">
        <v>443</v>
      </c>
      <c r="C63" s="9" t="s">
        <v>444</v>
      </c>
      <c r="D63" s="9" t="s">
        <v>451</v>
      </c>
      <c r="E63" s="9" t="s">
        <v>434</v>
      </c>
      <c r="F63" s="9" t="s">
        <v>430</v>
      </c>
      <c r="G63" s="68">
        <v>3</v>
      </c>
      <c r="H63" s="69">
        <f>VLOOKUP(tbl_ventagaseosa[[#This Row],[Gaseosa]],tbl_gaseosaprecio[],MATCH(tbl_ventagaseosa[[#This Row],[Envase]],tbl_gaseosaprecio[#Headers],0),0)*tbl_ventagaseosa[[#This Row],[Cantidad]]</f>
        <v>6</v>
      </c>
      <c r="J63"/>
      <c r="K63"/>
      <c r="L63"/>
    </row>
    <row r="64" spans="1:16" x14ac:dyDescent="0.3">
      <c r="A64" s="9" t="s">
        <v>460</v>
      </c>
      <c r="B64" s="9" t="s">
        <v>443</v>
      </c>
      <c r="C64" s="9" t="s">
        <v>444</v>
      </c>
      <c r="D64" s="9" t="s">
        <v>451</v>
      </c>
      <c r="E64" s="9" t="s">
        <v>434</v>
      </c>
      <c r="F64" s="9" t="s">
        <v>430</v>
      </c>
      <c r="G64" s="68">
        <v>3</v>
      </c>
      <c r="H64" s="69">
        <f>VLOOKUP(tbl_ventagaseosa[[#This Row],[Gaseosa]],tbl_gaseosaprecio[],MATCH(tbl_ventagaseosa[[#This Row],[Envase]],tbl_gaseosaprecio[#Headers],0),0)*tbl_ventagaseosa[[#This Row],[Cantidad]]</f>
        <v>6</v>
      </c>
      <c r="K64"/>
      <c r="L64"/>
    </row>
    <row r="65" spans="1:12" x14ac:dyDescent="0.3">
      <c r="A65" s="9" t="s">
        <v>447</v>
      </c>
      <c r="B65" s="9" t="s">
        <v>443</v>
      </c>
      <c r="C65" s="9" t="s">
        <v>444</v>
      </c>
      <c r="D65" s="9" t="s">
        <v>451</v>
      </c>
      <c r="E65" s="9" t="s">
        <v>434</v>
      </c>
      <c r="F65" s="9" t="s">
        <v>430</v>
      </c>
      <c r="G65" s="68">
        <v>2</v>
      </c>
      <c r="H65" s="69">
        <f>VLOOKUP(tbl_ventagaseosa[[#This Row],[Gaseosa]],tbl_gaseosaprecio[],MATCH(tbl_ventagaseosa[[#This Row],[Envase]],tbl_gaseosaprecio[#Headers],0),0)*tbl_ventagaseosa[[#This Row],[Cantidad]]</f>
        <v>4</v>
      </c>
      <c r="J65"/>
      <c r="K65"/>
      <c r="L65"/>
    </row>
    <row r="66" spans="1:12" x14ac:dyDescent="0.3">
      <c r="A66" s="9" t="s">
        <v>456</v>
      </c>
      <c r="B66" s="9" t="s">
        <v>448</v>
      </c>
      <c r="C66" s="9" t="s">
        <v>449</v>
      </c>
      <c r="D66" s="9" t="s">
        <v>445</v>
      </c>
      <c r="E66" s="9" t="s">
        <v>434</v>
      </c>
      <c r="F66" s="9" t="s">
        <v>429</v>
      </c>
      <c r="G66" s="68">
        <v>4</v>
      </c>
      <c r="H66" s="69">
        <f>VLOOKUP(tbl_ventagaseosa[[#This Row],[Gaseosa]],tbl_gaseosaprecio[],MATCH(tbl_ventagaseosa[[#This Row],[Envase]],tbl_gaseosaprecio[#Headers],0),0)*tbl_ventagaseosa[[#This Row],[Cantidad]]</f>
        <v>6</v>
      </c>
      <c r="J66"/>
      <c r="K66"/>
      <c r="L66"/>
    </row>
    <row r="67" spans="1:12" x14ac:dyDescent="0.3">
      <c r="A67" s="9" t="s">
        <v>460</v>
      </c>
      <c r="B67" s="9" t="s">
        <v>448</v>
      </c>
      <c r="C67" s="9" t="s">
        <v>449</v>
      </c>
      <c r="D67" s="9" t="s">
        <v>445</v>
      </c>
      <c r="E67" s="9" t="s">
        <v>434</v>
      </c>
      <c r="F67" s="9" t="s">
        <v>429</v>
      </c>
      <c r="G67" s="68">
        <v>5</v>
      </c>
      <c r="H67" s="69">
        <f>VLOOKUP(tbl_ventagaseosa[[#This Row],[Gaseosa]],tbl_gaseosaprecio[],MATCH(tbl_ventagaseosa[[#This Row],[Envase]],tbl_gaseosaprecio[#Headers],0),0)*tbl_ventagaseosa[[#This Row],[Cantidad]]</f>
        <v>7.5</v>
      </c>
      <c r="J67"/>
      <c r="K67"/>
      <c r="L67"/>
    </row>
    <row r="68" spans="1:12" x14ac:dyDescent="0.3">
      <c r="A68" s="9" t="s">
        <v>460</v>
      </c>
      <c r="B68" s="9" t="s">
        <v>448</v>
      </c>
      <c r="C68" s="9" t="s">
        <v>449</v>
      </c>
      <c r="D68" s="9" t="s">
        <v>445</v>
      </c>
      <c r="E68" s="9" t="s">
        <v>434</v>
      </c>
      <c r="F68" s="9" t="s">
        <v>430</v>
      </c>
      <c r="G68" s="68">
        <v>2</v>
      </c>
      <c r="H68" s="69">
        <f>VLOOKUP(tbl_ventagaseosa[[#This Row],[Gaseosa]],tbl_gaseosaprecio[],MATCH(tbl_ventagaseosa[[#This Row],[Envase]],tbl_gaseosaprecio[#Headers],0),0)*tbl_ventagaseosa[[#This Row],[Cantidad]]</f>
        <v>4</v>
      </c>
      <c r="J68"/>
      <c r="K68"/>
      <c r="L68"/>
    </row>
    <row r="69" spans="1:12" x14ac:dyDescent="0.3">
      <c r="A69" s="9" t="s">
        <v>452</v>
      </c>
      <c r="B69" s="9" t="s">
        <v>448</v>
      </c>
      <c r="C69" s="9" t="s">
        <v>449</v>
      </c>
      <c r="D69" s="9" t="s">
        <v>451</v>
      </c>
      <c r="E69" s="9" t="s">
        <v>434</v>
      </c>
      <c r="F69" s="9" t="s">
        <v>430</v>
      </c>
      <c r="G69" s="68">
        <v>4</v>
      </c>
      <c r="H69" s="69">
        <f>VLOOKUP(tbl_ventagaseosa[[#This Row],[Gaseosa]],tbl_gaseosaprecio[],MATCH(tbl_ventagaseosa[[#This Row],[Envase]],tbl_gaseosaprecio[#Headers],0),0)*tbl_ventagaseosa[[#This Row],[Cantidad]]</f>
        <v>8</v>
      </c>
      <c r="J69"/>
      <c r="K69"/>
      <c r="L69"/>
    </row>
    <row r="70" spans="1:12" x14ac:dyDescent="0.3">
      <c r="A70" s="9" t="s">
        <v>456</v>
      </c>
      <c r="B70" s="9" t="s">
        <v>454</v>
      </c>
      <c r="C70" s="9" t="s">
        <v>444</v>
      </c>
      <c r="D70" s="9" t="s">
        <v>445</v>
      </c>
      <c r="E70" s="9" t="s">
        <v>434</v>
      </c>
      <c r="F70" s="9" t="s">
        <v>429</v>
      </c>
      <c r="G70" s="68">
        <v>5</v>
      </c>
      <c r="H70" s="69">
        <f>VLOOKUP(tbl_ventagaseosa[[#This Row],[Gaseosa]],tbl_gaseosaprecio[],MATCH(tbl_ventagaseosa[[#This Row],[Envase]],tbl_gaseosaprecio[#Headers],0),0)*tbl_ventagaseosa[[#This Row],[Cantidad]]</f>
        <v>7.5</v>
      </c>
      <c r="J70"/>
      <c r="K70"/>
      <c r="L70"/>
    </row>
    <row r="71" spans="1:12" x14ac:dyDescent="0.3">
      <c r="A71" s="9" t="s">
        <v>447</v>
      </c>
      <c r="B71" s="9" t="s">
        <v>454</v>
      </c>
      <c r="C71" s="9" t="s">
        <v>444</v>
      </c>
      <c r="D71" s="9" t="s">
        <v>445</v>
      </c>
      <c r="E71" s="9" t="s">
        <v>434</v>
      </c>
      <c r="F71" s="9" t="s">
        <v>430</v>
      </c>
      <c r="G71" s="68">
        <v>4</v>
      </c>
      <c r="H71" s="69">
        <f>VLOOKUP(tbl_ventagaseosa[[#This Row],[Gaseosa]],tbl_gaseosaprecio[],MATCH(tbl_ventagaseosa[[#This Row],[Envase]],tbl_gaseosaprecio[#Headers],0),0)*tbl_ventagaseosa[[#This Row],[Cantidad]]</f>
        <v>8</v>
      </c>
      <c r="J71"/>
      <c r="K71"/>
      <c r="L71"/>
    </row>
    <row r="72" spans="1:12" x14ac:dyDescent="0.3">
      <c r="A72" s="9" t="s">
        <v>452</v>
      </c>
      <c r="B72" s="9" t="s">
        <v>454</v>
      </c>
      <c r="C72" s="9" t="s">
        <v>444</v>
      </c>
      <c r="D72" s="9" t="s">
        <v>451</v>
      </c>
      <c r="E72" s="9" t="s">
        <v>434</v>
      </c>
      <c r="F72" s="9" t="s">
        <v>430</v>
      </c>
      <c r="G72" s="68">
        <v>4</v>
      </c>
      <c r="H72" s="69">
        <f>VLOOKUP(tbl_ventagaseosa[[#This Row],[Gaseosa]],tbl_gaseosaprecio[],MATCH(tbl_ventagaseosa[[#This Row],[Envase]],tbl_gaseosaprecio[#Headers],0),0)*tbl_ventagaseosa[[#This Row],[Cantidad]]</f>
        <v>8</v>
      </c>
      <c r="J72"/>
      <c r="K72"/>
      <c r="L72"/>
    </row>
    <row r="73" spans="1:12" x14ac:dyDescent="0.3">
      <c r="A73" s="9" t="s">
        <v>453</v>
      </c>
      <c r="B73" s="9" t="s">
        <v>457</v>
      </c>
      <c r="C73" s="9" t="s">
        <v>458</v>
      </c>
      <c r="D73" s="9" t="s">
        <v>445</v>
      </c>
      <c r="E73" s="9" t="s">
        <v>434</v>
      </c>
      <c r="F73" s="9" t="s">
        <v>429</v>
      </c>
      <c r="G73" s="68">
        <v>3</v>
      </c>
      <c r="H73" s="69">
        <f>VLOOKUP(tbl_ventagaseosa[[#This Row],[Gaseosa]],tbl_gaseosaprecio[],MATCH(tbl_ventagaseosa[[#This Row],[Envase]],tbl_gaseosaprecio[#Headers],0),0)*tbl_ventagaseosa[[#This Row],[Cantidad]]</f>
        <v>4.5</v>
      </c>
      <c r="J73"/>
      <c r="K73"/>
    </row>
    <row r="74" spans="1:12" x14ac:dyDescent="0.3">
      <c r="A74" s="9" t="s">
        <v>460</v>
      </c>
      <c r="B74" s="9" t="s">
        <v>457</v>
      </c>
      <c r="C74" s="9" t="s">
        <v>458</v>
      </c>
      <c r="D74" s="9" t="s">
        <v>445</v>
      </c>
      <c r="E74" s="9" t="s">
        <v>434</v>
      </c>
      <c r="F74" s="9" t="s">
        <v>429</v>
      </c>
      <c r="G74" s="68">
        <v>5</v>
      </c>
      <c r="H74" s="69">
        <f>VLOOKUP(tbl_ventagaseosa[[#This Row],[Gaseosa]],tbl_gaseosaprecio[],MATCH(tbl_ventagaseosa[[#This Row],[Envase]],tbl_gaseosaprecio[#Headers],0),0)*tbl_ventagaseosa[[#This Row],[Cantidad]]</f>
        <v>7.5</v>
      </c>
      <c r="J74"/>
      <c r="K74"/>
    </row>
    <row r="75" spans="1:12" x14ac:dyDescent="0.3">
      <c r="A75" s="9" t="s">
        <v>452</v>
      </c>
      <c r="B75" s="9" t="s">
        <v>457</v>
      </c>
      <c r="C75" s="9" t="s">
        <v>458</v>
      </c>
      <c r="D75" s="9" t="s">
        <v>445</v>
      </c>
      <c r="E75" s="9" t="s">
        <v>434</v>
      </c>
      <c r="F75" s="9" t="s">
        <v>429</v>
      </c>
      <c r="G75" s="68">
        <v>2</v>
      </c>
      <c r="H75" s="69">
        <f>VLOOKUP(tbl_ventagaseosa[[#This Row],[Gaseosa]],tbl_gaseosaprecio[],MATCH(tbl_ventagaseosa[[#This Row],[Envase]],tbl_gaseosaprecio[#Headers],0),0)*tbl_ventagaseosa[[#This Row],[Cantidad]]</f>
        <v>3</v>
      </c>
      <c r="J75"/>
      <c r="K75"/>
    </row>
    <row r="76" spans="1:12" x14ac:dyDescent="0.3">
      <c r="A76" s="9" t="s">
        <v>460</v>
      </c>
      <c r="B76" s="9" t="s">
        <v>457</v>
      </c>
      <c r="C76" s="9" t="s">
        <v>458</v>
      </c>
      <c r="D76" s="9" t="s">
        <v>451</v>
      </c>
      <c r="E76" s="9" t="s">
        <v>434</v>
      </c>
      <c r="F76" s="9" t="s">
        <v>430</v>
      </c>
      <c r="G76" s="68">
        <v>2</v>
      </c>
      <c r="H76" s="69">
        <f>VLOOKUP(tbl_ventagaseosa[[#This Row],[Gaseosa]],tbl_gaseosaprecio[],MATCH(tbl_ventagaseosa[[#This Row],[Envase]],tbl_gaseosaprecio[#Headers],0),0)*tbl_ventagaseosa[[#This Row],[Cantidad]]</f>
        <v>4</v>
      </c>
      <c r="J76"/>
      <c r="K76"/>
    </row>
    <row r="77" spans="1:12" x14ac:dyDescent="0.3">
      <c r="A77" s="9" t="s">
        <v>452</v>
      </c>
      <c r="B77" s="9" t="s">
        <v>457</v>
      </c>
      <c r="C77" s="9" t="s">
        <v>458</v>
      </c>
      <c r="D77" s="9" t="s">
        <v>451</v>
      </c>
      <c r="E77" s="9" t="s">
        <v>434</v>
      </c>
      <c r="F77" s="9" t="s">
        <v>430</v>
      </c>
      <c r="G77" s="68">
        <v>3</v>
      </c>
      <c r="H77" s="69">
        <f>VLOOKUP(tbl_ventagaseosa[[#This Row],[Gaseosa]],tbl_gaseosaprecio[],MATCH(tbl_ventagaseosa[[#This Row],[Envase]],tbl_gaseosaprecio[#Headers],0),0)*tbl_ventagaseosa[[#This Row],[Cantidad]]</f>
        <v>6</v>
      </c>
      <c r="J77"/>
      <c r="K77"/>
    </row>
    <row r="78" spans="1:12" x14ac:dyDescent="0.3">
      <c r="A78" s="9" t="s">
        <v>423</v>
      </c>
      <c r="B78" s="9" t="s">
        <v>459</v>
      </c>
      <c r="C78" s="9" t="s">
        <v>458</v>
      </c>
      <c r="D78" s="9" t="s">
        <v>445</v>
      </c>
      <c r="E78" s="9" t="s">
        <v>434</v>
      </c>
      <c r="F78" s="9" t="s">
        <v>429</v>
      </c>
      <c r="G78" s="68">
        <v>5</v>
      </c>
      <c r="H78" s="69">
        <f>VLOOKUP(tbl_ventagaseosa[[#This Row],[Gaseosa]],tbl_gaseosaprecio[],MATCH(tbl_ventagaseosa[[#This Row],[Envase]],tbl_gaseosaprecio[#Headers],0),0)*tbl_ventagaseosa[[#This Row],[Cantidad]]</f>
        <v>7.5</v>
      </c>
    </row>
    <row r="79" spans="1:12" x14ac:dyDescent="0.3">
      <c r="A79" s="9" t="s">
        <v>447</v>
      </c>
      <c r="B79" s="9" t="s">
        <v>459</v>
      </c>
      <c r="C79" s="9" t="s">
        <v>458</v>
      </c>
      <c r="D79" s="9" t="s">
        <v>445</v>
      </c>
      <c r="E79" s="9" t="s">
        <v>434</v>
      </c>
      <c r="F79" s="9" t="s">
        <v>430</v>
      </c>
      <c r="G79" s="68">
        <v>2</v>
      </c>
      <c r="H79" s="69">
        <f>VLOOKUP(tbl_ventagaseosa[[#This Row],[Gaseosa]],tbl_gaseosaprecio[],MATCH(tbl_ventagaseosa[[#This Row],[Envase]],tbl_gaseosaprecio[#Headers],0),0)*tbl_ventagaseosa[[#This Row],[Cantidad]]</f>
        <v>4</v>
      </c>
    </row>
    <row r="80" spans="1:12" x14ac:dyDescent="0.3">
      <c r="A80" s="9" t="s">
        <v>455</v>
      </c>
      <c r="B80" s="9" t="s">
        <v>459</v>
      </c>
      <c r="C80" s="9" t="s">
        <v>458</v>
      </c>
      <c r="D80" s="9" t="s">
        <v>451</v>
      </c>
      <c r="E80" s="9" t="s">
        <v>434</v>
      </c>
      <c r="F80" s="9" t="s">
        <v>430</v>
      </c>
      <c r="G80" s="68">
        <v>2</v>
      </c>
      <c r="H80" s="69">
        <f>VLOOKUP(tbl_ventagaseosa[[#This Row],[Gaseosa]],tbl_gaseosaprecio[],MATCH(tbl_ventagaseosa[[#This Row],[Envase]],tbl_gaseosaprecio[#Headers],0),0)*tbl_ventagaseosa[[#This Row],[Cantidad]]</f>
        <v>4</v>
      </c>
    </row>
    <row r="81" spans="1:8" x14ac:dyDescent="0.3">
      <c r="A81" s="9" t="s">
        <v>455</v>
      </c>
      <c r="B81" s="9" t="s">
        <v>459</v>
      </c>
      <c r="C81" s="9" t="s">
        <v>458</v>
      </c>
      <c r="D81" s="9" t="s">
        <v>451</v>
      </c>
      <c r="E81" s="9" t="s">
        <v>434</v>
      </c>
      <c r="F81" s="9" t="s">
        <v>430</v>
      </c>
      <c r="G81" s="68">
        <v>4</v>
      </c>
      <c r="H81" s="69">
        <f>VLOOKUP(tbl_ventagaseosa[[#This Row],[Gaseosa]],tbl_gaseosaprecio[],MATCH(tbl_ventagaseosa[[#This Row],[Envase]],tbl_gaseosaprecio[#Headers],0),0)*tbl_ventagaseosa[[#This Row],[Cantidad]]</f>
        <v>8</v>
      </c>
    </row>
    <row r="82" spans="1:8" x14ac:dyDescent="0.3">
      <c r="A82" s="9" t="s">
        <v>447</v>
      </c>
      <c r="B82" s="9" t="s">
        <v>459</v>
      </c>
      <c r="C82" s="9" t="s">
        <v>458</v>
      </c>
      <c r="D82" s="9" t="s">
        <v>451</v>
      </c>
      <c r="E82" s="9" t="s">
        <v>434</v>
      </c>
      <c r="F82" s="9" t="s">
        <v>429</v>
      </c>
      <c r="G82" s="68">
        <v>2</v>
      </c>
      <c r="H82" s="69">
        <f>VLOOKUP(tbl_ventagaseosa[[#This Row],[Gaseosa]],tbl_gaseosaprecio[],MATCH(tbl_ventagaseosa[[#This Row],[Envase]],tbl_gaseosaprecio[#Headers],0),0)*tbl_ventagaseosa[[#This Row],[Cantidad]]</f>
        <v>3</v>
      </c>
    </row>
    <row r="83" spans="1:8" x14ac:dyDescent="0.3">
      <c r="A83" s="9" t="s">
        <v>452</v>
      </c>
      <c r="B83" s="9" t="s">
        <v>462</v>
      </c>
      <c r="C83" s="9" t="s">
        <v>458</v>
      </c>
      <c r="D83" s="9" t="s">
        <v>445</v>
      </c>
      <c r="E83" s="9" t="s">
        <v>434</v>
      </c>
      <c r="F83" s="9" t="s">
        <v>429</v>
      </c>
      <c r="G83" s="68">
        <v>4</v>
      </c>
      <c r="H83" s="69">
        <f>VLOOKUP(tbl_ventagaseosa[[#This Row],[Gaseosa]],tbl_gaseosaprecio[],MATCH(tbl_ventagaseosa[[#This Row],[Envase]],tbl_gaseosaprecio[#Headers],0),0)*tbl_ventagaseosa[[#This Row],[Cantidad]]</f>
        <v>6</v>
      </c>
    </row>
    <row r="84" spans="1:8" x14ac:dyDescent="0.3">
      <c r="A84" s="9" t="s">
        <v>447</v>
      </c>
      <c r="B84" s="9" t="s">
        <v>462</v>
      </c>
      <c r="C84" s="9" t="s">
        <v>458</v>
      </c>
      <c r="D84" s="9" t="s">
        <v>445</v>
      </c>
      <c r="E84" s="9" t="s">
        <v>434</v>
      </c>
      <c r="F84" s="9" t="s">
        <v>429</v>
      </c>
      <c r="G84" s="68">
        <v>5</v>
      </c>
      <c r="H84" s="69">
        <f>VLOOKUP(tbl_ventagaseosa[[#This Row],[Gaseosa]],tbl_gaseosaprecio[],MATCH(tbl_ventagaseosa[[#This Row],[Envase]],tbl_gaseosaprecio[#Headers],0),0)*tbl_ventagaseosa[[#This Row],[Cantidad]]</f>
        <v>7.5</v>
      </c>
    </row>
    <row r="85" spans="1:8" x14ac:dyDescent="0.3">
      <c r="A85" s="9" t="s">
        <v>447</v>
      </c>
      <c r="B85" s="9" t="s">
        <v>462</v>
      </c>
      <c r="C85" s="9" t="s">
        <v>458</v>
      </c>
      <c r="D85" s="9" t="s">
        <v>445</v>
      </c>
      <c r="E85" s="9" t="s">
        <v>434</v>
      </c>
      <c r="F85" s="9" t="s">
        <v>430</v>
      </c>
      <c r="G85" s="68">
        <v>5</v>
      </c>
      <c r="H85" s="69">
        <f>VLOOKUP(tbl_ventagaseosa[[#This Row],[Gaseosa]],tbl_gaseosaprecio[],MATCH(tbl_ventagaseosa[[#This Row],[Envase]],tbl_gaseosaprecio[#Headers],0),0)*tbl_ventagaseosa[[#This Row],[Cantidad]]</f>
        <v>10</v>
      </c>
    </row>
    <row r="86" spans="1:8" x14ac:dyDescent="0.3">
      <c r="A86" s="9" t="s">
        <v>453</v>
      </c>
      <c r="B86" s="9" t="s">
        <v>462</v>
      </c>
      <c r="C86" s="9" t="s">
        <v>458</v>
      </c>
      <c r="D86" s="9" t="s">
        <v>451</v>
      </c>
      <c r="E86" s="9" t="s">
        <v>434</v>
      </c>
      <c r="F86" s="9" t="s">
        <v>430</v>
      </c>
      <c r="G86" s="68">
        <v>4</v>
      </c>
      <c r="H86" s="69">
        <f>VLOOKUP(tbl_ventagaseosa[[#This Row],[Gaseosa]],tbl_gaseosaprecio[],MATCH(tbl_ventagaseosa[[#This Row],[Envase]],tbl_gaseosaprecio[#Headers],0),0)*tbl_ventagaseosa[[#This Row],[Cantidad]]</f>
        <v>8</v>
      </c>
    </row>
    <row r="87" spans="1:8" x14ac:dyDescent="0.3">
      <c r="A87" s="9" t="s">
        <v>452</v>
      </c>
      <c r="B87" s="9" t="s">
        <v>462</v>
      </c>
      <c r="C87" s="9" t="s">
        <v>458</v>
      </c>
      <c r="D87" s="9" t="s">
        <v>451</v>
      </c>
      <c r="E87" s="9" t="s">
        <v>434</v>
      </c>
      <c r="F87" s="9" t="s">
        <v>429</v>
      </c>
      <c r="G87" s="68">
        <v>3</v>
      </c>
      <c r="H87" s="69">
        <f>VLOOKUP(tbl_ventagaseosa[[#This Row],[Gaseosa]],tbl_gaseosaprecio[],MATCH(tbl_ventagaseosa[[#This Row],[Envase]],tbl_gaseosaprecio[#Headers],0),0)*tbl_ventagaseosa[[#This Row],[Cantidad]]</f>
        <v>4.5</v>
      </c>
    </row>
    <row r="88" spans="1:8" x14ac:dyDescent="0.3">
      <c r="A88" s="9" t="s">
        <v>452</v>
      </c>
      <c r="B88" s="9" t="s">
        <v>462</v>
      </c>
      <c r="C88" s="9" t="s">
        <v>458</v>
      </c>
      <c r="D88" s="9" t="s">
        <v>451</v>
      </c>
      <c r="E88" s="9" t="s">
        <v>434</v>
      </c>
      <c r="F88" s="9" t="s">
        <v>429</v>
      </c>
      <c r="G88" s="68">
        <v>2</v>
      </c>
      <c r="H88" s="69">
        <f>VLOOKUP(tbl_ventagaseosa[[#This Row],[Gaseosa]],tbl_gaseosaprecio[],MATCH(tbl_ventagaseosa[[#This Row],[Envase]],tbl_gaseosaprecio[#Headers],0),0)*tbl_ventagaseosa[[#This Row],[Cantidad]]</f>
        <v>3</v>
      </c>
    </row>
    <row r="89" spans="1:8" x14ac:dyDescent="0.3">
      <c r="A89" s="9" t="s">
        <v>455</v>
      </c>
      <c r="B89" s="9" t="s">
        <v>463</v>
      </c>
      <c r="C89" s="9" t="s">
        <v>449</v>
      </c>
      <c r="D89" s="9" t="s">
        <v>445</v>
      </c>
      <c r="E89" s="9" t="s">
        <v>434</v>
      </c>
      <c r="F89" s="9" t="s">
        <v>430</v>
      </c>
      <c r="G89" s="68">
        <v>5</v>
      </c>
      <c r="H89" s="69">
        <f>VLOOKUP(tbl_ventagaseosa[[#This Row],[Gaseosa]],tbl_gaseosaprecio[],MATCH(tbl_ventagaseosa[[#This Row],[Envase]],tbl_gaseosaprecio[#Headers],0),0)*tbl_ventagaseosa[[#This Row],[Cantidad]]</f>
        <v>10</v>
      </c>
    </row>
    <row r="90" spans="1:8" x14ac:dyDescent="0.3">
      <c r="A90" s="9" t="s">
        <v>460</v>
      </c>
      <c r="B90" s="9" t="s">
        <v>463</v>
      </c>
      <c r="C90" s="9" t="s">
        <v>449</v>
      </c>
      <c r="D90" s="9" t="s">
        <v>445</v>
      </c>
      <c r="E90" s="9" t="s">
        <v>434</v>
      </c>
      <c r="F90" s="9" t="s">
        <v>429</v>
      </c>
      <c r="G90" s="68">
        <v>4</v>
      </c>
      <c r="H90" s="69">
        <f>VLOOKUP(tbl_ventagaseosa[[#This Row],[Gaseosa]],tbl_gaseosaprecio[],MATCH(tbl_ventagaseosa[[#This Row],[Envase]],tbl_gaseosaprecio[#Headers],0),0)*tbl_ventagaseosa[[#This Row],[Cantidad]]</f>
        <v>6</v>
      </c>
    </row>
    <row r="91" spans="1:8" x14ac:dyDescent="0.3">
      <c r="A91" s="9" t="s">
        <v>455</v>
      </c>
      <c r="B91" s="9" t="s">
        <v>463</v>
      </c>
      <c r="C91" s="9" t="s">
        <v>449</v>
      </c>
      <c r="D91" s="9" t="s">
        <v>451</v>
      </c>
      <c r="E91" s="9" t="s">
        <v>434</v>
      </c>
      <c r="F91" s="9" t="s">
        <v>429</v>
      </c>
      <c r="G91" s="68">
        <v>1</v>
      </c>
      <c r="H91" s="69">
        <f>VLOOKUP(tbl_ventagaseosa[[#This Row],[Gaseosa]],tbl_gaseosaprecio[],MATCH(tbl_ventagaseosa[[#This Row],[Envase]],tbl_gaseosaprecio[#Headers],0),0)*tbl_ventagaseosa[[#This Row],[Cantidad]]</f>
        <v>1.5</v>
      </c>
    </row>
    <row r="92" spans="1:8" x14ac:dyDescent="0.3">
      <c r="A92" s="9" t="s">
        <v>456</v>
      </c>
      <c r="B92" s="9" t="s">
        <v>443</v>
      </c>
      <c r="C92" s="9" t="s">
        <v>444</v>
      </c>
      <c r="D92" s="9" t="s">
        <v>445</v>
      </c>
      <c r="E92" s="9" t="s">
        <v>433</v>
      </c>
      <c r="F92" s="9" t="s">
        <v>429</v>
      </c>
      <c r="G92" s="68">
        <v>3</v>
      </c>
      <c r="H92" s="69">
        <f>VLOOKUP(tbl_ventagaseosa[[#This Row],[Gaseosa]],tbl_gaseosaprecio[],MATCH(tbl_ventagaseosa[[#This Row],[Envase]],tbl_gaseosaprecio[#Headers],0),0)*tbl_ventagaseosa[[#This Row],[Cantidad]]</f>
        <v>4.8000000000000007</v>
      </c>
    </row>
    <row r="93" spans="1:8" x14ac:dyDescent="0.3">
      <c r="A93" s="9" t="s">
        <v>460</v>
      </c>
      <c r="B93" s="9" t="s">
        <v>443</v>
      </c>
      <c r="C93" s="9" t="s">
        <v>444</v>
      </c>
      <c r="D93" s="9" t="s">
        <v>445</v>
      </c>
      <c r="E93" s="9" t="s">
        <v>433</v>
      </c>
      <c r="F93" s="9" t="s">
        <v>430</v>
      </c>
      <c r="G93" s="68">
        <v>2</v>
      </c>
      <c r="H93" s="69">
        <f>VLOOKUP(tbl_ventagaseosa[[#This Row],[Gaseosa]],tbl_gaseosaprecio[],MATCH(tbl_ventagaseosa[[#This Row],[Envase]],tbl_gaseosaprecio[#Headers],0),0)*tbl_ventagaseosa[[#This Row],[Cantidad]]</f>
        <v>4.4000000000000004</v>
      </c>
    </row>
    <row r="94" spans="1:8" x14ac:dyDescent="0.3">
      <c r="A94" s="9" t="s">
        <v>452</v>
      </c>
      <c r="B94" s="9" t="s">
        <v>443</v>
      </c>
      <c r="C94" s="9" t="s">
        <v>444</v>
      </c>
      <c r="D94" s="9" t="s">
        <v>451</v>
      </c>
      <c r="E94" s="9" t="s">
        <v>433</v>
      </c>
      <c r="F94" s="9" t="s">
        <v>429</v>
      </c>
      <c r="G94" s="68">
        <v>3</v>
      </c>
      <c r="H94" s="69">
        <f>VLOOKUP(tbl_ventagaseosa[[#This Row],[Gaseosa]],tbl_gaseosaprecio[],MATCH(tbl_ventagaseosa[[#This Row],[Envase]],tbl_gaseosaprecio[#Headers],0),0)*tbl_ventagaseosa[[#This Row],[Cantidad]]</f>
        <v>4.8000000000000007</v>
      </c>
    </row>
    <row r="95" spans="1:8" x14ac:dyDescent="0.3">
      <c r="A95" s="9" t="s">
        <v>447</v>
      </c>
      <c r="B95" s="9" t="s">
        <v>443</v>
      </c>
      <c r="C95" s="9" t="s">
        <v>444</v>
      </c>
      <c r="D95" s="9" t="s">
        <v>451</v>
      </c>
      <c r="E95" s="9" t="s">
        <v>433</v>
      </c>
      <c r="F95" s="9" t="s">
        <v>430</v>
      </c>
      <c r="G95" s="68">
        <v>3</v>
      </c>
      <c r="H95" s="69">
        <f>VLOOKUP(tbl_ventagaseosa[[#This Row],[Gaseosa]],tbl_gaseosaprecio[],MATCH(tbl_ventagaseosa[[#This Row],[Envase]],tbl_gaseosaprecio[#Headers],0),0)*tbl_ventagaseosa[[#This Row],[Cantidad]]</f>
        <v>6.6000000000000005</v>
      </c>
    </row>
    <row r="96" spans="1:8" x14ac:dyDescent="0.3">
      <c r="A96" s="9" t="s">
        <v>453</v>
      </c>
      <c r="B96" s="9" t="s">
        <v>448</v>
      </c>
      <c r="C96" s="9" t="s">
        <v>449</v>
      </c>
      <c r="D96" s="9" t="s">
        <v>445</v>
      </c>
      <c r="E96" s="9" t="s">
        <v>433</v>
      </c>
      <c r="F96" s="9" t="s">
        <v>430</v>
      </c>
      <c r="G96" s="68">
        <v>2</v>
      </c>
      <c r="H96" s="69">
        <f>VLOOKUP(tbl_ventagaseosa[[#This Row],[Gaseosa]],tbl_gaseosaprecio[],MATCH(tbl_ventagaseosa[[#This Row],[Envase]],tbl_gaseosaprecio[#Headers],0),0)*tbl_ventagaseosa[[#This Row],[Cantidad]]</f>
        <v>4.4000000000000004</v>
      </c>
    </row>
    <row r="97" spans="1:8" x14ac:dyDescent="0.3">
      <c r="A97" s="9" t="s">
        <v>423</v>
      </c>
      <c r="B97" s="9" t="s">
        <v>448</v>
      </c>
      <c r="C97" s="9" t="s">
        <v>449</v>
      </c>
      <c r="D97" s="9" t="s">
        <v>451</v>
      </c>
      <c r="E97" s="9" t="s">
        <v>433</v>
      </c>
      <c r="F97" s="9" t="s">
        <v>430</v>
      </c>
      <c r="G97" s="68">
        <v>4</v>
      </c>
      <c r="H97" s="69">
        <f>VLOOKUP(tbl_ventagaseosa[[#This Row],[Gaseosa]],tbl_gaseosaprecio[],MATCH(tbl_ventagaseosa[[#This Row],[Envase]],tbl_gaseosaprecio[#Headers],0),0)*tbl_ventagaseosa[[#This Row],[Cantidad]]</f>
        <v>8.8000000000000007</v>
      </c>
    </row>
    <row r="98" spans="1:8" x14ac:dyDescent="0.3">
      <c r="A98" s="9" t="s">
        <v>460</v>
      </c>
      <c r="B98" s="9" t="s">
        <v>454</v>
      </c>
      <c r="C98" s="9" t="s">
        <v>444</v>
      </c>
      <c r="D98" s="9" t="s">
        <v>445</v>
      </c>
      <c r="E98" s="9" t="s">
        <v>433</v>
      </c>
      <c r="F98" s="9" t="s">
        <v>430</v>
      </c>
      <c r="G98" s="68">
        <v>4</v>
      </c>
      <c r="H98" s="69">
        <f>VLOOKUP(tbl_ventagaseosa[[#This Row],[Gaseosa]],tbl_gaseosaprecio[],MATCH(tbl_ventagaseosa[[#This Row],[Envase]],tbl_gaseosaprecio[#Headers],0),0)*tbl_ventagaseosa[[#This Row],[Cantidad]]</f>
        <v>8.8000000000000007</v>
      </c>
    </row>
    <row r="99" spans="1:8" x14ac:dyDescent="0.3">
      <c r="A99" s="9" t="s">
        <v>452</v>
      </c>
      <c r="B99" s="9" t="s">
        <v>454</v>
      </c>
      <c r="C99" s="9" t="s">
        <v>444</v>
      </c>
      <c r="D99" s="9" t="s">
        <v>445</v>
      </c>
      <c r="E99" s="9" t="s">
        <v>433</v>
      </c>
      <c r="F99" s="9" t="s">
        <v>429</v>
      </c>
      <c r="G99" s="68">
        <v>4</v>
      </c>
      <c r="H99" s="69">
        <f>VLOOKUP(tbl_ventagaseosa[[#This Row],[Gaseosa]],tbl_gaseosaprecio[],MATCH(tbl_ventagaseosa[[#This Row],[Envase]],tbl_gaseosaprecio[#Headers],0),0)*tbl_ventagaseosa[[#This Row],[Cantidad]]</f>
        <v>6.4</v>
      </c>
    </row>
    <row r="100" spans="1:8" x14ac:dyDescent="0.3">
      <c r="A100" s="9" t="s">
        <v>447</v>
      </c>
      <c r="B100" s="9" t="s">
        <v>457</v>
      </c>
      <c r="C100" s="9" t="s">
        <v>458</v>
      </c>
      <c r="D100" s="9" t="s">
        <v>445</v>
      </c>
      <c r="E100" s="9" t="s">
        <v>433</v>
      </c>
      <c r="F100" s="9" t="s">
        <v>429</v>
      </c>
      <c r="G100" s="68">
        <v>3</v>
      </c>
      <c r="H100" s="69">
        <f>VLOOKUP(tbl_ventagaseosa[[#This Row],[Gaseosa]],tbl_gaseosaprecio[],MATCH(tbl_ventagaseosa[[#This Row],[Envase]],tbl_gaseosaprecio[#Headers],0),0)*tbl_ventagaseosa[[#This Row],[Cantidad]]</f>
        <v>4.8000000000000007</v>
      </c>
    </row>
    <row r="101" spans="1:8" x14ac:dyDescent="0.3">
      <c r="A101" s="9" t="s">
        <v>447</v>
      </c>
      <c r="B101" s="9" t="s">
        <v>457</v>
      </c>
      <c r="C101" s="9" t="s">
        <v>458</v>
      </c>
      <c r="D101" s="9" t="s">
        <v>451</v>
      </c>
      <c r="E101" s="9" t="s">
        <v>433</v>
      </c>
      <c r="F101" s="9" t="s">
        <v>430</v>
      </c>
      <c r="G101" s="68">
        <v>4</v>
      </c>
      <c r="H101" s="69">
        <f>VLOOKUP(tbl_ventagaseosa[[#This Row],[Gaseosa]],tbl_gaseosaprecio[],MATCH(tbl_ventagaseosa[[#This Row],[Envase]],tbl_gaseosaprecio[#Headers],0),0)*tbl_ventagaseosa[[#This Row],[Cantidad]]</f>
        <v>8.8000000000000007</v>
      </c>
    </row>
    <row r="102" spans="1:8" x14ac:dyDescent="0.3">
      <c r="A102" s="9" t="s">
        <v>455</v>
      </c>
      <c r="B102" s="9" t="s">
        <v>459</v>
      </c>
      <c r="C102" s="9" t="s">
        <v>458</v>
      </c>
      <c r="D102" s="9" t="s">
        <v>445</v>
      </c>
      <c r="E102" s="9" t="s">
        <v>433</v>
      </c>
      <c r="F102" s="9" t="s">
        <v>429</v>
      </c>
      <c r="G102" s="68">
        <v>5</v>
      </c>
      <c r="H102" s="69">
        <f>VLOOKUP(tbl_ventagaseosa[[#This Row],[Gaseosa]],tbl_gaseosaprecio[],MATCH(tbl_ventagaseosa[[#This Row],[Envase]],tbl_gaseosaprecio[#Headers],0),0)*tbl_ventagaseosa[[#This Row],[Cantidad]]</f>
        <v>8</v>
      </c>
    </row>
    <row r="103" spans="1:8" x14ac:dyDescent="0.3">
      <c r="A103" s="9" t="s">
        <v>447</v>
      </c>
      <c r="B103" s="9" t="s">
        <v>459</v>
      </c>
      <c r="C103" s="9" t="s">
        <v>458</v>
      </c>
      <c r="D103" s="9" t="s">
        <v>445</v>
      </c>
      <c r="E103" s="9" t="s">
        <v>433</v>
      </c>
      <c r="F103" s="9" t="s">
        <v>430</v>
      </c>
      <c r="G103" s="68">
        <v>5</v>
      </c>
      <c r="H103" s="69">
        <f>VLOOKUP(tbl_ventagaseosa[[#This Row],[Gaseosa]],tbl_gaseosaprecio[],MATCH(tbl_ventagaseosa[[#This Row],[Envase]],tbl_gaseosaprecio[#Headers],0),0)*tbl_ventagaseosa[[#This Row],[Cantidad]]</f>
        <v>11</v>
      </c>
    </row>
    <row r="104" spans="1:8" x14ac:dyDescent="0.3">
      <c r="A104" s="9" t="s">
        <v>453</v>
      </c>
      <c r="B104" s="9" t="s">
        <v>462</v>
      </c>
      <c r="C104" s="9" t="s">
        <v>458</v>
      </c>
      <c r="D104" s="9" t="s">
        <v>445</v>
      </c>
      <c r="E104" s="9" t="s">
        <v>433</v>
      </c>
      <c r="F104" s="9" t="s">
        <v>429</v>
      </c>
      <c r="G104" s="68">
        <v>2</v>
      </c>
      <c r="H104" s="69">
        <f>VLOOKUP(tbl_ventagaseosa[[#This Row],[Gaseosa]],tbl_gaseosaprecio[],MATCH(tbl_ventagaseosa[[#This Row],[Envase]],tbl_gaseosaprecio[#Headers],0),0)*tbl_ventagaseosa[[#This Row],[Cantidad]]</f>
        <v>3.2</v>
      </c>
    </row>
    <row r="105" spans="1:8" x14ac:dyDescent="0.3">
      <c r="A105" s="9" t="s">
        <v>453</v>
      </c>
      <c r="B105" s="9" t="s">
        <v>463</v>
      </c>
      <c r="C105" s="9" t="s">
        <v>449</v>
      </c>
      <c r="D105" s="9" t="s">
        <v>445</v>
      </c>
      <c r="E105" s="9" t="s">
        <v>433</v>
      </c>
      <c r="F105" s="9" t="s">
        <v>430</v>
      </c>
      <c r="G105" s="68">
        <v>3</v>
      </c>
      <c r="H105" s="69">
        <f>VLOOKUP(tbl_ventagaseosa[[#This Row],[Gaseosa]],tbl_gaseosaprecio[],MATCH(tbl_ventagaseosa[[#This Row],[Envase]],tbl_gaseosaprecio[#Headers],0),0)*tbl_ventagaseosa[[#This Row],[Cantidad]]</f>
        <v>6.6000000000000005</v>
      </c>
    </row>
    <row r="106" spans="1:8" x14ac:dyDescent="0.3">
      <c r="A106" s="9" t="s">
        <v>460</v>
      </c>
      <c r="B106" s="9" t="s">
        <v>463</v>
      </c>
      <c r="C106" s="9" t="s">
        <v>449</v>
      </c>
      <c r="D106" s="9" t="s">
        <v>445</v>
      </c>
      <c r="E106" s="9" t="s">
        <v>433</v>
      </c>
      <c r="F106" s="9" t="s">
        <v>429</v>
      </c>
      <c r="G106" s="68">
        <v>5</v>
      </c>
      <c r="H106" s="69">
        <f>VLOOKUP(tbl_ventagaseosa[[#This Row],[Gaseosa]],tbl_gaseosaprecio[],MATCH(tbl_ventagaseosa[[#This Row],[Envase]],tbl_gaseosaprecio[#Headers],0),0)*tbl_ventagaseosa[[#This Row],[Cantidad]]</f>
        <v>8</v>
      </c>
    </row>
    <row r="107" spans="1:8" x14ac:dyDescent="0.3">
      <c r="A107" s="9" t="s">
        <v>423</v>
      </c>
      <c r="B107" s="9" t="s">
        <v>463</v>
      </c>
      <c r="C107" s="9" t="s">
        <v>449</v>
      </c>
      <c r="D107" s="9" t="s">
        <v>451</v>
      </c>
      <c r="E107" s="9" t="s">
        <v>433</v>
      </c>
      <c r="F107" s="9" t="s">
        <v>430</v>
      </c>
      <c r="G107" s="68">
        <v>1</v>
      </c>
      <c r="H107" s="69">
        <f>VLOOKUP(tbl_ventagaseosa[[#This Row],[Gaseosa]],tbl_gaseosaprecio[],MATCH(tbl_ventagaseosa[[#This Row],[Envase]],tbl_gaseosaprecio[#Headers],0),0)*tbl_ventagaseosa[[#This Row],[Cantidad]]</f>
        <v>2.2000000000000002</v>
      </c>
    </row>
    <row r="108" spans="1:8" x14ac:dyDescent="0.3">
      <c r="A108" s="9" t="s">
        <v>423</v>
      </c>
      <c r="B108" s="9" t="s">
        <v>463</v>
      </c>
      <c r="C108" s="9" t="s">
        <v>449</v>
      </c>
      <c r="D108" s="9" t="s">
        <v>451</v>
      </c>
      <c r="E108" s="9" t="s">
        <v>433</v>
      </c>
      <c r="F108" s="9" t="s">
        <v>430</v>
      </c>
      <c r="G108" s="68">
        <v>3</v>
      </c>
      <c r="H108" s="69">
        <f>VLOOKUP(tbl_ventagaseosa[[#This Row],[Gaseosa]],tbl_gaseosaprecio[],MATCH(tbl_ventagaseosa[[#This Row],[Envase]],tbl_gaseosaprecio[#Headers],0),0)*tbl_ventagaseosa[[#This Row],[Cantidad]]</f>
        <v>6.6000000000000005</v>
      </c>
    </row>
    <row r="109" spans="1:8" x14ac:dyDescent="0.3">
      <c r="A109" s="9" t="s">
        <v>447</v>
      </c>
      <c r="B109" s="9" t="s">
        <v>463</v>
      </c>
      <c r="C109" s="9" t="s">
        <v>449</v>
      </c>
      <c r="D109" s="9" t="s">
        <v>451</v>
      </c>
      <c r="E109" s="9" t="s">
        <v>433</v>
      </c>
      <c r="F109" s="9" t="s">
        <v>429</v>
      </c>
      <c r="G109" s="68">
        <v>1</v>
      </c>
      <c r="H109" s="69">
        <f>VLOOKUP(tbl_ventagaseosa[[#This Row],[Gaseosa]],tbl_gaseosaprecio[],MATCH(tbl_ventagaseosa[[#This Row],[Envase]],tbl_gaseosaprecio[#Headers],0),0)*tbl_ventagaseosa[[#This Row],[Cantidad]]</f>
        <v>1.6</v>
      </c>
    </row>
    <row r="110" spans="1:8" x14ac:dyDescent="0.3">
      <c r="A110" s="63"/>
      <c r="B110" s="63"/>
      <c r="C110" s="63"/>
      <c r="D110" s="63"/>
      <c r="E110" s="63"/>
      <c r="F110" s="63"/>
      <c r="G110" s="63"/>
      <c r="H110" s="63"/>
    </row>
    <row r="111" spans="1:8" x14ac:dyDescent="0.3">
      <c r="G111" s="63"/>
      <c r="H111" s="63"/>
    </row>
    <row r="112" spans="1:8" x14ac:dyDescent="0.3">
      <c r="G112" s="63"/>
      <c r="H112" s="63"/>
    </row>
    <row r="113" spans="1:9" x14ac:dyDescent="0.3">
      <c r="G113" s="63"/>
      <c r="H113" s="63"/>
    </row>
    <row r="114" spans="1:9" ht="18" x14ac:dyDescent="0.35">
      <c r="G114" s="71"/>
      <c r="H114" s="71"/>
    </row>
    <row r="115" spans="1:9" ht="18" x14ac:dyDescent="0.35">
      <c r="G115" s="72"/>
      <c r="H115" s="72"/>
    </row>
    <row r="116" spans="1:9" ht="18" x14ac:dyDescent="0.35">
      <c r="G116" s="71"/>
      <c r="H116" s="71"/>
    </row>
    <row r="117" spans="1:9" ht="18" x14ac:dyDescent="0.35">
      <c r="G117" s="72"/>
      <c r="H117" s="72"/>
    </row>
    <row r="118" spans="1:9" ht="18" x14ac:dyDescent="0.35">
      <c r="G118" s="73"/>
      <c r="H118" s="73"/>
      <c r="I118" s="74"/>
    </row>
    <row r="119" spans="1:9" ht="18" x14ac:dyDescent="0.35">
      <c r="G119" s="72"/>
      <c r="H119" s="72"/>
    </row>
    <row r="120" spans="1:9" ht="18" x14ac:dyDescent="0.35">
      <c r="G120" s="71"/>
      <c r="H120" s="71"/>
    </row>
    <row r="121" spans="1:9" ht="18" x14ac:dyDescent="0.35">
      <c r="G121" s="72"/>
      <c r="H121" s="72"/>
    </row>
    <row r="122" spans="1:9" x14ac:dyDescent="0.3">
      <c r="G122" s="63"/>
      <c r="H122" s="63"/>
    </row>
    <row r="123" spans="1:9" x14ac:dyDescent="0.3">
      <c r="G123" s="63"/>
      <c r="H123" s="63"/>
    </row>
    <row r="124" spans="1:9" x14ac:dyDescent="0.3">
      <c r="A124" s="63"/>
      <c r="B124" s="63"/>
      <c r="C124" s="63"/>
      <c r="D124" s="63"/>
      <c r="E124" s="63"/>
      <c r="F124" s="63"/>
      <c r="G124" s="63"/>
      <c r="H124" s="63"/>
    </row>
    <row r="125" spans="1:9" ht="15.6" x14ac:dyDescent="0.3">
      <c r="A125" s="75"/>
      <c r="B125" s="63"/>
      <c r="C125" s="63"/>
      <c r="D125" s="63"/>
      <c r="E125" s="63"/>
      <c r="F125" s="63"/>
      <c r="G125" s="63"/>
      <c r="H125" s="63"/>
    </row>
    <row r="126" spans="1:9" x14ac:dyDescent="0.3">
      <c r="A126" s="63"/>
      <c r="B126" s="63"/>
      <c r="C126" s="63"/>
      <c r="D126" s="63"/>
      <c r="E126" s="63"/>
      <c r="F126" s="63"/>
      <c r="G126" s="63"/>
      <c r="H126" s="63"/>
    </row>
    <row r="127" spans="1:9" x14ac:dyDescent="0.3">
      <c r="A127" s="63"/>
      <c r="B127" s="63"/>
      <c r="C127" s="63"/>
      <c r="D127" s="63"/>
      <c r="E127" s="63"/>
      <c r="F127" s="63"/>
      <c r="G127" s="63"/>
      <c r="H127" s="63"/>
    </row>
    <row r="128" spans="1:9" s="63" customFormat="1" x14ac:dyDescent="0.3"/>
    <row r="129" s="63" customFormat="1" x14ac:dyDescent="0.3"/>
    <row r="130" s="63" customFormat="1" x14ac:dyDescent="0.3"/>
    <row r="131" s="63" customFormat="1" x14ac:dyDescent="0.3"/>
    <row r="132" s="63" customFormat="1" x14ac:dyDescent="0.3"/>
    <row r="133" s="63" customFormat="1" x14ac:dyDescent="0.3"/>
    <row r="134" s="63" customFormat="1" x14ac:dyDescent="0.3"/>
    <row r="135" s="63" customFormat="1" x14ac:dyDescent="0.3"/>
    <row r="136" s="63" customFormat="1" x14ac:dyDescent="0.3"/>
    <row r="137" s="63" customFormat="1" x14ac:dyDescent="0.3"/>
    <row r="138" s="63" customFormat="1" x14ac:dyDescent="0.3"/>
    <row r="139" s="63" customFormat="1" x14ac:dyDescent="0.3"/>
    <row r="140" s="63" customFormat="1" x14ac:dyDescent="0.3"/>
    <row r="141" s="63" customFormat="1" x14ac:dyDescent="0.3"/>
    <row r="142" s="63" customFormat="1" x14ac:dyDescent="0.3"/>
    <row r="143" s="63" customFormat="1" x14ac:dyDescent="0.3"/>
    <row r="144" s="63" customFormat="1" x14ac:dyDescent="0.3"/>
    <row r="145" s="63" customFormat="1" x14ac:dyDescent="0.3"/>
    <row r="146" s="63" customFormat="1" x14ac:dyDescent="0.3"/>
    <row r="147" s="63" customFormat="1" x14ac:dyDescent="0.3"/>
    <row r="148" s="63" customFormat="1" x14ac:dyDescent="0.3"/>
    <row r="149" s="63" customFormat="1" x14ac:dyDescent="0.3"/>
    <row r="150" s="63" customFormat="1" x14ac:dyDescent="0.3"/>
    <row r="151" s="63" customFormat="1" x14ac:dyDescent="0.3"/>
    <row r="152" s="63" customFormat="1" x14ac:dyDescent="0.3"/>
    <row r="153" s="63" customFormat="1" x14ac:dyDescent="0.3"/>
    <row r="154" s="63" customFormat="1" x14ac:dyDescent="0.3"/>
    <row r="155" s="63" customFormat="1" x14ac:dyDescent="0.3"/>
    <row r="156" s="63" customFormat="1" x14ac:dyDescent="0.3"/>
    <row r="157" s="63" customFormat="1" x14ac:dyDescent="0.3"/>
    <row r="158" s="63" customFormat="1" x14ac:dyDescent="0.3"/>
    <row r="159" s="63" customFormat="1" x14ac:dyDescent="0.3"/>
    <row r="160" s="63" customFormat="1" x14ac:dyDescent="0.3"/>
    <row r="161" s="63" customFormat="1" x14ac:dyDescent="0.3"/>
    <row r="162" s="63" customFormat="1" x14ac:dyDescent="0.3"/>
    <row r="163" s="63" customFormat="1" x14ac:dyDescent="0.3"/>
    <row r="164" s="63" customFormat="1" x14ac:dyDescent="0.3"/>
    <row r="165" s="63" customFormat="1" x14ac:dyDescent="0.3"/>
    <row r="166" s="63" customFormat="1" x14ac:dyDescent="0.3"/>
    <row r="167" s="63" customFormat="1" x14ac:dyDescent="0.3"/>
    <row r="168" s="63" customFormat="1" x14ac:dyDescent="0.3"/>
    <row r="169" s="63" customFormat="1" x14ac:dyDescent="0.3"/>
    <row r="170" s="63" customFormat="1" x14ac:dyDescent="0.3"/>
    <row r="171" s="63" customFormat="1" x14ac:dyDescent="0.3"/>
    <row r="172" s="63" customFormat="1" x14ac:dyDescent="0.3"/>
    <row r="173" s="63" customFormat="1" x14ac:dyDescent="0.3"/>
    <row r="174" s="63" customFormat="1" x14ac:dyDescent="0.3"/>
    <row r="175" s="63" customFormat="1" x14ac:dyDescent="0.3"/>
    <row r="176" s="63" customFormat="1" x14ac:dyDescent="0.3"/>
    <row r="177" s="63" customFormat="1" x14ac:dyDescent="0.3"/>
    <row r="178" s="63" customFormat="1" x14ac:dyDescent="0.3"/>
    <row r="179" s="63" customFormat="1" x14ac:dyDescent="0.3"/>
    <row r="180" s="63" customFormat="1" x14ac:dyDescent="0.3"/>
    <row r="181" s="63" customFormat="1" x14ac:dyDescent="0.3"/>
    <row r="182" s="63" customFormat="1" x14ac:dyDescent="0.3"/>
    <row r="183" s="63" customFormat="1" x14ac:dyDescent="0.3"/>
    <row r="184" s="63" customFormat="1" x14ac:dyDescent="0.3"/>
    <row r="185" s="63" customFormat="1" x14ac:dyDescent="0.3"/>
    <row r="186" s="63" customFormat="1" x14ac:dyDescent="0.3"/>
    <row r="187" s="63" customFormat="1" x14ac:dyDescent="0.3"/>
    <row r="188" s="63" customFormat="1" x14ac:dyDescent="0.3"/>
    <row r="189" s="63" customFormat="1" x14ac:dyDescent="0.3"/>
    <row r="190" s="63" customFormat="1" x14ac:dyDescent="0.3"/>
    <row r="191" s="63" customFormat="1" x14ac:dyDescent="0.3"/>
    <row r="192" s="63" customFormat="1" x14ac:dyDescent="0.3"/>
    <row r="193" s="63" customFormat="1" x14ac:dyDescent="0.3"/>
    <row r="194" s="63" customFormat="1" x14ac:dyDescent="0.3"/>
    <row r="195" s="63" customFormat="1" x14ac:dyDescent="0.3"/>
    <row r="196" s="63" customFormat="1" x14ac:dyDescent="0.3"/>
    <row r="197" s="63" customFormat="1" x14ac:dyDescent="0.3"/>
    <row r="198" s="63" customFormat="1" x14ac:dyDescent="0.3"/>
    <row r="199" s="63" customFormat="1" x14ac:dyDescent="0.3"/>
    <row r="200" s="63" customFormat="1" x14ac:dyDescent="0.3"/>
    <row r="201" s="63" customFormat="1" x14ac:dyDescent="0.3"/>
    <row r="202" s="63" customFormat="1" x14ac:dyDescent="0.3"/>
    <row r="203" s="63" customFormat="1" x14ac:dyDescent="0.3"/>
    <row r="204" s="63" customFormat="1" x14ac:dyDescent="0.3"/>
    <row r="205" s="63" customFormat="1" x14ac:dyDescent="0.3"/>
    <row r="206" s="63" customFormat="1" x14ac:dyDescent="0.3"/>
    <row r="207" s="63" customFormat="1" x14ac:dyDescent="0.3"/>
    <row r="208" s="63" customFormat="1" x14ac:dyDescent="0.3"/>
    <row r="209" s="63" customFormat="1" x14ac:dyDescent="0.3"/>
    <row r="210" s="63" customFormat="1" x14ac:dyDescent="0.3"/>
    <row r="211" s="63" customFormat="1" x14ac:dyDescent="0.3"/>
    <row r="212" s="63" customFormat="1" x14ac:dyDescent="0.3"/>
    <row r="213" s="63" customFormat="1" x14ac:dyDescent="0.3"/>
    <row r="214" s="63" customFormat="1" x14ac:dyDescent="0.3"/>
    <row r="215" s="63" customFormat="1" x14ac:dyDescent="0.3"/>
    <row r="216" s="63" customFormat="1" x14ac:dyDescent="0.3"/>
    <row r="217" s="63" customFormat="1" x14ac:dyDescent="0.3"/>
    <row r="218" s="63" customFormat="1" x14ac:dyDescent="0.3"/>
    <row r="219" s="63" customFormat="1" x14ac:dyDescent="0.3"/>
    <row r="220" s="63" customFormat="1" x14ac:dyDescent="0.3"/>
    <row r="221" s="63" customFormat="1" x14ac:dyDescent="0.3"/>
    <row r="222" s="63" customFormat="1" x14ac:dyDescent="0.3"/>
    <row r="223" s="63" customFormat="1" x14ac:dyDescent="0.3"/>
    <row r="224" s="63" customFormat="1" x14ac:dyDescent="0.3"/>
    <row r="225" s="63" customFormat="1" x14ac:dyDescent="0.3"/>
    <row r="226" s="63" customFormat="1" x14ac:dyDescent="0.3"/>
    <row r="227" s="63" customFormat="1" x14ac:dyDescent="0.3"/>
    <row r="228" s="63" customFormat="1" x14ac:dyDescent="0.3"/>
    <row r="229" s="63" customFormat="1" x14ac:dyDescent="0.3"/>
    <row r="230" s="63" customFormat="1" x14ac:dyDescent="0.3"/>
    <row r="231" s="63" customFormat="1" x14ac:dyDescent="0.3"/>
    <row r="232" s="63" customFormat="1" x14ac:dyDescent="0.3"/>
    <row r="233" s="63" customFormat="1" x14ac:dyDescent="0.3"/>
    <row r="234" s="63" customFormat="1" x14ac:dyDescent="0.3"/>
    <row r="235" s="63" customFormat="1" x14ac:dyDescent="0.3"/>
    <row r="236" s="63" customFormat="1" x14ac:dyDescent="0.3"/>
    <row r="237" s="63" customFormat="1" x14ac:dyDescent="0.3"/>
    <row r="238" s="63" customFormat="1" x14ac:dyDescent="0.3"/>
    <row r="239" s="63" customFormat="1" x14ac:dyDescent="0.3"/>
    <row r="240" s="63" customFormat="1" x14ac:dyDescent="0.3"/>
    <row r="241" s="63" customFormat="1" x14ac:dyDescent="0.3"/>
    <row r="242" s="63" customFormat="1" x14ac:dyDescent="0.3"/>
    <row r="243" s="63" customFormat="1" x14ac:dyDescent="0.3"/>
    <row r="244" s="63" customFormat="1" x14ac:dyDescent="0.3"/>
    <row r="245" s="63" customFormat="1" x14ac:dyDescent="0.3"/>
    <row r="246" s="63" customFormat="1" x14ac:dyDescent="0.3"/>
    <row r="247" s="63" customFormat="1" x14ac:dyDescent="0.3"/>
    <row r="248" s="63" customFormat="1" x14ac:dyDescent="0.3"/>
    <row r="249" s="63" customFormat="1" x14ac:dyDescent="0.3"/>
    <row r="250" s="63" customFormat="1" x14ac:dyDescent="0.3"/>
    <row r="251" s="63" customFormat="1" x14ac:dyDescent="0.3"/>
    <row r="252" s="63" customFormat="1" x14ac:dyDescent="0.3"/>
    <row r="253" s="63" customFormat="1" x14ac:dyDescent="0.3"/>
    <row r="254" s="63" customFormat="1" x14ac:dyDescent="0.3"/>
    <row r="255" s="63" customFormat="1" x14ac:dyDescent="0.3"/>
    <row r="256" s="63" customFormat="1" x14ac:dyDescent="0.3"/>
    <row r="257" s="63" customFormat="1" x14ac:dyDescent="0.3"/>
    <row r="258" s="63" customFormat="1" x14ac:dyDescent="0.3"/>
    <row r="259" s="63" customFormat="1" x14ac:dyDescent="0.3"/>
    <row r="260" s="63" customFormat="1" x14ac:dyDescent="0.3"/>
    <row r="261" s="63" customFormat="1" x14ac:dyDescent="0.3"/>
    <row r="262" s="63" customFormat="1" x14ac:dyDescent="0.3"/>
    <row r="263" s="63" customFormat="1" x14ac:dyDescent="0.3"/>
    <row r="264" s="63" customFormat="1" x14ac:dyDescent="0.3"/>
    <row r="265" s="63" customFormat="1" x14ac:dyDescent="0.3"/>
    <row r="266" s="63" customFormat="1" x14ac:dyDescent="0.3"/>
    <row r="267" s="63" customFormat="1" x14ac:dyDescent="0.3"/>
    <row r="268" s="63" customFormat="1" x14ac:dyDescent="0.3"/>
    <row r="269" s="63" customFormat="1" x14ac:dyDescent="0.3"/>
    <row r="270" s="63" customFormat="1" x14ac:dyDescent="0.3"/>
    <row r="271" s="63" customFormat="1" x14ac:dyDescent="0.3"/>
    <row r="272" s="63" customFormat="1" x14ac:dyDescent="0.3"/>
    <row r="273" s="63" customFormat="1" x14ac:dyDescent="0.3"/>
    <row r="274" s="63" customFormat="1" x14ac:dyDescent="0.3"/>
    <row r="275" s="63" customFormat="1" x14ac:dyDescent="0.3"/>
    <row r="276" s="63" customFormat="1" x14ac:dyDescent="0.3"/>
    <row r="277" s="63" customFormat="1" x14ac:dyDescent="0.3"/>
    <row r="278" s="63" customFormat="1" x14ac:dyDescent="0.3"/>
    <row r="279" s="63" customFormat="1" x14ac:dyDescent="0.3"/>
    <row r="280" s="63" customFormat="1" x14ac:dyDescent="0.3"/>
    <row r="281" s="63" customFormat="1" x14ac:dyDescent="0.3"/>
    <row r="282" s="63" customFormat="1" x14ac:dyDescent="0.3"/>
    <row r="283" s="63" customFormat="1" x14ac:dyDescent="0.3"/>
    <row r="284" s="63" customFormat="1" x14ac:dyDescent="0.3"/>
    <row r="285" s="63" customFormat="1" x14ac:dyDescent="0.3"/>
    <row r="286" s="63" customFormat="1" x14ac:dyDescent="0.3"/>
    <row r="287" s="63" customFormat="1" x14ac:dyDescent="0.3"/>
    <row r="288" s="63" customFormat="1" x14ac:dyDescent="0.3"/>
    <row r="289" s="63" customFormat="1" x14ac:dyDescent="0.3"/>
    <row r="290" s="63" customFormat="1" x14ac:dyDescent="0.3"/>
    <row r="291" s="63" customFormat="1" x14ac:dyDescent="0.3"/>
    <row r="292" s="63" customFormat="1" x14ac:dyDescent="0.3"/>
    <row r="293" s="63" customFormat="1" x14ac:dyDescent="0.3"/>
    <row r="294" s="63" customFormat="1" x14ac:dyDescent="0.3"/>
    <row r="295" s="63" customFormat="1" x14ac:dyDescent="0.3"/>
    <row r="296" s="63" customFormat="1" x14ac:dyDescent="0.3"/>
    <row r="297" s="63" customFormat="1" x14ac:dyDescent="0.3"/>
    <row r="298" s="63" customFormat="1" x14ac:dyDescent="0.3"/>
    <row r="299" s="63" customFormat="1" x14ac:dyDescent="0.3"/>
    <row r="300" s="63" customFormat="1" x14ac:dyDescent="0.3"/>
    <row r="301" s="63" customFormat="1" x14ac:dyDescent="0.3"/>
    <row r="302" s="63" customFormat="1" x14ac:dyDescent="0.3"/>
    <row r="303" s="63" customFormat="1" x14ac:dyDescent="0.3"/>
    <row r="304" s="63" customFormat="1" x14ac:dyDescent="0.3"/>
    <row r="305" s="63" customFormat="1" x14ac:dyDescent="0.3"/>
    <row r="306" s="63" customFormat="1" x14ac:dyDescent="0.3"/>
    <row r="307" s="63" customFormat="1" x14ac:dyDescent="0.3"/>
    <row r="308" s="63" customFormat="1" x14ac:dyDescent="0.3"/>
    <row r="309" s="63" customFormat="1" x14ac:dyDescent="0.3"/>
    <row r="310" s="63" customFormat="1" x14ac:dyDescent="0.3"/>
    <row r="311" s="63" customFormat="1" x14ac:dyDescent="0.3"/>
    <row r="312" s="63" customFormat="1" x14ac:dyDescent="0.3"/>
    <row r="313" s="63" customFormat="1" x14ac:dyDescent="0.3"/>
    <row r="314" s="63" customFormat="1" x14ac:dyDescent="0.3"/>
    <row r="315" s="63" customFormat="1" x14ac:dyDescent="0.3"/>
    <row r="316" s="63" customFormat="1" x14ac:dyDescent="0.3"/>
    <row r="317" s="63" customFormat="1" x14ac:dyDescent="0.3"/>
    <row r="318" s="63" customFormat="1" x14ac:dyDescent="0.3"/>
    <row r="319" s="63" customFormat="1" x14ac:dyDescent="0.3"/>
    <row r="320" s="63" customFormat="1" x14ac:dyDescent="0.3"/>
    <row r="321" s="63" customFormat="1" x14ac:dyDescent="0.3"/>
    <row r="322" s="63" customFormat="1" x14ac:dyDescent="0.3"/>
    <row r="323" s="63" customFormat="1" x14ac:dyDescent="0.3"/>
    <row r="324" s="63" customFormat="1" x14ac:dyDescent="0.3"/>
    <row r="325" s="63" customFormat="1" x14ac:dyDescent="0.3"/>
    <row r="326" s="63" customFormat="1" x14ac:dyDescent="0.3"/>
    <row r="327" s="63" customFormat="1" x14ac:dyDescent="0.3"/>
    <row r="328" s="63" customFormat="1" x14ac:dyDescent="0.3"/>
    <row r="329" s="63" customFormat="1" x14ac:dyDescent="0.3"/>
    <row r="330" s="63" customFormat="1" x14ac:dyDescent="0.3"/>
    <row r="331" s="63" customFormat="1" x14ac:dyDescent="0.3"/>
    <row r="332" s="63" customFormat="1" x14ac:dyDescent="0.3"/>
    <row r="333" s="63" customFormat="1" x14ac:dyDescent="0.3"/>
    <row r="334" s="63" customFormat="1" x14ac:dyDescent="0.3"/>
    <row r="335" s="63" customFormat="1" x14ac:dyDescent="0.3"/>
    <row r="336" s="63" customFormat="1" x14ac:dyDescent="0.3"/>
    <row r="337" s="63" customFormat="1" x14ac:dyDescent="0.3"/>
    <row r="338" s="63" customFormat="1" x14ac:dyDescent="0.3"/>
    <row r="339" s="63" customFormat="1" x14ac:dyDescent="0.3"/>
    <row r="340" s="63" customFormat="1" x14ac:dyDescent="0.3"/>
    <row r="341" s="63" customFormat="1" x14ac:dyDescent="0.3"/>
    <row r="342" s="63" customFormat="1" x14ac:dyDescent="0.3"/>
    <row r="343" s="63" customFormat="1" x14ac:dyDescent="0.3"/>
    <row r="344" s="63" customFormat="1" x14ac:dyDescent="0.3"/>
    <row r="345" s="63" customFormat="1" x14ac:dyDescent="0.3"/>
    <row r="346" s="63" customFormat="1" x14ac:dyDescent="0.3"/>
    <row r="347" s="63" customFormat="1" x14ac:dyDescent="0.3"/>
    <row r="348" s="63" customFormat="1" x14ac:dyDescent="0.3"/>
    <row r="349" s="63" customFormat="1" x14ac:dyDescent="0.3"/>
    <row r="350" s="63" customFormat="1" x14ac:dyDescent="0.3"/>
    <row r="351" s="63" customFormat="1" x14ac:dyDescent="0.3"/>
    <row r="352" s="63" customFormat="1" x14ac:dyDescent="0.3"/>
    <row r="353" s="63" customFormat="1" x14ac:dyDescent="0.3"/>
    <row r="354" s="63" customFormat="1" x14ac:dyDescent="0.3"/>
    <row r="355" s="63" customFormat="1" x14ac:dyDescent="0.3"/>
    <row r="356" s="63" customFormat="1" x14ac:dyDescent="0.3"/>
    <row r="357" s="63" customFormat="1" x14ac:dyDescent="0.3"/>
    <row r="358" s="63" customFormat="1" x14ac:dyDescent="0.3"/>
    <row r="359" s="63" customFormat="1" x14ac:dyDescent="0.3"/>
    <row r="360" s="63" customFormat="1" x14ac:dyDescent="0.3"/>
    <row r="361" s="63" customFormat="1" x14ac:dyDescent="0.3"/>
    <row r="362" s="63" customFormat="1" x14ac:dyDescent="0.3"/>
    <row r="363" s="63" customFormat="1" x14ac:dyDescent="0.3"/>
    <row r="364" s="63" customFormat="1" x14ac:dyDescent="0.3"/>
    <row r="365" s="63" customFormat="1" x14ac:dyDescent="0.3"/>
    <row r="366" s="63" customFormat="1" x14ac:dyDescent="0.3"/>
    <row r="367" s="63" customFormat="1" x14ac:dyDescent="0.3"/>
    <row r="368" s="63" customFormat="1" x14ac:dyDescent="0.3"/>
    <row r="369" s="63" customFormat="1" x14ac:dyDescent="0.3"/>
    <row r="370" s="63" customFormat="1" x14ac:dyDescent="0.3"/>
    <row r="371" s="63" customFormat="1" x14ac:dyDescent="0.3"/>
    <row r="372" s="63" customFormat="1" x14ac:dyDescent="0.3"/>
    <row r="373" s="63" customFormat="1" x14ac:dyDescent="0.3"/>
    <row r="374" s="63" customFormat="1" x14ac:dyDescent="0.3"/>
    <row r="375" s="63" customFormat="1" x14ac:dyDescent="0.3"/>
    <row r="376" s="63" customFormat="1" x14ac:dyDescent="0.3"/>
    <row r="377" s="63" customFormat="1" x14ac:dyDescent="0.3"/>
    <row r="378" s="63" customFormat="1" x14ac:dyDescent="0.3"/>
    <row r="379" s="63" customFormat="1" x14ac:dyDescent="0.3"/>
    <row r="380" s="63" customFormat="1" x14ac:dyDescent="0.3"/>
    <row r="381" s="63" customFormat="1" x14ac:dyDescent="0.3"/>
    <row r="382" s="63" customFormat="1" x14ac:dyDescent="0.3"/>
    <row r="383" s="63" customFormat="1" x14ac:dyDescent="0.3"/>
    <row r="384" s="63" customFormat="1" x14ac:dyDescent="0.3"/>
    <row r="385" s="63" customFormat="1" x14ac:dyDescent="0.3"/>
    <row r="386" s="63" customFormat="1" x14ac:dyDescent="0.3"/>
    <row r="387" s="63" customFormat="1" x14ac:dyDescent="0.3"/>
    <row r="388" s="63" customFormat="1" x14ac:dyDescent="0.3"/>
    <row r="389" s="63" customFormat="1" x14ac:dyDescent="0.3"/>
    <row r="390" s="63" customFormat="1" x14ac:dyDescent="0.3"/>
    <row r="391" s="63" customFormat="1" x14ac:dyDescent="0.3"/>
    <row r="392" s="63" customFormat="1" x14ac:dyDescent="0.3"/>
    <row r="393" s="63" customFormat="1" x14ac:dyDescent="0.3"/>
    <row r="394" s="63" customFormat="1" x14ac:dyDescent="0.3"/>
    <row r="395" s="63" customFormat="1" x14ac:dyDescent="0.3"/>
    <row r="396" s="63" customFormat="1" x14ac:dyDescent="0.3"/>
    <row r="397" s="63" customFormat="1" x14ac:dyDescent="0.3"/>
    <row r="398" s="63" customFormat="1" x14ac:dyDescent="0.3"/>
    <row r="399" s="63" customFormat="1" x14ac:dyDescent="0.3"/>
    <row r="400" s="63" customFormat="1" x14ac:dyDescent="0.3"/>
    <row r="401" s="63" customFormat="1" x14ac:dyDescent="0.3"/>
    <row r="402" s="63" customFormat="1" x14ac:dyDescent="0.3"/>
    <row r="403" s="63" customFormat="1" x14ac:dyDescent="0.3"/>
    <row r="404" s="63" customFormat="1" x14ac:dyDescent="0.3"/>
    <row r="405" s="63" customFormat="1" x14ac:dyDescent="0.3"/>
    <row r="406" s="63" customFormat="1" x14ac:dyDescent="0.3"/>
    <row r="407" s="63" customFormat="1" x14ac:dyDescent="0.3"/>
    <row r="408" s="63" customFormat="1" x14ac:dyDescent="0.3"/>
    <row r="409" s="63" customFormat="1" x14ac:dyDescent="0.3"/>
    <row r="410" s="63" customFormat="1" x14ac:dyDescent="0.3"/>
    <row r="411" s="63" customFormat="1" x14ac:dyDescent="0.3"/>
    <row r="412" s="63" customFormat="1" x14ac:dyDescent="0.3"/>
    <row r="413" s="63" customFormat="1" x14ac:dyDescent="0.3"/>
    <row r="414" s="63" customFormat="1" x14ac:dyDescent="0.3"/>
    <row r="415" s="63" customFormat="1" x14ac:dyDescent="0.3"/>
    <row r="416" s="63" customFormat="1" x14ac:dyDescent="0.3"/>
    <row r="417" s="63" customFormat="1" x14ac:dyDescent="0.3"/>
    <row r="418" s="63" customFormat="1" x14ac:dyDescent="0.3"/>
    <row r="419" s="63" customFormat="1" x14ac:dyDescent="0.3"/>
    <row r="420" s="63" customFormat="1" x14ac:dyDescent="0.3"/>
    <row r="421" s="63" customFormat="1" x14ac:dyDescent="0.3"/>
    <row r="422" s="63" customFormat="1" x14ac:dyDescent="0.3"/>
    <row r="423" s="63" customFormat="1" x14ac:dyDescent="0.3"/>
    <row r="424" s="63" customFormat="1" x14ac:dyDescent="0.3"/>
    <row r="425" s="63" customFormat="1" x14ac:dyDescent="0.3"/>
    <row r="426" s="63" customFormat="1" x14ac:dyDescent="0.3"/>
    <row r="427" s="63" customFormat="1" x14ac:dyDescent="0.3"/>
    <row r="428" s="63" customFormat="1" x14ac:dyDescent="0.3"/>
    <row r="429" s="63" customFormat="1" x14ac:dyDescent="0.3"/>
    <row r="430" s="63" customFormat="1" x14ac:dyDescent="0.3"/>
    <row r="431" s="63" customFormat="1" x14ac:dyDescent="0.3"/>
    <row r="432" s="63" customFormat="1" x14ac:dyDescent="0.3"/>
    <row r="433" s="63" customFormat="1" x14ac:dyDescent="0.3"/>
    <row r="434" s="63" customFormat="1" x14ac:dyDescent="0.3"/>
    <row r="435" s="63" customFormat="1" x14ac:dyDescent="0.3"/>
    <row r="436" s="63" customFormat="1" x14ac:dyDescent="0.3"/>
    <row r="437" s="63" customFormat="1" x14ac:dyDescent="0.3"/>
    <row r="438" s="63" customFormat="1" x14ac:dyDescent="0.3"/>
    <row r="439" s="63" customFormat="1" x14ac:dyDescent="0.3"/>
    <row r="440" s="63" customFormat="1" x14ac:dyDescent="0.3"/>
    <row r="441" s="63" customFormat="1" x14ac:dyDescent="0.3"/>
    <row r="442" s="63" customFormat="1" x14ac:dyDescent="0.3"/>
    <row r="443" s="63" customFormat="1" x14ac:dyDescent="0.3"/>
    <row r="444" s="63" customFormat="1" x14ac:dyDescent="0.3"/>
    <row r="445" s="63" customFormat="1" x14ac:dyDescent="0.3"/>
    <row r="446" s="63" customFormat="1" x14ac:dyDescent="0.3"/>
    <row r="447" s="63" customFormat="1" x14ac:dyDescent="0.3"/>
    <row r="448" s="63" customFormat="1" x14ac:dyDescent="0.3"/>
    <row r="449" s="63" customFormat="1" x14ac:dyDescent="0.3"/>
    <row r="450" s="63" customFormat="1" x14ac:dyDescent="0.3"/>
    <row r="451" s="63" customFormat="1" x14ac:dyDescent="0.3"/>
    <row r="452" s="63" customFormat="1" x14ac:dyDescent="0.3"/>
    <row r="453" s="63" customFormat="1" x14ac:dyDescent="0.3"/>
    <row r="454" s="63" customFormat="1" x14ac:dyDescent="0.3"/>
    <row r="455" s="63" customFormat="1" x14ac:dyDescent="0.3"/>
    <row r="456" s="63" customFormat="1" x14ac:dyDescent="0.3"/>
    <row r="457" s="63" customFormat="1" x14ac:dyDescent="0.3"/>
    <row r="458" s="63" customFormat="1" x14ac:dyDescent="0.3"/>
    <row r="459" s="63" customFormat="1" x14ac:dyDescent="0.3"/>
    <row r="460" s="63" customFormat="1" x14ac:dyDescent="0.3"/>
    <row r="461" s="63" customFormat="1" x14ac:dyDescent="0.3"/>
    <row r="462" s="63" customFormat="1" x14ac:dyDescent="0.3"/>
    <row r="463" s="63" customFormat="1" x14ac:dyDescent="0.3"/>
    <row r="464" s="63" customFormat="1" x14ac:dyDescent="0.3"/>
    <row r="465" s="63" customFormat="1" x14ac:dyDescent="0.3"/>
    <row r="466" s="63" customFormat="1" x14ac:dyDescent="0.3"/>
    <row r="467" s="63" customFormat="1" x14ac:dyDescent="0.3"/>
    <row r="468" s="63" customFormat="1" x14ac:dyDescent="0.3"/>
    <row r="469" s="63" customFormat="1" x14ac:dyDescent="0.3"/>
    <row r="470" s="63" customFormat="1" x14ac:dyDescent="0.3"/>
    <row r="471" s="63" customFormat="1" x14ac:dyDescent="0.3"/>
    <row r="472" s="63" customFormat="1" x14ac:dyDescent="0.3"/>
    <row r="473" s="63" customFormat="1" x14ac:dyDescent="0.3"/>
    <row r="474" s="63" customFormat="1" x14ac:dyDescent="0.3"/>
    <row r="475" s="63" customFormat="1" x14ac:dyDescent="0.3"/>
    <row r="476" s="63" customFormat="1" x14ac:dyDescent="0.3"/>
    <row r="477" s="63" customFormat="1" x14ac:dyDescent="0.3"/>
    <row r="478" s="63" customFormat="1" x14ac:dyDescent="0.3"/>
    <row r="479" s="63" customFormat="1" x14ac:dyDescent="0.3"/>
    <row r="480" s="63" customFormat="1" x14ac:dyDescent="0.3"/>
    <row r="481" s="63" customFormat="1" x14ac:dyDescent="0.3"/>
    <row r="482" s="63" customFormat="1" x14ac:dyDescent="0.3"/>
    <row r="483" s="63" customFormat="1" x14ac:dyDescent="0.3"/>
    <row r="484" s="63" customFormat="1" x14ac:dyDescent="0.3"/>
    <row r="485" s="63" customFormat="1" x14ac:dyDescent="0.3"/>
  </sheetData>
  <mergeCells count="1">
    <mergeCell ref="A1:I1"/>
  </mergeCells>
  <pageMargins left="0.7" right="0.7" top="0.75" bottom="0.75" header="0.3" footer="0.3"/>
  <drawing r:id="rId4"/>
  <tableParts count="2">
    <tablePart r:id="rId5"/>
    <tablePart r:id="rId6"/>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222A-90E2-42AD-A3B6-D50D4E4548ED}">
  <sheetPr codeName="Hoja61"/>
  <dimension ref="B2:K801"/>
  <sheetViews>
    <sheetView showGridLines="0" topLeftCell="G1" workbookViewId="0">
      <selection activeCell="G4" sqref="G4"/>
    </sheetView>
  </sheetViews>
  <sheetFormatPr baseColWidth="10" defaultRowHeight="14.4" x14ac:dyDescent="0.3"/>
  <cols>
    <col min="1" max="1" width="3" customWidth="1"/>
    <col min="2" max="2" width="10.6640625" bestFit="1" customWidth="1"/>
    <col min="3" max="3" width="13.5546875" bestFit="1" customWidth="1"/>
    <col min="4" max="5" width="14.44140625" bestFit="1" customWidth="1"/>
    <col min="6" max="6" width="12.6640625" bestFit="1" customWidth="1"/>
    <col min="8" max="8" width="17.5546875" bestFit="1" customWidth="1"/>
    <col min="9" max="9" width="22.44140625" style="22" bestFit="1" customWidth="1"/>
    <col min="10" max="11" width="9.109375" style="22" bestFit="1" customWidth="1"/>
    <col min="12" max="12" width="12.5546875" bestFit="1" customWidth="1"/>
    <col min="13" max="20" width="10.6640625" bestFit="1" customWidth="1"/>
    <col min="21" max="23" width="9.6640625" bestFit="1" customWidth="1"/>
    <col min="24" max="33" width="10.6640625" bestFit="1" customWidth="1"/>
    <col min="34" max="37" width="9.6640625" bestFit="1" customWidth="1"/>
    <col min="38" max="48" width="10.6640625" bestFit="1" customWidth="1"/>
    <col min="49" max="52" width="9.6640625" bestFit="1" customWidth="1"/>
    <col min="53" max="63" width="10.6640625" bestFit="1" customWidth="1"/>
    <col min="64" max="67" width="9.6640625" bestFit="1" customWidth="1"/>
    <col min="68" max="75" width="10.6640625" bestFit="1" customWidth="1"/>
    <col min="76" max="79" width="9.6640625" bestFit="1" customWidth="1"/>
    <col min="80" max="92" width="10.6640625" bestFit="1" customWidth="1"/>
    <col min="93" max="98" width="9.6640625" bestFit="1" customWidth="1"/>
    <col min="99" max="111" width="10.6640625" bestFit="1" customWidth="1"/>
    <col min="112" max="115" width="9.6640625" bestFit="1" customWidth="1"/>
    <col min="116" max="129" width="10.6640625" bestFit="1" customWidth="1"/>
    <col min="130" max="134" width="9.6640625" bestFit="1" customWidth="1"/>
    <col min="135" max="146" width="10.6640625" bestFit="1" customWidth="1"/>
    <col min="147" max="153" width="9.6640625" bestFit="1" customWidth="1"/>
    <col min="154" max="164" width="10.6640625" bestFit="1" customWidth="1"/>
    <col min="165" max="170" width="9.6640625" bestFit="1" customWidth="1"/>
    <col min="171" max="183" width="10.6640625" bestFit="1" customWidth="1"/>
    <col min="184" max="189" width="9.6640625" bestFit="1" customWidth="1"/>
    <col min="190" max="201" width="10.6640625" bestFit="1" customWidth="1"/>
    <col min="202" max="205" width="9.6640625" bestFit="1" customWidth="1"/>
    <col min="206" max="216" width="10.6640625" bestFit="1" customWidth="1"/>
    <col min="217" max="222" width="9.6640625" bestFit="1" customWidth="1"/>
    <col min="223" max="235" width="10.6640625" bestFit="1" customWidth="1"/>
    <col min="236" max="241" width="9.6640625" bestFit="1" customWidth="1"/>
    <col min="242" max="253" width="10.6640625" bestFit="1" customWidth="1"/>
    <col min="254" max="258" width="9.6640625" bestFit="1" customWidth="1"/>
    <col min="259" max="273" width="10.6640625" bestFit="1" customWidth="1"/>
    <col min="274" max="276" width="9.6640625" bestFit="1" customWidth="1"/>
    <col min="277" max="289" width="10.6640625" bestFit="1" customWidth="1"/>
    <col min="290" max="295" width="9.6640625" bestFit="1" customWidth="1"/>
    <col min="296" max="308" width="10.6640625" bestFit="1" customWidth="1"/>
    <col min="309" max="315" width="9.6640625" bestFit="1" customWidth="1"/>
    <col min="316" max="328" width="10.6640625" bestFit="1" customWidth="1"/>
    <col min="329" max="334" width="9.6640625" bestFit="1" customWidth="1"/>
    <col min="335" max="347" width="10.6640625" bestFit="1" customWidth="1"/>
    <col min="348" max="353" width="9.6640625" bestFit="1" customWidth="1"/>
    <col min="354" max="369" width="10.6640625" bestFit="1" customWidth="1"/>
    <col min="370" max="376" width="9.6640625" bestFit="1" customWidth="1"/>
    <col min="377" max="391" width="10.6640625" bestFit="1" customWidth="1"/>
    <col min="392" max="392" width="9.6640625" bestFit="1" customWidth="1"/>
    <col min="393" max="393" width="12.5546875" bestFit="1" customWidth="1"/>
    <col min="394" max="397" width="10.6640625" bestFit="1" customWidth="1"/>
    <col min="398" max="398" width="9.44140625" bestFit="1" customWidth="1"/>
    <col min="400" max="406" width="9.6640625" bestFit="1" customWidth="1"/>
    <col min="407" max="421" width="10.6640625" bestFit="1" customWidth="1"/>
    <col min="422" max="422" width="9" bestFit="1" customWidth="1"/>
    <col min="423" max="424" width="9.6640625" bestFit="1" customWidth="1"/>
    <col min="426" max="426" width="9.88671875" bestFit="1" customWidth="1"/>
    <col min="427" max="427" width="12.5546875" bestFit="1" customWidth="1"/>
  </cols>
  <sheetData>
    <row r="2" spans="2:11" x14ac:dyDescent="0.3">
      <c r="B2" s="22" t="s">
        <v>468</v>
      </c>
      <c r="C2" s="22" t="s">
        <v>63</v>
      </c>
      <c r="D2" s="22" t="s">
        <v>61</v>
      </c>
      <c r="E2" s="22" t="s">
        <v>62</v>
      </c>
      <c r="F2" s="22" t="s">
        <v>471</v>
      </c>
      <c r="H2" s="24" t="s">
        <v>75</v>
      </c>
    </row>
    <row r="3" spans="2:11" x14ac:dyDescent="0.3">
      <c r="B3" s="23">
        <v>37818</v>
      </c>
      <c r="C3">
        <v>10248</v>
      </c>
      <c r="D3" t="s">
        <v>64</v>
      </c>
      <c r="E3" t="s">
        <v>65</v>
      </c>
      <c r="F3" s="77">
        <v>6317</v>
      </c>
    </row>
    <row r="4" spans="2:11" x14ac:dyDescent="0.3">
      <c r="B4" s="23">
        <v>37812</v>
      </c>
      <c r="C4">
        <v>10249</v>
      </c>
      <c r="D4" t="s">
        <v>64</v>
      </c>
      <c r="E4" t="s">
        <v>66</v>
      </c>
      <c r="F4" s="77">
        <v>7939</v>
      </c>
      <c r="J4"/>
    </row>
    <row r="5" spans="2:11" x14ac:dyDescent="0.3">
      <c r="B5" s="23">
        <v>37814</v>
      </c>
      <c r="C5">
        <v>10250</v>
      </c>
      <c r="D5" t="s">
        <v>67</v>
      </c>
      <c r="E5" t="s">
        <v>68</v>
      </c>
      <c r="F5" s="77">
        <v>6086</v>
      </c>
      <c r="J5"/>
      <c r="K5"/>
    </row>
    <row r="6" spans="2:11" x14ac:dyDescent="0.3">
      <c r="B6" s="23">
        <v>37817</v>
      </c>
      <c r="C6">
        <v>10251</v>
      </c>
      <c r="D6" t="s">
        <v>67</v>
      </c>
      <c r="E6" t="s">
        <v>69</v>
      </c>
      <c r="F6" s="77">
        <v>3761</v>
      </c>
      <c r="J6"/>
      <c r="K6"/>
    </row>
    <row r="7" spans="2:11" x14ac:dyDescent="0.3">
      <c r="B7" s="23">
        <v>37813</v>
      </c>
      <c r="C7">
        <v>10252</v>
      </c>
      <c r="D7" t="s">
        <v>67</v>
      </c>
      <c r="E7" t="s">
        <v>68</v>
      </c>
      <c r="F7" s="77">
        <v>6381</v>
      </c>
      <c r="I7"/>
      <c r="J7"/>
      <c r="K7"/>
    </row>
    <row r="8" spans="2:11" x14ac:dyDescent="0.3">
      <c r="B8" s="23">
        <v>37818</v>
      </c>
      <c r="C8">
        <v>10253</v>
      </c>
      <c r="D8" t="s">
        <v>67</v>
      </c>
      <c r="E8" t="s">
        <v>69</v>
      </c>
      <c r="F8" s="77">
        <v>5588</v>
      </c>
      <c r="I8"/>
      <c r="J8"/>
      <c r="K8"/>
    </row>
    <row r="9" spans="2:11" x14ac:dyDescent="0.3">
      <c r="B9" s="23">
        <v>37825</v>
      </c>
      <c r="C9">
        <v>10254</v>
      </c>
      <c r="D9" t="s">
        <v>64</v>
      </c>
      <c r="E9" t="s">
        <v>65</v>
      </c>
      <c r="F9" s="77">
        <v>6874</v>
      </c>
      <c r="I9"/>
      <c r="J9"/>
      <c r="K9"/>
    </row>
    <row r="10" spans="2:11" x14ac:dyDescent="0.3">
      <c r="B10" s="23">
        <v>37817</v>
      </c>
      <c r="C10">
        <v>10255</v>
      </c>
      <c r="D10" t="s">
        <v>64</v>
      </c>
      <c r="E10" t="s">
        <v>70</v>
      </c>
      <c r="F10" s="77">
        <v>7329</v>
      </c>
      <c r="I10"/>
      <c r="J10"/>
      <c r="K10"/>
    </row>
    <row r="11" spans="2:11" x14ac:dyDescent="0.3">
      <c r="B11" s="23">
        <v>37819</v>
      </c>
      <c r="C11">
        <v>10256</v>
      </c>
      <c r="D11" t="s">
        <v>67</v>
      </c>
      <c r="E11" t="s">
        <v>69</v>
      </c>
      <c r="F11" s="77">
        <v>8353</v>
      </c>
      <c r="I11"/>
      <c r="J11"/>
      <c r="K11"/>
    </row>
    <row r="12" spans="2:11" x14ac:dyDescent="0.3">
      <c r="B12" s="23">
        <v>37824</v>
      </c>
      <c r="C12">
        <v>10257</v>
      </c>
      <c r="D12" t="s">
        <v>67</v>
      </c>
      <c r="E12" t="s">
        <v>68</v>
      </c>
      <c r="F12" s="77">
        <v>6254</v>
      </c>
      <c r="I12"/>
      <c r="J12"/>
      <c r="K12"/>
    </row>
    <row r="13" spans="2:11" x14ac:dyDescent="0.3">
      <c r="B13" s="23">
        <v>37825</v>
      </c>
      <c r="C13">
        <v>10258</v>
      </c>
      <c r="D13" t="s">
        <v>67</v>
      </c>
      <c r="E13" t="s">
        <v>71</v>
      </c>
      <c r="F13" s="77">
        <v>8035</v>
      </c>
      <c r="I13"/>
      <c r="J13"/>
      <c r="K13"/>
    </row>
    <row r="14" spans="2:11" x14ac:dyDescent="0.3">
      <c r="B14" s="23">
        <v>37827</v>
      </c>
      <c r="C14">
        <v>10259</v>
      </c>
      <c r="D14" t="s">
        <v>67</v>
      </c>
      <c r="E14" t="s">
        <v>68</v>
      </c>
      <c r="F14" s="77">
        <v>2808</v>
      </c>
      <c r="I14"/>
      <c r="J14"/>
      <c r="K14"/>
    </row>
    <row r="15" spans="2:11" x14ac:dyDescent="0.3">
      <c r="B15" s="23">
        <v>37831</v>
      </c>
      <c r="C15">
        <v>10260</v>
      </c>
      <c r="D15" t="s">
        <v>67</v>
      </c>
      <c r="E15" t="s">
        <v>68</v>
      </c>
      <c r="F15" s="77">
        <v>8778</v>
      </c>
      <c r="I15"/>
      <c r="J15"/>
      <c r="K15"/>
    </row>
    <row r="16" spans="2:11" x14ac:dyDescent="0.3">
      <c r="B16" s="23">
        <v>37832</v>
      </c>
      <c r="C16">
        <v>10261</v>
      </c>
      <c r="D16" t="s">
        <v>67</v>
      </c>
      <c r="E16" t="s">
        <v>68</v>
      </c>
      <c r="F16" s="77">
        <v>5831</v>
      </c>
      <c r="I16"/>
      <c r="J16"/>
      <c r="K16"/>
    </row>
    <row r="17" spans="2:11" x14ac:dyDescent="0.3">
      <c r="B17" s="23">
        <v>37827</v>
      </c>
      <c r="C17">
        <v>10262</v>
      </c>
      <c r="D17" t="s">
        <v>67</v>
      </c>
      <c r="E17" t="s">
        <v>72</v>
      </c>
      <c r="F17" s="77">
        <v>3276</v>
      </c>
      <c r="I17"/>
      <c r="J17"/>
      <c r="K17"/>
    </row>
    <row r="18" spans="2:11" x14ac:dyDescent="0.3">
      <c r="B18" s="23">
        <v>37833</v>
      </c>
      <c r="C18">
        <v>10263</v>
      </c>
      <c r="D18" t="s">
        <v>64</v>
      </c>
      <c r="E18" t="s">
        <v>70</v>
      </c>
      <c r="F18" s="77">
        <v>5552</v>
      </c>
      <c r="I18"/>
      <c r="J18"/>
      <c r="K18"/>
    </row>
    <row r="19" spans="2:11" x14ac:dyDescent="0.3">
      <c r="B19" s="23">
        <v>37856</v>
      </c>
      <c r="C19">
        <v>10264</v>
      </c>
      <c r="D19" t="s">
        <v>64</v>
      </c>
      <c r="E19" t="s">
        <v>66</v>
      </c>
      <c r="F19" s="77">
        <v>5865</v>
      </c>
      <c r="I19"/>
      <c r="J19"/>
      <c r="K19"/>
    </row>
    <row r="20" spans="2:11" x14ac:dyDescent="0.3">
      <c r="B20" s="23">
        <v>37845</v>
      </c>
      <c r="C20">
        <v>10265</v>
      </c>
      <c r="D20" t="s">
        <v>67</v>
      </c>
      <c r="E20" t="s">
        <v>73</v>
      </c>
      <c r="F20" s="77">
        <v>2281</v>
      </c>
      <c r="I20"/>
      <c r="J20"/>
      <c r="K20"/>
    </row>
    <row r="21" spans="2:11" x14ac:dyDescent="0.3">
      <c r="B21" s="23">
        <v>37833</v>
      </c>
      <c r="C21">
        <v>10266</v>
      </c>
      <c r="D21" t="s">
        <v>67</v>
      </c>
      <c r="E21" t="s">
        <v>69</v>
      </c>
      <c r="F21" s="77">
        <v>7989</v>
      </c>
      <c r="I21"/>
      <c r="J21"/>
      <c r="K21"/>
    </row>
    <row r="22" spans="2:11" x14ac:dyDescent="0.3">
      <c r="B22" s="23">
        <v>37839</v>
      </c>
      <c r="C22">
        <v>10267</v>
      </c>
      <c r="D22" t="s">
        <v>67</v>
      </c>
      <c r="E22" t="s">
        <v>68</v>
      </c>
      <c r="F22" s="77">
        <v>1291</v>
      </c>
      <c r="I22"/>
      <c r="J22"/>
      <c r="K22"/>
    </row>
    <row r="23" spans="2:11" x14ac:dyDescent="0.3">
      <c r="B23" s="23">
        <v>37835</v>
      </c>
      <c r="C23">
        <v>10268</v>
      </c>
      <c r="D23" t="s">
        <v>67</v>
      </c>
      <c r="E23" t="s">
        <v>72</v>
      </c>
      <c r="F23" s="77">
        <v>5234</v>
      </c>
      <c r="I23"/>
      <c r="J23"/>
      <c r="K23"/>
    </row>
    <row r="24" spans="2:11" x14ac:dyDescent="0.3">
      <c r="B24" s="23">
        <v>37842</v>
      </c>
      <c r="C24">
        <v>10269</v>
      </c>
      <c r="D24" t="s">
        <v>64</v>
      </c>
      <c r="E24" t="s">
        <v>65</v>
      </c>
      <c r="F24" s="77">
        <v>8735</v>
      </c>
      <c r="I24"/>
      <c r="J24"/>
    </row>
    <row r="25" spans="2:11" x14ac:dyDescent="0.3">
      <c r="B25" s="23">
        <v>37835</v>
      </c>
      <c r="C25">
        <v>10270</v>
      </c>
      <c r="D25" t="s">
        <v>67</v>
      </c>
      <c r="E25" t="s">
        <v>71</v>
      </c>
      <c r="F25" s="77">
        <v>1791</v>
      </c>
    </row>
    <row r="26" spans="2:11" x14ac:dyDescent="0.3">
      <c r="B26" s="23">
        <v>37863</v>
      </c>
      <c r="C26">
        <v>10271</v>
      </c>
      <c r="D26" t="s">
        <v>64</v>
      </c>
      <c r="E26" t="s">
        <v>66</v>
      </c>
      <c r="F26" s="77">
        <v>6856</v>
      </c>
    </row>
    <row r="27" spans="2:11" x14ac:dyDescent="0.3">
      <c r="B27" s="23">
        <v>37839</v>
      </c>
      <c r="C27">
        <v>10272</v>
      </c>
      <c r="D27" t="s">
        <v>64</v>
      </c>
      <c r="E27" t="s">
        <v>66</v>
      </c>
      <c r="F27" s="77">
        <v>3276</v>
      </c>
    </row>
    <row r="28" spans="2:11" x14ac:dyDescent="0.3">
      <c r="B28" s="23">
        <v>37845</v>
      </c>
      <c r="C28">
        <v>10273</v>
      </c>
      <c r="D28" t="s">
        <v>67</v>
      </c>
      <c r="E28" t="s">
        <v>69</v>
      </c>
      <c r="F28" s="77">
        <v>7594</v>
      </c>
    </row>
    <row r="29" spans="2:11" x14ac:dyDescent="0.3">
      <c r="B29" s="23">
        <v>37849</v>
      </c>
      <c r="C29">
        <v>10274</v>
      </c>
      <c r="D29" t="s">
        <v>64</v>
      </c>
      <c r="E29" t="s">
        <v>66</v>
      </c>
      <c r="F29" s="77">
        <v>7595</v>
      </c>
    </row>
    <row r="30" spans="2:11" x14ac:dyDescent="0.3">
      <c r="B30" s="23">
        <v>37842</v>
      </c>
      <c r="C30">
        <v>10275</v>
      </c>
      <c r="D30" t="s">
        <v>67</v>
      </c>
      <c r="E30" t="s">
        <v>71</v>
      </c>
      <c r="F30" s="77">
        <v>5786</v>
      </c>
    </row>
    <row r="31" spans="2:11" x14ac:dyDescent="0.3">
      <c r="B31" s="23">
        <v>37847</v>
      </c>
      <c r="C31">
        <v>10276</v>
      </c>
      <c r="D31" t="s">
        <v>67</v>
      </c>
      <c r="E31" t="s">
        <v>72</v>
      </c>
      <c r="F31" s="77">
        <v>2741</v>
      </c>
    </row>
    <row r="32" spans="2:11" x14ac:dyDescent="0.3">
      <c r="B32" s="23">
        <v>37846</v>
      </c>
      <c r="C32">
        <v>10277</v>
      </c>
      <c r="D32" t="s">
        <v>67</v>
      </c>
      <c r="E32" t="s">
        <v>73</v>
      </c>
      <c r="F32" s="77">
        <v>2836</v>
      </c>
    </row>
    <row r="33" spans="2:6" x14ac:dyDescent="0.3">
      <c r="B33" s="23">
        <v>37849</v>
      </c>
      <c r="C33">
        <v>10278</v>
      </c>
      <c r="D33" t="s">
        <v>67</v>
      </c>
      <c r="E33" t="s">
        <v>72</v>
      </c>
      <c r="F33" s="77">
        <v>6441</v>
      </c>
    </row>
    <row r="34" spans="2:6" x14ac:dyDescent="0.3">
      <c r="B34" s="23">
        <v>37849</v>
      </c>
      <c r="C34">
        <v>10279</v>
      </c>
      <c r="D34" t="s">
        <v>67</v>
      </c>
      <c r="E34" t="s">
        <v>72</v>
      </c>
      <c r="F34" s="77">
        <v>3782</v>
      </c>
    </row>
    <row r="35" spans="2:6" x14ac:dyDescent="0.3">
      <c r="B35" s="23">
        <v>37876</v>
      </c>
      <c r="C35">
        <v>10280</v>
      </c>
      <c r="D35" t="s">
        <v>67</v>
      </c>
      <c r="E35" t="s">
        <v>73</v>
      </c>
      <c r="F35" s="77">
        <v>6664</v>
      </c>
    </row>
    <row r="36" spans="2:6" x14ac:dyDescent="0.3">
      <c r="B36" s="23">
        <v>37854</v>
      </c>
      <c r="C36">
        <v>10281</v>
      </c>
      <c r="D36" t="s">
        <v>67</v>
      </c>
      <c r="E36" t="s">
        <v>68</v>
      </c>
      <c r="F36" s="77">
        <v>1397</v>
      </c>
    </row>
    <row r="37" spans="2:6" x14ac:dyDescent="0.3">
      <c r="B37" s="23">
        <v>37854</v>
      </c>
      <c r="C37">
        <v>10282</v>
      </c>
      <c r="D37" t="s">
        <v>67</v>
      </c>
      <c r="E37" t="s">
        <v>68</v>
      </c>
      <c r="F37" s="77">
        <v>8285</v>
      </c>
    </row>
    <row r="38" spans="2:6" x14ac:dyDescent="0.3">
      <c r="B38" s="23">
        <v>37856</v>
      </c>
      <c r="C38">
        <v>10283</v>
      </c>
      <c r="D38" t="s">
        <v>67</v>
      </c>
      <c r="E38" t="s">
        <v>69</v>
      </c>
      <c r="F38" s="77">
        <v>7183</v>
      </c>
    </row>
    <row r="39" spans="2:6" x14ac:dyDescent="0.3">
      <c r="B39" s="23">
        <v>37860</v>
      </c>
      <c r="C39">
        <v>10284</v>
      </c>
      <c r="D39" t="s">
        <v>67</v>
      </c>
      <c r="E39" t="s">
        <v>68</v>
      </c>
      <c r="F39" s="77">
        <v>1656</v>
      </c>
    </row>
    <row r="40" spans="2:6" x14ac:dyDescent="0.3">
      <c r="B40" s="23">
        <v>37859</v>
      </c>
      <c r="C40">
        <v>10285</v>
      </c>
      <c r="D40" t="s">
        <v>67</v>
      </c>
      <c r="E40" t="s">
        <v>71</v>
      </c>
      <c r="F40" s="77">
        <v>2392</v>
      </c>
    </row>
    <row r="41" spans="2:6" x14ac:dyDescent="0.3">
      <c r="B41" s="23">
        <v>37863</v>
      </c>
      <c r="C41">
        <v>10286</v>
      </c>
      <c r="D41" t="s">
        <v>67</v>
      </c>
      <c r="E41" t="s">
        <v>72</v>
      </c>
      <c r="F41" s="77">
        <v>2733</v>
      </c>
    </row>
    <row r="42" spans="2:6" x14ac:dyDescent="0.3">
      <c r="B42" s="23">
        <v>37861</v>
      </c>
      <c r="C42">
        <v>10287</v>
      </c>
      <c r="D42" t="s">
        <v>67</v>
      </c>
      <c r="E42" t="s">
        <v>72</v>
      </c>
      <c r="F42" s="77">
        <v>5587</v>
      </c>
    </row>
    <row r="43" spans="2:6" x14ac:dyDescent="0.3">
      <c r="B43" s="23">
        <v>37867</v>
      </c>
      <c r="C43">
        <v>10288</v>
      </c>
      <c r="D43" t="s">
        <v>67</v>
      </c>
      <c r="E43" t="s">
        <v>68</v>
      </c>
      <c r="F43" s="77">
        <v>3765</v>
      </c>
    </row>
    <row r="44" spans="2:6" x14ac:dyDescent="0.3">
      <c r="B44" s="23">
        <v>37861</v>
      </c>
      <c r="C44">
        <v>10289</v>
      </c>
      <c r="D44" t="s">
        <v>64</v>
      </c>
      <c r="E44" t="s">
        <v>74</v>
      </c>
      <c r="F44" s="77">
        <v>1904</v>
      </c>
    </row>
    <row r="45" spans="2:6" x14ac:dyDescent="0.3">
      <c r="B45" s="23">
        <v>37867</v>
      </c>
      <c r="C45">
        <v>10290</v>
      </c>
      <c r="D45" t="s">
        <v>67</v>
      </c>
      <c r="E45" t="s">
        <v>72</v>
      </c>
      <c r="F45" s="77">
        <v>8470</v>
      </c>
    </row>
    <row r="46" spans="2:6" x14ac:dyDescent="0.3">
      <c r="B46" s="23">
        <v>37868</v>
      </c>
      <c r="C46">
        <v>10291</v>
      </c>
      <c r="D46" t="s">
        <v>64</v>
      </c>
      <c r="E46" t="s">
        <v>66</v>
      </c>
      <c r="F46" s="77">
        <v>8965</v>
      </c>
    </row>
    <row r="47" spans="2:6" x14ac:dyDescent="0.3">
      <c r="B47" s="23">
        <v>37866</v>
      </c>
      <c r="C47">
        <v>10292</v>
      </c>
      <c r="D47" t="s">
        <v>67</v>
      </c>
      <c r="E47" t="s">
        <v>71</v>
      </c>
      <c r="F47" s="77">
        <v>4150</v>
      </c>
    </row>
    <row r="48" spans="2:6" x14ac:dyDescent="0.3">
      <c r="B48" s="23">
        <v>37875</v>
      </c>
      <c r="C48">
        <v>10293</v>
      </c>
      <c r="D48" t="s">
        <v>67</v>
      </c>
      <c r="E48" t="s">
        <v>71</v>
      </c>
      <c r="F48" s="77">
        <v>2882</v>
      </c>
    </row>
    <row r="49" spans="2:6" x14ac:dyDescent="0.3">
      <c r="B49" s="23">
        <v>37869</v>
      </c>
      <c r="C49">
        <v>10294</v>
      </c>
      <c r="D49" t="s">
        <v>67</v>
      </c>
      <c r="E49" t="s">
        <v>68</v>
      </c>
      <c r="F49" s="77">
        <v>8053</v>
      </c>
    </row>
    <row r="50" spans="2:6" x14ac:dyDescent="0.3">
      <c r="B50" s="23">
        <v>37874</v>
      </c>
      <c r="C50">
        <v>10295</v>
      </c>
      <c r="D50" t="s">
        <v>67</v>
      </c>
      <c r="E50" t="s">
        <v>73</v>
      </c>
      <c r="F50" s="77">
        <v>7110</v>
      </c>
    </row>
    <row r="51" spans="2:6" x14ac:dyDescent="0.3">
      <c r="B51" s="23">
        <v>37875</v>
      </c>
      <c r="C51">
        <v>10296</v>
      </c>
      <c r="D51" t="s">
        <v>64</v>
      </c>
      <c r="E51" t="s">
        <v>66</v>
      </c>
      <c r="F51" s="77">
        <v>3099</v>
      </c>
    </row>
    <row r="52" spans="2:6" x14ac:dyDescent="0.3">
      <c r="B52" s="23">
        <v>37874</v>
      </c>
      <c r="C52">
        <v>10297</v>
      </c>
      <c r="D52" t="s">
        <v>64</v>
      </c>
      <c r="E52" t="s">
        <v>65</v>
      </c>
      <c r="F52" s="77">
        <v>6098</v>
      </c>
    </row>
    <row r="53" spans="2:6" x14ac:dyDescent="0.3">
      <c r="B53" s="23">
        <v>37875</v>
      </c>
      <c r="C53">
        <v>10298</v>
      </c>
      <c r="D53" t="s">
        <v>64</v>
      </c>
      <c r="E53" t="s">
        <v>66</v>
      </c>
      <c r="F53" s="77">
        <v>8624</v>
      </c>
    </row>
    <row r="54" spans="2:6" x14ac:dyDescent="0.3">
      <c r="B54" s="23">
        <v>37877</v>
      </c>
      <c r="C54">
        <v>10299</v>
      </c>
      <c r="D54" t="s">
        <v>67</v>
      </c>
      <c r="E54" t="s">
        <v>68</v>
      </c>
      <c r="F54" s="77">
        <v>2843</v>
      </c>
    </row>
    <row r="55" spans="2:6" x14ac:dyDescent="0.3">
      <c r="B55" s="23">
        <v>37882</v>
      </c>
      <c r="C55">
        <v>10300</v>
      </c>
      <c r="D55" t="s">
        <v>67</v>
      </c>
      <c r="E55" t="s">
        <v>73</v>
      </c>
      <c r="F55" s="77">
        <v>5238</v>
      </c>
    </row>
    <row r="56" spans="2:6" x14ac:dyDescent="0.3">
      <c r="B56" s="23">
        <v>37881</v>
      </c>
      <c r="C56">
        <v>10301</v>
      </c>
      <c r="D56" t="s">
        <v>67</v>
      </c>
      <c r="E56" t="s">
        <v>72</v>
      </c>
      <c r="F56" s="77">
        <v>3861</v>
      </c>
    </row>
    <row r="57" spans="2:6" x14ac:dyDescent="0.3">
      <c r="B57" s="23">
        <v>37903</v>
      </c>
      <c r="C57">
        <v>10302</v>
      </c>
      <c r="D57" t="s">
        <v>67</v>
      </c>
      <c r="E57" t="s">
        <v>68</v>
      </c>
      <c r="F57" s="77">
        <v>5781</v>
      </c>
    </row>
    <row r="58" spans="2:6" x14ac:dyDescent="0.3">
      <c r="B58" s="23">
        <v>37882</v>
      </c>
      <c r="C58">
        <v>10303</v>
      </c>
      <c r="D58" t="s">
        <v>64</v>
      </c>
      <c r="E58" t="s">
        <v>74</v>
      </c>
      <c r="F58" s="77">
        <v>8678</v>
      </c>
    </row>
    <row r="59" spans="2:6" x14ac:dyDescent="0.3">
      <c r="B59" s="23">
        <v>37881</v>
      </c>
      <c r="C59">
        <v>10304</v>
      </c>
      <c r="D59" t="s">
        <v>67</v>
      </c>
      <c r="E59" t="s">
        <v>71</v>
      </c>
      <c r="F59" s="77">
        <v>3858</v>
      </c>
    </row>
    <row r="60" spans="2:6" x14ac:dyDescent="0.3">
      <c r="B60" s="23">
        <v>37903</v>
      </c>
      <c r="C60">
        <v>10305</v>
      </c>
      <c r="D60" t="s">
        <v>67</v>
      </c>
      <c r="E60" t="s">
        <v>72</v>
      </c>
      <c r="F60" s="77">
        <v>1790</v>
      </c>
    </row>
    <row r="61" spans="2:6" x14ac:dyDescent="0.3">
      <c r="B61" s="23">
        <v>37887</v>
      </c>
      <c r="C61">
        <v>10306</v>
      </c>
      <c r="D61" t="s">
        <v>67</v>
      </c>
      <c r="E61" t="s">
        <v>71</v>
      </c>
      <c r="F61" s="77">
        <v>3665</v>
      </c>
    </row>
    <row r="62" spans="2:6" x14ac:dyDescent="0.3">
      <c r="B62" s="23">
        <v>37889</v>
      </c>
      <c r="C62">
        <v>10307</v>
      </c>
      <c r="D62" t="s">
        <v>67</v>
      </c>
      <c r="E62" t="s">
        <v>73</v>
      </c>
      <c r="F62" s="77">
        <v>7749</v>
      </c>
    </row>
    <row r="63" spans="2:6" x14ac:dyDescent="0.3">
      <c r="B63" s="23">
        <v>37888</v>
      </c>
      <c r="C63">
        <v>10308</v>
      </c>
      <c r="D63" t="s">
        <v>64</v>
      </c>
      <c r="E63" t="s">
        <v>74</v>
      </c>
      <c r="F63" s="77">
        <v>7724</v>
      </c>
    </row>
    <row r="64" spans="2:6" x14ac:dyDescent="0.3">
      <c r="B64" s="23">
        <v>37917</v>
      </c>
      <c r="C64">
        <v>10309</v>
      </c>
      <c r="D64" t="s">
        <v>67</v>
      </c>
      <c r="E64" t="s">
        <v>69</v>
      </c>
      <c r="F64" s="77">
        <v>3691</v>
      </c>
    </row>
    <row r="65" spans="2:6" x14ac:dyDescent="0.3">
      <c r="B65" s="23">
        <v>37891</v>
      </c>
      <c r="C65">
        <v>10310</v>
      </c>
      <c r="D65" t="s">
        <v>67</v>
      </c>
      <c r="E65" t="s">
        <v>72</v>
      </c>
      <c r="F65" s="77">
        <v>4790</v>
      </c>
    </row>
    <row r="66" spans="2:6" x14ac:dyDescent="0.3">
      <c r="B66" s="23">
        <v>37890</v>
      </c>
      <c r="C66">
        <v>10311</v>
      </c>
      <c r="D66" t="s">
        <v>67</v>
      </c>
      <c r="E66" t="s">
        <v>71</v>
      </c>
      <c r="F66" s="77">
        <v>8621</v>
      </c>
    </row>
    <row r="67" spans="2:6" x14ac:dyDescent="0.3">
      <c r="B67" s="23">
        <v>37897</v>
      </c>
      <c r="C67">
        <v>10312</v>
      </c>
      <c r="D67" t="s">
        <v>67</v>
      </c>
      <c r="E67" t="s">
        <v>73</v>
      </c>
      <c r="F67" s="77">
        <v>3015</v>
      </c>
    </row>
    <row r="68" spans="2:6" x14ac:dyDescent="0.3">
      <c r="B68" s="23">
        <v>37898</v>
      </c>
      <c r="C68">
        <v>10313</v>
      </c>
      <c r="D68" t="s">
        <v>67</v>
      </c>
      <c r="E68" t="s">
        <v>73</v>
      </c>
      <c r="F68" s="77">
        <v>3645</v>
      </c>
    </row>
    <row r="69" spans="2:6" x14ac:dyDescent="0.3">
      <c r="B69" s="23">
        <v>37898</v>
      </c>
      <c r="C69">
        <v>10314</v>
      </c>
      <c r="D69" t="s">
        <v>67</v>
      </c>
      <c r="E69" t="s">
        <v>71</v>
      </c>
      <c r="F69" s="77">
        <v>1078</v>
      </c>
    </row>
    <row r="70" spans="2:6" x14ac:dyDescent="0.3">
      <c r="B70" s="23">
        <v>37897</v>
      </c>
      <c r="C70">
        <v>10315</v>
      </c>
      <c r="D70" t="s">
        <v>67</v>
      </c>
      <c r="E70" t="s">
        <v>68</v>
      </c>
      <c r="F70" s="77">
        <v>3021</v>
      </c>
    </row>
    <row r="71" spans="2:6" x14ac:dyDescent="0.3">
      <c r="B71" s="23">
        <v>37902</v>
      </c>
      <c r="C71">
        <v>10316</v>
      </c>
      <c r="D71" t="s">
        <v>67</v>
      </c>
      <c r="E71" t="s">
        <v>71</v>
      </c>
      <c r="F71" s="77">
        <v>5591</v>
      </c>
    </row>
    <row r="72" spans="2:6" x14ac:dyDescent="0.3">
      <c r="B72" s="23">
        <v>37904</v>
      </c>
      <c r="C72">
        <v>10317</v>
      </c>
      <c r="D72" t="s">
        <v>64</v>
      </c>
      <c r="E72" t="s">
        <v>66</v>
      </c>
      <c r="F72" s="77">
        <v>1467</v>
      </c>
    </row>
    <row r="73" spans="2:6" x14ac:dyDescent="0.3">
      <c r="B73" s="23">
        <v>37898</v>
      </c>
      <c r="C73">
        <v>10318</v>
      </c>
      <c r="D73" t="s">
        <v>67</v>
      </c>
      <c r="E73" t="s">
        <v>72</v>
      </c>
      <c r="F73" s="77">
        <v>2343</v>
      </c>
    </row>
    <row r="74" spans="2:6" x14ac:dyDescent="0.3">
      <c r="B74" s="23">
        <v>37905</v>
      </c>
      <c r="C74">
        <v>10319</v>
      </c>
      <c r="D74" t="s">
        <v>64</v>
      </c>
      <c r="E74" t="s">
        <v>74</v>
      </c>
      <c r="F74" s="77">
        <v>7073</v>
      </c>
    </row>
    <row r="75" spans="2:6" x14ac:dyDescent="0.3">
      <c r="B75" s="23">
        <v>37912</v>
      </c>
      <c r="C75">
        <v>10320</v>
      </c>
      <c r="D75" t="s">
        <v>64</v>
      </c>
      <c r="E75" t="s">
        <v>65</v>
      </c>
      <c r="F75" s="77">
        <v>8218</v>
      </c>
    </row>
    <row r="76" spans="2:6" x14ac:dyDescent="0.3">
      <c r="B76" s="23">
        <v>37905</v>
      </c>
      <c r="C76">
        <v>10321</v>
      </c>
      <c r="D76" t="s">
        <v>67</v>
      </c>
      <c r="E76" t="s">
        <v>69</v>
      </c>
      <c r="F76" s="77">
        <v>7189</v>
      </c>
    </row>
    <row r="77" spans="2:6" x14ac:dyDescent="0.3">
      <c r="B77" s="23">
        <v>37917</v>
      </c>
      <c r="C77">
        <v>10322</v>
      </c>
      <c r="D77" t="s">
        <v>64</v>
      </c>
      <c r="E77" t="s">
        <v>74</v>
      </c>
      <c r="F77" s="77">
        <v>2252</v>
      </c>
    </row>
    <row r="78" spans="2:6" x14ac:dyDescent="0.3">
      <c r="B78" s="23">
        <v>37908</v>
      </c>
      <c r="C78">
        <v>10323</v>
      </c>
      <c r="D78" t="s">
        <v>67</v>
      </c>
      <c r="E78" t="s">
        <v>68</v>
      </c>
      <c r="F78" s="77">
        <v>2917</v>
      </c>
    </row>
    <row r="79" spans="2:6" x14ac:dyDescent="0.3">
      <c r="B79" s="23">
        <v>37904</v>
      </c>
      <c r="C79">
        <v>10324</v>
      </c>
      <c r="D79" t="s">
        <v>64</v>
      </c>
      <c r="E79" t="s">
        <v>70</v>
      </c>
      <c r="F79" s="77">
        <v>5890</v>
      </c>
    </row>
    <row r="80" spans="2:6" x14ac:dyDescent="0.3">
      <c r="B80" s="23">
        <v>37908</v>
      </c>
      <c r="C80">
        <v>10325</v>
      </c>
      <c r="D80" t="s">
        <v>67</v>
      </c>
      <c r="E80" t="s">
        <v>71</v>
      </c>
      <c r="F80" s="77">
        <v>6591</v>
      </c>
    </row>
    <row r="81" spans="2:6" x14ac:dyDescent="0.3">
      <c r="B81" s="23">
        <v>37908</v>
      </c>
      <c r="C81">
        <v>10326</v>
      </c>
      <c r="D81" t="s">
        <v>67</v>
      </c>
      <c r="E81" t="s">
        <v>68</v>
      </c>
      <c r="F81" s="77">
        <v>1102</v>
      </c>
    </row>
    <row r="82" spans="2:6" x14ac:dyDescent="0.3">
      <c r="B82" s="23">
        <v>37908</v>
      </c>
      <c r="C82">
        <v>10327</v>
      </c>
      <c r="D82" t="s">
        <v>67</v>
      </c>
      <c r="E82" t="s">
        <v>73</v>
      </c>
      <c r="F82" s="77">
        <v>5610</v>
      </c>
    </row>
    <row r="83" spans="2:6" x14ac:dyDescent="0.3">
      <c r="B83" s="23">
        <v>37911</v>
      </c>
      <c r="C83">
        <v>10328</v>
      </c>
      <c r="D83" t="s">
        <v>67</v>
      </c>
      <c r="E83" t="s">
        <v>68</v>
      </c>
      <c r="F83" s="77">
        <v>7967</v>
      </c>
    </row>
    <row r="84" spans="2:6" x14ac:dyDescent="0.3">
      <c r="B84" s="23">
        <v>37917</v>
      </c>
      <c r="C84">
        <v>10329</v>
      </c>
      <c r="D84" t="s">
        <v>67</v>
      </c>
      <c r="E84" t="s">
        <v>68</v>
      </c>
      <c r="F84" s="77">
        <v>3003</v>
      </c>
    </row>
    <row r="85" spans="2:6" x14ac:dyDescent="0.3">
      <c r="B85" s="23">
        <v>37922</v>
      </c>
      <c r="C85">
        <v>10330</v>
      </c>
      <c r="D85" t="s">
        <v>67</v>
      </c>
      <c r="E85" t="s">
        <v>69</v>
      </c>
      <c r="F85" s="77">
        <v>2148</v>
      </c>
    </row>
    <row r="86" spans="2:6" x14ac:dyDescent="0.3">
      <c r="B86" s="23">
        <v>37915</v>
      </c>
      <c r="C86">
        <v>10331</v>
      </c>
      <c r="D86" t="s">
        <v>64</v>
      </c>
      <c r="E86" t="s">
        <v>70</v>
      </c>
      <c r="F86" s="77">
        <v>8462</v>
      </c>
    </row>
    <row r="87" spans="2:6" x14ac:dyDescent="0.3">
      <c r="B87" s="23">
        <v>37915</v>
      </c>
      <c r="C87">
        <v>10332</v>
      </c>
      <c r="D87" t="s">
        <v>67</v>
      </c>
      <c r="E87" t="s">
        <v>69</v>
      </c>
      <c r="F87" s="77">
        <v>7277</v>
      </c>
    </row>
    <row r="88" spans="2:6" x14ac:dyDescent="0.3">
      <c r="B88" s="23">
        <v>37919</v>
      </c>
      <c r="C88">
        <v>10333</v>
      </c>
      <c r="D88" t="s">
        <v>64</v>
      </c>
      <c r="E88" t="s">
        <v>65</v>
      </c>
      <c r="F88" s="77">
        <v>3868</v>
      </c>
    </row>
    <row r="89" spans="2:6" x14ac:dyDescent="0.3">
      <c r="B89" s="23">
        <v>37922</v>
      </c>
      <c r="C89">
        <v>10334</v>
      </c>
      <c r="D89" t="s">
        <v>67</v>
      </c>
      <c r="E89" t="s">
        <v>72</v>
      </c>
      <c r="F89" s="77">
        <v>2907</v>
      </c>
    </row>
    <row r="90" spans="2:6" x14ac:dyDescent="0.3">
      <c r="B90" s="23">
        <v>37918</v>
      </c>
      <c r="C90">
        <v>10335</v>
      </c>
      <c r="D90" t="s">
        <v>64</v>
      </c>
      <c r="E90" t="s">
        <v>74</v>
      </c>
      <c r="F90" s="77">
        <v>3980</v>
      </c>
    </row>
    <row r="91" spans="2:6" x14ac:dyDescent="0.3">
      <c r="B91" s="23">
        <v>37919</v>
      </c>
      <c r="C91">
        <v>10336</v>
      </c>
      <c r="D91" t="s">
        <v>64</v>
      </c>
      <c r="E91" t="s">
        <v>74</v>
      </c>
      <c r="F91" s="77">
        <v>3943</v>
      </c>
    </row>
    <row r="92" spans="2:6" x14ac:dyDescent="0.3">
      <c r="B92" s="23">
        <v>37923</v>
      </c>
      <c r="C92">
        <v>10337</v>
      </c>
      <c r="D92" t="s">
        <v>67</v>
      </c>
      <c r="E92" t="s">
        <v>68</v>
      </c>
      <c r="F92" s="77">
        <v>8935</v>
      </c>
    </row>
    <row r="93" spans="2:6" x14ac:dyDescent="0.3">
      <c r="B93" s="23">
        <v>37923</v>
      </c>
      <c r="C93">
        <v>10338</v>
      </c>
      <c r="D93" t="s">
        <v>67</v>
      </c>
      <c r="E93" t="s">
        <v>68</v>
      </c>
      <c r="F93" s="77">
        <v>7791</v>
      </c>
    </row>
    <row r="94" spans="2:6" x14ac:dyDescent="0.3">
      <c r="B94" s="23">
        <v>37929</v>
      </c>
      <c r="C94">
        <v>10339</v>
      </c>
      <c r="D94" t="s">
        <v>67</v>
      </c>
      <c r="E94" t="s">
        <v>73</v>
      </c>
      <c r="F94" s="77">
        <v>2161</v>
      </c>
    </row>
    <row r="95" spans="2:6" x14ac:dyDescent="0.3">
      <c r="B95" s="23">
        <v>37933</v>
      </c>
      <c r="C95">
        <v>10340</v>
      </c>
      <c r="D95" t="s">
        <v>67</v>
      </c>
      <c r="E95" t="s">
        <v>71</v>
      </c>
      <c r="F95" s="77">
        <v>5787</v>
      </c>
    </row>
    <row r="96" spans="2:6" x14ac:dyDescent="0.3">
      <c r="B96" s="23">
        <v>37930</v>
      </c>
      <c r="C96">
        <v>10341</v>
      </c>
      <c r="D96" t="s">
        <v>64</v>
      </c>
      <c r="E96" t="s">
        <v>74</v>
      </c>
      <c r="F96" s="77">
        <v>1241</v>
      </c>
    </row>
    <row r="97" spans="2:6" x14ac:dyDescent="0.3">
      <c r="B97" s="23">
        <v>37929</v>
      </c>
      <c r="C97">
        <v>10342</v>
      </c>
      <c r="D97" t="s">
        <v>67</v>
      </c>
      <c r="E97" t="s">
        <v>68</v>
      </c>
      <c r="F97" s="77">
        <v>5972</v>
      </c>
    </row>
    <row r="98" spans="2:6" x14ac:dyDescent="0.3">
      <c r="B98" s="23">
        <v>37931</v>
      </c>
      <c r="C98">
        <v>10343</v>
      </c>
      <c r="D98" t="s">
        <v>67</v>
      </c>
      <c r="E98" t="s">
        <v>68</v>
      </c>
      <c r="F98" s="77">
        <v>5524</v>
      </c>
    </row>
    <row r="99" spans="2:6" x14ac:dyDescent="0.3">
      <c r="B99" s="23">
        <v>37930</v>
      </c>
      <c r="C99">
        <v>10344</v>
      </c>
      <c r="D99" t="s">
        <v>67</v>
      </c>
      <c r="E99" t="s">
        <v>68</v>
      </c>
      <c r="F99" s="77">
        <v>5932</v>
      </c>
    </row>
    <row r="100" spans="2:6" x14ac:dyDescent="0.3">
      <c r="B100" s="23">
        <v>37936</v>
      </c>
      <c r="C100">
        <v>10345</v>
      </c>
      <c r="D100" t="s">
        <v>67</v>
      </c>
      <c r="E100" t="s">
        <v>73</v>
      </c>
      <c r="F100" s="77">
        <v>7572</v>
      </c>
    </row>
    <row r="101" spans="2:6" x14ac:dyDescent="0.3">
      <c r="B101" s="23">
        <v>37933</v>
      </c>
      <c r="C101">
        <v>10346</v>
      </c>
      <c r="D101" t="s">
        <v>67</v>
      </c>
      <c r="E101" t="s">
        <v>69</v>
      </c>
      <c r="F101" s="77">
        <v>3751</v>
      </c>
    </row>
    <row r="102" spans="2:6" x14ac:dyDescent="0.3">
      <c r="B102" s="23">
        <v>37933</v>
      </c>
      <c r="C102">
        <v>10347</v>
      </c>
      <c r="D102" t="s">
        <v>67</v>
      </c>
      <c r="E102" t="s">
        <v>68</v>
      </c>
      <c r="F102" s="77">
        <v>7359</v>
      </c>
    </row>
    <row r="103" spans="2:6" x14ac:dyDescent="0.3">
      <c r="B103" s="23">
        <v>37940</v>
      </c>
      <c r="C103">
        <v>10348</v>
      </c>
      <c r="D103" t="s">
        <v>67</v>
      </c>
      <c r="E103" t="s">
        <v>68</v>
      </c>
      <c r="F103" s="77">
        <v>3132</v>
      </c>
    </row>
    <row r="104" spans="2:6" x14ac:dyDescent="0.3">
      <c r="B104" s="23">
        <v>37940</v>
      </c>
      <c r="C104">
        <v>10349</v>
      </c>
      <c r="D104" t="s">
        <v>64</v>
      </c>
      <c r="E104" t="s">
        <v>74</v>
      </c>
      <c r="F104" s="77">
        <v>5892</v>
      </c>
    </row>
    <row r="105" spans="2:6" x14ac:dyDescent="0.3">
      <c r="B105" s="23">
        <v>37958</v>
      </c>
      <c r="C105">
        <v>10350</v>
      </c>
      <c r="D105" t="s">
        <v>64</v>
      </c>
      <c r="E105" t="s">
        <v>66</v>
      </c>
      <c r="F105" s="77">
        <v>5336</v>
      </c>
    </row>
    <row r="106" spans="2:6" x14ac:dyDescent="0.3">
      <c r="B106" s="23">
        <v>37945</v>
      </c>
      <c r="C106">
        <v>10351</v>
      </c>
      <c r="D106" t="s">
        <v>67</v>
      </c>
      <c r="E106" t="s">
        <v>71</v>
      </c>
      <c r="F106" s="77">
        <v>2174</v>
      </c>
    </row>
    <row r="107" spans="2:6" x14ac:dyDescent="0.3">
      <c r="B107" s="23">
        <v>37943</v>
      </c>
      <c r="C107">
        <v>10352</v>
      </c>
      <c r="D107" t="s">
        <v>67</v>
      </c>
      <c r="E107" t="s">
        <v>69</v>
      </c>
      <c r="F107" s="77">
        <v>8806</v>
      </c>
    </row>
    <row r="108" spans="2:6" x14ac:dyDescent="0.3">
      <c r="B108" s="23">
        <v>37950</v>
      </c>
      <c r="C108">
        <v>10353</v>
      </c>
      <c r="D108" t="s">
        <v>64</v>
      </c>
      <c r="E108" t="s">
        <v>74</v>
      </c>
      <c r="F108" s="77">
        <v>4666</v>
      </c>
    </row>
    <row r="109" spans="2:6" x14ac:dyDescent="0.3">
      <c r="B109" s="23">
        <v>37945</v>
      </c>
      <c r="C109">
        <v>10354</v>
      </c>
      <c r="D109" t="s">
        <v>67</v>
      </c>
      <c r="E109" t="s">
        <v>72</v>
      </c>
      <c r="F109" s="77">
        <v>3277</v>
      </c>
    </row>
    <row r="110" spans="2:6" x14ac:dyDescent="0.3">
      <c r="B110" s="23">
        <v>37945</v>
      </c>
      <c r="C110">
        <v>10355</v>
      </c>
      <c r="D110" t="s">
        <v>64</v>
      </c>
      <c r="E110" t="s">
        <v>66</v>
      </c>
      <c r="F110" s="77">
        <v>7152</v>
      </c>
    </row>
    <row r="111" spans="2:6" x14ac:dyDescent="0.3">
      <c r="B111" s="23">
        <v>37952</v>
      </c>
      <c r="C111">
        <v>10356</v>
      </c>
      <c r="D111" t="s">
        <v>64</v>
      </c>
      <c r="E111" t="s">
        <v>66</v>
      </c>
      <c r="F111" s="77">
        <v>7401</v>
      </c>
    </row>
    <row r="112" spans="2:6" x14ac:dyDescent="0.3">
      <c r="B112" s="23">
        <v>37957</v>
      </c>
      <c r="C112">
        <v>10357</v>
      </c>
      <c r="D112" t="s">
        <v>67</v>
      </c>
      <c r="E112" t="s">
        <v>71</v>
      </c>
      <c r="F112" s="77">
        <v>5938</v>
      </c>
    </row>
    <row r="113" spans="2:6" x14ac:dyDescent="0.3">
      <c r="B113" s="23">
        <v>37952</v>
      </c>
      <c r="C113">
        <v>10358</v>
      </c>
      <c r="D113" t="s">
        <v>64</v>
      </c>
      <c r="E113" t="s">
        <v>65</v>
      </c>
      <c r="F113" s="77">
        <v>8230</v>
      </c>
    </row>
    <row r="114" spans="2:6" x14ac:dyDescent="0.3">
      <c r="B114" s="23">
        <v>37951</v>
      </c>
      <c r="C114">
        <v>10359</v>
      </c>
      <c r="D114" t="s">
        <v>64</v>
      </c>
      <c r="E114" t="s">
        <v>65</v>
      </c>
      <c r="F114" s="77">
        <v>3995</v>
      </c>
    </row>
    <row r="115" spans="2:6" x14ac:dyDescent="0.3">
      <c r="B115" s="23">
        <v>37957</v>
      </c>
      <c r="C115">
        <v>10360</v>
      </c>
      <c r="D115" t="s">
        <v>67</v>
      </c>
      <c r="E115" t="s">
        <v>68</v>
      </c>
      <c r="F115" s="77">
        <v>2038</v>
      </c>
    </row>
    <row r="116" spans="2:6" x14ac:dyDescent="0.3">
      <c r="B116" s="23">
        <v>37958</v>
      </c>
      <c r="C116">
        <v>10361</v>
      </c>
      <c r="D116" t="s">
        <v>67</v>
      </c>
      <c r="E116" t="s">
        <v>71</v>
      </c>
      <c r="F116" s="77">
        <v>5356</v>
      </c>
    </row>
    <row r="117" spans="2:6" x14ac:dyDescent="0.3">
      <c r="B117" s="23">
        <v>37953</v>
      </c>
      <c r="C117">
        <v>10362</v>
      </c>
      <c r="D117" t="s">
        <v>67</v>
      </c>
      <c r="E117" t="s">
        <v>69</v>
      </c>
      <c r="F117" s="77">
        <v>1046</v>
      </c>
    </row>
    <row r="118" spans="2:6" x14ac:dyDescent="0.3">
      <c r="B118" s="23">
        <v>37959</v>
      </c>
      <c r="C118">
        <v>10363</v>
      </c>
      <c r="D118" t="s">
        <v>67</v>
      </c>
      <c r="E118" t="s">
        <v>68</v>
      </c>
      <c r="F118" s="77">
        <v>7817</v>
      </c>
    </row>
    <row r="119" spans="2:6" x14ac:dyDescent="0.3">
      <c r="B119" s="23">
        <v>37959</v>
      </c>
      <c r="C119">
        <v>10364</v>
      </c>
      <c r="D119" t="s">
        <v>67</v>
      </c>
      <c r="E119" t="s">
        <v>71</v>
      </c>
      <c r="F119" s="77">
        <v>5226</v>
      </c>
    </row>
    <row r="120" spans="2:6" x14ac:dyDescent="0.3">
      <c r="B120" s="23">
        <v>37957</v>
      </c>
      <c r="C120">
        <v>10365</v>
      </c>
      <c r="D120" t="s">
        <v>67</v>
      </c>
      <c r="E120" t="s">
        <v>69</v>
      </c>
      <c r="F120" s="77">
        <v>4450</v>
      </c>
    </row>
    <row r="121" spans="2:6" x14ac:dyDescent="0.3">
      <c r="B121" s="23">
        <v>37985</v>
      </c>
      <c r="C121">
        <v>10366</v>
      </c>
      <c r="D121" t="s">
        <v>67</v>
      </c>
      <c r="E121" t="s">
        <v>72</v>
      </c>
      <c r="F121" s="77">
        <v>6021</v>
      </c>
    </row>
    <row r="122" spans="2:6" x14ac:dyDescent="0.3">
      <c r="B122" s="23">
        <v>37957</v>
      </c>
      <c r="C122">
        <v>10367</v>
      </c>
      <c r="D122" t="s">
        <v>64</v>
      </c>
      <c r="E122" t="s">
        <v>74</v>
      </c>
      <c r="F122" s="77">
        <v>2142</v>
      </c>
    </row>
    <row r="123" spans="2:6" x14ac:dyDescent="0.3">
      <c r="B123" s="23">
        <v>37957</v>
      </c>
      <c r="C123">
        <v>10368</v>
      </c>
      <c r="D123" t="s">
        <v>67</v>
      </c>
      <c r="E123" t="s">
        <v>73</v>
      </c>
      <c r="F123" s="77">
        <v>6116</v>
      </c>
    </row>
    <row r="124" spans="2:6" x14ac:dyDescent="0.3">
      <c r="B124" s="23">
        <v>37964</v>
      </c>
      <c r="C124">
        <v>10369</v>
      </c>
      <c r="D124" t="s">
        <v>67</v>
      </c>
      <c r="E124" t="s">
        <v>72</v>
      </c>
      <c r="F124" s="77">
        <v>1184</v>
      </c>
    </row>
    <row r="125" spans="2:6" x14ac:dyDescent="0.3">
      <c r="B125" s="23">
        <v>37982</v>
      </c>
      <c r="C125">
        <v>10370</v>
      </c>
      <c r="D125" t="s">
        <v>64</v>
      </c>
      <c r="E125" t="s">
        <v>66</v>
      </c>
      <c r="F125" s="77">
        <v>4162</v>
      </c>
    </row>
    <row r="126" spans="2:6" x14ac:dyDescent="0.3">
      <c r="B126" s="23">
        <v>37979</v>
      </c>
      <c r="C126">
        <v>10371</v>
      </c>
      <c r="D126" t="s">
        <v>67</v>
      </c>
      <c r="E126" t="s">
        <v>71</v>
      </c>
      <c r="F126" s="77">
        <v>4252</v>
      </c>
    </row>
    <row r="127" spans="2:6" x14ac:dyDescent="0.3">
      <c r="B127" s="23">
        <v>37964</v>
      </c>
      <c r="C127">
        <v>10372</v>
      </c>
      <c r="D127" t="s">
        <v>64</v>
      </c>
      <c r="E127" t="s">
        <v>65</v>
      </c>
      <c r="F127" s="77">
        <v>1009</v>
      </c>
    </row>
    <row r="128" spans="2:6" x14ac:dyDescent="0.3">
      <c r="B128" s="23">
        <v>37966</v>
      </c>
      <c r="C128">
        <v>10373</v>
      </c>
      <c r="D128" t="s">
        <v>67</v>
      </c>
      <c r="E128" t="s">
        <v>68</v>
      </c>
      <c r="F128" s="77">
        <v>7296</v>
      </c>
    </row>
    <row r="129" spans="2:6" x14ac:dyDescent="0.3">
      <c r="B129" s="23">
        <v>37964</v>
      </c>
      <c r="C129">
        <v>10374</v>
      </c>
      <c r="D129" t="s">
        <v>67</v>
      </c>
      <c r="E129" t="s">
        <v>71</v>
      </c>
      <c r="F129" s="77">
        <v>7076</v>
      </c>
    </row>
    <row r="130" spans="2:6" x14ac:dyDescent="0.3">
      <c r="B130" s="23">
        <v>37964</v>
      </c>
      <c r="C130">
        <v>10375</v>
      </c>
      <c r="D130" t="s">
        <v>67</v>
      </c>
      <c r="E130" t="s">
        <v>69</v>
      </c>
      <c r="F130" s="77">
        <v>2266</v>
      </c>
    </row>
    <row r="131" spans="2:6" x14ac:dyDescent="0.3">
      <c r="B131" s="23">
        <v>37968</v>
      </c>
      <c r="C131">
        <v>10376</v>
      </c>
      <c r="D131" t="s">
        <v>67</v>
      </c>
      <c r="E131" t="s">
        <v>71</v>
      </c>
      <c r="F131" s="77">
        <v>8909</v>
      </c>
    </row>
    <row r="132" spans="2:6" x14ac:dyDescent="0.3">
      <c r="B132" s="23">
        <v>37968</v>
      </c>
      <c r="C132">
        <v>10377</v>
      </c>
      <c r="D132" t="s">
        <v>67</v>
      </c>
      <c r="E132" t="s">
        <v>71</v>
      </c>
      <c r="F132" s="77">
        <v>7951</v>
      </c>
    </row>
    <row r="133" spans="2:6" x14ac:dyDescent="0.3">
      <c r="B133" s="23">
        <v>37974</v>
      </c>
      <c r="C133">
        <v>10378</v>
      </c>
      <c r="D133" t="s">
        <v>64</v>
      </c>
      <c r="E133" t="s">
        <v>65</v>
      </c>
      <c r="F133" s="77">
        <v>6238</v>
      </c>
    </row>
    <row r="134" spans="2:6" x14ac:dyDescent="0.3">
      <c r="B134" s="23">
        <v>37968</v>
      </c>
      <c r="C134">
        <v>10379</v>
      </c>
      <c r="D134" t="s">
        <v>67</v>
      </c>
      <c r="E134" t="s">
        <v>73</v>
      </c>
      <c r="F134" s="77">
        <v>6921</v>
      </c>
    </row>
    <row r="135" spans="2:6" x14ac:dyDescent="0.3">
      <c r="B135" s="23">
        <v>38002</v>
      </c>
      <c r="C135">
        <v>10380</v>
      </c>
      <c r="D135" t="s">
        <v>67</v>
      </c>
      <c r="E135" t="s">
        <v>72</v>
      </c>
      <c r="F135" s="77">
        <v>1542</v>
      </c>
    </row>
    <row r="136" spans="2:6" x14ac:dyDescent="0.3">
      <c r="B136" s="23">
        <v>37968</v>
      </c>
      <c r="C136">
        <v>10381</v>
      </c>
      <c r="D136" t="s">
        <v>67</v>
      </c>
      <c r="E136" t="s">
        <v>69</v>
      </c>
      <c r="F136" s="77">
        <v>5024</v>
      </c>
    </row>
    <row r="137" spans="2:6" x14ac:dyDescent="0.3">
      <c r="B137" s="23">
        <v>37971</v>
      </c>
      <c r="C137">
        <v>10382</v>
      </c>
      <c r="D137" t="s">
        <v>67</v>
      </c>
      <c r="E137" t="s">
        <v>68</v>
      </c>
      <c r="F137" s="77">
        <v>7294</v>
      </c>
    </row>
    <row r="138" spans="2:6" x14ac:dyDescent="0.3">
      <c r="B138" s="23">
        <v>37973</v>
      </c>
      <c r="C138">
        <v>10383</v>
      </c>
      <c r="D138" t="s">
        <v>67</v>
      </c>
      <c r="E138" t="s">
        <v>72</v>
      </c>
      <c r="F138" s="77">
        <v>4032</v>
      </c>
    </row>
    <row r="139" spans="2:6" x14ac:dyDescent="0.3">
      <c r="B139" s="23">
        <v>37975</v>
      </c>
      <c r="C139">
        <v>10384</v>
      </c>
      <c r="D139" t="s">
        <v>67</v>
      </c>
      <c r="E139" t="s">
        <v>69</v>
      </c>
      <c r="F139" s="77">
        <v>8314</v>
      </c>
    </row>
    <row r="140" spans="2:6" x14ac:dyDescent="0.3">
      <c r="B140" s="23">
        <v>37978</v>
      </c>
      <c r="C140">
        <v>10385</v>
      </c>
      <c r="D140" t="s">
        <v>67</v>
      </c>
      <c r="E140" t="s">
        <v>71</v>
      </c>
      <c r="F140" s="77">
        <v>5785</v>
      </c>
    </row>
    <row r="141" spans="2:6" x14ac:dyDescent="0.3">
      <c r="B141" s="23">
        <v>37980</v>
      </c>
      <c r="C141">
        <v>10386</v>
      </c>
      <c r="D141" t="s">
        <v>64</v>
      </c>
      <c r="E141" t="s">
        <v>70</v>
      </c>
      <c r="F141" s="77">
        <v>4224</v>
      </c>
    </row>
    <row r="142" spans="2:6" x14ac:dyDescent="0.3">
      <c r="B142" s="23">
        <v>37975</v>
      </c>
      <c r="C142">
        <v>10387</v>
      </c>
      <c r="D142" t="s">
        <v>67</v>
      </c>
      <c r="E142" t="s">
        <v>71</v>
      </c>
      <c r="F142" s="77">
        <v>1173</v>
      </c>
    </row>
    <row r="143" spans="2:6" x14ac:dyDescent="0.3">
      <c r="B143" s="23">
        <v>37975</v>
      </c>
      <c r="C143">
        <v>10388</v>
      </c>
      <c r="D143" t="s">
        <v>67</v>
      </c>
      <c r="E143" t="s">
        <v>73</v>
      </c>
      <c r="F143" s="77">
        <v>2553</v>
      </c>
    </row>
    <row r="144" spans="2:6" x14ac:dyDescent="0.3">
      <c r="B144" s="23">
        <v>37979</v>
      </c>
      <c r="C144">
        <v>10389</v>
      </c>
      <c r="D144" t="s">
        <v>67</v>
      </c>
      <c r="E144" t="s">
        <v>68</v>
      </c>
      <c r="F144" s="77">
        <v>6986</v>
      </c>
    </row>
    <row r="145" spans="2:6" x14ac:dyDescent="0.3">
      <c r="B145" s="23">
        <v>37981</v>
      </c>
      <c r="C145">
        <v>10390</v>
      </c>
      <c r="D145" t="s">
        <v>64</v>
      </c>
      <c r="E145" t="s">
        <v>66</v>
      </c>
      <c r="F145" s="77">
        <v>8410</v>
      </c>
    </row>
    <row r="146" spans="2:6" x14ac:dyDescent="0.3">
      <c r="B146" s="23">
        <v>37986</v>
      </c>
      <c r="C146">
        <v>10391</v>
      </c>
      <c r="D146" t="s">
        <v>67</v>
      </c>
      <c r="E146" t="s">
        <v>69</v>
      </c>
      <c r="F146" s="77">
        <v>8859</v>
      </c>
    </row>
    <row r="147" spans="2:6" x14ac:dyDescent="0.3">
      <c r="B147" s="23">
        <v>37987</v>
      </c>
      <c r="C147">
        <v>10392</v>
      </c>
      <c r="D147" t="s">
        <v>67</v>
      </c>
      <c r="E147" t="s">
        <v>73</v>
      </c>
      <c r="F147" s="77">
        <v>5775</v>
      </c>
    </row>
    <row r="148" spans="2:6" x14ac:dyDescent="0.3">
      <c r="B148" s="23">
        <v>37989</v>
      </c>
      <c r="C148">
        <v>10393</v>
      </c>
      <c r="D148" t="s">
        <v>67</v>
      </c>
      <c r="E148" t="s">
        <v>71</v>
      </c>
      <c r="F148" s="77">
        <v>6842</v>
      </c>
    </row>
    <row r="149" spans="2:6" x14ac:dyDescent="0.3">
      <c r="B149" s="23">
        <v>37989</v>
      </c>
      <c r="C149">
        <v>10394</v>
      </c>
      <c r="D149" t="s">
        <v>67</v>
      </c>
      <c r="E149" t="s">
        <v>71</v>
      </c>
      <c r="F149" s="77">
        <v>5350</v>
      </c>
    </row>
    <row r="150" spans="2:6" x14ac:dyDescent="0.3">
      <c r="B150" s="23">
        <v>37989</v>
      </c>
      <c r="C150">
        <v>10395</v>
      </c>
      <c r="D150" t="s">
        <v>64</v>
      </c>
      <c r="E150" t="s">
        <v>66</v>
      </c>
      <c r="F150" s="77">
        <v>4699</v>
      </c>
    </row>
    <row r="151" spans="2:6" x14ac:dyDescent="0.3">
      <c r="B151" s="23">
        <v>37992</v>
      </c>
      <c r="C151">
        <v>10396</v>
      </c>
      <c r="D151" t="s">
        <v>67</v>
      </c>
      <c r="E151" t="s">
        <v>71</v>
      </c>
      <c r="F151" s="77">
        <v>7277</v>
      </c>
    </row>
    <row r="152" spans="2:6" x14ac:dyDescent="0.3">
      <c r="B152" s="23">
        <v>37988</v>
      </c>
      <c r="C152">
        <v>10397</v>
      </c>
      <c r="D152" t="s">
        <v>64</v>
      </c>
      <c r="E152" t="s">
        <v>65</v>
      </c>
      <c r="F152" s="77">
        <v>4884</v>
      </c>
    </row>
    <row r="153" spans="2:6" x14ac:dyDescent="0.3">
      <c r="B153" s="23">
        <v>37995</v>
      </c>
      <c r="C153">
        <v>10398</v>
      </c>
      <c r="D153" t="s">
        <v>67</v>
      </c>
      <c r="E153" t="s">
        <v>73</v>
      </c>
      <c r="F153" s="77">
        <v>6262</v>
      </c>
    </row>
    <row r="154" spans="2:6" x14ac:dyDescent="0.3">
      <c r="B154" s="23">
        <v>37994</v>
      </c>
      <c r="C154">
        <v>10399</v>
      </c>
      <c r="D154" t="s">
        <v>67</v>
      </c>
      <c r="E154" t="s">
        <v>72</v>
      </c>
      <c r="F154" s="77">
        <v>7615</v>
      </c>
    </row>
    <row r="155" spans="2:6" x14ac:dyDescent="0.3">
      <c r="B155" s="23">
        <v>38002</v>
      </c>
      <c r="C155">
        <v>10400</v>
      </c>
      <c r="D155" t="s">
        <v>67</v>
      </c>
      <c r="E155" t="s">
        <v>71</v>
      </c>
      <c r="F155" s="77">
        <v>7933</v>
      </c>
    </row>
    <row r="156" spans="2:6" x14ac:dyDescent="0.3">
      <c r="B156" s="23">
        <v>37996</v>
      </c>
      <c r="C156">
        <v>10401</v>
      </c>
      <c r="D156" t="s">
        <v>67</v>
      </c>
      <c r="E156" t="s">
        <v>71</v>
      </c>
      <c r="F156" s="77">
        <v>8461</v>
      </c>
    </row>
    <row r="157" spans="2:6" x14ac:dyDescent="0.3">
      <c r="B157" s="23">
        <v>37996</v>
      </c>
      <c r="C157">
        <v>10402</v>
      </c>
      <c r="D157" t="s">
        <v>67</v>
      </c>
      <c r="E157" t="s">
        <v>72</v>
      </c>
      <c r="F157" s="77">
        <v>8510</v>
      </c>
    </row>
    <row r="158" spans="2:6" x14ac:dyDescent="0.3">
      <c r="B158" s="23">
        <v>37995</v>
      </c>
      <c r="C158">
        <v>10403</v>
      </c>
      <c r="D158" t="s">
        <v>67</v>
      </c>
      <c r="E158" t="s">
        <v>68</v>
      </c>
      <c r="F158" s="77">
        <v>5299</v>
      </c>
    </row>
    <row r="159" spans="2:6" x14ac:dyDescent="0.3">
      <c r="B159" s="23">
        <v>37994</v>
      </c>
      <c r="C159">
        <v>10404</v>
      </c>
      <c r="D159" t="s">
        <v>67</v>
      </c>
      <c r="E159" t="s">
        <v>73</v>
      </c>
      <c r="F159" s="77">
        <v>3293</v>
      </c>
    </row>
    <row r="160" spans="2:6" x14ac:dyDescent="0.3">
      <c r="B160" s="23">
        <v>38008</v>
      </c>
      <c r="C160">
        <v>10405</v>
      </c>
      <c r="D160" t="s">
        <v>67</v>
      </c>
      <c r="E160" t="s">
        <v>71</v>
      </c>
      <c r="F160" s="77">
        <v>1615</v>
      </c>
    </row>
    <row r="161" spans="2:6" x14ac:dyDescent="0.3">
      <c r="B161" s="23">
        <v>37999</v>
      </c>
      <c r="C161">
        <v>10406</v>
      </c>
      <c r="D161" t="s">
        <v>64</v>
      </c>
      <c r="E161" t="s">
        <v>74</v>
      </c>
      <c r="F161" s="77">
        <v>4139</v>
      </c>
    </row>
    <row r="162" spans="2:6" x14ac:dyDescent="0.3">
      <c r="B162" s="23">
        <v>38016</v>
      </c>
      <c r="C162">
        <v>10407</v>
      </c>
      <c r="D162" t="s">
        <v>67</v>
      </c>
      <c r="E162" t="s">
        <v>73</v>
      </c>
      <c r="F162" s="77">
        <v>2966</v>
      </c>
    </row>
    <row r="163" spans="2:6" x14ac:dyDescent="0.3">
      <c r="B163" s="23">
        <v>38000</v>
      </c>
      <c r="C163">
        <v>10408</v>
      </c>
      <c r="D163" t="s">
        <v>67</v>
      </c>
      <c r="E163" t="s">
        <v>72</v>
      </c>
      <c r="F163" s="77">
        <v>8553</v>
      </c>
    </row>
    <row r="164" spans="2:6" x14ac:dyDescent="0.3">
      <c r="B164" s="23">
        <v>38000</v>
      </c>
      <c r="C164">
        <v>10409</v>
      </c>
      <c r="D164" t="s">
        <v>67</v>
      </c>
      <c r="E164" t="s">
        <v>69</v>
      </c>
      <c r="F164" s="77">
        <v>4975</v>
      </c>
    </row>
    <row r="165" spans="2:6" x14ac:dyDescent="0.3">
      <c r="B165" s="23">
        <v>38001</v>
      </c>
      <c r="C165">
        <v>10410</v>
      </c>
      <c r="D165" t="s">
        <v>67</v>
      </c>
      <c r="E165" t="s">
        <v>69</v>
      </c>
      <c r="F165" s="77">
        <v>8473</v>
      </c>
    </row>
    <row r="166" spans="2:6" x14ac:dyDescent="0.3">
      <c r="B166" s="23">
        <v>38007</v>
      </c>
      <c r="C166">
        <v>10411</v>
      </c>
      <c r="D166" t="s">
        <v>64</v>
      </c>
      <c r="E166" t="s">
        <v>70</v>
      </c>
      <c r="F166" s="77">
        <v>4476</v>
      </c>
    </row>
    <row r="167" spans="2:6" x14ac:dyDescent="0.3">
      <c r="B167" s="23">
        <v>38001</v>
      </c>
      <c r="C167">
        <v>10412</v>
      </c>
      <c r="D167" t="s">
        <v>67</v>
      </c>
      <c r="E167" t="s">
        <v>72</v>
      </c>
      <c r="F167" s="77">
        <v>7708</v>
      </c>
    </row>
    <row r="168" spans="2:6" x14ac:dyDescent="0.3">
      <c r="B168" s="23">
        <v>38002</v>
      </c>
      <c r="C168">
        <v>10413</v>
      </c>
      <c r="D168" t="s">
        <v>67</v>
      </c>
      <c r="E168" t="s">
        <v>69</v>
      </c>
      <c r="F168" s="77">
        <v>4603</v>
      </c>
    </row>
    <row r="169" spans="2:6" x14ac:dyDescent="0.3">
      <c r="B169" s="23">
        <v>38003</v>
      </c>
      <c r="C169">
        <v>10414</v>
      </c>
      <c r="D169" t="s">
        <v>67</v>
      </c>
      <c r="E169" t="s">
        <v>73</v>
      </c>
      <c r="F169" s="77">
        <v>7791</v>
      </c>
    </row>
    <row r="170" spans="2:6" x14ac:dyDescent="0.3">
      <c r="B170" s="23">
        <v>38010</v>
      </c>
      <c r="C170">
        <v>10415</v>
      </c>
      <c r="D170" t="s">
        <v>67</v>
      </c>
      <c r="E170" t="s">
        <v>69</v>
      </c>
      <c r="F170" s="77">
        <v>3481</v>
      </c>
    </row>
    <row r="171" spans="2:6" x14ac:dyDescent="0.3">
      <c r="B171" s="23">
        <v>38013</v>
      </c>
      <c r="C171">
        <v>10416</v>
      </c>
      <c r="D171" t="s">
        <v>67</v>
      </c>
      <c r="E171" t="s">
        <v>72</v>
      </c>
      <c r="F171" s="77">
        <v>8851</v>
      </c>
    </row>
    <row r="172" spans="2:6" x14ac:dyDescent="0.3">
      <c r="B172" s="23">
        <v>38014</v>
      </c>
      <c r="C172">
        <v>10417</v>
      </c>
      <c r="D172" t="s">
        <v>67</v>
      </c>
      <c r="E172" t="s">
        <v>68</v>
      </c>
      <c r="F172" s="77">
        <v>1270</v>
      </c>
    </row>
    <row r="173" spans="2:6" x14ac:dyDescent="0.3">
      <c r="B173" s="23">
        <v>38010</v>
      </c>
      <c r="C173">
        <v>10418</v>
      </c>
      <c r="D173" t="s">
        <v>67</v>
      </c>
      <c r="E173" t="s">
        <v>68</v>
      </c>
      <c r="F173" s="77">
        <v>5563</v>
      </c>
    </row>
    <row r="174" spans="2:6" x14ac:dyDescent="0.3">
      <c r="B174" s="23">
        <v>38016</v>
      </c>
      <c r="C174">
        <v>10419</v>
      </c>
      <c r="D174" t="s">
        <v>67</v>
      </c>
      <c r="E174" t="s">
        <v>68</v>
      </c>
      <c r="F174" s="77">
        <v>8007</v>
      </c>
    </row>
    <row r="175" spans="2:6" x14ac:dyDescent="0.3">
      <c r="B175" s="23">
        <v>38013</v>
      </c>
      <c r="C175">
        <v>10420</v>
      </c>
      <c r="D175" t="s">
        <v>67</v>
      </c>
      <c r="E175" t="s">
        <v>69</v>
      </c>
      <c r="F175" s="77">
        <v>6382</v>
      </c>
    </row>
    <row r="176" spans="2:6" x14ac:dyDescent="0.3">
      <c r="B176" s="23">
        <v>38013</v>
      </c>
      <c r="C176">
        <v>10421</v>
      </c>
      <c r="D176" t="s">
        <v>67</v>
      </c>
      <c r="E176" t="s">
        <v>72</v>
      </c>
      <c r="F176" s="77">
        <v>8172</v>
      </c>
    </row>
    <row r="177" spans="2:6" x14ac:dyDescent="0.3">
      <c r="B177" s="23">
        <v>38017</v>
      </c>
      <c r="C177">
        <v>10422</v>
      </c>
      <c r="D177" t="s">
        <v>67</v>
      </c>
      <c r="E177" t="s">
        <v>73</v>
      </c>
      <c r="F177" s="77">
        <v>1235</v>
      </c>
    </row>
    <row r="178" spans="2:6" x14ac:dyDescent="0.3">
      <c r="B178" s="23">
        <v>38041</v>
      </c>
      <c r="C178">
        <v>10423</v>
      </c>
      <c r="D178" t="s">
        <v>64</v>
      </c>
      <c r="E178" t="s">
        <v>66</v>
      </c>
      <c r="F178" s="77">
        <v>3311</v>
      </c>
    </row>
    <row r="179" spans="2:6" x14ac:dyDescent="0.3">
      <c r="B179" s="23">
        <v>38013</v>
      </c>
      <c r="C179">
        <v>10424</v>
      </c>
      <c r="D179" t="s">
        <v>64</v>
      </c>
      <c r="E179" t="s">
        <v>74</v>
      </c>
      <c r="F179" s="77">
        <v>1673</v>
      </c>
    </row>
    <row r="180" spans="2:6" x14ac:dyDescent="0.3">
      <c r="B180" s="23">
        <v>38031</v>
      </c>
      <c r="C180">
        <v>10425</v>
      </c>
      <c r="D180" t="s">
        <v>64</v>
      </c>
      <c r="E180" t="s">
        <v>66</v>
      </c>
      <c r="F180" s="77">
        <v>7362</v>
      </c>
    </row>
    <row r="181" spans="2:6" x14ac:dyDescent="0.3">
      <c r="B181" s="23">
        <v>38023</v>
      </c>
      <c r="C181">
        <v>10426</v>
      </c>
      <c r="D181" t="s">
        <v>67</v>
      </c>
      <c r="E181" t="s">
        <v>68</v>
      </c>
      <c r="F181" s="77">
        <v>4212</v>
      </c>
    </row>
    <row r="182" spans="2:6" x14ac:dyDescent="0.3">
      <c r="B182" s="23">
        <v>38049</v>
      </c>
      <c r="C182">
        <v>10427</v>
      </c>
      <c r="D182" t="s">
        <v>67</v>
      </c>
      <c r="E182" t="s">
        <v>68</v>
      </c>
      <c r="F182" s="77">
        <v>8138</v>
      </c>
    </row>
    <row r="183" spans="2:6" x14ac:dyDescent="0.3">
      <c r="B183" s="23">
        <v>38021</v>
      </c>
      <c r="C183">
        <v>10428</v>
      </c>
      <c r="D183" t="s">
        <v>64</v>
      </c>
      <c r="E183" t="s">
        <v>74</v>
      </c>
      <c r="F183" s="77">
        <v>6453</v>
      </c>
    </row>
    <row r="184" spans="2:6" x14ac:dyDescent="0.3">
      <c r="B184" s="23">
        <v>38024</v>
      </c>
      <c r="C184">
        <v>10429</v>
      </c>
      <c r="D184" t="s">
        <v>67</v>
      </c>
      <c r="E184" t="s">
        <v>69</v>
      </c>
      <c r="F184" s="77">
        <v>8766</v>
      </c>
    </row>
    <row r="185" spans="2:6" x14ac:dyDescent="0.3">
      <c r="B185" s="23">
        <v>38020</v>
      </c>
      <c r="C185">
        <v>10430</v>
      </c>
      <c r="D185" t="s">
        <v>67</v>
      </c>
      <c r="E185" t="s">
        <v>68</v>
      </c>
      <c r="F185" s="77">
        <v>3591</v>
      </c>
    </row>
    <row r="186" spans="2:6" x14ac:dyDescent="0.3">
      <c r="B186" s="23">
        <v>38024</v>
      </c>
      <c r="C186">
        <v>10431</v>
      </c>
      <c r="D186" t="s">
        <v>67</v>
      </c>
      <c r="E186" t="s">
        <v>68</v>
      </c>
      <c r="F186" s="77">
        <v>8764</v>
      </c>
    </row>
    <row r="187" spans="2:6" x14ac:dyDescent="0.3">
      <c r="B187" s="23">
        <v>38024</v>
      </c>
      <c r="C187">
        <v>10432</v>
      </c>
      <c r="D187" t="s">
        <v>67</v>
      </c>
      <c r="E187" t="s">
        <v>69</v>
      </c>
      <c r="F187" s="77">
        <v>7983</v>
      </c>
    </row>
    <row r="188" spans="2:6" x14ac:dyDescent="0.3">
      <c r="B188" s="23">
        <v>38050</v>
      </c>
      <c r="C188">
        <v>10433</v>
      </c>
      <c r="D188" t="s">
        <v>67</v>
      </c>
      <c r="E188" t="s">
        <v>69</v>
      </c>
      <c r="F188" s="77">
        <v>6168</v>
      </c>
    </row>
    <row r="189" spans="2:6" x14ac:dyDescent="0.3">
      <c r="B189" s="23">
        <v>38030</v>
      </c>
      <c r="C189">
        <v>10434</v>
      </c>
      <c r="D189" t="s">
        <v>67</v>
      </c>
      <c r="E189" t="s">
        <v>69</v>
      </c>
      <c r="F189" s="77">
        <v>7926</v>
      </c>
    </row>
    <row r="190" spans="2:6" x14ac:dyDescent="0.3">
      <c r="B190" s="23">
        <v>38024</v>
      </c>
      <c r="C190">
        <v>10435</v>
      </c>
      <c r="D190" t="s">
        <v>67</v>
      </c>
      <c r="E190" t="s">
        <v>72</v>
      </c>
      <c r="F190" s="77">
        <v>6856</v>
      </c>
    </row>
    <row r="191" spans="2:6" x14ac:dyDescent="0.3">
      <c r="B191" s="23">
        <v>38028</v>
      </c>
      <c r="C191">
        <v>10436</v>
      </c>
      <c r="D191" t="s">
        <v>67</v>
      </c>
      <c r="E191" t="s">
        <v>69</v>
      </c>
      <c r="F191" s="77">
        <v>2524</v>
      </c>
    </row>
    <row r="192" spans="2:6" x14ac:dyDescent="0.3">
      <c r="B192" s="23">
        <v>38029</v>
      </c>
      <c r="C192">
        <v>10437</v>
      </c>
      <c r="D192" t="s">
        <v>67</v>
      </c>
      <c r="E192" t="s">
        <v>72</v>
      </c>
      <c r="F192" s="77">
        <v>5785</v>
      </c>
    </row>
    <row r="193" spans="2:6" x14ac:dyDescent="0.3">
      <c r="B193" s="23">
        <v>38031</v>
      </c>
      <c r="C193">
        <v>10438</v>
      </c>
      <c r="D193" t="s">
        <v>67</v>
      </c>
      <c r="E193" t="s">
        <v>69</v>
      </c>
      <c r="F193" s="77">
        <v>8138</v>
      </c>
    </row>
    <row r="194" spans="2:6" x14ac:dyDescent="0.3">
      <c r="B194" s="23">
        <v>38027</v>
      </c>
      <c r="C194">
        <v>10439</v>
      </c>
      <c r="D194" t="s">
        <v>64</v>
      </c>
      <c r="E194" t="s">
        <v>66</v>
      </c>
      <c r="F194" s="77">
        <v>3077</v>
      </c>
    </row>
    <row r="195" spans="2:6" x14ac:dyDescent="0.3">
      <c r="B195" s="23">
        <v>38045</v>
      </c>
      <c r="C195">
        <v>10440</v>
      </c>
      <c r="D195" t="s">
        <v>67</v>
      </c>
      <c r="E195" t="s">
        <v>68</v>
      </c>
      <c r="F195" s="77">
        <v>2294</v>
      </c>
    </row>
    <row r="196" spans="2:6" x14ac:dyDescent="0.3">
      <c r="B196" s="23">
        <v>38060</v>
      </c>
      <c r="C196">
        <v>10441</v>
      </c>
      <c r="D196" t="s">
        <v>67</v>
      </c>
      <c r="E196" t="s">
        <v>69</v>
      </c>
      <c r="F196" s="77">
        <v>5863</v>
      </c>
    </row>
    <row r="197" spans="2:6" x14ac:dyDescent="0.3">
      <c r="B197" s="23">
        <v>38035</v>
      </c>
      <c r="C197">
        <v>10442</v>
      </c>
      <c r="D197" t="s">
        <v>67</v>
      </c>
      <c r="E197" t="s">
        <v>69</v>
      </c>
      <c r="F197" s="77">
        <v>7380</v>
      </c>
    </row>
    <row r="198" spans="2:6" x14ac:dyDescent="0.3">
      <c r="B198" s="23">
        <v>38031</v>
      </c>
      <c r="C198">
        <v>10443</v>
      </c>
      <c r="D198" t="s">
        <v>67</v>
      </c>
      <c r="E198" t="s">
        <v>72</v>
      </c>
      <c r="F198" s="77">
        <v>8228</v>
      </c>
    </row>
    <row r="199" spans="2:6" x14ac:dyDescent="0.3">
      <c r="B199" s="23">
        <v>38038</v>
      </c>
      <c r="C199">
        <v>10444</v>
      </c>
      <c r="D199" t="s">
        <v>67</v>
      </c>
      <c r="E199" t="s">
        <v>69</v>
      </c>
      <c r="F199" s="77">
        <v>1387</v>
      </c>
    </row>
    <row r="200" spans="2:6" x14ac:dyDescent="0.3">
      <c r="B200" s="23">
        <v>38037</v>
      </c>
      <c r="C200">
        <v>10445</v>
      </c>
      <c r="D200" t="s">
        <v>67</v>
      </c>
      <c r="E200" t="s">
        <v>69</v>
      </c>
      <c r="F200" s="77">
        <v>7542</v>
      </c>
    </row>
    <row r="201" spans="2:6" x14ac:dyDescent="0.3">
      <c r="B201" s="23">
        <v>38036</v>
      </c>
      <c r="C201">
        <v>10446</v>
      </c>
      <c r="D201" t="s">
        <v>64</v>
      </c>
      <c r="E201" t="s">
        <v>66</v>
      </c>
      <c r="F201" s="77">
        <v>3396</v>
      </c>
    </row>
    <row r="202" spans="2:6" x14ac:dyDescent="0.3">
      <c r="B202" s="23">
        <v>38053</v>
      </c>
      <c r="C202">
        <v>10447</v>
      </c>
      <c r="D202" t="s">
        <v>67</v>
      </c>
      <c r="E202" t="s">
        <v>68</v>
      </c>
      <c r="F202" s="77">
        <v>8598</v>
      </c>
    </row>
    <row r="203" spans="2:6" x14ac:dyDescent="0.3">
      <c r="B203" s="23">
        <v>38041</v>
      </c>
      <c r="C203">
        <v>10448</v>
      </c>
      <c r="D203" t="s">
        <v>67</v>
      </c>
      <c r="E203" t="s">
        <v>68</v>
      </c>
      <c r="F203" s="77">
        <v>6786</v>
      </c>
    </row>
    <row r="204" spans="2:6" x14ac:dyDescent="0.3">
      <c r="B204" s="23">
        <v>38044</v>
      </c>
      <c r="C204">
        <v>10449</v>
      </c>
      <c r="D204" t="s">
        <v>67</v>
      </c>
      <c r="E204" t="s">
        <v>69</v>
      </c>
      <c r="F204" s="77">
        <v>3158</v>
      </c>
    </row>
    <row r="205" spans="2:6" x14ac:dyDescent="0.3">
      <c r="B205" s="23">
        <v>38057</v>
      </c>
      <c r="C205">
        <v>10450</v>
      </c>
      <c r="D205" t="s">
        <v>67</v>
      </c>
      <c r="E205" t="s">
        <v>72</v>
      </c>
      <c r="F205" s="77">
        <v>1987</v>
      </c>
    </row>
    <row r="206" spans="2:6" x14ac:dyDescent="0.3">
      <c r="B206" s="23">
        <v>38058</v>
      </c>
      <c r="C206">
        <v>10451</v>
      </c>
      <c r="D206" t="s">
        <v>67</v>
      </c>
      <c r="E206" t="s">
        <v>68</v>
      </c>
      <c r="F206" s="77">
        <v>3963</v>
      </c>
    </row>
    <row r="207" spans="2:6" x14ac:dyDescent="0.3">
      <c r="B207" s="23">
        <v>38043</v>
      </c>
      <c r="C207">
        <v>10452</v>
      </c>
      <c r="D207" t="s">
        <v>67</v>
      </c>
      <c r="E207" t="s">
        <v>72</v>
      </c>
      <c r="F207" s="77">
        <v>3079</v>
      </c>
    </row>
    <row r="208" spans="2:6" x14ac:dyDescent="0.3">
      <c r="B208" s="23">
        <v>38043</v>
      </c>
      <c r="C208">
        <v>10453</v>
      </c>
      <c r="D208" t="s">
        <v>67</v>
      </c>
      <c r="E208" t="s">
        <v>71</v>
      </c>
      <c r="F208" s="77">
        <v>5733</v>
      </c>
    </row>
    <row r="209" spans="2:6" x14ac:dyDescent="0.3">
      <c r="B209" s="23">
        <v>38042</v>
      </c>
      <c r="C209">
        <v>10454</v>
      </c>
      <c r="D209" t="s">
        <v>67</v>
      </c>
      <c r="E209" t="s">
        <v>68</v>
      </c>
      <c r="F209" s="77">
        <v>6442</v>
      </c>
    </row>
    <row r="210" spans="2:6" x14ac:dyDescent="0.3">
      <c r="B210" s="23">
        <v>38049</v>
      </c>
      <c r="C210">
        <v>10455</v>
      </c>
      <c r="D210" t="s">
        <v>67</v>
      </c>
      <c r="E210" t="s">
        <v>72</v>
      </c>
      <c r="F210" s="77">
        <v>3846</v>
      </c>
    </row>
    <row r="211" spans="2:6" x14ac:dyDescent="0.3">
      <c r="B211" s="23">
        <v>38045</v>
      </c>
      <c r="C211">
        <v>10456</v>
      </c>
      <c r="D211" t="s">
        <v>67</v>
      </c>
      <c r="E211" t="s">
        <v>72</v>
      </c>
      <c r="F211" s="77">
        <v>3649</v>
      </c>
    </row>
    <row r="212" spans="2:6" x14ac:dyDescent="0.3">
      <c r="B212" s="23">
        <v>38049</v>
      </c>
      <c r="C212">
        <v>10457</v>
      </c>
      <c r="D212" t="s">
        <v>67</v>
      </c>
      <c r="E212" t="s">
        <v>73</v>
      </c>
      <c r="F212" s="77">
        <v>3802</v>
      </c>
    </row>
    <row r="213" spans="2:6" x14ac:dyDescent="0.3">
      <c r="B213" s="23">
        <v>38050</v>
      </c>
      <c r="C213">
        <v>10458</v>
      </c>
      <c r="D213" t="s">
        <v>64</v>
      </c>
      <c r="E213" t="s">
        <v>74</v>
      </c>
      <c r="F213" s="77">
        <v>2751</v>
      </c>
    </row>
    <row r="214" spans="2:6" x14ac:dyDescent="0.3">
      <c r="B214" s="23">
        <v>38045</v>
      </c>
      <c r="C214">
        <v>10459</v>
      </c>
      <c r="D214" t="s">
        <v>67</v>
      </c>
      <c r="E214" t="s">
        <v>68</v>
      </c>
      <c r="F214" s="77">
        <v>5545</v>
      </c>
    </row>
    <row r="215" spans="2:6" x14ac:dyDescent="0.3">
      <c r="B215" s="23">
        <v>38049</v>
      </c>
      <c r="C215">
        <v>10460</v>
      </c>
      <c r="D215" t="s">
        <v>67</v>
      </c>
      <c r="E215" t="s">
        <v>72</v>
      </c>
      <c r="F215" s="77">
        <v>2156</v>
      </c>
    </row>
    <row r="216" spans="2:6" x14ac:dyDescent="0.3">
      <c r="B216" s="23">
        <v>38051</v>
      </c>
      <c r="C216">
        <v>10461</v>
      </c>
      <c r="D216" t="s">
        <v>67</v>
      </c>
      <c r="E216" t="s">
        <v>71</v>
      </c>
      <c r="F216" s="77">
        <v>1624</v>
      </c>
    </row>
    <row r="217" spans="2:6" x14ac:dyDescent="0.3">
      <c r="B217" s="23">
        <v>38064</v>
      </c>
      <c r="C217">
        <v>10462</v>
      </c>
      <c r="D217" t="s">
        <v>67</v>
      </c>
      <c r="E217" t="s">
        <v>73</v>
      </c>
      <c r="F217" s="77">
        <v>3333</v>
      </c>
    </row>
    <row r="218" spans="2:6" x14ac:dyDescent="0.3">
      <c r="B218" s="23">
        <v>38052</v>
      </c>
      <c r="C218">
        <v>10463</v>
      </c>
      <c r="D218" t="s">
        <v>64</v>
      </c>
      <c r="E218" t="s">
        <v>65</v>
      </c>
      <c r="F218" s="77">
        <v>8726</v>
      </c>
    </row>
    <row r="219" spans="2:6" x14ac:dyDescent="0.3">
      <c r="B219" s="23">
        <v>38060</v>
      </c>
      <c r="C219">
        <v>10464</v>
      </c>
      <c r="D219" t="s">
        <v>67</v>
      </c>
      <c r="E219" t="s">
        <v>68</v>
      </c>
      <c r="F219" s="77">
        <v>1099</v>
      </c>
    </row>
    <row r="220" spans="2:6" x14ac:dyDescent="0.3">
      <c r="B220" s="23">
        <v>38060</v>
      </c>
      <c r="C220">
        <v>10465</v>
      </c>
      <c r="D220" t="s">
        <v>67</v>
      </c>
      <c r="E220" t="s">
        <v>71</v>
      </c>
      <c r="F220" s="77">
        <v>1149</v>
      </c>
    </row>
    <row r="221" spans="2:6" x14ac:dyDescent="0.3">
      <c r="B221" s="23">
        <v>38059</v>
      </c>
      <c r="C221">
        <v>10466</v>
      </c>
      <c r="D221" t="s">
        <v>67</v>
      </c>
      <c r="E221" t="s">
        <v>68</v>
      </c>
      <c r="F221" s="77">
        <v>6407</v>
      </c>
    </row>
    <row r="222" spans="2:6" x14ac:dyDescent="0.3">
      <c r="B222" s="23">
        <v>38057</v>
      </c>
      <c r="C222">
        <v>10467</v>
      </c>
      <c r="D222" t="s">
        <v>67</v>
      </c>
      <c r="E222" t="s">
        <v>72</v>
      </c>
      <c r="F222" s="77">
        <v>4105</v>
      </c>
    </row>
    <row r="223" spans="2:6" x14ac:dyDescent="0.3">
      <c r="B223" s="23">
        <v>38058</v>
      </c>
      <c r="C223">
        <v>10468</v>
      </c>
      <c r="D223" t="s">
        <v>67</v>
      </c>
      <c r="E223" t="s">
        <v>69</v>
      </c>
      <c r="F223" s="77">
        <v>3989</v>
      </c>
    </row>
    <row r="224" spans="2:6" x14ac:dyDescent="0.3">
      <c r="B224" s="23">
        <v>38060</v>
      </c>
      <c r="C224">
        <v>10469</v>
      </c>
      <c r="D224" t="s">
        <v>67</v>
      </c>
      <c r="E224" t="s">
        <v>71</v>
      </c>
      <c r="F224" s="77">
        <v>4548</v>
      </c>
    </row>
    <row r="225" spans="2:6" x14ac:dyDescent="0.3">
      <c r="B225" s="23">
        <v>38060</v>
      </c>
      <c r="C225">
        <v>10470</v>
      </c>
      <c r="D225" t="s">
        <v>67</v>
      </c>
      <c r="E225" t="s">
        <v>68</v>
      </c>
      <c r="F225" s="77">
        <v>1423</v>
      </c>
    </row>
    <row r="226" spans="2:6" x14ac:dyDescent="0.3">
      <c r="B226" s="23">
        <v>38064</v>
      </c>
      <c r="C226">
        <v>10471</v>
      </c>
      <c r="D226" t="s">
        <v>67</v>
      </c>
      <c r="E226" t="s">
        <v>73</v>
      </c>
      <c r="F226" s="77">
        <v>3849</v>
      </c>
    </row>
    <row r="227" spans="2:6" x14ac:dyDescent="0.3">
      <c r="B227" s="23">
        <v>38065</v>
      </c>
      <c r="C227">
        <v>10472</v>
      </c>
      <c r="D227" t="s">
        <v>67</v>
      </c>
      <c r="E227" t="s">
        <v>72</v>
      </c>
      <c r="F227" s="77">
        <v>1986</v>
      </c>
    </row>
    <row r="228" spans="2:6" x14ac:dyDescent="0.3">
      <c r="B228" s="23">
        <v>38067</v>
      </c>
      <c r="C228">
        <v>10473</v>
      </c>
      <c r="D228" t="s">
        <v>67</v>
      </c>
      <c r="E228" t="s">
        <v>71</v>
      </c>
      <c r="F228" s="77">
        <v>8846</v>
      </c>
    </row>
    <row r="229" spans="2:6" x14ac:dyDescent="0.3">
      <c r="B229" s="23">
        <v>38067</v>
      </c>
      <c r="C229">
        <v>10474</v>
      </c>
      <c r="D229" t="s">
        <v>64</v>
      </c>
      <c r="E229" t="s">
        <v>65</v>
      </c>
      <c r="F229" s="77">
        <v>7379</v>
      </c>
    </row>
    <row r="230" spans="2:6" x14ac:dyDescent="0.3">
      <c r="B230" s="23">
        <v>38081</v>
      </c>
      <c r="C230">
        <v>10475</v>
      </c>
      <c r="D230" t="s">
        <v>64</v>
      </c>
      <c r="E230" t="s">
        <v>70</v>
      </c>
      <c r="F230" s="77">
        <v>2170</v>
      </c>
    </row>
    <row r="231" spans="2:6" x14ac:dyDescent="0.3">
      <c r="B231" s="23">
        <v>38070</v>
      </c>
      <c r="C231">
        <v>10476</v>
      </c>
      <c r="D231" t="s">
        <v>67</v>
      </c>
      <c r="E231" t="s">
        <v>72</v>
      </c>
      <c r="F231" s="77">
        <v>3678</v>
      </c>
    </row>
    <row r="232" spans="2:6" x14ac:dyDescent="0.3">
      <c r="B232" s="23">
        <v>38071</v>
      </c>
      <c r="C232">
        <v>10477</v>
      </c>
      <c r="D232" t="s">
        <v>64</v>
      </c>
      <c r="E232" t="s">
        <v>65</v>
      </c>
      <c r="F232" s="77">
        <v>2490</v>
      </c>
    </row>
    <row r="233" spans="2:6" x14ac:dyDescent="0.3">
      <c r="B233" s="23">
        <v>38072</v>
      </c>
      <c r="C233">
        <v>10478</v>
      </c>
      <c r="D233" t="s">
        <v>67</v>
      </c>
      <c r="E233" t="s">
        <v>73</v>
      </c>
      <c r="F233" s="77">
        <v>7356</v>
      </c>
    </row>
    <row r="234" spans="2:6" x14ac:dyDescent="0.3">
      <c r="B234" s="23">
        <v>38067</v>
      </c>
      <c r="C234">
        <v>10479</v>
      </c>
      <c r="D234" t="s">
        <v>67</v>
      </c>
      <c r="E234" t="s">
        <v>69</v>
      </c>
      <c r="F234" s="77">
        <v>3949</v>
      </c>
    </row>
    <row r="235" spans="2:6" x14ac:dyDescent="0.3">
      <c r="B235" s="23">
        <v>38070</v>
      </c>
      <c r="C235">
        <v>10480</v>
      </c>
      <c r="D235" t="s">
        <v>64</v>
      </c>
      <c r="E235" t="s">
        <v>66</v>
      </c>
      <c r="F235" s="77">
        <v>8176</v>
      </c>
    </row>
    <row r="236" spans="2:6" x14ac:dyDescent="0.3">
      <c r="B236" s="23">
        <v>38071</v>
      </c>
      <c r="C236">
        <v>10481</v>
      </c>
      <c r="D236" t="s">
        <v>67</v>
      </c>
      <c r="E236" t="s">
        <v>72</v>
      </c>
      <c r="F236" s="77">
        <v>3237</v>
      </c>
    </row>
    <row r="237" spans="2:6" x14ac:dyDescent="0.3">
      <c r="B237" s="23">
        <v>38087</v>
      </c>
      <c r="C237">
        <v>10482</v>
      </c>
      <c r="D237" t="s">
        <v>67</v>
      </c>
      <c r="E237" t="s">
        <v>71</v>
      </c>
      <c r="F237" s="77">
        <v>4729</v>
      </c>
    </row>
    <row r="238" spans="2:6" x14ac:dyDescent="0.3">
      <c r="B238" s="23">
        <v>38102</v>
      </c>
      <c r="C238">
        <v>10483</v>
      </c>
      <c r="D238" t="s">
        <v>64</v>
      </c>
      <c r="E238" t="s">
        <v>74</v>
      </c>
      <c r="F238" s="77">
        <v>3851</v>
      </c>
    </row>
    <row r="239" spans="2:6" x14ac:dyDescent="0.3">
      <c r="B239" s="23">
        <v>38078</v>
      </c>
      <c r="C239">
        <v>10484</v>
      </c>
      <c r="D239" t="s">
        <v>67</v>
      </c>
      <c r="E239" t="s">
        <v>69</v>
      </c>
      <c r="F239" s="77">
        <v>5197</v>
      </c>
    </row>
    <row r="240" spans="2:6" x14ac:dyDescent="0.3">
      <c r="B240" s="23">
        <v>38077</v>
      </c>
      <c r="C240">
        <v>10485</v>
      </c>
      <c r="D240" t="s">
        <v>67</v>
      </c>
      <c r="E240" t="s">
        <v>68</v>
      </c>
      <c r="F240" s="77">
        <v>4563</v>
      </c>
    </row>
    <row r="241" spans="2:6" x14ac:dyDescent="0.3">
      <c r="B241" s="23">
        <v>38079</v>
      </c>
      <c r="C241">
        <v>10486</v>
      </c>
      <c r="D241" t="s">
        <v>67</v>
      </c>
      <c r="E241" t="s">
        <v>71</v>
      </c>
      <c r="F241" s="77">
        <v>3303</v>
      </c>
    </row>
    <row r="242" spans="2:6" x14ac:dyDescent="0.3">
      <c r="B242" s="23">
        <v>38074</v>
      </c>
      <c r="C242">
        <v>10487</v>
      </c>
      <c r="D242" t="s">
        <v>67</v>
      </c>
      <c r="E242" t="s">
        <v>73</v>
      </c>
      <c r="F242" s="77">
        <v>5436</v>
      </c>
    </row>
    <row r="243" spans="2:6" x14ac:dyDescent="0.3">
      <c r="B243" s="23">
        <v>38079</v>
      </c>
      <c r="C243">
        <v>10488</v>
      </c>
      <c r="D243" t="s">
        <v>67</v>
      </c>
      <c r="E243" t="s">
        <v>72</v>
      </c>
      <c r="F243" s="77">
        <v>7602</v>
      </c>
    </row>
    <row r="244" spans="2:6" x14ac:dyDescent="0.3">
      <c r="B244" s="23">
        <v>38086</v>
      </c>
      <c r="C244">
        <v>10489</v>
      </c>
      <c r="D244" t="s">
        <v>64</v>
      </c>
      <c r="E244" t="s">
        <v>66</v>
      </c>
      <c r="F244" s="77">
        <v>5997</v>
      </c>
    </row>
    <row r="245" spans="2:6" x14ac:dyDescent="0.3">
      <c r="B245" s="23">
        <v>38080</v>
      </c>
      <c r="C245">
        <v>10490</v>
      </c>
      <c r="D245" t="s">
        <v>64</v>
      </c>
      <c r="E245" t="s">
        <v>74</v>
      </c>
      <c r="F245" s="77">
        <v>8430</v>
      </c>
    </row>
    <row r="246" spans="2:6" x14ac:dyDescent="0.3">
      <c r="B246" s="23">
        <v>38085</v>
      </c>
      <c r="C246">
        <v>10491</v>
      </c>
      <c r="D246" t="s">
        <v>67</v>
      </c>
      <c r="E246" t="s">
        <v>72</v>
      </c>
      <c r="F246" s="77">
        <v>5915</v>
      </c>
    </row>
    <row r="247" spans="2:6" x14ac:dyDescent="0.3">
      <c r="B247" s="23">
        <v>38088</v>
      </c>
      <c r="C247">
        <v>10492</v>
      </c>
      <c r="D247" t="s">
        <v>67</v>
      </c>
      <c r="E247" t="s">
        <v>69</v>
      </c>
      <c r="F247" s="77">
        <v>4192</v>
      </c>
    </row>
    <row r="248" spans="2:6" x14ac:dyDescent="0.3">
      <c r="B248" s="23">
        <v>38087</v>
      </c>
      <c r="C248">
        <v>10493</v>
      </c>
      <c r="D248" t="s">
        <v>67</v>
      </c>
      <c r="E248" t="s">
        <v>68</v>
      </c>
      <c r="F248" s="77">
        <v>3153</v>
      </c>
    </row>
    <row r="249" spans="2:6" x14ac:dyDescent="0.3">
      <c r="B249" s="23">
        <v>38086</v>
      </c>
      <c r="C249">
        <v>10494</v>
      </c>
      <c r="D249" t="s">
        <v>67</v>
      </c>
      <c r="E249" t="s">
        <v>68</v>
      </c>
      <c r="F249" s="77">
        <v>6117</v>
      </c>
    </row>
    <row r="250" spans="2:6" x14ac:dyDescent="0.3">
      <c r="B250" s="23">
        <v>38088</v>
      </c>
      <c r="C250">
        <v>10495</v>
      </c>
      <c r="D250" t="s">
        <v>67</v>
      </c>
      <c r="E250" t="s">
        <v>69</v>
      </c>
      <c r="F250" s="77">
        <v>1792</v>
      </c>
    </row>
    <row r="251" spans="2:6" x14ac:dyDescent="0.3">
      <c r="B251" s="23">
        <v>38084</v>
      </c>
      <c r="C251">
        <v>10496</v>
      </c>
      <c r="D251" t="s">
        <v>64</v>
      </c>
      <c r="E251" t="s">
        <v>74</v>
      </c>
      <c r="F251" s="77">
        <v>1260</v>
      </c>
    </row>
    <row r="252" spans="2:6" x14ac:dyDescent="0.3">
      <c r="B252" s="23">
        <v>38084</v>
      </c>
      <c r="C252">
        <v>10497</v>
      </c>
      <c r="D252" t="s">
        <v>64</v>
      </c>
      <c r="E252" t="s">
        <v>74</v>
      </c>
      <c r="F252" s="77">
        <v>4810</v>
      </c>
    </row>
    <row r="253" spans="2:6" x14ac:dyDescent="0.3">
      <c r="B253" s="23">
        <v>38088</v>
      </c>
      <c r="C253">
        <v>10498</v>
      </c>
      <c r="D253" t="s">
        <v>67</v>
      </c>
      <c r="E253" t="s">
        <v>72</v>
      </c>
      <c r="F253" s="77">
        <v>2525</v>
      </c>
    </row>
    <row r="254" spans="2:6" x14ac:dyDescent="0.3">
      <c r="B254" s="23">
        <v>38093</v>
      </c>
      <c r="C254">
        <v>10499</v>
      </c>
      <c r="D254" t="s">
        <v>67</v>
      </c>
      <c r="E254" t="s">
        <v>68</v>
      </c>
      <c r="F254" s="77">
        <v>1789</v>
      </c>
    </row>
    <row r="255" spans="2:6" x14ac:dyDescent="0.3">
      <c r="B255" s="23">
        <v>38094</v>
      </c>
      <c r="C255">
        <v>10500</v>
      </c>
      <c r="D255" t="s">
        <v>64</v>
      </c>
      <c r="E255" t="s">
        <v>66</v>
      </c>
      <c r="F255" s="77">
        <v>4365</v>
      </c>
    </row>
    <row r="256" spans="2:6" x14ac:dyDescent="0.3">
      <c r="B256" s="23">
        <v>38093</v>
      </c>
      <c r="C256">
        <v>10501</v>
      </c>
      <c r="D256" t="s">
        <v>64</v>
      </c>
      <c r="E256" t="s">
        <v>70</v>
      </c>
      <c r="F256" s="77">
        <v>2787</v>
      </c>
    </row>
    <row r="257" spans="2:6" x14ac:dyDescent="0.3">
      <c r="B257" s="23">
        <v>38106</v>
      </c>
      <c r="C257">
        <v>10502</v>
      </c>
      <c r="D257" t="s">
        <v>67</v>
      </c>
      <c r="E257" t="s">
        <v>73</v>
      </c>
      <c r="F257" s="77">
        <v>1881</v>
      </c>
    </row>
    <row r="258" spans="2:6" x14ac:dyDescent="0.3">
      <c r="B258" s="23">
        <v>38093</v>
      </c>
      <c r="C258">
        <v>10503</v>
      </c>
      <c r="D258" t="s">
        <v>64</v>
      </c>
      <c r="E258" t="s">
        <v>66</v>
      </c>
      <c r="F258" s="77">
        <v>7579</v>
      </c>
    </row>
    <row r="259" spans="2:6" x14ac:dyDescent="0.3">
      <c r="B259" s="23">
        <v>38095</v>
      </c>
      <c r="C259">
        <v>10504</v>
      </c>
      <c r="D259" t="s">
        <v>67</v>
      </c>
      <c r="E259" t="s">
        <v>68</v>
      </c>
      <c r="F259" s="77">
        <v>2169</v>
      </c>
    </row>
    <row r="260" spans="2:6" x14ac:dyDescent="0.3">
      <c r="B260" s="23">
        <v>38098</v>
      </c>
      <c r="C260">
        <v>10505</v>
      </c>
      <c r="D260" t="s">
        <v>67</v>
      </c>
      <c r="E260" t="s">
        <v>69</v>
      </c>
      <c r="F260" s="77">
        <v>7229</v>
      </c>
    </row>
    <row r="261" spans="2:6" x14ac:dyDescent="0.3">
      <c r="B261" s="23">
        <v>38109</v>
      </c>
      <c r="C261">
        <v>10506</v>
      </c>
      <c r="D261" t="s">
        <v>64</v>
      </c>
      <c r="E261" t="s">
        <v>70</v>
      </c>
      <c r="F261" s="77">
        <v>6903</v>
      </c>
    </row>
    <row r="262" spans="2:6" x14ac:dyDescent="0.3">
      <c r="B262" s="23">
        <v>38099</v>
      </c>
      <c r="C262">
        <v>10507</v>
      </c>
      <c r="D262" t="s">
        <v>64</v>
      </c>
      <c r="E262" t="s">
        <v>74</v>
      </c>
      <c r="F262" s="77">
        <v>4458</v>
      </c>
    </row>
    <row r="263" spans="2:6" x14ac:dyDescent="0.3">
      <c r="B263" s="23">
        <v>38120</v>
      </c>
      <c r="C263">
        <v>10508</v>
      </c>
      <c r="D263" t="s">
        <v>67</v>
      </c>
      <c r="E263" t="s">
        <v>71</v>
      </c>
      <c r="F263" s="77">
        <v>8305</v>
      </c>
    </row>
    <row r="264" spans="2:6" x14ac:dyDescent="0.3">
      <c r="B264" s="23">
        <v>38106</v>
      </c>
      <c r="C264">
        <v>10509</v>
      </c>
      <c r="D264" t="s">
        <v>67</v>
      </c>
      <c r="E264" t="s">
        <v>68</v>
      </c>
      <c r="F264" s="77">
        <v>5420</v>
      </c>
    </row>
    <row r="265" spans="2:6" x14ac:dyDescent="0.3">
      <c r="B265" s="23">
        <v>38105</v>
      </c>
      <c r="C265">
        <v>10510</v>
      </c>
      <c r="D265" t="s">
        <v>64</v>
      </c>
      <c r="E265" t="s">
        <v>66</v>
      </c>
      <c r="F265" s="77">
        <v>8461</v>
      </c>
    </row>
    <row r="266" spans="2:6" x14ac:dyDescent="0.3">
      <c r="B266" s="23">
        <v>38098</v>
      </c>
      <c r="C266">
        <v>10511</v>
      </c>
      <c r="D266" t="s">
        <v>67</v>
      </c>
      <c r="E266" t="s">
        <v>68</v>
      </c>
      <c r="F266" s="77">
        <v>1667</v>
      </c>
    </row>
    <row r="267" spans="2:6" x14ac:dyDescent="0.3">
      <c r="B267" s="23">
        <v>38101</v>
      </c>
      <c r="C267">
        <v>10512</v>
      </c>
      <c r="D267" t="s">
        <v>64</v>
      </c>
      <c r="E267" t="s">
        <v>74</v>
      </c>
      <c r="F267" s="77">
        <v>3247</v>
      </c>
    </row>
    <row r="268" spans="2:6" x14ac:dyDescent="0.3">
      <c r="B268" s="23">
        <v>38105</v>
      </c>
      <c r="C268">
        <v>10513</v>
      </c>
      <c r="D268" t="s">
        <v>64</v>
      </c>
      <c r="E268" t="s">
        <v>74</v>
      </c>
      <c r="F268" s="77">
        <v>2783</v>
      </c>
    </row>
    <row r="269" spans="2:6" x14ac:dyDescent="0.3">
      <c r="B269" s="23">
        <v>38123</v>
      </c>
      <c r="C269">
        <v>10514</v>
      </c>
      <c r="D269" t="s">
        <v>67</v>
      </c>
      <c r="E269" t="s">
        <v>69</v>
      </c>
      <c r="F269" s="77">
        <v>7416</v>
      </c>
    </row>
    <row r="270" spans="2:6" x14ac:dyDescent="0.3">
      <c r="B270" s="23">
        <v>38130</v>
      </c>
      <c r="C270">
        <v>10515</v>
      </c>
      <c r="D270" t="s">
        <v>67</v>
      </c>
      <c r="E270" t="s">
        <v>73</v>
      </c>
      <c r="F270" s="77">
        <v>8300</v>
      </c>
    </row>
    <row r="271" spans="2:6" x14ac:dyDescent="0.3">
      <c r="B271" s="23">
        <v>38108</v>
      </c>
      <c r="C271">
        <v>10516</v>
      </c>
      <c r="D271" t="s">
        <v>67</v>
      </c>
      <c r="E271" t="s">
        <v>73</v>
      </c>
      <c r="F271" s="77">
        <v>8310</v>
      </c>
    </row>
    <row r="272" spans="2:6" x14ac:dyDescent="0.3">
      <c r="B272" s="23">
        <v>38106</v>
      </c>
      <c r="C272">
        <v>10517</v>
      </c>
      <c r="D272" t="s">
        <v>67</v>
      </c>
      <c r="E272" t="s">
        <v>69</v>
      </c>
      <c r="F272" s="77">
        <v>2172</v>
      </c>
    </row>
    <row r="273" spans="2:6" x14ac:dyDescent="0.3">
      <c r="B273" s="23">
        <v>38112</v>
      </c>
      <c r="C273">
        <v>10518</v>
      </c>
      <c r="D273" t="s">
        <v>67</v>
      </c>
      <c r="E273" t="s">
        <v>68</v>
      </c>
      <c r="F273" s="77">
        <v>3594</v>
      </c>
    </row>
    <row r="274" spans="2:6" x14ac:dyDescent="0.3">
      <c r="B274" s="23">
        <v>38108</v>
      </c>
      <c r="C274">
        <v>10519</v>
      </c>
      <c r="D274" t="s">
        <v>64</v>
      </c>
      <c r="E274" t="s">
        <v>66</v>
      </c>
      <c r="F274" s="77">
        <v>8432</v>
      </c>
    </row>
    <row r="275" spans="2:6" x14ac:dyDescent="0.3">
      <c r="B275" s="23">
        <v>38108</v>
      </c>
      <c r="C275">
        <v>10520</v>
      </c>
      <c r="D275" t="s">
        <v>64</v>
      </c>
      <c r="E275" t="s">
        <v>74</v>
      </c>
      <c r="F275" s="77">
        <v>6884</v>
      </c>
    </row>
    <row r="276" spans="2:6" x14ac:dyDescent="0.3">
      <c r="B276" s="23">
        <v>38109</v>
      </c>
      <c r="C276">
        <v>10521</v>
      </c>
      <c r="D276" t="s">
        <v>67</v>
      </c>
      <c r="E276" t="s">
        <v>72</v>
      </c>
      <c r="F276" s="77">
        <v>7725</v>
      </c>
    </row>
    <row r="277" spans="2:6" x14ac:dyDescent="0.3">
      <c r="B277" s="23">
        <v>38113</v>
      </c>
      <c r="C277">
        <v>10522</v>
      </c>
      <c r="D277" t="s">
        <v>67</v>
      </c>
      <c r="E277" t="s">
        <v>68</v>
      </c>
      <c r="F277" s="77">
        <v>2397</v>
      </c>
    </row>
    <row r="278" spans="2:6" x14ac:dyDescent="0.3">
      <c r="B278" s="23">
        <v>38137</v>
      </c>
      <c r="C278">
        <v>10523</v>
      </c>
      <c r="D278" t="s">
        <v>64</v>
      </c>
      <c r="E278" t="s">
        <v>74</v>
      </c>
      <c r="F278" s="77">
        <v>1495</v>
      </c>
    </row>
    <row r="279" spans="2:6" x14ac:dyDescent="0.3">
      <c r="B279" s="23">
        <v>38114</v>
      </c>
      <c r="C279">
        <v>10524</v>
      </c>
      <c r="D279" t="s">
        <v>67</v>
      </c>
      <c r="E279" t="s">
        <v>71</v>
      </c>
      <c r="F279" s="77">
        <v>8806</v>
      </c>
    </row>
    <row r="280" spans="2:6" x14ac:dyDescent="0.3">
      <c r="B280" s="23">
        <v>38130</v>
      </c>
      <c r="C280">
        <v>10525</v>
      </c>
      <c r="D280" t="s">
        <v>67</v>
      </c>
      <c r="E280" t="s">
        <v>71</v>
      </c>
      <c r="F280" s="77">
        <v>7450</v>
      </c>
    </row>
    <row r="281" spans="2:6" x14ac:dyDescent="0.3">
      <c r="B281" s="23">
        <v>38122</v>
      </c>
      <c r="C281">
        <v>10526</v>
      </c>
      <c r="D281" t="s">
        <v>67</v>
      </c>
      <c r="E281" t="s">
        <v>68</v>
      </c>
      <c r="F281" s="77">
        <v>6097</v>
      </c>
    </row>
    <row r="282" spans="2:6" x14ac:dyDescent="0.3">
      <c r="B282" s="23">
        <v>38114</v>
      </c>
      <c r="C282">
        <v>10527</v>
      </c>
      <c r="D282" t="s">
        <v>64</v>
      </c>
      <c r="E282" t="s">
        <v>74</v>
      </c>
      <c r="F282" s="77">
        <v>4885</v>
      </c>
    </row>
    <row r="283" spans="2:6" x14ac:dyDescent="0.3">
      <c r="B283" s="23">
        <v>38116</v>
      </c>
      <c r="C283">
        <v>10528</v>
      </c>
      <c r="D283" t="s">
        <v>64</v>
      </c>
      <c r="E283" t="s">
        <v>66</v>
      </c>
      <c r="F283" s="77">
        <v>3934</v>
      </c>
    </row>
    <row r="284" spans="2:6" x14ac:dyDescent="0.3">
      <c r="B284" s="23">
        <v>38116</v>
      </c>
      <c r="C284">
        <v>10529</v>
      </c>
      <c r="D284" t="s">
        <v>64</v>
      </c>
      <c r="E284" t="s">
        <v>65</v>
      </c>
      <c r="F284" s="77">
        <v>6109</v>
      </c>
    </row>
    <row r="285" spans="2:6" x14ac:dyDescent="0.3">
      <c r="B285" s="23">
        <v>38119</v>
      </c>
      <c r="C285">
        <v>10530</v>
      </c>
      <c r="D285" t="s">
        <v>67</v>
      </c>
      <c r="E285" t="s">
        <v>69</v>
      </c>
      <c r="F285" s="77">
        <v>8308</v>
      </c>
    </row>
    <row r="286" spans="2:6" x14ac:dyDescent="0.3">
      <c r="B286" s="23">
        <v>38126</v>
      </c>
      <c r="C286">
        <v>10531</v>
      </c>
      <c r="D286" t="s">
        <v>64</v>
      </c>
      <c r="E286" t="s">
        <v>74</v>
      </c>
      <c r="F286" s="77">
        <v>8319</v>
      </c>
    </row>
    <row r="287" spans="2:6" x14ac:dyDescent="0.3">
      <c r="B287" s="23">
        <v>38119</v>
      </c>
      <c r="C287">
        <v>10532</v>
      </c>
      <c r="D287" t="s">
        <v>64</v>
      </c>
      <c r="E287" t="s">
        <v>74</v>
      </c>
      <c r="F287" s="77">
        <v>3512</v>
      </c>
    </row>
    <row r="288" spans="2:6" x14ac:dyDescent="0.3">
      <c r="B288" s="23">
        <v>38129</v>
      </c>
      <c r="C288">
        <v>10533</v>
      </c>
      <c r="D288" t="s">
        <v>67</v>
      </c>
      <c r="E288" t="s">
        <v>72</v>
      </c>
      <c r="F288" s="77">
        <v>5070</v>
      </c>
    </row>
    <row r="289" spans="2:6" x14ac:dyDescent="0.3">
      <c r="B289" s="23">
        <v>38121</v>
      </c>
      <c r="C289">
        <v>10534</v>
      </c>
      <c r="D289" t="s">
        <v>67</v>
      </c>
      <c r="E289" t="s">
        <v>72</v>
      </c>
      <c r="F289" s="77">
        <v>1938</v>
      </c>
    </row>
    <row r="290" spans="2:6" x14ac:dyDescent="0.3">
      <c r="B290" s="23">
        <v>38128</v>
      </c>
      <c r="C290">
        <v>10535</v>
      </c>
      <c r="D290" t="s">
        <v>67</v>
      </c>
      <c r="E290" t="s">
        <v>68</v>
      </c>
      <c r="F290" s="77">
        <v>8889</v>
      </c>
    </row>
    <row r="291" spans="2:6" x14ac:dyDescent="0.3">
      <c r="B291" s="23">
        <v>38144</v>
      </c>
      <c r="C291">
        <v>10536</v>
      </c>
      <c r="D291" t="s">
        <v>67</v>
      </c>
      <c r="E291" t="s">
        <v>69</v>
      </c>
      <c r="F291" s="77">
        <v>4907</v>
      </c>
    </row>
    <row r="292" spans="2:6" x14ac:dyDescent="0.3">
      <c r="B292" s="23">
        <v>38126</v>
      </c>
      <c r="C292">
        <v>10537</v>
      </c>
      <c r="D292" t="s">
        <v>67</v>
      </c>
      <c r="E292" t="s">
        <v>71</v>
      </c>
      <c r="F292" s="77">
        <v>8463</v>
      </c>
    </row>
    <row r="293" spans="2:6" x14ac:dyDescent="0.3">
      <c r="B293" s="23">
        <v>38123</v>
      </c>
      <c r="C293">
        <v>10538</v>
      </c>
      <c r="D293" t="s">
        <v>64</v>
      </c>
      <c r="E293" t="s">
        <v>70</v>
      </c>
      <c r="F293" s="77">
        <v>3611</v>
      </c>
    </row>
    <row r="294" spans="2:6" x14ac:dyDescent="0.3">
      <c r="B294" s="23">
        <v>38130</v>
      </c>
      <c r="C294">
        <v>10539</v>
      </c>
      <c r="D294" t="s">
        <v>64</v>
      </c>
      <c r="E294" t="s">
        <v>66</v>
      </c>
      <c r="F294" s="77">
        <v>8702</v>
      </c>
    </row>
    <row r="295" spans="2:6" x14ac:dyDescent="0.3">
      <c r="B295" s="23">
        <v>38151</v>
      </c>
      <c r="C295">
        <v>10540</v>
      </c>
      <c r="D295" t="s">
        <v>67</v>
      </c>
      <c r="E295" t="s">
        <v>69</v>
      </c>
      <c r="F295" s="77">
        <v>4091</v>
      </c>
    </row>
    <row r="296" spans="2:6" x14ac:dyDescent="0.3">
      <c r="B296" s="23">
        <v>38136</v>
      </c>
      <c r="C296">
        <v>10541</v>
      </c>
      <c r="D296" t="s">
        <v>67</v>
      </c>
      <c r="E296" t="s">
        <v>73</v>
      </c>
      <c r="F296" s="77">
        <v>2398</v>
      </c>
    </row>
    <row r="297" spans="2:6" x14ac:dyDescent="0.3">
      <c r="B297" s="23">
        <v>38133</v>
      </c>
      <c r="C297">
        <v>10542</v>
      </c>
      <c r="D297" t="s">
        <v>67</v>
      </c>
      <c r="E297" t="s">
        <v>71</v>
      </c>
      <c r="F297" s="77">
        <v>1667</v>
      </c>
    </row>
    <row r="298" spans="2:6" x14ac:dyDescent="0.3">
      <c r="B298" s="23">
        <v>38130</v>
      </c>
      <c r="C298">
        <v>10543</v>
      </c>
      <c r="D298" t="s">
        <v>67</v>
      </c>
      <c r="E298" t="s">
        <v>72</v>
      </c>
      <c r="F298" s="77">
        <v>5385</v>
      </c>
    </row>
    <row r="299" spans="2:6" x14ac:dyDescent="0.3">
      <c r="B299" s="23">
        <v>38137</v>
      </c>
      <c r="C299">
        <v>10544</v>
      </c>
      <c r="D299" t="s">
        <v>67</v>
      </c>
      <c r="E299" t="s">
        <v>68</v>
      </c>
      <c r="F299" s="77">
        <v>7624</v>
      </c>
    </row>
    <row r="300" spans="2:6" x14ac:dyDescent="0.3">
      <c r="B300" s="23">
        <v>38164</v>
      </c>
      <c r="C300">
        <v>10545</v>
      </c>
      <c r="D300" t="s">
        <v>67</v>
      </c>
      <c r="E300" t="s">
        <v>72</v>
      </c>
      <c r="F300" s="77">
        <v>5409</v>
      </c>
    </row>
    <row r="301" spans="2:6" x14ac:dyDescent="0.3">
      <c r="B301" s="23">
        <v>38134</v>
      </c>
      <c r="C301">
        <v>10546</v>
      </c>
      <c r="D301" t="s">
        <v>67</v>
      </c>
      <c r="E301" t="s">
        <v>71</v>
      </c>
      <c r="F301" s="77">
        <v>2419</v>
      </c>
    </row>
    <row r="302" spans="2:6" x14ac:dyDescent="0.3">
      <c r="B302" s="23">
        <v>38140</v>
      </c>
      <c r="C302">
        <v>10547</v>
      </c>
      <c r="D302" t="s">
        <v>67</v>
      </c>
      <c r="E302" t="s">
        <v>69</v>
      </c>
      <c r="F302" s="77">
        <v>6237</v>
      </c>
    </row>
    <row r="303" spans="2:6" x14ac:dyDescent="0.3">
      <c r="B303" s="23">
        <v>38140</v>
      </c>
      <c r="C303">
        <v>10548</v>
      </c>
      <c r="D303" t="s">
        <v>67</v>
      </c>
      <c r="E303" t="s">
        <v>69</v>
      </c>
      <c r="F303" s="77">
        <v>7911</v>
      </c>
    </row>
    <row r="304" spans="2:6" x14ac:dyDescent="0.3">
      <c r="B304" s="23">
        <v>38137</v>
      </c>
      <c r="C304">
        <v>10549</v>
      </c>
      <c r="D304" t="s">
        <v>64</v>
      </c>
      <c r="E304" t="s">
        <v>65</v>
      </c>
      <c r="F304" s="77">
        <v>5771</v>
      </c>
    </row>
    <row r="305" spans="2:6" x14ac:dyDescent="0.3">
      <c r="B305" s="23">
        <v>38144</v>
      </c>
      <c r="C305">
        <v>10550</v>
      </c>
      <c r="D305" t="s">
        <v>64</v>
      </c>
      <c r="E305" t="s">
        <v>74</v>
      </c>
      <c r="F305" s="77">
        <v>4618</v>
      </c>
    </row>
    <row r="306" spans="2:6" x14ac:dyDescent="0.3">
      <c r="B306" s="23">
        <v>38144</v>
      </c>
      <c r="C306">
        <v>10551</v>
      </c>
      <c r="D306" t="s">
        <v>67</v>
      </c>
      <c r="E306" t="s">
        <v>68</v>
      </c>
      <c r="F306" s="77">
        <v>1846</v>
      </c>
    </row>
    <row r="307" spans="2:6" x14ac:dyDescent="0.3">
      <c r="B307" s="23">
        <v>38143</v>
      </c>
      <c r="C307">
        <v>10552</v>
      </c>
      <c r="D307" t="s">
        <v>67</v>
      </c>
      <c r="E307" t="s">
        <v>73</v>
      </c>
      <c r="F307" s="77">
        <v>7935</v>
      </c>
    </row>
    <row r="308" spans="2:6" x14ac:dyDescent="0.3">
      <c r="B308" s="23">
        <v>38141</v>
      </c>
      <c r="C308">
        <v>10553</v>
      </c>
      <c r="D308" t="s">
        <v>67</v>
      </c>
      <c r="E308" t="s">
        <v>73</v>
      </c>
      <c r="F308" s="77">
        <v>6903</v>
      </c>
    </row>
    <row r="309" spans="2:6" x14ac:dyDescent="0.3">
      <c r="B309" s="23">
        <v>38143</v>
      </c>
      <c r="C309">
        <v>10554</v>
      </c>
      <c r="D309" t="s">
        <v>67</v>
      </c>
      <c r="E309" t="s">
        <v>68</v>
      </c>
      <c r="F309" s="77">
        <v>1695</v>
      </c>
    </row>
    <row r="310" spans="2:6" x14ac:dyDescent="0.3">
      <c r="B310" s="23">
        <v>38142</v>
      </c>
      <c r="C310">
        <v>10555</v>
      </c>
      <c r="D310" t="s">
        <v>64</v>
      </c>
      <c r="E310" t="s">
        <v>66</v>
      </c>
      <c r="F310" s="77">
        <v>3395</v>
      </c>
    </row>
    <row r="311" spans="2:6" x14ac:dyDescent="0.3">
      <c r="B311" s="23">
        <v>38151</v>
      </c>
      <c r="C311">
        <v>10556</v>
      </c>
      <c r="D311" t="s">
        <v>67</v>
      </c>
      <c r="E311" t="s">
        <v>73</v>
      </c>
      <c r="F311" s="77">
        <v>8552</v>
      </c>
    </row>
    <row r="312" spans="2:6" x14ac:dyDescent="0.3">
      <c r="B312" s="23">
        <v>38144</v>
      </c>
      <c r="C312">
        <v>10557</v>
      </c>
      <c r="D312" t="s">
        <v>64</v>
      </c>
      <c r="E312" t="s">
        <v>70</v>
      </c>
      <c r="F312" s="77">
        <v>7929</v>
      </c>
    </row>
    <row r="313" spans="2:6" x14ac:dyDescent="0.3">
      <c r="B313" s="23">
        <v>38148</v>
      </c>
      <c r="C313">
        <v>10558</v>
      </c>
      <c r="D313" t="s">
        <v>67</v>
      </c>
      <c r="E313" t="s">
        <v>71</v>
      </c>
      <c r="F313" s="77">
        <v>2505</v>
      </c>
    </row>
    <row r="314" spans="2:6" x14ac:dyDescent="0.3">
      <c r="B314" s="23">
        <v>38151</v>
      </c>
      <c r="C314">
        <v>10559</v>
      </c>
      <c r="D314" t="s">
        <v>64</v>
      </c>
      <c r="E314" t="s">
        <v>66</v>
      </c>
      <c r="F314" s="77">
        <v>4239</v>
      </c>
    </row>
    <row r="315" spans="2:6" x14ac:dyDescent="0.3">
      <c r="B315" s="23">
        <v>38147</v>
      </c>
      <c r="C315">
        <v>10560</v>
      </c>
      <c r="D315" t="s">
        <v>67</v>
      </c>
      <c r="E315" t="s">
        <v>72</v>
      </c>
      <c r="F315" s="77">
        <v>8756</v>
      </c>
    </row>
    <row r="316" spans="2:6" x14ac:dyDescent="0.3">
      <c r="B316" s="23">
        <v>38147</v>
      </c>
      <c r="C316">
        <v>10561</v>
      </c>
      <c r="D316" t="s">
        <v>67</v>
      </c>
      <c r="E316" t="s">
        <v>73</v>
      </c>
      <c r="F316" s="77">
        <v>5779</v>
      </c>
    </row>
    <row r="317" spans="2:6" x14ac:dyDescent="0.3">
      <c r="B317" s="23">
        <v>38150</v>
      </c>
      <c r="C317">
        <v>10562</v>
      </c>
      <c r="D317" t="s">
        <v>67</v>
      </c>
      <c r="E317" t="s">
        <v>71</v>
      </c>
      <c r="F317" s="77">
        <v>3741</v>
      </c>
    </row>
    <row r="318" spans="2:6" x14ac:dyDescent="0.3">
      <c r="B318" s="23">
        <v>38162</v>
      </c>
      <c r="C318">
        <v>10563</v>
      </c>
      <c r="D318" t="s">
        <v>67</v>
      </c>
      <c r="E318" t="s">
        <v>73</v>
      </c>
      <c r="F318" s="77">
        <v>8650</v>
      </c>
    </row>
    <row r="319" spans="2:6" x14ac:dyDescent="0.3">
      <c r="B319" s="23">
        <v>38154</v>
      </c>
      <c r="C319">
        <v>10564</v>
      </c>
      <c r="D319" t="s">
        <v>67</v>
      </c>
      <c r="E319" t="s">
        <v>68</v>
      </c>
      <c r="F319" s="77">
        <v>6454</v>
      </c>
    </row>
    <row r="320" spans="2:6" x14ac:dyDescent="0.3">
      <c r="B320" s="23">
        <v>38156</v>
      </c>
      <c r="C320">
        <v>10565</v>
      </c>
      <c r="D320" t="s">
        <v>67</v>
      </c>
      <c r="E320" t="s">
        <v>72</v>
      </c>
      <c r="F320" s="77">
        <v>4084</v>
      </c>
    </row>
    <row r="321" spans="2:6" x14ac:dyDescent="0.3">
      <c r="B321" s="23">
        <v>38156</v>
      </c>
      <c r="C321">
        <v>10566</v>
      </c>
      <c r="D321" t="s">
        <v>64</v>
      </c>
      <c r="E321" t="s">
        <v>70</v>
      </c>
      <c r="F321" s="77">
        <v>4789</v>
      </c>
    </row>
    <row r="322" spans="2:6" x14ac:dyDescent="0.3">
      <c r="B322" s="23">
        <v>38155</v>
      </c>
      <c r="C322">
        <v>10567</v>
      </c>
      <c r="D322" t="s">
        <v>67</v>
      </c>
      <c r="E322" t="s">
        <v>71</v>
      </c>
      <c r="F322" s="77">
        <v>1812</v>
      </c>
    </row>
    <row r="323" spans="2:6" x14ac:dyDescent="0.3">
      <c r="B323" s="23">
        <v>38177</v>
      </c>
      <c r="C323">
        <v>10568</v>
      </c>
      <c r="D323" t="s">
        <v>67</v>
      </c>
      <c r="E323" t="s">
        <v>69</v>
      </c>
      <c r="F323" s="77">
        <v>8637</v>
      </c>
    </row>
    <row r="324" spans="2:6" x14ac:dyDescent="0.3">
      <c r="B324" s="23">
        <v>38179</v>
      </c>
      <c r="C324">
        <v>10569</v>
      </c>
      <c r="D324" t="s">
        <v>64</v>
      </c>
      <c r="E324" t="s">
        <v>65</v>
      </c>
      <c r="F324" s="77">
        <v>4986</v>
      </c>
    </row>
    <row r="325" spans="2:6" x14ac:dyDescent="0.3">
      <c r="B325" s="23">
        <v>38157</v>
      </c>
      <c r="C325">
        <v>10570</v>
      </c>
      <c r="D325" t="s">
        <v>67</v>
      </c>
      <c r="E325" t="s">
        <v>69</v>
      </c>
      <c r="F325" s="77">
        <v>8706</v>
      </c>
    </row>
    <row r="326" spans="2:6" x14ac:dyDescent="0.3">
      <c r="B326" s="23">
        <v>38172</v>
      </c>
      <c r="C326">
        <v>10571</v>
      </c>
      <c r="D326" t="s">
        <v>67</v>
      </c>
      <c r="E326" t="s">
        <v>72</v>
      </c>
      <c r="F326" s="77">
        <v>3808</v>
      </c>
    </row>
    <row r="327" spans="2:6" x14ac:dyDescent="0.3">
      <c r="B327" s="23">
        <v>38163</v>
      </c>
      <c r="C327">
        <v>10572</v>
      </c>
      <c r="D327" t="s">
        <v>67</v>
      </c>
      <c r="E327" t="s">
        <v>69</v>
      </c>
      <c r="F327" s="77">
        <v>2350</v>
      </c>
    </row>
    <row r="328" spans="2:6" x14ac:dyDescent="0.3">
      <c r="B328" s="23">
        <v>38158</v>
      </c>
      <c r="C328">
        <v>10573</v>
      </c>
      <c r="D328" t="s">
        <v>64</v>
      </c>
      <c r="E328" t="s">
        <v>74</v>
      </c>
      <c r="F328" s="77">
        <v>5634</v>
      </c>
    </row>
    <row r="329" spans="2:6" x14ac:dyDescent="0.3">
      <c r="B329" s="23">
        <v>38168</v>
      </c>
      <c r="C329">
        <v>10574</v>
      </c>
      <c r="D329" t="s">
        <v>67</v>
      </c>
      <c r="E329" t="s">
        <v>68</v>
      </c>
      <c r="F329" s="77">
        <v>7197</v>
      </c>
    </row>
    <row r="330" spans="2:6" x14ac:dyDescent="0.3">
      <c r="B330" s="23">
        <v>38168</v>
      </c>
      <c r="C330">
        <v>10575</v>
      </c>
      <c r="D330" t="s">
        <v>64</v>
      </c>
      <c r="E330" t="s">
        <v>65</v>
      </c>
      <c r="F330" s="77">
        <v>6566</v>
      </c>
    </row>
    <row r="331" spans="2:6" x14ac:dyDescent="0.3">
      <c r="B331" s="23">
        <v>38168</v>
      </c>
      <c r="C331">
        <v>10576</v>
      </c>
      <c r="D331" t="s">
        <v>67</v>
      </c>
      <c r="E331" t="s">
        <v>69</v>
      </c>
      <c r="F331" s="77">
        <v>7832</v>
      </c>
    </row>
    <row r="332" spans="2:6" x14ac:dyDescent="0.3">
      <c r="B332" s="23">
        <v>38168</v>
      </c>
      <c r="C332">
        <v>10577</v>
      </c>
      <c r="D332" t="s">
        <v>64</v>
      </c>
      <c r="E332" t="s">
        <v>70</v>
      </c>
      <c r="F332" s="77">
        <v>1061</v>
      </c>
    </row>
    <row r="333" spans="2:6" x14ac:dyDescent="0.3">
      <c r="B333" s="23">
        <v>38193</v>
      </c>
      <c r="C333">
        <v>10578</v>
      </c>
      <c r="D333" t="s">
        <v>67</v>
      </c>
      <c r="E333" t="s">
        <v>68</v>
      </c>
      <c r="F333" s="77">
        <v>1906</v>
      </c>
    </row>
    <row r="334" spans="2:6" x14ac:dyDescent="0.3">
      <c r="B334" s="23">
        <v>38172</v>
      </c>
      <c r="C334">
        <v>10579</v>
      </c>
      <c r="D334" t="s">
        <v>67</v>
      </c>
      <c r="E334" t="s">
        <v>71</v>
      </c>
      <c r="F334" s="77">
        <v>8603</v>
      </c>
    </row>
    <row r="335" spans="2:6" x14ac:dyDescent="0.3">
      <c r="B335" s="23">
        <v>38169</v>
      </c>
      <c r="C335">
        <v>10580</v>
      </c>
      <c r="D335" t="s">
        <v>67</v>
      </c>
      <c r="E335" t="s">
        <v>68</v>
      </c>
      <c r="F335" s="77">
        <v>2027</v>
      </c>
    </row>
    <row r="336" spans="2:6" x14ac:dyDescent="0.3">
      <c r="B336" s="23">
        <v>38170</v>
      </c>
      <c r="C336">
        <v>10581</v>
      </c>
      <c r="D336" t="s">
        <v>67</v>
      </c>
      <c r="E336" t="s">
        <v>69</v>
      </c>
      <c r="F336" s="77">
        <v>1757</v>
      </c>
    </row>
    <row r="337" spans="2:6" x14ac:dyDescent="0.3">
      <c r="B337" s="23">
        <v>38182</v>
      </c>
      <c r="C337">
        <v>10582</v>
      </c>
      <c r="D337" t="s">
        <v>67</v>
      </c>
      <c r="E337" t="s">
        <v>69</v>
      </c>
      <c r="F337" s="77">
        <v>5994</v>
      </c>
    </row>
    <row r="338" spans="2:6" x14ac:dyDescent="0.3">
      <c r="B338" s="23">
        <v>38172</v>
      </c>
      <c r="C338">
        <v>10583</v>
      </c>
      <c r="D338" t="s">
        <v>67</v>
      </c>
      <c r="E338" t="s">
        <v>73</v>
      </c>
      <c r="F338" s="77">
        <v>5830</v>
      </c>
    </row>
    <row r="339" spans="2:6" x14ac:dyDescent="0.3">
      <c r="B339" s="23">
        <v>38172</v>
      </c>
      <c r="C339">
        <v>10584</v>
      </c>
      <c r="D339" t="s">
        <v>67</v>
      </c>
      <c r="E339" t="s">
        <v>68</v>
      </c>
      <c r="F339" s="77">
        <v>6100</v>
      </c>
    </row>
    <row r="340" spans="2:6" x14ac:dyDescent="0.3">
      <c r="B340" s="23">
        <v>38178</v>
      </c>
      <c r="C340">
        <v>10585</v>
      </c>
      <c r="D340" t="s">
        <v>64</v>
      </c>
      <c r="E340" t="s">
        <v>74</v>
      </c>
      <c r="F340" s="77">
        <v>3127</v>
      </c>
    </row>
    <row r="341" spans="2:6" x14ac:dyDescent="0.3">
      <c r="B341" s="23">
        <v>38177</v>
      </c>
      <c r="C341">
        <v>10586</v>
      </c>
      <c r="D341" t="s">
        <v>64</v>
      </c>
      <c r="E341" t="s">
        <v>70</v>
      </c>
      <c r="F341" s="77">
        <v>7373</v>
      </c>
    </row>
    <row r="342" spans="2:6" x14ac:dyDescent="0.3">
      <c r="B342" s="23">
        <v>38177</v>
      </c>
      <c r="C342">
        <v>10587</v>
      </c>
      <c r="D342" t="s">
        <v>67</v>
      </c>
      <c r="E342" t="s">
        <v>71</v>
      </c>
      <c r="F342" s="77">
        <v>1382</v>
      </c>
    </row>
    <row r="343" spans="2:6" x14ac:dyDescent="0.3">
      <c r="B343" s="23">
        <v>38178</v>
      </c>
      <c r="C343">
        <v>10588</v>
      </c>
      <c r="D343" t="s">
        <v>67</v>
      </c>
      <c r="E343" t="s">
        <v>73</v>
      </c>
      <c r="F343" s="77">
        <v>7557</v>
      </c>
    </row>
    <row r="344" spans="2:6" x14ac:dyDescent="0.3">
      <c r="B344" s="23">
        <v>38182</v>
      </c>
      <c r="C344">
        <v>10589</v>
      </c>
      <c r="D344" t="s">
        <v>67</v>
      </c>
      <c r="E344" t="s">
        <v>72</v>
      </c>
      <c r="F344" s="77">
        <v>2284</v>
      </c>
    </row>
    <row r="345" spans="2:6" x14ac:dyDescent="0.3">
      <c r="B345" s="23">
        <v>38182</v>
      </c>
      <c r="C345">
        <v>10590</v>
      </c>
      <c r="D345" t="s">
        <v>67</v>
      </c>
      <c r="E345" t="s">
        <v>68</v>
      </c>
      <c r="F345" s="77">
        <v>8097</v>
      </c>
    </row>
    <row r="346" spans="2:6" x14ac:dyDescent="0.3">
      <c r="B346" s="23">
        <v>38184</v>
      </c>
      <c r="C346">
        <v>10591</v>
      </c>
      <c r="D346" t="s">
        <v>67</v>
      </c>
      <c r="E346" t="s">
        <v>71</v>
      </c>
      <c r="F346" s="77">
        <v>7436</v>
      </c>
    </row>
    <row r="347" spans="2:6" x14ac:dyDescent="0.3">
      <c r="B347" s="23">
        <v>38184</v>
      </c>
      <c r="C347">
        <v>10592</v>
      </c>
      <c r="D347" t="s">
        <v>67</v>
      </c>
      <c r="E347" t="s">
        <v>69</v>
      </c>
      <c r="F347" s="77">
        <v>3655</v>
      </c>
    </row>
    <row r="348" spans="2:6" x14ac:dyDescent="0.3">
      <c r="B348" s="23">
        <v>38212</v>
      </c>
      <c r="C348">
        <v>10593</v>
      </c>
      <c r="D348" t="s">
        <v>64</v>
      </c>
      <c r="E348" t="s">
        <v>74</v>
      </c>
      <c r="F348" s="77">
        <v>4426</v>
      </c>
    </row>
    <row r="349" spans="2:6" x14ac:dyDescent="0.3">
      <c r="B349" s="23">
        <v>38184</v>
      </c>
      <c r="C349">
        <v>10594</v>
      </c>
      <c r="D349" t="s">
        <v>67</v>
      </c>
      <c r="E349" t="s">
        <v>69</v>
      </c>
      <c r="F349" s="77">
        <v>7621</v>
      </c>
    </row>
    <row r="350" spans="2:6" x14ac:dyDescent="0.3">
      <c r="B350" s="23">
        <v>38182</v>
      </c>
      <c r="C350">
        <v>10595</v>
      </c>
      <c r="D350" t="s">
        <v>67</v>
      </c>
      <c r="E350" t="s">
        <v>73</v>
      </c>
      <c r="F350" s="77">
        <v>5178</v>
      </c>
    </row>
    <row r="351" spans="2:6" x14ac:dyDescent="0.3">
      <c r="B351" s="23">
        <v>38211</v>
      </c>
      <c r="C351">
        <v>10596</v>
      </c>
      <c r="D351" t="s">
        <v>67</v>
      </c>
      <c r="E351" t="s">
        <v>72</v>
      </c>
      <c r="F351" s="77">
        <v>3585</v>
      </c>
    </row>
    <row r="352" spans="2:6" x14ac:dyDescent="0.3">
      <c r="B352" s="23">
        <v>38186</v>
      </c>
      <c r="C352">
        <v>10597</v>
      </c>
      <c r="D352" t="s">
        <v>64</v>
      </c>
      <c r="E352" t="s">
        <v>74</v>
      </c>
      <c r="F352" s="77">
        <v>4638</v>
      </c>
    </row>
    <row r="353" spans="2:6" x14ac:dyDescent="0.3">
      <c r="B353" s="23">
        <v>38186</v>
      </c>
      <c r="C353">
        <v>10598</v>
      </c>
      <c r="D353" t="s">
        <v>67</v>
      </c>
      <c r="E353" t="s">
        <v>71</v>
      </c>
      <c r="F353" s="77">
        <v>5680</v>
      </c>
    </row>
    <row r="354" spans="2:6" x14ac:dyDescent="0.3">
      <c r="B354" s="23">
        <v>38189</v>
      </c>
      <c r="C354">
        <v>10599</v>
      </c>
      <c r="D354" t="s">
        <v>64</v>
      </c>
      <c r="E354" t="s">
        <v>66</v>
      </c>
      <c r="F354" s="77">
        <v>7614</v>
      </c>
    </row>
    <row r="355" spans="2:6" x14ac:dyDescent="0.3">
      <c r="B355" s="23">
        <v>38189</v>
      </c>
      <c r="C355">
        <v>10600</v>
      </c>
      <c r="D355" t="s">
        <v>67</v>
      </c>
      <c r="E355" t="s">
        <v>68</v>
      </c>
      <c r="F355" s="77">
        <v>7216</v>
      </c>
    </row>
    <row r="356" spans="2:6" x14ac:dyDescent="0.3">
      <c r="B356" s="23">
        <v>38190</v>
      </c>
      <c r="C356">
        <v>10601</v>
      </c>
      <c r="D356" t="s">
        <v>64</v>
      </c>
      <c r="E356" t="s">
        <v>74</v>
      </c>
      <c r="F356" s="77">
        <v>4735</v>
      </c>
    </row>
    <row r="357" spans="2:6" x14ac:dyDescent="0.3">
      <c r="B357" s="23">
        <v>38190</v>
      </c>
      <c r="C357">
        <v>10602</v>
      </c>
      <c r="D357" t="s">
        <v>67</v>
      </c>
      <c r="E357" t="s">
        <v>72</v>
      </c>
      <c r="F357" s="77">
        <v>2641</v>
      </c>
    </row>
    <row r="358" spans="2:6" x14ac:dyDescent="0.3">
      <c r="B358" s="23">
        <v>38207</v>
      </c>
      <c r="C358">
        <v>10603</v>
      </c>
      <c r="D358" t="s">
        <v>67</v>
      </c>
      <c r="E358" t="s">
        <v>72</v>
      </c>
      <c r="F358" s="77">
        <v>7563</v>
      </c>
    </row>
    <row r="359" spans="2:6" x14ac:dyDescent="0.3">
      <c r="B359" s="23">
        <v>38197</v>
      </c>
      <c r="C359">
        <v>10604</v>
      </c>
      <c r="D359" t="s">
        <v>67</v>
      </c>
      <c r="E359" t="s">
        <v>71</v>
      </c>
      <c r="F359" s="77">
        <v>3629</v>
      </c>
    </row>
    <row r="360" spans="2:6" x14ac:dyDescent="0.3">
      <c r="B360" s="23">
        <v>38197</v>
      </c>
      <c r="C360">
        <v>10605</v>
      </c>
      <c r="D360" t="s">
        <v>67</v>
      </c>
      <c r="E360" t="s">
        <v>71</v>
      </c>
      <c r="F360" s="77">
        <v>4965</v>
      </c>
    </row>
    <row r="361" spans="2:6" x14ac:dyDescent="0.3">
      <c r="B361" s="23">
        <v>38199</v>
      </c>
      <c r="C361">
        <v>10606</v>
      </c>
      <c r="D361" t="s">
        <v>67</v>
      </c>
      <c r="E361" t="s">
        <v>68</v>
      </c>
      <c r="F361" s="77">
        <v>3565</v>
      </c>
    </row>
    <row r="362" spans="2:6" x14ac:dyDescent="0.3">
      <c r="B362" s="23">
        <v>38193</v>
      </c>
      <c r="C362">
        <v>10607</v>
      </c>
      <c r="D362" t="s">
        <v>64</v>
      </c>
      <c r="E362" t="s">
        <v>65</v>
      </c>
      <c r="F362" s="77">
        <v>5536</v>
      </c>
    </row>
    <row r="363" spans="2:6" x14ac:dyDescent="0.3">
      <c r="B363" s="23">
        <v>38200</v>
      </c>
      <c r="C363">
        <v>10608</v>
      </c>
      <c r="D363" t="s">
        <v>67</v>
      </c>
      <c r="E363" t="s">
        <v>68</v>
      </c>
      <c r="F363" s="77">
        <v>5166</v>
      </c>
    </row>
    <row r="364" spans="2:6" x14ac:dyDescent="0.3">
      <c r="B364" s="23">
        <v>38198</v>
      </c>
      <c r="C364">
        <v>10609</v>
      </c>
      <c r="D364" t="s">
        <v>64</v>
      </c>
      <c r="E364" t="s">
        <v>74</v>
      </c>
      <c r="F364" s="77">
        <v>5384</v>
      </c>
    </row>
    <row r="365" spans="2:6" x14ac:dyDescent="0.3">
      <c r="B365" s="23">
        <v>38205</v>
      </c>
      <c r="C365">
        <v>10610</v>
      </c>
      <c r="D365" t="s">
        <v>67</v>
      </c>
      <c r="E365" t="s">
        <v>72</v>
      </c>
      <c r="F365" s="77">
        <v>4092</v>
      </c>
    </row>
    <row r="366" spans="2:6" x14ac:dyDescent="0.3">
      <c r="B366" s="23">
        <v>38200</v>
      </c>
      <c r="C366">
        <v>10611</v>
      </c>
      <c r="D366" t="s">
        <v>64</v>
      </c>
      <c r="E366" t="s">
        <v>66</v>
      </c>
      <c r="F366" s="77">
        <v>5934</v>
      </c>
    </row>
    <row r="367" spans="2:6" x14ac:dyDescent="0.3">
      <c r="B367" s="23">
        <v>38200</v>
      </c>
      <c r="C367">
        <v>10612</v>
      </c>
      <c r="D367" t="s">
        <v>67</v>
      </c>
      <c r="E367" t="s">
        <v>71</v>
      </c>
      <c r="F367" s="77">
        <v>6185</v>
      </c>
    </row>
    <row r="368" spans="2:6" x14ac:dyDescent="0.3">
      <c r="B368" s="23">
        <v>38200</v>
      </c>
      <c r="C368">
        <v>10613</v>
      </c>
      <c r="D368" t="s">
        <v>67</v>
      </c>
      <c r="E368" t="s">
        <v>68</v>
      </c>
      <c r="F368" s="77">
        <v>8822</v>
      </c>
    </row>
    <row r="369" spans="2:6" x14ac:dyDescent="0.3">
      <c r="B369" s="23">
        <v>38200</v>
      </c>
      <c r="C369">
        <v>10614</v>
      </c>
      <c r="D369" t="s">
        <v>67</v>
      </c>
      <c r="E369" t="s">
        <v>72</v>
      </c>
      <c r="F369" s="77">
        <v>3290</v>
      </c>
    </row>
    <row r="370" spans="2:6" x14ac:dyDescent="0.3">
      <c r="B370" s="23">
        <v>38205</v>
      </c>
      <c r="C370">
        <v>10615</v>
      </c>
      <c r="D370" t="s">
        <v>67</v>
      </c>
      <c r="E370" t="s">
        <v>73</v>
      </c>
      <c r="F370" s="77">
        <v>8719</v>
      </c>
    </row>
    <row r="371" spans="2:6" x14ac:dyDescent="0.3">
      <c r="B371" s="23">
        <v>38204</v>
      </c>
      <c r="C371">
        <v>10616</v>
      </c>
      <c r="D371" t="s">
        <v>67</v>
      </c>
      <c r="E371" t="s">
        <v>71</v>
      </c>
      <c r="F371" s="77">
        <v>3708</v>
      </c>
    </row>
    <row r="372" spans="2:6" x14ac:dyDescent="0.3">
      <c r="B372" s="23">
        <v>38203</v>
      </c>
      <c r="C372">
        <v>10617</v>
      </c>
      <c r="D372" t="s">
        <v>67</v>
      </c>
      <c r="E372" t="s">
        <v>68</v>
      </c>
      <c r="F372" s="77">
        <v>1745</v>
      </c>
    </row>
    <row r="373" spans="2:6" x14ac:dyDescent="0.3">
      <c r="B373" s="23">
        <v>38207</v>
      </c>
      <c r="C373">
        <v>10618</v>
      </c>
      <c r="D373" t="s">
        <v>67</v>
      </c>
      <c r="E373" t="s">
        <v>71</v>
      </c>
      <c r="F373" s="77">
        <v>4150</v>
      </c>
    </row>
    <row r="374" spans="2:6" x14ac:dyDescent="0.3">
      <c r="B374" s="23">
        <v>38206</v>
      </c>
      <c r="C374">
        <v>10619</v>
      </c>
      <c r="D374" t="s">
        <v>67</v>
      </c>
      <c r="E374" t="s">
        <v>69</v>
      </c>
      <c r="F374" s="77">
        <v>6847</v>
      </c>
    </row>
    <row r="375" spans="2:6" x14ac:dyDescent="0.3">
      <c r="B375" s="23">
        <v>38213</v>
      </c>
      <c r="C375">
        <v>10620</v>
      </c>
      <c r="D375" t="s">
        <v>67</v>
      </c>
      <c r="E375" t="s">
        <v>73</v>
      </c>
      <c r="F375" s="77">
        <v>7225</v>
      </c>
    </row>
    <row r="376" spans="2:6" x14ac:dyDescent="0.3">
      <c r="B376" s="23">
        <v>38210</v>
      </c>
      <c r="C376">
        <v>10621</v>
      </c>
      <c r="D376" t="s">
        <v>67</v>
      </c>
      <c r="E376" t="s">
        <v>68</v>
      </c>
      <c r="F376" s="77">
        <v>3750</v>
      </c>
    </row>
    <row r="377" spans="2:6" x14ac:dyDescent="0.3">
      <c r="B377" s="23">
        <v>38210</v>
      </c>
      <c r="C377">
        <v>10622</v>
      </c>
      <c r="D377" t="s">
        <v>67</v>
      </c>
      <c r="E377" t="s">
        <v>68</v>
      </c>
      <c r="F377" s="77">
        <v>4822</v>
      </c>
    </row>
    <row r="378" spans="2:6" x14ac:dyDescent="0.3">
      <c r="B378" s="23">
        <v>38211</v>
      </c>
      <c r="C378">
        <v>10623</v>
      </c>
      <c r="D378" t="s">
        <v>67</v>
      </c>
      <c r="E378" t="s">
        <v>72</v>
      </c>
      <c r="F378" s="77">
        <v>8149</v>
      </c>
    </row>
    <row r="379" spans="2:6" x14ac:dyDescent="0.3">
      <c r="B379" s="23">
        <v>38218</v>
      </c>
      <c r="C379">
        <v>10624</v>
      </c>
      <c r="D379" t="s">
        <v>67</v>
      </c>
      <c r="E379" t="s">
        <v>68</v>
      </c>
      <c r="F379" s="77">
        <v>4199</v>
      </c>
    </row>
    <row r="380" spans="2:6" x14ac:dyDescent="0.3">
      <c r="B380" s="23">
        <v>38213</v>
      </c>
      <c r="C380">
        <v>10625</v>
      </c>
      <c r="D380" t="s">
        <v>67</v>
      </c>
      <c r="E380" t="s">
        <v>69</v>
      </c>
      <c r="F380" s="77">
        <v>6894</v>
      </c>
    </row>
    <row r="381" spans="2:6" x14ac:dyDescent="0.3">
      <c r="B381" s="23">
        <v>38219</v>
      </c>
      <c r="C381">
        <v>10626</v>
      </c>
      <c r="D381" t="s">
        <v>67</v>
      </c>
      <c r="E381" t="s">
        <v>71</v>
      </c>
      <c r="F381" s="77">
        <v>7182</v>
      </c>
    </row>
    <row r="382" spans="2:6" x14ac:dyDescent="0.3">
      <c r="B382" s="23">
        <v>38220</v>
      </c>
      <c r="C382">
        <v>10627</v>
      </c>
      <c r="D382" t="s">
        <v>67</v>
      </c>
      <c r="E382" t="s">
        <v>72</v>
      </c>
      <c r="F382" s="77">
        <v>2045</v>
      </c>
    </row>
    <row r="383" spans="2:6" x14ac:dyDescent="0.3">
      <c r="B383" s="23">
        <v>38219</v>
      </c>
      <c r="C383">
        <v>10628</v>
      </c>
      <c r="D383" t="s">
        <v>67</v>
      </c>
      <c r="E383" t="s">
        <v>68</v>
      </c>
      <c r="F383" s="77">
        <v>7031</v>
      </c>
    </row>
    <row r="384" spans="2:6" x14ac:dyDescent="0.3">
      <c r="B384" s="23">
        <v>38219</v>
      </c>
      <c r="C384">
        <v>10629</v>
      </c>
      <c r="D384" t="s">
        <v>67</v>
      </c>
      <c r="E384" t="s">
        <v>68</v>
      </c>
      <c r="F384" s="77">
        <v>8417</v>
      </c>
    </row>
    <row r="385" spans="2:6" x14ac:dyDescent="0.3">
      <c r="B385" s="23">
        <v>38218</v>
      </c>
      <c r="C385">
        <v>10630</v>
      </c>
      <c r="D385" t="s">
        <v>67</v>
      </c>
      <c r="E385" t="s">
        <v>71</v>
      </c>
      <c r="F385" s="77">
        <v>7958</v>
      </c>
    </row>
    <row r="386" spans="2:6" x14ac:dyDescent="0.3">
      <c r="B386" s="23">
        <v>38214</v>
      </c>
      <c r="C386">
        <v>10631</v>
      </c>
      <c r="D386" t="s">
        <v>67</v>
      </c>
      <c r="E386" t="s">
        <v>72</v>
      </c>
      <c r="F386" s="77">
        <v>5330</v>
      </c>
    </row>
    <row r="387" spans="2:6" x14ac:dyDescent="0.3">
      <c r="B387" s="23">
        <v>38218</v>
      </c>
      <c r="C387">
        <v>10632</v>
      </c>
      <c r="D387" t="s">
        <v>67</v>
      </c>
      <c r="E387" t="s">
        <v>72</v>
      </c>
      <c r="F387" s="77">
        <v>3809</v>
      </c>
    </row>
    <row r="388" spans="2:6" x14ac:dyDescent="0.3">
      <c r="B388" s="23">
        <v>38217</v>
      </c>
      <c r="C388">
        <v>10633</v>
      </c>
      <c r="D388" t="s">
        <v>64</v>
      </c>
      <c r="E388" t="s">
        <v>74</v>
      </c>
      <c r="F388" s="77">
        <v>8247</v>
      </c>
    </row>
    <row r="389" spans="2:6" x14ac:dyDescent="0.3">
      <c r="B389" s="23">
        <v>38220</v>
      </c>
      <c r="C389">
        <v>10634</v>
      </c>
      <c r="D389" t="s">
        <v>67</v>
      </c>
      <c r="E389" t="s">
        <v>68</v>
      </c>
      <c r="F389" s="77">
        <v>3757</v>
      </c>
    </row>
    <row r="390" spans="2:6" x14ac:dyDescent="0.3">
      <c r="B390" s="23">
        <v>38220</v>
      </c>
      <c r="C390">
        <v>10635</v>
      </c>
      <c r="D390" t="s">
        <v>67</v>
      </c>
      <c r="E390" t="s">
        <v>72</v>
      </c>
      <c r="F390" s="77">
        <v>4463</v>
      </c>
    </row>
    <row r="391" spans="2:6" x14ac:dyDescent="0.3">
      <c r="B391" s="23">
        <v>38225</v>
      </c>
      <c r="C391">
        <v>10636</v>
      </c>
      <c r="D391" t="s">
        <v>67</v>
      </c>
      <c r="E391" t="s">
        <v>68</v>
      </c>
      <c r="F391" s="77">
        <v>4759</v>
      </c>
    </row>
    <row r="392" spans="2:6" x14ac:dyDescent="0.3">
      <c r="B392" s="23">
        <v>38225</v>
      </c>
      <c r="C392">
        <v>10637</v>
      </c>
      <c r="D392" t="s">
        <v>64</v>
      </c>
      <c r="E392" t="s">
        <v>66</v>
      </c>
      <c r="F392" s="77">
        <v>5704</v>
      </c>
    </row>
    <row r="393" spans="2:6" x14ac:dyDescent="0.3">
      <c r="B393" s="23">
        <v>38231</v>
      </c>
      <c r="C393">
        <v>10638</v>
      </c>
      <c r="D393" t="s">
        <v>67</v>
      </c>
      <c r="E393" t="s">
        <v>69</v>
      </c>
      <c r="F393" s="77">
        <v>1424</v>
      </c>
    </row>
    <row r="394" spans="2:6" x14ac:dyDescent="0.3">
      <c r="B394" s="23">
        <v>38226</v>
      </c>
      <c r="C394">
        <v>10639</v>
      </c>
      <c r="D394" t="s">
        <v>64</v>
      </c>
      <c r="E394" t="s">
        <v>74</v>
      </c>
      <c r="F394" s="77">
        <v>8724</v>
      </c>
    </row>
    <row r="395" spans="2:6" x14ac:dyDescent="0.3">
      <c r="B395" s="23">
        <v>38227</v>
      </c>
      <c r="C395">
        <v>10640</v>
      </c>
      <c r="D395" t="s">
        <v>67</v>
      </c>
      <c r="E395" t="s">
        <v>68</v>
      </c>
      <c r="F395" s="77">
        <v>1381</v>
      </c>
    </row>
    <row r="396" spans="2:6" x14ac:dyDescent="0.3">
      <c r="B396" s="23">
        <v>38225</v>
      </c>
      <c r="C396">
        <v>10641</v>
      </c>
      <c r="D396" t="s">
        <v>67</v>
      </c>
      <c r="E396" t="s">
        <v>68</v>
      </c>
      <c r="F396" s="77">
        <v>4138</v>
      </c>
    </row>
    <row r="397" spans="2:6" x14ac:dyDescent="0.3">
      <c r="B397" s="23">
        <v>38235</v>
      </c>
      <c r="C397">
        <v>10642</v>
      </c>
      <c r="D397" t="s">
        <v>64</v>
      </c>
      <c r="E397" t="s">
        <v>74</v>
      </c>
      <c r="F397" s="77">
        <v>4184</v>
      </c>
    </row>
    <row r="398" spans="2:6" x14ac:dyDescent="0.3">
      <c r="B398" s="23">
        <v>38232</v>
      </c>
      <c r="C398">
        <v>10643</v>
      </c>
      <c r="D398" t="s">
        <v>64</v>
      </c>
      <c r="E398" t="s">
        <v>66</v>
      </c>
      <c r="F398" s="77">
        <v>2070</v>
      </c>
    </row>
    <row r="399" spans="2:6" x14ac:dyDescent="0.3">
      <c r="B399" s="23">
        <v>38231</v>
      </c>
      <c r="C399">
        <v>10644</v>
      </c>
      <c r="D399" t="s">
        <v>67</v>
      </c>
      <c r="E399" t="s">
        <v>69</v>
      </c>
      <c r="F399" s="77">
        <v>4618</v>
      </c>
    </row>
    <row r="400" spans="2:6" x14ac:dyDescent="0.3">
      <c r="B400" s="23">
        <v>38232</v>
      </c>
      <c r="C400">
        <v>10645</v>
      </c>
      <c r="D400" t="s">
        <v>67</v>
      </c>
      <c r="E400" t="s">
        <v>68</v>
      </c>
      <c r="F400" s="77">
        <v>3966</v>
      </c>
    </row>
    <row r="401" spans="2:6" x14ac:dyDescent="0.3">
      <c r="B401" s="23">
        <v>38233</v>
      </c>
      <c r="C401">
        <v>10646</v>
      </c>
      <c r="D401" t="s">
        <v>64</v>
      </c>
      <c r="E401" t="s">
        <v>70</v>
      </c>
      <c r="F401" s="77">
        <v>8025</v>
      </c>
    </row>
    <row r="402" spans="2:6" x14ac:dyDescent="0.3">
      <c r="B402" s="23">
        <v>38233</v>
      </c>
      <c r="C402">
        <v>10647</v>
      </c>
      <c r="D402" t="s">
        <v>67</v>
      </c>
      <c r="E402" t="s">
        <v>68</v>
      </c>
      <c r="F402" s="77">
        <v>1435</v>
      </c>
    </row>
    <row r="403" spans="2:6" x14ac:dyDescent="0.3">
      <c r="B403" s="23">
        <v>38239</v>
      </c>
      <c r="C403">
        <v>10648</v>
      </c>
      <c r="D403" t="s">
        <v>64</v>
      </c>
      <c r="E403" t="s">
        <v>65</v>
      </c>
      <c r="F403" s="77">
        <v>8520</v>
      </c>
    </row>
    <row r="404" spans="2:6" x14ac:dyDescent="0.3">
      <c r="B404" s="23">
        <v>38228</v>
      </c>
      <c r="C404">
        <v>10649</v>
      </c>
      <c r="D404" t="s">
        <v>64</v>
      </c>
      <c r="E404" t="s">
        <v>65</v>
      </c>
      <c r="F404" s="77">
        <v>3018</v>
      </c>
    </row>
    <row r="405" spans="2:6" x14ac:dyDescent="0.3">
      <c r="B405" s="23">
        <v>38233</v>
      </c>
      <c r="C405">
        <v>10650</v>
      </c>
      <c r="D405" t="s">
        <v>64</v>
      </c>
      <c r="E405" t="s">
        <v>65</v>
      </c>
      <c r="F405" s="77">
        <v>2358</v>
      </c>
    </row>
    <row r="406" spans="2:6" x14ac:dyDescent="0.3">
      <c r="B406" s="23">
        <v>38241</v>
      </c>
      <c r="C406">
        <v>10651</v>
      </c>
      <c r="D406" t="s">
        <v>67</v>
      </c>
      <c r="E406" t="s">
        <v>72</v>
      </c>
      <c r="F406" s="77">
        <v>4961</v>
      </c>
    </row>
    <row r="407" spans="2:6" x14ac:dyDescent="0.3">
      <c r="B407" s="23">
        <v>38238</v>
      </c>
      <c r="C407">
        <v>10652</v>
      </c>
      <c r="D407" t="s">
        <v>67</v>
      </c>
      <c r="E407" t="s">
        <v>68</v>
      </c>
      <c r="F407" s="77">
        <v>8118</v>
      </c>
    </row>
    <row r="408" spans="2:6" x14ac:dyDescent="0.3">
      <c r="B408" s="23">
        <v>38249</v>
      </c>
      <c r="C408">
        <v>10653</v>
      </c>
      <c r="D408" t="s">
        <v>67</v>
      </c>
      <c r="E408" t="s">
        <v>71</v>
      </c>
      <c r="F408" s="77">
        <v>5669</v>
      </c>
    </row>
    <row r="409" spans="2:6" x14ac:dyDescent="0.3">
      <c r="B409" s="23">
        <v>38241</v>
      </c>
      <c r="C409">
        <v>10654</v>
      </c>
      <c r="D409" t="s">
        <v>64</v>
      </c>
      <c r="E409" t="s">
        <v>65</v>
      </c>
      <c r="F409" s="77">
        <v>5539</v>
      </c>
    </row>
    <row r="410" spans="2:6" x14ac:dyDescent="0.3">
      <c r="B410" s="23">
        <v>38241</v>
      </c>
      <c r="C410">
        <v>10655</v>
      </c>
      <c r="D410" t="s">
        <v>67</v>
      </c>
      <c r="E410" t="s">
        <v>71</v>
      </c>
      <c r="F410" s="77">
        <v>7943</v>
      </c>
    </row>
    <row r="411" spans="2:6" x14ac:dyDescent="0.3">
      <c r="B411" s="23">
        <v>38240</v>
      </c>
      <c r="C411">
        <v>10656</v>
      </c>
      <c r="D411" t="s">
        <v>64</v>
      </c>
      <c r="E411" t="s">
        <v>66</v>
      </c>
      <c r="F411" s="77">
        <v>3722</v>
      </c>
    </row>
    <row r="412" spans="2:6" x14ac:dyDescent="0.3">
      <c r="B412" s="23">
        <v>38245</v>
      </c>
      <c r="C412">
        <v>10657</v>
      </c>
      <c r="D412" t="s">
        <v>67</v>
      </c>
      <c r="E412" t="s">
        <v>73</v>
      </c>
      <c r="F412" s="77">
        <v>8903</v>
      </c>
    </row>
    <row r="413" spans="2:6" x14ac:dyDescent="0.3">
      <c r="B413" s="23">
        <v>38238</v>
      </c>
      <c r="C413">
        <v>10658</v>
      </c>
      <c r="D413" t="s">
        <v>67</v>
      </c>
      <c r="E413" t="s">
        <v>68</v>
      </c>
      <c r="F413" s="77">
        <v>4805</v>
      </c>
    </row>
    <row r="414" spans="2:6" x14ac:dyDescent="0.3">
      <c r="B414" s="23">
        <v>38240</v>
      </c>
      <c r="C414">
        <v>10659</v>
      </c>
      <c r="D414" t="s">
        <v>64</v>
      </c>
      <c r="E414" t="s">
        <v>74</v>
      </c>
      <c r="F414" s="77">
        <v>3900</v>
      </c>
    </row>
    <row r="415" spans="2:6" x14ac:dyDescent="0.3">
      <c r="B415" s="23">
        <v>38275</v>
      </c>
      <c r="C415">
        <v>10660</v>
      </c>
      <c r="D415" t="s">
        <v>67</v>
      </c>
      <c r="E415" t="s">
        <v>72</v>
      </c>
      <c r="F415" s="77">
        <v>5298</v>
      </c>
    </row>
    <row r="416" spans="2:6" x14ac:dyDescent="0.3">
      <c r="B416" s="23">
        <v>38245</v>
      </c>
      <c r="C416">
        <v>10661</v>
      </c>
      <c r="D416" t="s">
        <v>64</v>
      </c>
      <c r="E416" t="s">
        <v>74</v>
      </c>
      <c r="F416" s="77">
        <v>8459</v>
      </c>
    </row>
    <row r="417" spans="2:6" x14ac:dyDescent="0.3">
      <c r="B417" s="23">
        <v>38248</v>
      </c>
      <c r="C417">
        <v>10662</v>
      </c>
      <c r="D417" t="s">
        <v>67</v>
      </c>
      <c r="E417" t="s">
        <v>69</v>
      </c>
      <c r="F417" s="77">
        <v>6916</v>
      </c>
    </row>
    <row r="418" spans="2:6" x14ac:dyDescent="0.3">
      <c r="B418" s="23">
        <v>38263</v>
      </c>
      <c r="C418">
        <v>10663</v>
      </c>
      <c r="D418" t="s">
        <v>67</v>
      </c>
      <c r="E418" t="s">
        <v>73</v>
      </c>
      <c r="F418" s="77">
        <v>6581</v>
      </c>
    </row>
    <row r="419" spans="2:6" x14ac:dyDescent="0.3">
      <c r="B419" s="23">
        <v>38249</v>
      </c>
      <c r="C419">
        <v>10664</v>
      </c>
      <c r="D419" t="s">
        <v>67</v>
      </c>
      <c r="E419" t="s">
        <v>71</v>
      </c>
      <c r="F419" s="77">
        <v>5352</v>
      </c>
    </row>
    <row r="420" spans="2:6" x14ac:dyDescent="0.3">
      <c r="B420" s="23">
        <v>38247</v>
      </c>
      <c r="C420">
        <v>10665</v>
      </c>
      <c r="D420" t="s">
        <v>67</v>
      </c>
      <c r="E420" t="s">
        <v>71</v>
      </c>
      <c r="F420" s="77">
        <v>5232</v>
      </c>
    </row>
    <row r="421" spans="2:6" x14ac:dyDescent="0.3">
      <c r="B421" s="23">
        <v>38252</v>
      </c>
      <c r="C421">
        <v>10666</v>
      </c>
      <c r="D421" t="s">
        <v>64</v>
      </c>
      <c r="E421" t="s">
        <v>74</v>
      </c>
      <c r="F421" s="77">
        <v>7723</v>
      </c>
    </row>
    <row r="422" spans="2:6" x14ac:dyDescent="0.3">
      <c r="B422" s="23">
        <v>38249</v>
      </c>
      <c r="C422">
        <v>10667</v>
      </c>
      <c r="D422" t="s">
        <v>64</v>
      </c>
      <c r="E422" t="s">
        <v>74</v>
      </c>
      <c r="F422" s="77">
        <v>8904</v>
      </c>
    </row>
    <row r="423" spans="2:6" x14ac:dyDescent="0.3">
      <c r="B423" s="23">
        <v>38253</v>
      </c>
      <c r="C423">
        <v>10668</v>
      </c>
      <c r="D423" t="s">
        <v>67</v>
      </c>
      <c r="E423" t="s">
        <v>71</v>
      </c>
      <c r="F423" s="77">
        <v>7020</v>
      </c>
    </row>
    <row r="424" spans="2:6" x14ac:dyDescent="0.3">
      <c r="B424" s="23">
        <v>38252</v>
      </c>
      <c r="C424">
        <v>10669</v>
      </c>
      <c r="D424" t="s">
        <v>67</v>
      </c>
      <c r="E424" t="s">
        <v>73</v>
      </c>
      <c r="F424" s="77">
        <v>4616</v>
      </c>
    </row>
    <row r="425" spans="2:6" x14ac:dyDescent="0.3">
      <c r="B425" s="23">
        <v>38248</v>
      </c>
      <c r="C425">
        <v>10670</v>
      </c>
      <c r="D425" t="s">
        <v>67</v>
      </c>
      <c r="E425" t="s">
        <v>68</v>
      </c>
      <c r="F425" s="77">
        <v>6264</v>
      </c>
    </row>
    <row r="426" spans="2:6" x14ac:dyDescent="0.3">
      <c r="B426" s="23">
        <v>38254</v>
      </c>
      <c r="C426">
        <v>10671</v>
      </c>
      <c r="D426" t="s">
        <v>67</v>
      </c>
      <c r="E426" t="s">
        <v>71</v>
      </c>
      <c r="F426" s="77">
        <v>3939</v>
      </c>
    </row>
    <row r="427" spans="2:6" x14ac:dyDescent="0.3">
      <c r="B427" s="23">
        <v>38256</v>
      </c>
      <c r="C427">
        <v>10672</v>
      </c>
      <c r="D427" t="s">
        <v>64</v>
      </c>
      <c r="E427" t="s">
        <v>70</v>
      </c>
      <c r="F427" s="77">
        <v>7549</v>
      </c>
    </row>
    <row r="428" spans="2:6" x14ac:dyDescent="0.3">
      <c r="B428" s="23">
        <v>38249</v>
      </c>
      <c r="C428">
        <v>10673</v>
      </c>
      <c r="D428" t="s">
        <v>67</v>
      </c>
      <c r="E428" t="s">
        <v>73</v>
      </c>
      <c r="F428" s="77">
        <v>2113</v>
      </c>
    </row>
    <row r="429" spans="2:6" x14ac:dyDescent="0.3">
      <c r="B429" s="23">
        <v>38260</v>
      </c>
      <c r="C429">
        <v>10674</v>
      </c>
      <c r="D429" t="s">
        <v>67</v>
      </c>
      <c r="E429" t="s">
        <v>68</v>
      </c>
      <c r="F429" s="77">
        <v>8694</v>
      </c>
    </row>
    <row r="430" spans="2:6" x14ac:dyDescent="0.3">
      <c r="B430" s="23">
        <v>38253</v>
      </c>
      <c r="C430">
        <v>10675</v>
      </c>
      <c r="D430" t="s">
        <v>64</v>
      </c>
      <c r="E430" t="s">
        <v>65</v>
      </c>
      <c r="F430" s="77">
        <v>4170</v>
      </c>
    </row>
    <row r="431" spans="2:6" x14ac:dyDescent="0.3">
      <c r="B431" s="23">
        <v>38259</v>
      </c>
      <c r="C431">
        <v>10676</v>
      </c>
      <c r="D431" t="s">
        <v>67</v>
      </c>
      <c r="E431" t="s">
        <v>73</v>
      </c>
      <c r="F431" s="77">
        <v>1180</v>
      </c>
    </row>
    <row r="432" spans="2:6" x14ac:dyDescent="0.3">
      <c r="B432" s="23">
        <v>38256</v>
      </c>
      <c r="C432">
        <v>10677</v>
      </c>
      <c r="D432" t="s">
        <v>67</v>
      </c>
      <c r="E432" t="s">
        <v>71</v>
      </c>
      <c r="F432" s="77">
        <v>7738</v>
      </c>
    </row>
    <row r="433" spans="2:6" x14ac:dyDescent="0.3">
      <c r="B433" s="23">
        <v>38276</v>
      </c>
      <c r="C433">
        <v>10678</v>
      </c>
      <c r="D433" t="s">
        <v>64</v>
      </c>
      <c r="E433" t="s">
        <v>74</v>
      </c>
      <c r="F433" s="77">
        <v>6968</v>
      </c>
    </row>
    <row r="434" spans="2:6" x14ac:dyDescent="0.3">
      <c r="B434" s="23">
        <v>38260</v>
      </c>
      <c r="C434">
        <v>10679</v>
      </c>
      <c r="D434" t="s">
        <v>67</v>
      </c>
      <c r="E434" t="s">
        <v>72</v>
      </c>
      <c r="F434" s="77">
        <v>3183</v>
      </c>
    </row>
    <row r="435" spans="2:6" x14ac:dyDescent="0.3">
      <c r="B435" s="23">
        <v>38256</v>
      </c>
      <c r="C435">
        <v>10680</v>
      </c>
      <c r="D435" t="s">
        <v>67</v>
      </c>
      <c r="E435" t="s">
        <v>71</v>
      </c>
      <c r="F435" s="77">
        <v>6411</v>
      </c>
    </row>
    <row r="436" spans="2:6" x14ac:dyDescent="0.3">
      <c r="B436" s="23">
        <v>38260</v>
      </c>
      <c r="C436">
        <v>10681</v>
      </c>
      <c r="D436" t="s">
        <v>67</v>
      </c>
      <c r="E436" t="s">
        <v>69</v>
      </c>
      <c r="F436" s="77">
        <v>7906</v>
      </c>
    </row>
    <row r="437" spans="2:6" x14ac:dyDescent="0.3">
      <c r="B437" s="23">
        <v>38261</v>
      </c>
      <c r="C437">
        <v>10682</v>
      </c>
      <c r="D437" t="s">
        <v>67</v>
      </c>
      <c r="E437" t="s">
        <v>69</v>
      </c>
      <c r="F437" s="77">
        <v>3528</v>
      </c>
    </row>
    <row r="438" spans="2:6" x14ac:dyDescent="0.3">
      <c r="B438" s="23">
        <v>38261</v>
      </c>
      <c r="C438">
        <v>10683</v>
      </c>
      <c r="D438" t="s">
        <v>67</v>
      </c>
      <c r="E438" t="s">
        <v>73</v>
      </c>
      <c r="F438" s="77">
        <v>8156</v>
      </c>
    </row>
    <row r="439" spans="2:6" x14ac:dyDescent="0.3">
      <c r="B439" s="23">
        <v>38260</v>
      </c>
      <c r="C439">
        <v>10684</v>
      </c>
      <c r="D439" t="s">
        <v>67</v>
      </c>
      <c r="E439" t="s">
        <v>69</v>
      </c>
      <c r="F439" s="77">
        <v>7003</v>
      </c>
    </row>
    <row r="440" spans="2:6" x14ac:dyDescent="0.3">
      <c r="B440" s="23">
        <v>38263</v>
      </c>
      <c r="C440">
        <v>10685</v>
      </c>
      <c r="D440" t="s">
        <v>67</v>
      </c>
      <c r="E440" t="s">
        <v>68</v>
      </c>
      <c r="F440" s="77">
        <v>7130</v>
      </c>
    </row>
    <row r="441" spans="2:6" x14ac:dyDescent="0.3">
      <c r="B441" s="23">
        <v>38268</v>
      </c>
      <c r="C441">
        <v>10686</v>
      </c>
      <c r="D441" t="s">
        <v>67</v>
      </c>
      <c r="E441" t="s">
        <v>73</v>
      </c>
      <c r="F441" s="77">
        <v>2219</v>
      </c>
    </row>
    <row r="442" spans="2:6" x14ac:dyDescent="0.3">
      <c r="B442" s="23">
        <v>38290</v>
      </c>
      <c r="C442">
        <v>10687</v>
      </c>
      <c r="D442" t="s">
        <v>64</v>
      </c>
      <c r="E442" t="s">
        <v>70</v>
      </c>
      <c r="F442" s="77">
        <v>8544</v>
      </c>
    </row>
    <row r="443" spans="2:6" x14ac:dyDescent="0.3">
      <c r="B443" s="23">
        <v>38267</v>
      </c>
      <c r="C443">
        <v>10688</v>
      </c>
      <c r="D443" t="s">
        <v>67</v>
      </c>
      <c r="E443" t="s">
        <v>68</v>
      </c>
      <c r="F443" s="77">
        <v>3778</v>
      </c>
    </row>
    <row r="444" spans="2:6" x14ac:dyDescent="0.3">
      <c r="B444" s="23">
        <v>38267</v>
      </c>
      <c r="C444">
        <v>10689</v>
      </c>
      <c r="D444" t="s">
        <v>67</v>
      </c>
      <c r="E444" t="s">
        <v>71</v>
      </c>
      <c r="F444" s="77">
        <v>1547</v>
      </c>
    </row>
    <row r="445" spans="2:6" x14ac:dyDescent="0.3">
      <c r="B445" s="23">
        <v>38263</v>
      </c>
      <c r="C445">
        <v>10690</v>
      </c>
      <c r="D445" t="s">
        <v>67</v>
      </c>
      <c r="E445" t="s">
        <v>71</v>
      </c>
      <c r="F445" s="77">
        <v>4362</v>
      </c>
    </row>
    <row r="446" spans="2:6" x14ac:dyDescent="0.3">
      <c r="B446" s="23">
        <v>38282</v>
      </c>
      <c r="C446">
        <v>10691</v>
      </c>
      <c r="D446" t="s">
        <v>67</v>
      </c>
      <c r="E446" t="s">
        <v>73</v>
      </c>
      <c r="F446" s="77">
        <v>4403</v>
      </c>
    </row>
    <row r="447" spans="2:6" x14ac:dyDescent="0.3">
      <c r="B447" s="23">
        <v>38273</v>
      </c>
      <c r="C447">
        <v>10692</v>
      </c>
      <c r="D447" t="s">
        <v>67</v>
      </c>
      <c r="E447" t="s">
        <v>68</v>
      </c>
      <c r="F447" s="77">
        <v>3108</v>
      </c>
    </row>
    <row r="448" spans="2:6" x14ac:dyDescent="0.3">
      <c r="B448" s="23">
        <v>38270</v>
      </c>
      <c r="C448">
        <v>10693</v>
      </c>
      <c r="D448" t="s">
        <v>67</v>
      </c>
      <c r="E448" t="s">
        <v>69</v>
      </c>
      <c r="F448" s="77">
        <v>3741</v>
      </c>
    </row>
    <row r="449" spans="2:6" x14ac:dyDescent="0.3">
      <c r="B449" s="23">
        <v>38269</v>
      </c>
      <c r="C449">
        <v>10694</v>
      </c>
      <c r="D449" t="s">
        <v>67</v>
      </c>
      <c r="E449" t="s">
        <v>72</v>
      </c>
      <c r="F449" s="77">
        <v>2179</v>
      </c>
    </row>
    <row r="450" spans="2:6" x14ac:dyDescent="0.3">
      <c r="B450" s="23">
        <v>38274</v>
      </c>
      <c r="C450">
        <v>10695</v>
      </c>
      <c r="D450" t="s">
        <v>64</v>
      </c>
      <c r="E450" t="s">
        <v>74</v>
      </c>
      <c r="F450" s="77">
        <v>6002</v>
      </c>
    </row>
    <row r="451" spans="2:6" x14ac:dyDescent="0.3">
      <c r="B451" s="23">
        <v>38274</v>
      </c>
      <c r="C451">
        <v>10696</v>
      </c>
      <c r="D451" t="s">
        <v>67</v>
      </c>
      <c r="E451" t="s">
        <v>72</v>
      </c>
      <c r="F451" s="77">
        <v>2803</v>
      </c>
    </row>
    <row r="452" spans="2:6" x14ac:dyDescent="0.3">
      <c r="B452" s="23">
        <v>38274</v>
      </c>
      <c r="C452">
        <v>10697</v>
      </c>
      <c r="D452" t="s">
        <v>67</v>
      </c>
      <c r="E452" t="s">
        <v>69</v>
      </c>
      <c r="F452" s="77">
        <v>3660</v>
      </c>
    </row>
    <row r="453" spans="2:6" x14ac:dyDescent="0.3">
      <c r="B453" s="23">
        <v>38277</v>
      </c>
      <c r="C453">
        <v>10698</v>
      </c>
      <c r="D453" t="s">
        <v>67</v>
      </c>
      <c r="E453" t="s">
        <v>68</v>
      </c>
      <c r="F453" s="77">
        <v>1709</v>
      </c>
    </row>
    <row r="454" spans="2:6" x14ac:dyDescent="0.3">
      <c r="B454" s="23">
        <v>38273</v>
      </c>
      <c r="C454">
        <v>10699</v>
      </c>
      <c r="D454" t="s">
        <v>67</v>
      </c>
      <c r="E454" t="s">
        <v>69</v>
      </c>
      <c r="F454" s="77">
        <v>8708</v>
      </c>
    </row>
    <row r="455" spans="2:6" x14ac:dyDescent="0.3">
      <c r="B455" s="23">
        <v>38276</v>
      </c>
      <c r="C455">
        <v>10700</v>
      </c>
      <c r="D455" t="s">
        <v>67</v>
      </c>
      <c r="E455" t="s">
        <v>69</v>
      </c>
      <c r="F455" s="77">
        <v>5132</v>
      </c>
    </row>
    <row r="456" spans="2:6" x14ac:dyDescent="0.3">
      <c r="B456" s="23">
        <v>38275</v>
      </c>
      <c r="C456">
        <v>10701</v>
      </c>
      <c r="D456" t="s">
        <v>64</v>
      </c>
      <c r="E456" t="s">
        <v>66</v>
      </c>
      <c r="F456" s="77">
        <v>7816</v>
      </c>
    </row>
    <row r="457" spans="2:6" x14ac:dyDescent="0.3">
      <c r="B457" s="23">
        <v>38281</v>
      </c>
      <c r="C457">
        <v>10702</v>
      </c>
      <c r="D457" t="s">
        <v>67</v>
      </c>
      <c r="E457" t="s">
        <v>68</v>
      </c>
      <c r="F457" s="77">
        <v>5937</v>
      </c>
    </row>
    <row r="458" spans="2:6" x14ac:dyDescent="0.3">
      <c r="B458" s="23">
        <v>38280</v>
      </c>
      <c r="C458">
        <v>10703</v>
      </c>
      <c r="D458" t="s">
        <v>64</v>
      </c>
      <c r="E458" t="s">
        <v>66</v>
      </c>
      <c r="F458" s="77">
        <v>4812</v>
      </c>
    </row>
    <row r="459" spans="2:6" x14ac:dyDescent="0.3">
      <c r="B459" s="23">
        <v>38298</v>
      </c>
      <c r="C459">
        <v>10704</v>
      </c>
      <c r="D459" t="s">
        <v>64</v>
      </c>
      <c r="E459" t="s">
        <v>66</v>
      </c>
      <c r="F459" s="77">
        <v>1262</v>
      </c>
    </row>
    <row r="460" spans="2:6" x14ac:dyDescent="0.3">
      <c r="B460" s="23">
        <v>38309</v>
      </c>
      <c r="C460">
        <v>10705</v>
      </c>
      <c r="D460" t="s">
        <v>64</v>
      </c>
      <c r="E460" t="s">
        <v>70</v>
      </c>
      <c r="F460" s="77">
        <v>1104</v>
      </c>
    </row>
    <row r="461" spans="2:6" x14ac:dyDescent="0.3">
      <c r="B461" s="23">
        <v>38281</v>
      </c>
      <c r="C461">
        <v>10706</v>
      </c>
      <c r="D461" t="s">
        <v>67</v>
      </c>
      <c r="E461" t="s">
        <v>72</v>
      </c>
      <c r="F461" s="77">
        <v>2864</v>
      </c>
    </row>
    <row r="462" spans="2:6" x14ac:dyDescent="0.3">
      <c r="B462" s="23">
        <v>38283</v>
      </c>
      <c r="C462">
        <v>10707</v>
      </c>
      <c r="D462" t="s">
        <v>67</v>
      </c>
      <c r="E462" t="s">
        <v>68</v>
      </c>
      <c r="F462" s="77">
        <v>3400</v>
      </c>
    </row>
    <row r="463" spans="2:6" x14ac:dyDescent="0.3">
      <c r="B463" s="23">
        <v>38296</v>
      </c>
      <c r="C463">
        <v>10708</v>
      </c>
      <c r="D463" t="s">
        <v>64</v>
      </c>
      <c r="E463" t="s">
        <v>66</v>
      </c>
      <c r="F463" s="77">
        <v>2484</v>
      </c>
    </row>
    <row r="464" spans="2:6" x14ac:dyDescent="0.3">
      <c r="B464" s="23">
        <v>38311</v>
      </c>
      <c r="C464">
        <v>10709</v>
      </c>
      <c r="D464" t="s">
        <v>67</v>
      </c>
      <c r="E464" t="s">
        <v>71</v>
      </c>
      <c r="F464" s="77">
        <v>4639</v>
      </c>
    </row>
    <row r="465" spans="2:6" x14ac:dyDescent="0.3">
      <c r="B465" s="23">
        <v>38283</v>
      </c>
      <c r="C465">
        <v>10710</v>
      </c>
      <c r="D465" t="s">
        <v>67</v>
      </c>
      <c r="E465" t="s">
        <v>71</v>
      </c>
      <c r="F465" s="77">
        <v>4713</v>
      </c>
    </row>
    <row r="466" spans="2:6" x14ac:dyDescent="0.3">
      <c r="B466" s="23">
        <v>38289</v>
      </c>
      <c r="C466">
        <v>10711</v>
      </c>
      <c r="D466" t="s">
        <v>64</v>
      </c>
      <c r="E466" t="s">
        <v>65</v>
      </c>
      <c r="F466" s="77">
        <v>4879</v>
      </c>
    </row>
    <row r="467" spans="2:6" x14ac:dyDescent="0.3">
      <c r="B467" s="23">
        <v>38291</v>
      </c>
      <c r="C467">
        <v>10712</v>
      </c>
      <c r="D467" t="s">
        <v>67</v>
      </c>
      <c r="E467" t="s">
        <v>69</v>
      </c>
      <c r="F467" s="77">
        <v>7809</v>
      </c>
    </row>
    <row r="468" spans="2:6" x14ac:dyDescent="0.3">
      <c r="B468" s="23">
        <v>38284</v>
      </c>
      <c r="C468">
        <v>10713</v>
      </c>
      <c r="D468" t="s">
        <v>67</v>
      </c>
      <c r="E468" t="s">
        <v>71</v>
      </c>
      <c r="F468" s="77">
        <v>1905</v>
      </c>
    </row>
    <row r="469" spans="2:6" x14ac:dyDescent="0.3">
      <c r="B469" s="23">
        <v>38287</v>
      </c>
      <c r="C469">
        <v>10714</v>
      </c>
      <c r="D469" t="s">
        <v>64</v>
      </c>
      <c r="E469" t="s">
        <v>65</v>
      </c>
      <c r="F469" s="77">
        <v>2032</v>
      </c>
    </row>
    <row r="470" spans="2:6" x14ac:dyDescent="0.3">
      <c r="B470" s="23">
        <v>38289</v>
      </c>
      <c r="C470">
        <v>10715</v>
      </c>
      <c r="D470" t="s">
        <v>67</v>
      </c>
      <c r="E470" t="s">
        <v>69</v>
      </c>
      <c r="F470" s="77">
        <v>4238</v>
      </c>
    </row>
    <row r="471" spans="2:6" x14ac:dyDescent="0.3">
      <c r="B471" s="23">
        <v>38287</v>
      </c>
      <c r="C471">
        <v>10716</v>
      </c>
      <c r="D471" t="s">
        <v>67</v>
      </c>
      <c r="E471" t="s">
        <v>68</v>
      </c>
      <c r="F471" s="77">
        <v>2264</v>
      </c>
    </row>
    <row r="472" spans="2:6" x14ac:dyDescent="0.3">
      <c r="B472" s="23">
        <v>38289</v>
      </c>
      <c r="C472">
        <v>10717</v>
      </c>
      <c r="D472" t="s">
        <v>67</v>
      </c>
      <c r="E472" t="s">
        <v>71</v>
      </c>
      <c r="F472" s="77">
        <v>6155</v>
      </c>
    </row>
    <row r="473" spans="2:6" x14ac:dyDescent="0.3">
      <c r="B473" s="23">
        <v>38289</v>
      </c>
      <c r="C473">
        <v>10718</v>
      </c>
      <c r="D473" t="s">
        <v>67</v>
      </c>
      <c r="E473" t="s">
        <v>71</v>
      </c>
      <c r="F473" s="77">
        <v>2701</v>
      </c>
    </row>
    <row r="474" spans="2:6" x14ac:dyDescent="0.3">
      <c r="B474" s="23">
        <v>38296</v>
      </c>
      <c r="C474">
        <v>10719</v>
      </c>
      <c r="D474" t="s">
        <v>67</v>
      </c>
      <c r="E474" t="s">
        <v>72</v>
      </c>
      <c r="F474" s="77">
        <v>4388</v>
      </c>
    </row>
    <row r="475" spans="2:6" x14ac:dyDescent="0.3">
      <c r="B475" s="23">
        <v>38296</v>
      </c>
      <c r="C475">
        <v>10720</v>
      </c>
      <c r="D475" t="s">
        <v>67</v>
      </c>
      <c r="E475" t="s">
        <v>72</v>
      </c>
      <c r="F475" s="77">
        <v>1333</v>
      </c>
    </row>
    <row r="476" spans="2:6" x14ac:dyDescent="0.3">
      <c r="B476" s="23">
        <v>38291</v>
      </c>
      <c r="C476">
        <v>10721</v>
      </c>
      <c r="D476" t="s">
        <v>64</v>
      </c>
      <c r="E476" t="s">
        <v>65</v>
      </c>
      <c r="F476" s="77">
        <v>5450</v>
      </c>
    </row>
    <row r="477" spans="2:6" x14ac:dyDescent="0.3">
      <c r="B477" s="23">
        <v>38295</v>
      </c>
      <c r="C477">
        <v>10722</v>
      </c>
      <c r="D477" t="s">
        <v>67</v>
      </c>
      <c r="E477" t="s">
        <v>72</v>
      </c>
      <c r="F477" s="77">
        <v>6187</v>
      </c>
    </row>
    <row r="478" spans="2:6" x14ac:dyDescent="0.3">
      <c r="B478" s="23">
        <v>38316</v>
      </c>
      <c r="C478">
        <v>10723</v>
      </c>
      <c r="D478" t="s">
        <v>67</v>
      </c>
      <c r="E478" t="s">
        <v>69</v>
      </c>
      <c r="F478" s="77">
        <v>1307</v>
      </c>
    </row>
    <row r="479" spans="2:6" x14ac:dyDescent="0.3">
      <c r="B479" s="23">
        <v>38296</v>
      </c>
      <c r="C479">
        <v>10724</v>
      </c>
      <c r="D479" t="s">
        <v>67</v>
      </c>
      <c r="E479" t="s">
        <v>72</v>
      </c>
      <c r="F479" s="77">
        <v>8406</v>
      </c>
    </row>
    <row r="480" spans="2:6" x14ac:dyDescent="0.3">
      <c r="B480" s="23">
        <v>38296</v>
      </c>
      <c r="C480">
        <v>10725</v>
      </c>
      <c r="D480" t="s">
        <v>67</v>
      </c>
      <c r="E480" t="s">
        <v>68</v>
      </c>
      <c r="F480" s="77">
        <v>8293</v>
      </c>
    </row>
    <row r="481" spans="2:6" x14ac:dyDescent="0.3">
      <c r="B481" s="23">
        <v>38326</v>
      </c>
      <c r="C481">
        <v>10726</v>
      </c>
      <c r="D481" t="s">
        <v>67</v>
      </c>
      <c r="E481" t="s">
        <v>68</v>
      </c>
      <c r="F481" s="77">
        <v>8315</v>
      </c>
    </row>
    <row r="482" spans="2:6" x14ac:dyDescent="0.3">
      <c r="B482" s="23">
        <v>38326</v>
      </c>
      <c r="C482">
        <v>10727</v>
      </c>
      <c r="D482" t="s">
        <v>67</v>
      </c>
      <c r="E482" t="s">
        <v>73</v>
      </c>
      <c r="F482" s="77">
        <v>6075</v>
      </c>
    </row>
    <row r="483" spans="2:6" x14ac:dyDescent="0.3">
      <c r="B483" s="23">
        <v>38302</v>
      </c>
      <c r="C483">
        <v>10728</v>
      </c>
      <c r="D483" t="s">
        <v>67</v>
      </c>
      <c r="E483" t="s">
        <v>68</v>
      </c>
      <c r="F483" s="77">
        <v>5427</v>
      </c>
    </row>
    <row r="484" spans="2:6" x14ac:dyDescent="0.3">
      <c r="B484" s="23">
        <v>38305</v>
      </c>
      <c r="C484">
        <v>10729</v>
      </c>
      <c r="D484" t="s">
        <v>67</v>
      </c>
      <c r="E484" t="s">
        <v>72</v>
      </c>
      <c r="F484" s="77">
        <v>4836</v>
      </c>
    </row>
    <row r="485" spans="2:6" x14ac:dyDescent="0.3">
      <c r="B485" s="23">
        <v>38305</v>
      </c>
      <c r="C485">
        <v>10730</v>
      </c>
      <c r="D485" t="s">
        <v>64</v>
      </c>
      <c r="E485" t="s">
        <v>65</v>
      </c>
      <c r="F485" s="77">
        <v>8785</v>
      </c>
    </row>
    <row r="486" spans="2:6" x14ac:dyDescent="0.3">
      <c r="B486" s="23">
        <v>38305</v>
      </c>
      <c r="C486">
        <v>10731</v>
      </c>
      <c r="D486" t="s">
        <v>64</v>
      </c>
      <c r="E486" t="s">
        <v>74</v>
      </c>
      <c r="F486" s="77">
        <v>2945</v>
      </c>
    </row>
    <row r="487" spans="2:6" x14ac:dyDescent="0.3">
      <c r="B487" s="23">
        <v>38298</v>
      </c>
      <c r="C487">
        <v>10732</v>
      </c>
      <c r="D487" t="s">
        <v>67</v>
      </c>
      <c r="E487" t="s">
        <v>69</v>
      </c>
      <c r="F487" s="77">
        <v>8525</v>
      </c>
    </row>
    <row r="488" spans="2:6" x14ac:dyDescent="0.3">
      <c r="B488" s="23">
        <v>38301</v>
      </c>
      <c r="C488">
        <v>10733</v>
      </c>
      <c r="D488" t="s">
        <v>67</v>
      </c>
      <c r="E488" t="s">
        <v>71</v>
      </c>
      <c r="F488" s="77">
        <v>4370</v>
      </c>
    </row>
    <row r="489" spans="2:6" x14ac:dyDescent="0.3">
      <c r="B489" s="23">
        <v>38303</v>
      </c>
      <c r="C489">
        <v>10734</v>
      </c>
      <c r="D489" t="s">
        <v>67</v>
      </c>
      <c r="E489" t="s">
        <v>73</v>
      </c>
      <c r="F489" s="77">
        <v>2196</v>
      </c>
    </row>
    <row r="490" spans="2:6" x14ac:dyDescent="0.3">
      <c r="B490" s="23">
        <v>38312</v>
      </c>
      <c r="C490">
        <v>10735</v>
      </c>
      <c r="D490" t="s">
        <v>64</v>
      </c>
      <c r="E490" t="s">
        <v>66</v>
      </c>
      <c r="F490" s="77">
        <v>6807</v>
      </c>
    </row>
    <row r="491" spans="2:6" x14ac:dyDescent="0.3">
      <c r="B491" s="23">
        <v>38312</v>
      </c>
      <c r="C491">
        <v>10736</v>
      </c>
      <c r="D491" t="s">
        <v>64</v>
      </c>
      <c r="E491" t="s">
        <v>70</v>
      </c>
      <c r="F491" s="77">
        <v>5236</v>
      </c>
    </row>
    <row r="492" spans="2:6" x14ac:dyDescent="0.3">
      <c r="B492" s="23">
        <v>38309</v>
      </c>
      <c r="C492">
        <v>10737</v>
      </c>
      <c r="D492" t="s">
        <v>67</v>
      </c>
      <c r="E492" t="s">
        <v>73</v>
      </c>
      <c r="F492" s="77">
        <v>2946</v>
      </c>
    </row>
    <row r="493" spans="2:6" x14ac:dyDescent="0.3">
      <c r="B493" s="23">
        <v>38309</v>
      </c>
      <c r="C493">
        <v>10738</v>
      </c>
      <c r="D493" t="s">
        <v>67</v>
      </c>
      <c r="E493" t="s">
        <v>73</v>
      </c>
      <c r="F493" s="77">
        <v>5550</v>
      </c>
    </row>
    <row r="494" spans="2:6" x14ac:dyDescent="0.3">
      <c r="B494" s="23">
        <v>38308</v>
      </c>
      <c r="C494">
        <v>10739</v>
      </c>
      <c r="D494" t="s">
        <v>67</v>
      </c>
      <c r="E494" t="s">
        <v>69</v>
      </c>
      <c r="F494" s="77">
        <v>4904</v>
      </c>
    </row>
    <row r="495" spans="2:6" x14ac:dyDescent="0.3">
      <c r="B495" s="23">
        <v>38316</v>
      </c>
      <c r="C495">
        <v>10740</v>
      </c>
      <c r="D495" t="s">
        <v>67</v>
      </c>
      <c r="E495" t="s">
        <v>68</v>
      </c>
      <c r="F495" s="77">
        <v>8038</v>
      </c>
    </row>
    <row r="496" spans="2:6" x14ac:dyDescent="0.3">
      <c r="B496" s="23">
        <v>38309</v>
      </c>
      <c r="C496">
        <v>10741</v>
      </c>
      <c r="D496" t="s">
        <v>67</v>
      </c>
      <c r="E496" t="s">
        <v>68</v>
      </c>
      <c r="F496" s="77">
        <v>6004</v>
      </c>
    </row>
    <row r="497" spans="2:6" x14ac:dyDescent="0.3">
      <c r="B497" s="23">
        <v>38309</v>
      </c>
      <c r="C497">
        <v>10742</v>
      </c>
      <c r="D497" t="s">
        <v>67</v>
      </c>
      <c r="E497" t="s">
        <v>69</v>
      </c>
      <c r="F497" s="77">
        <v>4337</v>
      </c>
    </row>
    <row r="498" spans="2:6" x14ac:dyDescent="0.3">
      <c r="B498" s="23">
        <v>38312</v>
      </c>
      <c r="C498">
        <v>10743</v>
      </c>
      <c r="D498" t="s">
        <v>67</v>
      </c>
      <c r="E498" t="s">
        <v>71</v>
      </c>
      <c r="F498" s="77">
        <v>7137</v>
      </c>
    </row>
    <row r="499" spans="2:6" x14ac:dyDescent="0.3">
      <c r="B499" s="23">
        <v>38315</v>
      </c>
      <c r="C499">
        <v>10744</v>
      </c>
      <c r="D499" t="s">
        <v>64</v>
      </c>
      <c r="E499" t="s">
        <v>66</v>
      </c>
      <c r="F499" s="77">
        <v>5470</v>
      </c>
    </row>
    <row r="500" spans="2:6" x14ac:dyDescent="0.3">
      <c r="B500" s="23">
        <v>38318</v>
      </c>
      <c r="C500">
        <v>10745</v>
      </c>
      <c r="D500" t="s">
        <v>64</v>
      </c>
      <c r="E500" t="s">
        <v>70</v>
      </c>
      <c r="F500" s="77">
        <v>3665</v>
      </c>
    </row>
    <row r="501" spans="2:6" x14ac:dyDescent="0.3">
      <c r="B501" s="23">
        <v>38312</v>
      </c>
      <c r="C501">
        <v>10746</v>
      </c>
      <c r="D501" t="s">
        <v>67</v>
      </c>
      <c r="E501" t="s">
        <v>71</v>
      </c>
      <c r="F501" s="77">
        <v>2211</v>
      </c>
    </row>
    <row r="502" spans="2:6" x14ac:dyDescent="0.3">
      <c r="B502" s="23">
        <v>38317</v>
      </c>
      <c r="C502">
        <v>10747</v>
      </c>
      <c r="D502" t="s">
        <v>64</v>
      </c>
      <c r="E502" t="s">
        <v>66</v>
      </c>
      <c r="F502" s="77">
        <v>4287</v>
      </c>
    </row>
    <row r="503" spans="2:6" x14ac:dyDescent="0.3">
      <c r="B503" s="23">
        <v>38319</v>
      </c>
      <c r="C503">
        <v>10748</v>
      </c>
      <c r="D503" t="s">
        <v>67</v>
      </c>
      <c r="E503" t="s">
        <v>69</v>
      </c>
      <c r="F503" s="77">
        <v>5355</v>
      </c>
    </row>
    <row r="504" spans="2:6" x14ac:dyDescent="0.3">
      <c r="B504" s="23">
        <v>38340</v>
      </c>
      <c r="C504">
        <v>10749</v>
      </c>
      <c r="D504" t="s">
        <v>67</v>
      </c>
      <c r="E504" t="s">
        <v>68</v>
      </c>
      <c r="F504" s="77">
        <v>4924</v>
      </c>
    </row>
    <row r="505" spans="2:6" x14ac:dyDescent="0.3">
      <c r="B505" s="23">
        <v>38315</v>
      </c>
      <c r="C505">
        <v>10750</v>
      </c>
      <c r="D505" t="s">
        <v>64</v>
      </c>
      <c r="E505" t="s">
        <v>70</v>
      </c>
      <c r="F505" s="77">
        <v>3870</v>
      </c>
    </row>
    <row r="506" spans="2:6" x14ac:dyDescent="0.3">
      <c r="B506" s="23">
        <v>38324</v>
      </c>
      <c r="C506">
        <v>10751</v>
      </c>
      <c r="D506" t="s">
        <v>67</v>
      </c>
      <c r="E506" t="s">
        <v>69</v>
      </c>
      <c r="F506" s="77">
        <v>2375</v>
      </c>
    </row>
    <row r="507" spans="2:6" x14ac:dyDescent="0.3">
      <c r="B507" s="23">
        <v>38319</v>
      </c>
      <c r="C507">
        <v>10752</v>
      </c>
      <c r="D507" t="s">
        <v>67</v>
      </c>
      <c r="E507" t="s">
        <v>73</v>
      </c>
      <c r="F507" s="77">
        <v>1541</v>
      </c>
    </row>
    <row r="508" spans="2:6" x14ac:dyDescent="0.3">
      <c r="B508" s="23">
        <v>38318</v>
      </c>
      <c r="C508">
        <v>10753</v>
      </c>
      <c r="D508" t="s">
        <v>67</v>
      </c>
      <c r="E508" t="s">
        <v>69</v>
      </c>
      <c r="F508" s="77">
        <v>1398</v>
      </c>
    </row>
    <row r="509" spans="2:6" x14ac:dyDescent="0.3">
      <c r="B509" s="23">
        <v>38318</v>
      </c>
      <c r="C509">
        <v>10754</v>
      </c>
      <c r="D509" t="s">
        <v>64</v>
      </c>
      <c r="E509" t="s">
        <v>66</v>
      </c>
      <c r="F509" s="77">
        <v>3947</v>
      </c>
    </row>
    <row r="510" spans="2:6" x14ac:dyDescent="0.3">
      <c r="B510" s="23">
        <v>38319</v>
      </c>
      <c r="C510">
        <v>10755</v>
      </c>
      <c r="D510" t="s">
        <v>67</v>
      </c>
      <c r="E510" t="s">
        <v>68</v>
      </c>
      <c r="F510" s="77">
        <v>7717</v>
      </c>
    </row>
    <row r="511" spans="2:6" x14ac:dyDescent="0.3">
      <c r="B511" s="23">
        <v>38323</v>
      </c>
      <c r="C511">
        <v>10756</v>
      </c>
      <c r="D511" t="s">
        <v>67</v>
      </c>
      <c r="E511" t="s">
        <v>72</v>
      </c>
      <c r="F511" s="77">
        <v>6182</v>
      </c>
    </row>
    <row r="512" spans="2:6" x14ac:dyDescent="0.3">
      <c r="B512" s="23">
        <v>38336</v>
      </c>
      <c r="C512">
        <v>10757</v>
      </c>
      <c r="D512" t="s">
        <v>64</v>
      </c>
      <c r="E512" t="s">
        <v>66</v>
      </c>
      <c r="F512" s="77">
        <v>4503</v>
      </c>
    </row>
    <row r="513" spans="2:6" x14ac:dyDescent="0.3">
      <c r="B513" s="23">
        <v>38325</v>
      </c>
      <c r="C513">
        <v>10758</v>
      </c>
      <c r="D513" t="s">
        <v>67</v>
      </c>
      <c r="E513" t="s">
        <v>69</v>
      </c>
      <c r="F513" s="77">
        <v>4111</v>
      </c>
    </row>
    <row r="514" spans="2:6" x14ac:dyDescent="0.3">
      <c r="B514" s="23">
        <v>38333</v>
      </c>
      <c r="C514">
        <v>10759</v>
      </c>
      <c r="D514" t="s">
        <v>67</v>
      </c>
      <c r="E514" t="s">
        <v>69</v>
      </c>
      <c r="F514" s="77">
        <v>1334</v>
      </c>
    </row>
    <row r="515" spans="2:6" x14ac:dyDescent="0.3">
      <c r="B515" s="23">
        <v>38331</v>
      </c>
      <c r="C515">
        <v>10760</v>
      </c>
      <c r="D515" t="s">
        <v>67</v>
      </c>
      <c r="E515" t="s">
        <v>68</v>
      </c>
      <c r="F515" s="77">
        <v>5241</v>
      </c>
    </row>
    <row r="516" spans="2:6" x14ac:dyDescent="0.3">
      <c r="B516" s="23">
        <v>38329</v>
      </c>
      <c r="C516">
        <v>10761</v>
      </c>
      <c r="D516" t="s">
        <v>64</v>
      </c>
      <c r="E516" t="s">
        <v>65</v>
      </c>
      <c r="F516" s="77">
        <v>3956</v>
      </c>
    </row>
    <row r="517" spans="2:6" x14ac:dyDescent="0.3">
      <c r="B517" s="23">
        <v>38330</v>
      </c>
      <c r="C517">
        <v>10762</v>
      </c>
      <c r="D517" t="s">
        <v>67</v>
      </c>
      <c r="E517" t="s">
        <v>69</v>
      </c>
      <c r="F517" s="77">
        <v>2915</v>
      </c>
    </row>
    <row r="518" spans="2:6" x14ac:dyDescent="0.3">
      <c r="B518" s="23">
        <v>38329</v>
      </c>
      <c r="C518">
        <v>10763</v>
      </c>
      <c r="D518" t="s">
        <v>67</v>
      </c>
      <c r="E518" t="s">
        <v>69</v>
      </c>
      <c r="F518" s="77">
        <v>4430</v>
      </c>
    </row>
    <row r="519" spans="2:6" x14ac:dyDescent="0.3">
      <c r="B519" s="23">
        <v>38329</v>
      </c>
      <c r="C519">
        <v>10764</v>
      </c>
      <c r="D519" t="s">
        <v>64</v>
      </c>
      <c r="E519" t="s">
        <v>66</v>
      </c>
      <c r="F519" s="77">
        <v>6671</v>
      </c>
    </row>
    <row r="520" spans="2:6" x14ac:dyDescent="0.3">
      <c r="B520" s="23">
        <v>38330</v>
      </c>
      <c r="C520">
        <v>10765</v>
      </c>
      <c r="D520" t="s">
        <v>67</v>
      </c>
      <c r="E520" t="s">
        <v>69</v>
      </c>
      <c r="F520" s="77">
        <v>8411</v>
      </c>
    </row>
    <row r="521" spans="2:6" x14ac:dyDescent="0.3">
      <c r="B521" s="23">
        <v>38330</v>
      </c>
      <c r="C521">
        <v>10766</v>
      </c>
      <c r="D521" t="s">
        <v>67</v>
      </c>
      <c r="E521" t="s">
        <v>68</v>
      </c>
      <c r="F521" s="77">
        <v>7955</v>
      </c>
    </row>
    <row r="522" spans="2:6" x14ac:dyDescent="0.3">
      <c r="B522" s="23">
        <v>38336</v>
      </c>
      <c r="C522">
        <v>10767</v>
      </c>
      <c r="D522" t="s">
        <v>67</v>
      </c>
      <c r="E522" t="s">
        <v>68</v>
      </c>
      <c r="F522" s="77">
        <v>8666</v>
      </c>
    </row>
    <row r="523" spans="2:6" x14ac:dyDescent="0.3">
      <c r="B523" s="23">
        <v>38336</v>
      </c>
      <c r="C523">
        <v>10768</v>
      </c>
      <c r="D523" t="s">
        <v>67</v>
      </c>
      <c r="E523" t="s">
        <v>69</v>
      </c>
      <c r="F523" s="77">
        <v>1929</v>
      </c>
    </row>
    <row r="524" spans="2:6" x14ac:dyDescent="0.3">
      <c r="B524" s="23">
        <v>38333</v>
      </c>
      <c r="C524">
        <v>10769</v>
      </c>
      <c r="D524" t="s">
        <v>67</v>
      </c>
      <c r="E524" t="s">
        <v>69</v>
      </c>
      <c r="F524" s="77">
        <v>1520</v>
      </c>
    </row>
    <row r="525" spans="2:6" x14ac:dyDescent="0.3">
      <c r="B525" s="23">
        <v>38338</v>
      </c>
      <c r="C525">
        <v>10770</v>
      </c>
      <c r="D525" t="s">
        <v>67</v>
      </c>
      <c r="E525" t="s">
        <v>72</v>
      </c>
      <c r="F525" s="77">
        <v>6134</v>
      </c>
    </row>
    <row r="526" spans="2:6" x14ac:dyDescent="0.3">
      <c r="B526" s="23">
        <v>37988</v>
      </c>
      <c r="C526">
        <v>10771</v>
      </c>
      <c r="D526" t="s">
        <v>64</v>
      </c>
      <c r="E526" t="s">
        <v>70</v>
      </c>
      <c r="F526" s="77">
        <v>6509</v>
      </c>
    </row>
    <row r="527" spans="2:6" x14ac:dyDescent="0.3">
      <c r="B527" s="23">
        <v>38340</v>
      </c>
      <c r="C527">
        <v>10772</v>
      </c>
      <c r="D527" t="s">
        <v>67</v>
      </c>
      <c r="E527" t="s">
        <v>69</v>
      </c>
      <c r="F527" s="77">
        <v>7481</v>
      </c>
    </row>
    <row r="528" spans="2:6" x14ac:dyDescent="0.3">
      <c r="B528" s="23">
        <v>38337</v>
      </c>
      <c r="C528">
        <v>10773</v>
      </c>
      <c r="D528" t="s">
        <v>67</v>
      </c>
      <c r="E528" t="s">
        <v>71</v>
      </c>
      <c r="F528" s="77">
        <v>6531</v>
      </c>
    </row>
    <row r="529" spans="2:6" x14ac:dyDescent="0.3">
      <c r="B529" s="23">
        <v>38333</v>
      </c>
      <c r="C529">
        <v>10774</v>
      </c>
      <c r="D529" t="s">
        <v>67</v>
      </c>
      <c r="E529" t="s">
        <v>68</v>
      </c>
      <c r="F529" s="77">
        <v>6337</v>
      </c>
    </row>
    <row r="530" spans="2:6" x14ac:dyDescent="0.3">
      <c r="B530" s="23">
        <v>38347</v>
      </c>
      <c r="C530">
        <v>10775</v>
      </c>
      <c r="D530" t="s">
        <v>64</v>
      </c>
      <c r="E530" t="s">
        <v>74</v>
      </c>
      <c r="F530" s="77">
        <v>7557</v>
      </c>
    </row>
    <row r="531" spans="2:6" x14ac:dyDescent="0.3">
      <c r="B531" s="23">
        <v>38339</v>
      </c>
      <c r="C531">
        <v>10776</v>
      </c>
      <c r="D531" t="s">
        <v>67</v>
      </c>
      <c r="E531" t="s">
        <v>71</v>
      </c>
      <c r="F531" s="77">
        <v>3378</v>
      </c>
    </row>
    <row r="532" spans="2:6" x14ac:dyDescent="0.3">
      <c r="B532" s="23">
        <v>38373</v>
      </c>
      <c r="C532">
        <v>10777</v>
      </c>
      <c r="D532" t="s">
        <v>64</v>
      </c>
      <c r="E532" t="s">
        <v>74</v>
      </c>
      <c r="F532" s="77">
        <v>5239</v>
      </c>
    </row>
    <row r="533" spans="2:6" x14ac:dyDescent="0.3">
      <c r="B533" s="23">
        <v>38345</v>
      </c>
      <c r="C533">
        <v>10778</v>
      </c>
      <c r="D533" t="s">
        <v>67</v>
      </c>
      <c r="E533" t="s">
        <v>69</v>
      </c>
      <c r="F533" s="77">
        <v>7232</v>
      </c>
    </row>
    <row r="534" spans="2:6" x14ac:dyDescent="0.3">
      <c r="B534" s="23">
        <v>38366</v>
      </c>
      <c r="C534">
        <v>10779</v>
      </c>
      <c r="D534" t="s">
        <v>67</v>
      </c>
      <c r="E534" t="s">
        <v>69</v>
      </c>
      <c r="F534" s="77">
        <v>8357</v>
      </c>
    </row>
    <row r="535" spans="2:6" x14ac:dyDescent="0.3">
      <c r="B535" s="23">
        <v>38346</v>
      </c>
      <c r="C535">
        <v>10780</v>
      </c>
      <c r="D535" t="s">
        <v>67</v>
      </c>
      <c r="E535" t="s">
        <v>73</v>
      </c>
      <c r="F535" s="77">
        <v>4834</v>
      </c>
    </row>
    <row r="536" spans="2:6" x14ac:dyDescent="0.3">
      <c r="B536" s="23">
        <v>38340</v>
      </c>
      <c r="C536">
        <v>10781</v>
      </c>
      <c r="D536" t="s">
        <v>67</v>
      </c>
      <c r="E536" t="s">
        <v>73</v>
      </c>
      <c r="F536" s="77">
        <v>3120</v>
      </c>
    </row>
    <row r="537" spans="2:6" x14ac:dyDescent="0.3">
      <c r="B537" s="23">
        <v>38343</v>
      </c>
      <c r="C537">
        <v>10782</v>
      </c>
      <c r="D537" t="s">
        <v>64</v>
      </c>
      <c r="E537" t="s">
        <v>70</v>
      </c>
      <c r="F537" s="77">
        <v>8673</v>
      </c>
    </row>
    <row r="538" spans="2:6" x14ac:dyDescent="0.3">
      <c r="B538" s="23">
        <v>38340</v>
      </c>
      <c r="C538">
        <v>10783</v>
      </c>
      <c r="D538" t="s">
        <v>67</v>
      </c>
      <c r="E538" t="s">
        <v>68</v>
      </c>
      <c r="F538" s="77">
        <v>7065</v>
      </c>
    </row>
    <row r="539" spans="2:6" x14ac:dyDescent="0.3">
      <c r="B539" s="23">
        <v>38343</v>
      </c>
      <c r="C539">
        <v>10784</v>
      </c>
      <c r="D539" t="s">
        <v>67</v>
      </c>
      <c r="E539" t="s">
        <v>68</v>
      </c>
      <c r="F539" s="77">
        <v>5075</v>
      </c>
    </row>
    <row r="540" spans="2:6" x14ac:dyDescent="0.3">
      <c r="B540" s="23">
        <v>38345</v>
      </c>
      <c r="C540">
        <v>10785</v>
      </c>
      <c r="D540" t="s">
        <v>67</v>
      </c>
      <c r="E540" t="s">
        <v>71</v>
      </c>
      <c r="F540" s="77">
        <v>6707</v>
      </c>
    </row>
    <row r="541" spans="2:6" x14ac:dyDescent="0.3">
      <c r="B541" s="23">
        <v>38344</v>
      </c>
      <c r="C541">
        <v>10786</v>
      </c>
      <c r="D541" t="s">
        <v>67</v>
      </c>
      <c r="E541" t="s">
        <v>72</v>
      </c>
      <c r="F541" s="77">
        <v>1317</v>
      </c>
    </row>
    <row r="542" spans="2:6" x14ac:dyDescent="0.3">
      <c r="B542" s="23">
        <v>38347</v>
      </c>
      <c r="C542">
        <v>10787</v>
      </c>
      <c r="D542" t="s">
        <v>67</v>
      </c>
      <c r="E542" t="s">
        <v>73</v>
      </c>
      <c r="F542" s="77">
        <v>5116</v>
      </c>
    </row>
    <row r="543" spans="2:6" x14ac:dyDescent="0.3">
      <c r="B543" s="23">
        <v>38371</v>
      </c>
      <c r="C543">
        <v>10788</v>
      </c>
      <c r="D543" t="s">
        <v>67</v>
      </c>
      <c r="E543" t="s">
        <v>71</v>
      </c>
      <c r="F543" s="77">
        <v>4912</v>
      </c>
    </row>
    <row r="544" spans="2:6" x14ac:dyDescent="0.3">
      <c r="B544" s="23">
        <v>38352</v>
      </c>
      <c r="C544">
        <v>10789</v>
      </c>
      <c r="D544" t="s">
        <v>67</v>
      </c>
      <c r="E544" t="s">
        <v>71</v>
      </c>
      <c r="F544" s="77">
        <v>7958</v>
      </c>
    </row>
    <row r="545" spans="2:6" x14ac:dyDescent="0.3">
      <c r="B545" s="23">
        <v>38347</v>
      </c>
      <c r="C545">
        <v>10790</v>
      </c>
      <c r="D545" t="s">
        <v>64</v>
      </c>
      <c r="E545" t="s">
        <v>66</v>
      </c>
      <c r="F545" s="77">
        <v>4126</v>
      </c>
    </row>
    <row r="546" spans="2:6" x14ac:dyDescent="0.3">
      <c r="B546" s="23">
        <v>38353</v>
      </c>
      <c r="C546">
        <v>10791</v>
      </c>
      <c r="D546" t="s">
        <v>64</v>
      </c>
      <c r="E546" t="s">
        <v>66</v>
      </c>
      <c r="F546" s="77">
        <v>2788</v>
      </c>
    </row>
    <row r="547" spans="2:6" x14ac:dyDescent="0.3">
      <c r="B547" s="23">
        <v>38352</v>
      </c>
      <c r="C547">
        <v>10792</v>
      </c>
      <c r="D547" t="s">
        <v>67</v>
      </c>
      <c r="E547" t="s">
        <v>71</v>
      </c>
      <c r="F547" s="77">
        <v>2804</v>
      </c>
    </row>
    <row r="548" spans="2:6" x14ac:dyDescent="0.3">
      <c r="B548" s="23">
        <v>38360</v>
      </c>
      <c r="C548">
        <v>10793</v>
      </c>
      <c r="D548" t="s">
        <v>67</v>
      </c>
      <c r="E548" t="s">
        <v>69</v>
      </c>
      <c r="F548" s="77">
        <v>2843</v>
      </c>
    </row>
    <row r="549" spans="2:6" x14ac:dyDescent="0.3">
      <c r="B549" s="23">
        <v>38354</v>
      </c>
      <c r="C549">
        <v>10794</v>
      </c>
      <c r="D549" t="s">
        <v>64</v>
      </c>
      <c r="E549" t="s">
        <v>66</v>
      </c>
      <c r="F549" s="77">
        <v>7122</v>
      </c>
    </row>
    <row r="550" spans="2:6" x14ac:dyDescent="0.3">
      <c r="B550" s="23">
        <v>38372</v>
      </c>
      <c r="C550">
        <v>10795</v>
      </c>
      <c r="D550" t="s">
        <v>67</v>
      </c>
      <c r="E550" t="s">
        <v>72</v>
      </c>
      <c r="F550" s="77">
        <v>5809</v>
      </c>
    </row>
    <row r="551" spans="2:6" x14ac:dyDescent="0.3">
      <c r="B551" s="23">
        <v>38366</v>
      </c>
      <c r="C551">
        <v>10796</v>
      </c>
      <c r="D551" t="s">
        <v>67</v>
      </c>
      <c r="E551" t="s">
        <v>69</v>
      </c>
      <c r="F551" s="77">
        <v>7420</v>
      </c>
    </row>
    <row r="552" spans="2:6" x14ac:dyDescent="0.3">
      <c r="B552" s="23">
        <v>38357</v>
      </c>
      <c r="C552">
        <v>10797</v>
      </c>
      <c r="D552" t="s">
        <v>64</v>
      </c>
      <c r="E552" t="s">
        <v>74</v>
      </c>
      <c r="F552" s="77">
        <v>4840</v>
      </c>
    </row>
    <row r="553" spans="2:6" x14ac:dyDescent="0.3">
      <c r="B553" s="23">
        <v>38357</v>
      </c>
      <c r="C553">
        <v>10798</v>
      </c>
      <c r="D553" t="s">
        <v>67</v>
      </c>
      <c r="E553" t="s">
        <v>73</v>
      </c>
      <c r="F553" s="77">
        <v>3837</v>
      </c>
    </row>
    <row r="554" spans="2:6" x14ac:dyDescent="0.3">
      <c r="B554" s="23">
        <v>38357</v>
      </c>
      <c r="C554">
        <v>10799</v>
      </c>
      <c r="D554" t="s">
        <v>64</v>
      </c>
      <c r="E554" t="s">
        <v>70</v>
      </c>
      <c r="F554" s="77">
        <v>3040</v>
      </c>
    </row>
    <row r="555" spans="2:6" x14ac:dyDescent="0.3">
      <c r="B555" s="23">
        <v>38357</v>
      </c>
      <c r="C555">
        <v>10800</v>
      </c>
      <c r="D555" t="s">
        <v>67</v>
      </c>
      <c r="E555" t="s">
        <v>71</v>
      </c>
      <c r="F555" s="77">
        <v>7273</v>
      </c>
    </row>
    <row r="556" spans="2:6" x14ac:dyDescent="0.3">
      <c r="B556" s="23">
        <v>38352</v>
      </c>
      <c r="C556">
        <v>10801</v>
      </c>
      <c r="D556" t="s">
        <v>67</v>
      </c>
      <c r="E556" t="s">
        <v>68</v>
      </c>
      <c r="F556" s="77">
        <v>2587</v>
      </c>
    </row>
    <row r="557" spans="2:6" x14ac:dyDescent="0.3">
      <c r="B557" s="23">
        <v>38354</v>
      </c>
      <c r="C557">
        <v>10802</v>
      </c>
      <c r="D557" t="s">
        <v>67</v>
      </c>
      <c r="E557" t="s">
        <v>68</v>
      </c>
      <c r="F557" s="77">
        <v>3711</v>
      </c>
    </row>
    <row r="558" spans="2:6" x14ac:dyDescent="0.3">
      <c r="B558" s="23">
        <v>38358</v>
      </c>
      <c r="C558">
        <v>10803</v>
      </c>
      <c r="D558" t="s">
        <v>67</v>
      </c>
      <c r="E558" t="s">
        <v>68</v>
      </c>
      <c r="F558" s="77">
        <v>1005</v>
      </c>
    </row>
    <row r="559" spans="2:6" x14ac:dyDescent="0.3">
      <c r="B559" s="23">
        <v>38359</v>
      </c>
      <c r="C559">
        <v>10804</v>
      </c>
      <c r="D559" t="s">
        <v>64</v>
      </c>
      <c r="E559" t="s">
        <v>66</v>
      </c>
      <c r="F559" s="77">
        <v>6839</v>
      </c>
    </row>
    <row r="560" spans="2:6" x14ac:dyDescent="0.3">
      <c r="B560" s="23">
        <v>38361</v>
      </c>
      <c r="C560">
        <v>10805</v>
      </c>
      <c r="D560" t="s">
        <v>67</v>
      </c>
      <c r="E560" t="s">
        <v>73</v>
      </c>
      <c r="F560" s="77">
        <v>6411</v>
      </c>
    </row>
    <row r="561" spans="2:6" x14ac:dyDescent="0.3">
      <c r="B561" s="23">
        <v>38357</v>
      </c>
      <c r="C561">
        <v>10806</v>
      </c>
      <c r="D561" t="s">
        <v>67</v>
      </c>
      <c r="E561" t="s">
        <v>69</v>
      </c>
      <c r="F561" s="77">
        <v>7678</v>
      </c>
    </row>
    <row r="562" spans="2:6" x14ac:dyDescent="0.3">
      <c r="B562" s="23">
        <v>38382</v>
      </c>
      <c r="C562">
        <v>10807</v>
      </c>
      <c r="D562" t="s">
        <v>67</v>
      </c>
      <c r="E562" t="s">
        <v>68</v>
      </c>
      <c r="F562" s="77">
        <v>3031</v>
      </c>
    </row>
    <row r="563" spans="2:6" x14ac:dyDescent="0.3">
      <c r="B563" s="23">
        <v>38361</v>
      </c>
      <c r="C563">
        <v>10808</v>
      </c>
      <c r="D563" t="s">
        <v>67</v>
      </c>
      <c r="E563" t="s">
        <v>73</v>
      </c>
      <c r="F563" s="77">
        <v>7832</v>
      </c>
    </row>
    <row r="564" spans="2:6" x14ac:dyDescent="0.3">
      <c r="B564" s="23">
        <v>38359</v>
      </c>
      <c r="C564">
        <v>10809</v>
      </c>
      <c r="D564" t="s">
        <v>64</v>
      </c>
      <c r="E564" t="s">
        <v>74</v>
      </c>
      <c r="F564" s="77">
        <v>7442</v>
      </c>
    </row>
    <row r="565" spans="2:6" x14ac:dyDescent="0.3">
      <c r="B565" s="23">
        <v>38359</v>
      </c>
      <c r="C565">
        <v>10810</v>
      </c>
      <c r="D565" t="s">
        <v>67</v>
      </c>
      <c r="E565" t="s">
        <v>73</v>
      </c>
      <c r="F565" s="77">
        <v>1572</v>
      </c>
    </row>
    <row r="566" spans="2:6" x14ac:dyDescent="0.3">
      <c r="B566" s="23">
        <v>38360</v>
      </c>
      <c r="C566">
        <v>10811</v>
      </c>
      <c r="D566" t="s">
        <v>67</v>
      </c>
      <c r="E566" t="s">
        <v>72</v>
      </c>
      <c r="F566" s="77">
        <v>1057</v>
      </c>
    </row>
    <row r="567" spans="2:6" x14ac:dyDescent="0.3">
      <c r="B567" s="23">
        <v>38364</v>
      </c>
      <c r="C567">
        <v>10812</v>
      </c>
      <c r="D567" t="s">
        <v>64</v>
      </c>
      <c r="E567" t="s">
        <v>65</v>
      </c>
      <c r="F567" s="77">
        <v>4423</v>
      </c>
    </row>
    <row r="568" spans="2:6" x14ac:dyDescent="0.3">
      <c r="B568" s="23">
        <v>38361</v>
      </c>
      <c r="C568">
        <v>10813</v>
      </c>
      <c r="D568" t="s">
        <v>67</v>
      </c>
      <c r="E568" t="s">
        <v>71</v>
      </c>
      <c r="F568" s="77">
        <v>7970</v>
      </c>
    </row>
    <row r="569" spans="2:6" x14ac:dyDescent="0.3">
      <c r="B569" s="23">
        <v>38366</v>
      </c>
      <c r="C569">
        <v>10814</v>
      </c>
      <c r="D569" t="s">
        <v>67</v>
      </c>
      <c r="E569" t="s">
        <v>69</v>
      </c>
      <c r="F569" s="77">
        <v>6967</v>
      </c>
    </row>
    <row r="570" spans="2:6" x14ac:dyDescent="0.3">
      <c r="B570" s="23">
        <v>38366</v>
      </c>
      <c r="C570">
        <v>10815</v>
      </c>
      <c r="D570" t="s">
        <v>67</v>
      </c>
      <c r="E570" t="s">
        <v>73</v>
      </c>
      <c r="F570" s="77">
        <v>2892</v>
      </c>
    </row>
    <row r="571" spans="2:6" x14ac:dyDescent="0.3">
      <c r="B571" s="23">
        <v>38387</v>
      </c>
      <c r="C571">
        <v>10816</v>
      </c>
      <c r="D571" t="s">
        <v>67</v>
      </c>
      <c r="E571" t="s">
        <v>68</v>
      </c>
      <c r="F571" s="77">
        <v>6612</v>
      </c>
    </row>
    <row r="572" spans="2:6" x14ac:dyDescent="0.3">
      <c r="B572" s="23">
        <v>38365</v>
      </c>
      <c r="C572">
        <v>10817</v>
      </c>
      <c r="D572" t="s">
        <v>67</v>
      </c>
      <c r="E572" t="s">
        <v>69</v>
      </c>
      <c r="F572" s="77">
        <v>3987</v>
      </c>
    </row>
    <row r="573" spans="2:6" x14ac:dyDescent="0.3">
      <c r="B573" s="23">
        <v>38364</v>
      </c>
      <c r="C573">
        <v>10818</v>
      </c>
      <c r="D573" t="s">
        <v>64</v>
      </c>
      <c r="E573" t="s">
        <v>74</v>
      </c>
      <c r="F573" s="77">
        <v>3783</v>
      </c>
    </row>
    <row r="574" spans="2:6" x14ac:dyDescent="0.3">
      <c r="B574" s="23">
        <v>38368</v>
      </c>
      <c r="C574">
        <v>10819</v>
      </c>
      <c r="D574" t="s">
        <v>67</v>
      </c>
      <c r="E574" t="s">
        <v>73</v>
      </c>
      <c r="F574" s="77">
        <v>1378</v>
      </c>
    </row>
    <row r="575" spans="2:6" x14ac:dyDescent="0.3">
      <c r="B575" s="23">
        <v>38365</v>
      </c>
      <c r="C575">
        <v>10820</v>
      </c>
      <c r="D575" t="s">
        <v>67</v>
      </c>
      <c r="E575" t="s">
        <v>69</v>
      </c>
      <c r="F575" s="77">
        <v>8941</v>
      </c>
    </row>
    <row r="576" spans="2:6" x14ac:dyDescent="0.3">
      <c r="B576" s="23">
        <v>38367</v>
      </c>
      <c r="C576">
        <v>10821</v>
      </c>
      <c r="D576" t="s">
        <v>67</v>
      </c>
      <c r="E576" t="s">
        <v>71</v>
      </c>
      <c r="F576" s="77">
        <v>3319</v>
      </c>
    </row>
    <row r="577" spans="2:6" x14ac:dyDescent="0.3">
      <c r="B577" s="23">
        <v>38368</v>
      </c>
      <c r="C577">
        <v>10822</v>
      </c>
      <c r="D577" t="s">
        <v>64</v>
      </c>
      <c r="E577" t="s">
        <v>66</v>
      </c>
      <c r="F577" s="77">
        <v>3128</v>
      </c>
    </row>
    <row r="578" spans="2:6" x14ac:dyDescent="0.3">
      <c r="B578" s="23">
        <v>38365</v>
      </c>
      <c r="C578">
        <v>10823</v>
      </c>
      <c r="D578" t="s">
        <v>64</v>
      </c>
      <c r="E578" t="s">
        <v>65</v>
      </c>
      <c r="F578" s="77">
        <v>4601</v>
      </c>
    </row>
    <row r="579" spans="2:6" x14ac:dyDescent="0.3">
      <c r="B579" s="23">
        <v>38382</v>
      </c>
      <c r="C579">
        <v>10824</v>
      </c>
      <c r="D579" t="s">
        <v>67</v>
      </c>
      <c r="E579" t="s">
        <v>72</v>
      </c>
      <c r="F579" s="77">
        <v>5565</v>
      </c>
    </row>
    <row r="580" spans="2:6" x14ac:dyDescent="0.3">
      <c r="B580" s="23">
        <v>38366</v>
      </c>
      <c r="C580">
        <v>10825</v>
      </c>
      <c r="D580" t="s">
        <v>67</v>
      </c>
      <c r="E580" t="s">
        <v>71</v>
      </c>
      <c r="F580" s="77">
        <v>6288</v>
      </c>
    </row>
    <row r="581" spans="2:6" x14ac:dyDescent="0.3">
      <c r="B581" s="23">
        <v>38389</v>
      </c>
      <c r="C581">
        <v>10826</v>
      </c>
      <c r="D581" t="s">
        <v>64</v>
      </c>
      <c r="E581" t="s">
        <v>66</v>
      </c>
      <c r="F581" s="77">
        <v>7902</v>
      </c>
    </row>
    <row r="582" spans="2:6" x14ac:dyDescent="0.3">
      <c r="B582" s="23">
        <v>38389</v>
      </c>
      <c r="C582">
        <v>10827</v>
      </c>
      <c r="D582" t="s">
        <v>67</v>
      </c>
      <c r="E582" t="s">
        <v>71</v>
      </c>
      <c r="F582" s="77">
        <v>2169</v>
      </c>
    </row>
    <row r="583" spans="2:6" x14ac:dyDescent="0.3">
      <c r="B583" s="23">
        <v>38387</v>
      </c>
      <c r="C583">
        <v>10828</v>
      </c>
      <c r="D583" t="s">
        <v>64</v>
      </c>
      <c r="E583" t="s">
        <v>70</v>
      </c>
      <c r="F583" s="77">
        <v>4757</v>
      </c>
    </row>
    <row r="584" spans="2:6" x14ac:dyDescent="0.3">
      <c r="B584" s="23">
        <v>38375</v>
      </c>
      <c r="C584">
        <v>10829</v>
      </c>
      <c r="D584" t="s">
        <v>64</v>
      </c>
      <c r="E584" t="s">
        <v>70</v>
      </c>
      <c r="F584" s="77">
        <v>1412</v>
      </c>
    </row>
    <row r="585" spans="2:6" x14ac:dyDescent="0.3">
      <c r="B585" s="23">
        <v>38373</v>
      </c>
      <c r="C585">
        <v>10830</v>
      </c>
      <c r="D585" t="s">
        <v>67</v>
      </c>
      <c r="E585" t="s">
        <v>68</v>
      </c>
      <c r="F585" s="77">
        <v>1865</v>
      </c>
    </row>
    <row r="586" spans="2:6" x14ac:dyDescent="0.3">
      <c r="B586" s="23">
        <v>38375</v>
      </c>
      <c r="C586">
        <v>10831</v>
      </c>
      <c r="D586" t="s">
        <v>67</v>
      </c>
      <c r="E586" t="s">
        <v>69</v>
      </c>
      <c r="F586" s="77">
        <v>4889</v>
      </c>
    </row>
    <row r="587" spans="2:6" x14ac:dyDescent="0.3">
      <c r="B587" s="23">
        <v>38371</v>
      </c>
      <c r="C587">
        <v>10832</v>
      </c>
      <c r="D587" t="s">
        <v>67</v>
      </c>
      <c r="E587" t="s">
        <v>73</v>
      </c>
      <c r="F587" s="77">
        <v>8372</v>
      </c>
    </row>
    <row r="588" spans="2:6" x14ac:dyDescent="0.3">
      <c r="B588" s="23">
        <v>38375</v>
      </c>
      <c r="C588">
        <v>10833</v>
      </c>
      <c r="D588" t="s">
        <v>64</v>
      </c>
      <c r="E588" t="s">
        <v>66</v>
      </c>
      <c r="F588" s="77">
        <v>5294</v>
      </c>
    </row>
    <row r="589" spans="2:6" x14ac:dyDescent="0.3">
      <c r="B589" s="23">
        <v>38371</v>
      </c>
      <c r="C589">
        <v>10834</v>
      </c>
      <c r="D589" t="s">
        <v>67</v>
      </c>
      <c r="E589" t="s">
        <v>71</v>
      </c>
      <c r="F589" s="77">
        <v>4153</v>
      </c>
    </row>
    <row r="590" spans="2:6" x14ac:dyDescent="0.3">
      <c r="B590" s="23">
        <v>38373</v>
      </c>
      <c r="C590">
        <v>10835</v>
      </c>
      <c r="D590" t="s">
        <v>67</v>
      </c>
      <c r="E590" t="s">
        <v>71</v>
      </c>
      <c r="F590" s="77">
        <v>6593</v>
      </c>
    </row>
    <row r="591" spans="2:6" x14ac:dyDescent="0.3">
      <c r="B591" s="23">
        <v>38373</v>
      </c>
      <c r="C591">
        <v>10836</v>
      </c>
      <c r="D591" t="s">
        <v>64</v>
      </c>
      <c r="E591" t="s">
        <v>74</v>
      </c>
      <c r="F591" s="77">
        <v>1201</v>
      </c>
    </row>
    <row r="592" spans="2:6" x14ac:dyDescent="0.3">
      <c r="B592" s="23">
        <v>38375</v>
      </c>
      <c r="C592">
        <v>10837</v>
      </c>
      <c r="D592" t="s">
        <v>64</v>
      </c>
      <c r="E592" t="s">
        <v>70</v>
      </c>
      <c r="F592" s="77">
        <v>8492</v>
      </c>
    </row>
    <row r="593" spans="2:6" x14ac:dyDescent="0.3">
      <c r="B593" s="23">
        <v>38375</v>
      </c>
      <c r="C593">
        <v>10838</v>
      </c>
      <c r="D593" t="s">
        <v>67</v>
      </c>
      <c r="E593" t="s">
        <v>69</v>
      </c>
      <c r="F593" s="77">
        <v>3094</v>
      </c>
    </row>
    <row r="594" spans="2:6" x14ac:dyDescent="0.3">
      <c r="B594" s="23">
        <v>38374</v>
      </c>
      <c r="C594">
        <v>10839</v>
      </c>
      <c r="D594" t="s">
        <v>67</v>
      </c>
      <c r="E594" t="s">
        <v>69</v>
      </c>
      <c r="F594" s="77">
        <v>5696</v>
      </c>
    </row>
    <row r="595" spans="2:6" x14ac:dyDescent="0.3">
      <c r="B595" s="23">
        <v>38399</v>
      </c>
      <c r="C595">
        <v>10840</v>
      </c>
      <c r="D595" t="s">
        <v>67</v>
      </c>
      <c r="E595" t="s">
        <v>68</v>
      </c>
      <c r="F595" s="77">
        <v>1080</v>
      </c>
    </row>
    <row r="596" spans="2:6" x14ac:dyDescent="0.3">
      <c r="B596" s="23">
        <v>38381</v>
      </c>
      <c r="C596">
        <v>10841</v>
      </c>
      <c r="D596" t="s">
        <v>64</v>
      </c>
      <c r="E596" t="s">
        <v>65</v>
      </c>
      <c r="F596" s="77">
        <v>1219</v>
      </c>
    </row>
    <row r="597" spans="2:6" x14ac:dyDescent="0.3">
      <c r="B597" s="23">
        <v>38381</v>
      </c>
      <c r="C597">
        <v>10842</v>
      </c>
      <c r="D597" t="s">
        <v>67</v>
      </c>
      <c r="E597" t="s">
        <v>71</v>
      </c>
      <c r="F597" s="77">
        <v>5577</v>
      </c>
    </row>
    <row r="598" spans="2:6" x14ac:dyDescent="0.3">
      <c r="B598" s="23">
        <v>38378</v>
      </c>
      <c r="C598">
        <v>10843</v>
      </c>
      <c r="D598" t="s">
        <v>67</v>
      </c>
      <c r="E598" t="s">
        <v>68</v>
      </c>
      <c r="F598" s="77">
        <v>3039</v>
      </c>
    </row>
    <row r="599" spans="2:6" x14ac:dyDescent="0.3">
      <c r="B599" s="23">
        <v>38378</v>
      </c>
      <c r="C599">
        <v>10844</v>
      </c>
      <c r="D599" t="s">
        <v>67</v>
      </c>
      <c r="E599" t="s">
        <v>72</v>
      </c>
      <c r="F599" s="77">
        <v>5841</v>
      </c>
    </row>
    <row r="600" spans="2:6" x14ac:dyDescent="0.3">
      <c r="B600" s="23">
        <v>38382</v>
      </c>
      <c r="C600">
        <v>10845</v>
      </c>
      <c r="D600" t="s">
        <v>67</v>
      </c>
      <c r="E600" t="s">
        <v>72</v>
      </c>
      <c r="F600" s="77">
        <v>1719</v>
      </c>
    </row>
    <row r="601" spans="2:6" x14ac:dyDescent="0.3">
      <c r="B601" s="23">
        <v>38375</v>
      </c>
      <c r="C601">
        <v>10846</v>
      </c>
      <c r="D601" t="s">
        <v>67</v>
      </c>
      <c r="E601" t="s">
        <v>73</v>
      </c>
      <c r="F601" s="77">
        <v>5776</v>
      </c>
    </row>
    <row r="602" spans="2:6" x14ac:dyDescent="0.3">
      <c r="B602" s="23">
        <v>38393</v>
      </c>
      <c r="C602">
        <v>10847</v>
      </c>
      <c r="D602" t="s">
        <v>67</v>
      </c>
      <c r="E602" t="s">
        <v>68</v>
      </c>
      <c r="F602" s="77">
        <v>2740</v>
      </c>
    </row>
    <row r="603" spans="2:6" x14ac:dyDescent="0.3">
      <c r="B603" s="23">
        <v>38381</v>
      </c>
      <c r="C603">
        <v>10848</v>
      </c>
      <c r="D603" t="s">
        <v>64</v>
      </c>
      <c r="E603" t="s">
        <v>74</v>
      </c>
      <c r="F603" s="77">
        <v>2334</v>
      </c>
    </row>
    <row r="604" spans="2:6" x14ac:dyDescent="0.3">
      <c r="B604" s="23">
        <v>38382</v>
      </c>
      <c r="C604">
        <v>10849</v>
      </c>
      <c r="D604" t="s">
        <v>64</v>
      </c>
      <c r="E604" t="s">
        <v>70</v>
      </c>
      <c r="F604" s="77">
        <v>8814</v>
      </c>
    </row>
    <row r="605" spans="2:6" x14ac:dyDescent="0.3">
      <c r="B605" s="23">
        <v>38382</v>
      </c>
      <c r="C605">
        <v>10850</v>
      </c>
      <c r="D605" t="s">
        <v>67</v>
      </c>
      <c r="E605" t="s">
        <v>71</v>
      </c>
      <c r="F605" s="77">
        <v>8480</v>
      </c>
    </row>
    <row r="606" spans="2:6" x14ac:dyDescent="0.3">
      <c r="B606" s="23">
        <v>38385</v>
      </c>
      <c r="C606">
        <v>10851</v>
      </c>
      <c r="D606" t="s">
        <v>64</v>
      </c>
      <c r="E606" t="s">
        <v>65</v>
      </c>
      <c r="F606" s="77">
        <v>7594</v>
      </c>
    </row>
    <row r="607" spans="2:6" x14ac:dyDescent="0.3">
      <c r="B607" s="23">
        <v>38382</v>
      </c>
      <c r="C607">
        <v>10852</v>
      </c>
      <c r="D607" t="s">
        <v>67</v>
      </c>
      <c r="E607" t="s">
        <v>72</v>
      </c>
      <c r="F607" s="77">
        <v>7248</v>
      </c>
    </row>
    <row r="608" spans="2:6" x14ac:dyDescent="0.3">
      <c r="B608" s="23">
        <v>38386</v>
      </c>
      <c r="C608">
        <v>10853</v>
      </c>
      <c r="D608" t="s">
        <v>64</v>
      </c>
      <c r="E608" t="s">
        <v>70</v>
      </c>
      <c r="F608" s="77">
        <v>8475</v>
      </c>
    </row>
    <row r="609" spans="2:6" x14ac:dyDescent="0.3">
      <c r="B609" s="23">
        <v>38388</v>
      </c>
      <c r="C609">
        <v>10854</v>
      </c>
      <c r="D609" t="s">
        <v>67</v>
      </c>
      <c r="E609" t="s">
        <v>69</v>
      </c>
      <c r="F609" s="77">
        <v>3963</v>
      </c>
    </row>
    <row r="610" spans="2:6" x14ac:dyDescent="0.3">
      <c r="B610" s="23">
        <v>38387</v>
      </c>
      <c r="C610">
        <v>10855</v>
      </c>
      <c r="D610" t="s">
        <v>67</v>
      </c>
      <c r="E610" t="s">
        <v>69</v>
      </c>
      <c r="F610" s="77">
        <v>4586</v>
      </c>
    </row>
    <row r="611" spans="2:6" x14ac:dyDescent="0.3">
      <c r="B611" s="23">
        <v>38393</v>
      </c>
      <c r="C611">
        <v>10856</v>
      </c>
      <c r="D611" t="s">
        <v>67</v>
      </c>
      <c r="E611" t="s">
        <v>69</v>
      </c>
      <c r="F611" s="77">
        <v>3741</v>
      </c>
    </row>
    <row r="612" spans="2:6" x14ac:dyDescent="0.3">
      <c r="B612" s="23">
        <v>38389</v>
      </c>
      <c r="C612">
        <v>10857</v>
      </c>
      <c r="D612" t="s">
        <v>67</v>
      </c>
      <c r="E612" t="s">
        <v>72</v>
      </c>
      <c r="F612" s="77">
        <v>7623</v>
      </c>
    </row>
    <row r="613" spans="2:6" x14ac:dyDescent="0.3">
      <c r="B613" s="23">
        <v>38386</v>
      </c>
      <c r="C613">
        <v>10858</v>
      </c>
      <c r="D613" t="s">
        <v>67</v>
      </c>
      <c r="E613" t="s">
        <v>73</v>
      </c>
      <c r="F613" s="77">
        <v>7787</v>
      </c>
    </row>
    <row r="614" spans="2:6" x14ac:dyDescent="0.3">
      <c r="B614" s="23">
        <v>38385</v>
      </c>
      <c r="C614">
        <v>10859</v>
      </c>
      <c r="D614" t="s">
        <v>67</v>
      </c>
      <c r="E614" t="s">
        <v>71</v>
      </c>
      <c r="F614" s="77">
        <v>1539</v>
      </c>
    </row>
    <row r="615" spans="2:6" x14ac:dyDescent="0.3">
      <c r="B615" s="23">
        <v>38387</v>
      </c>
      <c r="C615">
        <v>10860</v>
      </c>
      <c r="D615" t="s">
        <v>67</v>
      </c>
      <c r="E615" t="s">
        <v>69</v>
      </c>
      <c r="F615" s="77">
        <v>2455</v>
      </c>
    </row>
    <row r="616" spans="2:6" x14ac:dyDescent="0.3">
      <c r="B616" s="23">
        <v>38400</v>
      </c>
      <c r="C616">
        <v>10861</v>
      </c>
      <c r="D616" t="s">
        <v>67</v>
      </c>
      <c r="E616" t="s">
        <v>68</v>
      </c>
      <c r="F616" s="77">
        <v>7449</v>
      </c>
    </row>
    <row r="617" spans="2:6" x14ac:dyDescent="0.3">
      <c r="B617" s="23">
        <v>38385</v>
      </c>
      <c r="C617">
        <v>10862</v>
      </c>
      <c r="D617" t="s">
        <v>67</v>
      </c>
      <c r="E617" t="s">
        <v>72</v>
      </c>
      <c r="F617" s="77">
        <v>4374</v>
      </c>
    </row>
    <row r="618" spans="2:6" x14ac:dyDescent="0.3">
      <c r="B618" s="23">
        <v>38400</v>
      </c>
      <c r="C618">
        <v>10863</v>
      </c>
      <c r="D618" t="s">
        <v>67</v>
      </c>
      <c r="E618" t="s">
        <v>68</v>
      </c>
      <c r="F618" s="77">
        <v>8377</v>
      </c>
    </row>
    <row r="619" spans="2:6" x14ac:dyDescent="0.3">
      <c r="B619" s="23">
        <v>38392</v>
      </c>
      <c r="C619">
        <v>10864</v>
      </c>
      <c r="D619" t="s">
        <v>67</v>
      </c>
      <c r="E619" t="s">
        <v>68</v>
      </c>
      <c r="F619" s="77">
        <v>4181</v>
      </c>
    </row>
    <row r="620" spans="2:6" x14ac:dyDescent="0.3">
      <c r="B620" s="23">
        <v>38395</v>
      </c>
      <c r="C620">
        <v>10865</v>
      </c>
      <c r="D620" t="s">
        <v>67</v>
      </c>
      <c r="E620" t="s">
        <v>73</v>
      </c>
      <c r="F620" s="77">
        <v>6396</v>
      </c>
    </row>
    <row r="621" spans="2:6" x14ac:dyDescent="0.3">
      <c r="B621" s="23">
        <v>38395</v>
      </c>
      <c r="C621">
        <v>10866</v>
      </c>
      <c r="D621" t="s">
        <v>64</v>
      </c>
      <c r="E621" t="s">
        <v>65</v>
      </c>
      <c r="F621" s="77">
        <v>1688</v>
      </c>
    </row>
    <row r="622" spans="2:6" x14ac:dyDescent="0.3">
      <c r="B622" s="23">
        <v>38394</v>
      </c>
      <c r="C622">
        <v>10867</v>
      </c>
      <c r="D622" t="s">
        <v>64</v>
      </c>
      <c r="E622" t="s">
        <v>66</v>
      </c>
      <c r="F622" s="77">
        <v>1625</v>
      </c>
    </row>
    <row r="623" spans="2:6" x14ac:dyDescent="0.3">
      <c r="B623" s="23">
        <v>38406</v>
      </c>
      <c r="C623">
        <v>10868</v>
      </c>
      <c r="D623" t="s">
        <v>64</v>
      </c>
      <c r="E623" t="s">
        <v>74</v>
      </c>
      <c r="F623" s="77">
        <v>1741</v>
      </c>
    </row>
    <row r="624" spans="2:6" x14ac:dyDescent="0.3">
      <c r="B624" s="23">
        <v>38392</v>
      </c>
      <c r="C624">
        <v>10869</v>
      </c>
      <c r="D624" t="s">
        <v>64</v>
      </c>
      <c r="E624" t="s">
        <v>65</v>
      </c>
      <c r="F624" s="77">
        <v>4583</v>
      </c>
    </row>
    <row r="625" spans="2:6" x14ac:dyDescent="0.3">
      <c r="B625" s="23">
        <v>38396</v>
      </c>
      <c r="C625">
        <v>10870</v>
      </c>
      <c r="D625" t="s">
        <v>64</v>
      </c>
      <c r="E625" t="s">
        <v>65</v>
      </c>
      <c r="F625" s="77">
        <v>8742</v>
      </c>
    </row>
    <row r="626" spans="2:6" x14ac:dyDescent="0.3">
      <c r="B626" s="23">
        <v>38393</v>
      </c>
      <c r="C626">
        <v>10871</v>
      </c>
      <c r="D626" t="s">
        <v>64</v>
      </c>
      <c r="E626" t="s">
        <v>70</v>
      </c>
      <c r="F626" s="77">
        <v>1649</v>
      </c>
    </row>
    <row r="627" spans="2:6" x14ac:dyDescent="0.3">
      <c r="B627" s="23">
        <v>38392</v>
      </c>
      <c r="C627">
        <v>10872</v>
      </c>
      <c r="D627" t="s">
        <v>64</v>
      </c>
      <c r="E627" t="s">
        <v>65</v>
      </c>
      <c r="F627" s="77">
        <v>6401</v>
      </c>
    </row>
    <row r="628" spans="2:6" x14ac:dyDescent="0.3">
      <c r="B628" s="23">
        <v>38392</v>
      </c>
      <c r="C628">
        <v>10873</v>
      </c>
      <c r="D628" t="s">
        <v>67</v>
      </c>
      <c r="E628" t="s">
        <v>68</v>
      </c>
      <c r="F628" s="77">
        <v>1455</v>
      </c>
    </row>
    <row r="629" spans="2:6" x14ac:dyDescent="0.3">
      <c r="B629" s="23">
        <v>38394</v>
      </c>
      <c r="C629">
        <v>10874</v>
      </c>
      <c r="D629" t="s">
        <v>64</v>
      </c>
      <c r="E629" t="s">
        <v>65</v>
      </c>
      <c r="F629" s="77">
        <v>4519</v>
      </c>
    </row>
    <row r="630" spans="2:6" x14ac:dyDescent="0.3">
      <c r="B630" s="23">
        <v>38414</v>
      </c>
      <c r="C630">
        <v>10875</v>
      </c>
      <c r="D630" t="s">
        <v>67</v>
      </c>
      <c r="E630" t="s">
        <v>68</v>
      </c>
      <c r="F630" s="77">
        <v>1887</v>
      </c>
    </row>
    <row r="631" spans="2:6" x14ac:dyDescent="0.3">
      <c r="B631" s="23">
        <v>38395</v>
      </c>
      <c r="C631">
        <v>10876</v>
      </c>
      <c r="D631" t="s">
        <v>64</v>
      </c>
      <c r="E631" t="s">
        <v>74</v>
      </c>
      <c r="F631" s="77">
        <v>1212</v>
      </c>
    </row>
    <row r="632" spans="2:6" x14ac:dyDescent="0.3">
      <c r="B632" s="23">
        <v>38402</v>
      </c>
      <c r="C632">
        <v>10877</v>
      </c>
      <c r="D632" t="s">
        <v>67</v>
      </c>
      <c r="E632" t="s">
        <v>71</v>
      </c>
      <c r="F632" s="77">
        <v>7078</v>
      </c>
    </row>
    <row r="633" spans="2:6" x14ac:dyDescent="0.3">
      <c r="B633" s="23">
        <v>38395</v>
      </c>
      <c r="C633">
        <v>10878</v>
      </c>
      <c r="D633" t="s">
        <v>67</v>
      </c>
      <c r="E633" t="s">
        <v>68</v>
      </c>
      <c r="F633" s="77">
        <v>7009</v>
      </c>
    </row>
    <row r="634" spans="2:6" x14ac:dyDescent="0.3">
      <c r="B634" s="23">
        <v>38395</v>
      </c>
      <c r="C634">
        <v>10879</v>
      </c>
      <c r="D634" t="s">
        <v>67</v>
      </c>
      <c r="E634" t="s">
        <v>69</v>
      </c>
      <c r="F634" s="77">
        <v>1813</v>
      </c>
    </row>
    <row r="635" spans="2:6" x14ac:dyDescent="0.3">
      <c r="B635" s="23">
        <v>38401</v>
      </c>
      <c r="C635">
        <v>10880</v>
      </c>
      <c r="D635" t="s">
        <v>64</v>
      </c>
      <c r="E635" t="s">
        <v>74</v>
      </c>
      <c r="F635" s="77">
        <v>1095</v>
      </c>
    </row>
    <row r="636" spans="2:6" x14ac:dyDescent="0.3">
      <c r="B636" s="23">
        <v>38401</v>
      </c>
      <c r="C636">
        <v>10881</v>
      </c>
      <c r="D636" t="s">
        <v>67</v>
      </c>
      <c r="E636" t="s">
        <v>68</v>
      </c>
      <c r="F636" s="77">
        <v>6677</v>
      </c>
    </row>
    <row r="637" spans="2:6" x14ac:dyDescent="0.3">
      <c r="B637" s="23">
        <v>38403</v>
      </c>
      <c r="C637">
        <v>10882</v>
      </c>
      <c r="D637" t="s">
        <v>67</v>
      </c>
      <c r="E637" t="s">
        <v>68</v>
      </c>
      <c r="F637" s="77">
        <v>4368</v>
      </c>
    </row>
    <row r="638" spans="2:6" x14ac:dyDescent="0.3">
      <c r="B638" s="23">
        <v>38403</v>
      </c>
      <c r="C638">
        <v>10883</v>
      </c>
      <c r="D638" t="s">
        <v>67</v>
      </c>
      <c r="E638" t="s">
        <v>72</v>
      </c>
      <c r="F638" s="77">
        <v>4416</v>
      </c>
    </row>
    <row r="639" spans="2:6" x14ac:dyDescent="0.3">
      <c r="B639" s="23">
        <v>38396</v>
      </c>
      <c r="C639">
        <v>10884</v>
      </c>
      <c r="D639" t="s">
        <v>67</v>
      </c>
      <c r="E639" t="s">
        <v>68</v>
      </c>
      <c r="F639" s="77">
        <v>5871</v>
      </c>
    </row>
    <row r="640" spans="2:6" x14ac:dyDescent="0.3">
      <c r="B640" s="23">
        <v>38401</v>
      </c>
      <c r="C640">
        <v>10885</v>
      </c>
      <c r="D640" t="s">
        <v>64</v>
      </c>
      <c r="E640" t="s">
        <v>66</v>
      </c>
      <c r="F640" s="77">
        <v>3746</v>
      </c>
    </row>
    <row r="641" spans="2:6" x14ac:dyDescent="0.3">
      <c r="B641" s="23">
        <v>38413</v>
      </c>
      <c r="C641">
        <v>10886</v>
      </c>
      <c r="D641" t="s">
        <v>67</v>
      </c>
      <c r="E641" t="s">
        <v>71</v>
      </c>
      <c r="F641" s="77">
        <v>5078</v>
      </c>
    </row>
    <row r="642" spans="2:6" x14ac:dyDescent="0.3">
      <c r="B642" s="23">
        <v>38399</v>
      </c>
      <c r="C642">
        <v>10887</v>
      </c>
      <c r="D642" t="s">
        <v>67</v>
      </c>
      <c r="E642" t="s">
        <v>72</v>
      </c>
      <c r="F642" s="77">
        <v>7179</v>
      </c>
    </row>
    <row r="643" spans="2:6" x14ac:dyDescent="0.3">
      <c r="B643" s="23">
        <v>38406</v>
      </c>
      <c r="C643">
        <v>10888</v>
      </c>
      <c r="D643" t="s">
        <v>67</v>
      </c>
      <c r="E643" t="s">
        <v>71</v>
      </c>
      <c r="F643" s="77">
        <v>6246</v>
      </c>
    </row>
    <row r="644" spans="2:6" x14ac:dyDescent="0.3">
      <c r="B644" s="23">
        <v>38406</v>
      </c>
      <c r="C644">
        <v>10889</v>
      </c>
      <c r="D644" t="s">
        <v>64</v>
      </c>
      <c r="E644" t="s">
        <v>70</v>
      </c>
      <c r="F644" s="77">
        <v>2752</v>
      </c>
    </row>
    <row r="645" spans="2:6" x14ac:dyDescent="0.3">
      <c r="B645" s="23">
        <v>38401</v>
      </c>
      <c r="C645">
        <v>10890</v>
      </c>
      <c r="D645" t="s">
        <v>64</v>
      </c>
      <c r="E645" t="s">
        <v>74</v>
      </c>
      <c r="F645" s="77">
        <v>1162</v>
      </c>
    </row>
    <row r="646" spans="2:6" x14ac:dyDescent="0.3">
      <c r="B646" s="23">
        <v>38402</v>
      </c>
      <c r="C646">
        <v>10891</v>
      </c>
      <c r="D646" t="s">
        <v>64</v>
      </c>
      <c r="E646" t="s">
        <v>74</v>
      </c>
      <c r="F646" s="77">
        <v>5085</v>
      </c>
    </row>
    <row r="647" spans="2:6" x14ac:dyDescent="0.3">
      <c r="B647" s="23">
        <v>38402</v>
      </c>
      <c r="C647">
        <v>10892</v>
      </c>
      <c r="D647" t="s">
        <v>67</v>
      </c>
      <c r="E647" t="s">
        <v>68</v>
      </c>
      <c r="F647" s="77">
        <v>8666</v>
      </c>
    </row>
    <row r="648" spans="2:6" x14ac:dyDescent="0.3">
      <c r="B648" s="23">
        <v>38403</v>
      </c>
      <c r="C648">
        <v>10893</v>
      </c>
      <c r="D648" t="s">
        <v>64</v>
      </c>
      <c r="E648" t="s">
        <v>70</v>
      </c>
      <c r="F648" s="77">
        <v>3713</v>
      </c>
    </row>
    <row r="649" spans="2:6" x14ac:dyDescent="0.3">
      <c r="B649" s="23">
        <v>38403</v>
      </c>
      <c r="C649">
        <v>10894</v>
      </c>
      <c r="D649" t="s">
        <v>67</v>
      </c>
      <c r="E649" t="s">
        <v>71</v>
      </c>
      <c r="F649" s="77">
        <v>3447</v>
      </c>
    </row>
    <row r="650" spans="2:6" x14ac:dyDescent="0.3">
      <c r="B650" s="23">
        <v>38406</v>
      </c>
      <c r="C650">
        <v>10895</v>
      </c>
      <c r="D650" t="s">
        <v>67</v>
      </c>
      <c r="E650" t="s">
        <v>69</v>
      </c>
      <c r="F650" s="77">
        <v>6972</v>
      </c>
    </row>
    <row r="651" spans="2:6" x14ac:dyDescent="0.3">
      <c r="B651" s="23">
        <v>38410</v>
      </c>
      <c r="C651">
        <v>10896</v>
      </c>
      <c r="D651" t="s">
        <v>64</v>
      </c>
      <c r="E651" t="s">
        <v>74</v>
      </c>
      <c r="F651" s="77">
        <v>4552</v>
      </c>
    </row>
    <row r="652" spans="2:6" x14ac:dyDescent="0.3">
      <c r="B652" s="23">
        <v>38408</v>
      </c>
      <c r="C652">
        <v>10897</v>
      </c>
      <c r="D652" t="s">
        <v>67</v>
      </c>
      <c r="E652" t="s">
        <v>69</v>
      </c>
      <c r="F652" s="77">
        <v>6066</v>
      </c>
    </row>
    <row r="653" spans="2:6" x14ac:dyDescent="0.3">
      <c r="B653" s="23">
        <v>38417</v>
      </c>
      <c r="C653">
        <v>10898</v>
      </c>
      <c r="D653" t="s">
        <v>67</v>
      </c>
      <c r="E653" t="s">
        <v>68</v>
      </c>
      <c r="F653" s="77">
        <v>7939</v>
      </c>
    </row>
    <row r="654" spans="2:6" x14ac:dyDescent="0.3">
      <c r="B654" s="23">
        <v>38409</v>
      </c>
      <c r="C654">
        <v>10899</v>
      </c>
      <c r="D654" t="s">
        <v>64</v>
      </c>
      <c r="E654" t="s">
        <v>65</v>
      </c>
      <c r="F654" s="77">
        <v>3874</v>
      </c>
    </row>
    <row r="655" spans="2:6" x14ac:dyDescent="0.3">
      <c r="B655" s="23">
        <v>38415</v>
      </c>
      <c r="C655">
        <v>10900</v>
      </c>
      <c r="D655" t="s">
        <v>67</v>
      </c>
      <c r="E655" t="s">
        <v>71</v>
      </c>
      <c r="F655" s="77">
        <v>7697</v>
      </c>
    </row>
    <row r="656" spans="2:6" x14ac:dyDescent="0.3">
      <c r="B656" s="23">
        <v>38409</v>
      </c>
      <c r="C656">
        <v>10901</v>
      </c>
      <c r="D656" t="s">
        <v>67</v>
      </c>
      <c r="E656" t="s">
        <v>68</v>
      </c>
      <c r="F656" s="77">
        <v>5158</v>
      </c>
    </row>
    <row r="657" spans="2:6" x14ac:dyDescent="0.3">
      <c r="B657" s="23">
        <v>38414</v>
      </c>
      <c r="C657">
        <v>10902</v>
      </c>
      <c r="D657" t="s">
        <v>67</v>
      </c>
      <c r="E657" t="s">
        <v>71</v>
      </c>
      <c r="F657" s="77">
        <v>8958</v>
      </c>
    </row>
    <row r="658" spans="2:6" x14ac:dyDescent="0.3">
      <c r="B658" s="23">
        <v>38415</v>
      </c>
      <c r="C658">
        <v>10903</v>
      </c>
      <c r="D658" t="s">
        <v>67</v>
      </c>
      <c r="E658" t="s">
        <v>69</v>
      </c>
      <c r="F658" s="77">
        <v>2283</v>
      </c>
    </row>
    <row r="659" spans="2:6" x14ac:dyDescent="0.3">
      <c r="B659" s="23">
        <v>38410</v>
      </c>
      <c r="C659">
        <v>10904</v>
      </c>
      <c r="D659" t="s">
        <v>67</v>
      </c>
      <c r="E659" t="s">
        <v>69</v>
      </c>
      <c r="F659" s="77">
        <v>1074</v>
      </c>
    </row>
    <row r="660" spans="2:6" x14ac:dyDescent="0.3">
      <c r="B660" s="23">
        <v>38417</v>
      </c>
      <c r="C660">
        <v>10905</v>
      </c>
      <c r="D660" t="s">
        <v>64</v>
      </c>
      <c r="E660" t="s">
        <v>70</v>
      </c>
      <c r="F660" s="77">
        <v>3522</v>
      </c>
    </row>
    <row r="661" spans="2:6" x14ac:dyDescent="0.3">
      <c r="B661" s="23">
        <v>38414</v>
      </c>
      <c r="C661">
        <v>10906</v>
      </c>
      <c r="D661" t="s">
        <v>67</v>
      </c>
      <c r="E661" t="s">
        <v>68</v>
      </c>
      <c r="F661" s="77">
        <v>8983</v>
      </c>
    </row>
    <row r="662" spans="2:6" x14ac:dyDescent="0.3">
      <c r="B662" s="23">
        <v>38410</v>
      </c>
      <c r="C662">
        <v>10907</v>
      </c>
      <c r="D662" t="s">
        <v>64</v>
      </c>
      <c r="E662" t="s">
        <v>66</v>
      </c>
      <c r="F662" s="77">
        <v>1795</v>
      </c>
    </row>
    <row r="663" spans="2:6" x14ac:dyDescent="0.3">
      <c r="B663" s="23">
        <v>38417</v>
      </c>
      <c r="C663">
        <v>10908</v>
      </c>
      <c r="D663" t="s">
        <v>67</v>
      </c>
      <c r="E663" t="s">
        <v>68</v>
      </c>
      <c r="F663" s="77">
        <v>4797</v>
      </c>
    </row>
    <row r="664" spans="2:6" x14ac:dyDescent="0.3">
      <c r="B664" s="23">
        <v>38421</v>
      </c>
      <c r="C664">
        <v>10909</v>
      </c>
      <c r="D664" t="s">
        <v>67</v>
      </c>
      <c r="E664" t="s">
        <v>71</v>
      </c>
      <c r="F664" s="77">
        <v>2676</v>
      </c>
    </row>
    <row r="665" spans="2:6" x14ac:dyDescent="0.3">
      <c r="B665" s="23">
        <v>38415</v>
      </c>
      <c r="C665">
        <v>10910</v>
      </c>
      <c r="D665" t="s">
        <v>67</v>
      </c>
      <c r="E665" t="s">
        <v>71</v>
      </c>
      <c r="F665" s="77">
        <v>1961</v>
      </c>
    </row>
    <row r="666" spans="2:6" x14ac:dyDescent="0.3">
      <c r="B666" s="23">
        <v>38416</v>
      </c>
      <c r="C666">
        <v>10911</v>
      </c>
      <c r="D666" t="s">
        <v>67</v>
      </c>
      <c r="E666" t="s">
        <v>69</v>
      </c>
      <c r="F666" s="77">
        <v>8610</v>
      </c>
    </row>
    <row r="667" spans="2:6" x14ac:dyDescent="0.3">
      <c r="B667" s="23">
        <v>38429</v>
      </c>
      <c r="C667">
        <v>10912</v>
      </c>
      <c r="D667" t="s">
        <v>67</v>
      </c>
      <c r="E667" t="s">
        <v>73</v>
      </c>
      <c r="F667" s="77">
        <v>8075</v>
      </c>
    </row>
    <row r="668" spans="2:6" x14ac:dyDescent="0.3">
      <c r="B668" s="23">
        <v>38415</v>
      </c>
      <c r="C668">
        <v>10913</v>
      </c>
      <c r="D668" t="s">
        <v>67</v>
      </c>
      <c r="E668" t="s">
        <v>68</v>
      </c>
      <c r="F668" s="77">
        <v>3751</v>
      </c>
    </row>
    <row r="669" spans="2:6" x14ac:dyDescent="0.3">
      <c r="B669" s="23">
        <v>38413</v>
      </c>
      <c r="C669">
        <v>10914</v>
      </c>
      <c r="D669" t="s">
        <v>64</v>
      </c>
      <c r="E669" t="s">
        <v>66</v>
      </c>
      <c r="F669" s="77">
        <v>3854</v>
      </c>
    </row>
    <row r="670" spans="2:6" x14ac:dyDescent="0.3">
      <c r="B670" s="23">
        <v>38413</v>
      </c>
      <c r="C670">
        <v>10915</v>
      </c>
      <c r="D670" t="s">
        <v>67</v>
      </c>
      <c r="E670" t="s">
        <v>73</v>
      </c>
      <c r="F670" s="77">
        <v>5370</v>
      </c>
    </row>
    <row r="671" spans="2:6" x14ac:dyDescent="0.3">
      <c r="B671" s="23">
        <v>38420</v>
      </c>
      <c r="C671">
        <v>10916</v>
      </c>
      <c r="D671" t="s">
        <v>67</v>
      </c>
      <c r="E671" t="s">
        <v>71</v>
      </c>
      <c r="F671" s="77">
        <v>6597</v>
      </c>
    </row>
    <row r="672" spans="2:6" x14ac:dyDescent="0.3">
      <c r="B672" s="23">
        <v>38422</v>
      </c>
      <c r="C672">
        <v>10917</v>
      </c>
      <c r="D672" t="s">
        <v>67</v>
      </c>
      <c r="E672" t="s">
        <v>68</v>
      </c>
      <c r="F672" s="77">
        <v>6557</v>
      </c>
    </row>
    <row r="673" spans="2:6" x14ac:dyDescent="0.3">
      <c r="B673" s="23">
        <v>38422</v>
      </c>
      <c r="C673">
        <v>10918</v>
      </c>
      <c r="D673" t="s">
        <v>67</v>
      </c>
      <c r="E673" t="s">
        <v>69</v>
      </c>
      <c r="F673" s="77">
        <v>4255</v>
      </c>
    </row>
    <row r="674" spans="2:6" x14ac:dyDescent="0.3">
      <c r="B674" s="23">
        <v>38415</v>
      </c>
      <c r="C674">
        <v>10919</v>
      </c>
      <c r="D674" t="s">
        <v>67</v>
      </c>
      <c r="E674" t="s">
        <v>73</v>
      </c>
      <c r="F674" s="77">
        <v>8308</v>
      </c>
    </row>
    <row r="675" spans="2:6" x14ac:dyDescent="0.3">
      <c r="B675" s="23">
        <v>38420</v>
      </c>
      <c r="C675">
        <v>10920</v>
      </c>
      <c r="D675" t="s">
        <v>67</v>
      </c>
      <c r="E675" t="s">
        <v>68</v>
      </c>
      <c r="F675" s="77">
        <v>1635</v>
      </c>
    </row>
    <row r="676" spans="2:6" x14ac:dyDescent="0.3">
      <c r="B676" s="23">
        <v>38420</v>
      </c>
      <c r="C676">
        <v>10921</v>
      </c>
      <c r="D676" t="s">
        <v>67</v>
      </c>
      <c r="E676" t="s">
        <v>71</v>
      </c>
      <c r="F676" s="77">
        <v>7453</v>
      </c>
    </row>
    <row r="677" spans="2:6" x14ac:dyDescent="0.3">
      <c r="B677" s="23">
        <v>38416</v>
      </c>
      <c r="C677">
        <v>10922</v>
      </c>
      <c r="D677" t="s">
        <v>64</v>
      </c>
      <c r="E677" t="s">
        <v>65</v>
      </c>
      <c r="F677" s="77">
        <v>1211</v>
      </c>
    </row>
    <row r="678" spans="2:6" x14ac:dyDescent="0.3">
      <c r="B678" s="23">
        <v>38424</v>
      </c>
      <c r="C678">
        <v>10923</v>
      </c>
      <c r="D678" t="s">
        <v>64</v>
      </c>
      <c r="E678" t="s">
        <v>74</v>
      </c>
      <c r="F678" s="77">
        <v>7104</v>
      </c>
    </row>
    <row r="679" spans="2:6" x14ac:dyDescent="0.3">
      <c r="B679" s="23">
        <v>38450</v>
      </c>
      <c r="C679">
        <v>10924</v>
      </c>
      <c r="D679" t="s">
        <v>67</v>
      </c>
      <c r="E679" t="s">
        <v>69</v>
      </c>
      <c r="F679" s="77">
        <v>7732</v>
      </c>
    </row>
    <row r="680" spans="2:6" x14ac:dyDescent="0.3">
      <c r="B680" s="23">
        <v>38424</v>
      </c>
      <c r="C680">
        <v>10925</v>
      </c>
      <c r="D680" t="s">
        <v>67</v>
      </c>
      <c r="E680" t="s">
        <v>69</v>
      </c>
      <c r="F680" s="77">
        <v>2252</v>
      </c>
    </row>
    <row r="681" spans="2:6" x14ac:dyDescent="0.3">
      <c r="B681" s="23">
        <v>38422</v>
      </c>
      <c r="C681">
        <v>10926</v>
      </c>
      <c r="D681" t="s">
        <v>67</v>
      </c>
      <c r="E681" t="s">
        <v>68</v>
      </c>
      <c r="F681" s="77">
        <v>8633</v>
      </c>
    </row>
    <row r="682" spans="2:6" x14ac:dyDescent="0.3">
      <c r="B682" s="23">
        <v>38450</v>
      </c>
      <c r="C682">
        <v>10927</v>
      </c>
      <c r="D682" t="s">
        <v>67</v>
      </c>
      <c r="E682" t="s">
        <v>68</v>
      </c>
      <c r="F682" s="77">
        <v>8261</v>
      </c>
    </row>
    <row r="683" spans="2:6" x14ac:dyDescent="0.3">
      <c r="B683" s="23">
        <v>38429</v>
      </c>
      <c r="C683">
        <v>10928</v>
      </c>
      <c r="D683" t="s">
        <v>67</v>
      </c>
      <c r="E683" t="s">
        <v>71</v>
      </c>
      <c r="F683" s="77">
        <v>3577</v>
      </c>
    </row>
    <row r="684" spans="2:6" x14ac:dyDescent="0.3">
      <c r="B684" s="23">
        <v>38423</v>
      </c>
      <c r="C684">
        <v>10929</v>
      </c>
      <c r="D684" t="s">
        <v>64</v>
      </c>
      <c r="E684" t="s">
        <v>66</v>
      </c>
      <c r="F684" s="77">
        <v>4987</v>
      </c>
    </row>
    <row r="685" spans="2:6" x14ac:dyDescent="0.3">
      <c r="B685" s="23">
        <v>38429</v>
      </c>
      <c r="C685">
        <v>10930</v>
      </c>
      <c r="D685" t="s">
        <v>67</v>
      </c>
      <c r="E685" t="s">
        <v>68</v>
      </c>
      <c r="F685" s="77">
        <v>7886</v>
      </c>
    </row>
    <row r="686" spans="2:6" x14ac:dyDescent="0.3">
      <c r="B686" s="23">
        <v>38430</v>
      </c>
      <c r="C686">
        <v>10931</v>
      </c>
      <c r="D686" t="s">
        <v>67</v>
      </c>
      <c r="E686" t="s">
        <v>68</v>
      </c>
      <c r="F686" s="77">
        <v>4241</v>
      </c>
    </row>
    <row r="687" spans="2:6" x14ac:dyDescent="0.3">
      <c r="B687" s="23">
        <v>38435</v>
      </c>
      <c r="C687">
        <v>10932</v>
      </c>
      <c r="D687" t="s">
        <v>67</v>
      </c>
      <c r="E687" t="s">
        <v>72</v>
      </c>
      <c r="F687" s="77">
        <v>3459</v>
      </c>
    </row>
    <row r="688" spans="2:6" x14ac:dyDescent="0.3">
      <c r="B688" s="23">
        <v>38427</v>
      </c>
      <c r="C688">
        <v>10933</v>
      </c>
      <c r="D688" t="s">
        <v>64</v>
      </c>
      <c r="E688" t="s">
        <v>66</v>
      </c>
      <c r="F688" s="77">
        <v>8142</v>
      </c>
    </row>
    <row r="689" spans="2:6" x14ac:dyDescent="0.3">
      <c r="B689" s="23">
        <v>38423</v>
      </c>
      <c r="C689">
        <v>10934</v>
      </c>
      <c r="D689" t="s">
        <v>67</v>
      </c>
      <c r="E689" t="s">
        <v>69</v>
      </c>
      <c r="F689" s="77">
        <v>7667</v>
      </c>
    </row>
    <row r="690" spans="2:6" x14ac:dyDescent="0.3">
      <c r="B690" s="23">
        <v>38429</v>
      </c>
      <c r="C690">
        <v>10935</v>
      </c>
      <c r="D690" t="s">
        <v>67</v>
      </c>
      <c r="E690" t="s">
        <v>68</v>
      </c>
      <c r="F690" s="77">
        <v>7184</v>
      </c>
    </row>
    <row r="691" spans="2:6" x14ac:dyDescent="0.3">
      <c r="B691" s="23">
        <v>38429</v>
      </c>
      <c r="C691">
        <v>10936</v>
      </c>
      <c r="D691" t="s">
        <v>67</v>
      </c>
      <c r="E691" t="s">
        <v>69</v>
      </c>
      <c r="F691" s="77">
        <v>5837</v>
      </c>
    </row>
    <row r="692" spans="2:6" x14ac:dyDescent="0.3">
      <c r="B692" s="23">
        <v>38424</v>
      </c>
      <c r="C692">
        <v>10937</v>
      </c>
      <c r="D692" t="s">
        <v>64</v>
      </c>
      <c r="E692" t="s">
        <v>74</v>
      </c>
      <c r="F692" s="77">
        <v>2636</v>
      </c>
    </row>
    <row r="693" spans="2:6" x14ac:dyDescent="0.3">
      <c r="B693" s="23">
        <v>38427</v>
      </c>
      <c r="C693">
        <v>10938</v>
      </c>
      <c r="D693" t="s">
        <v>67</v>
      </c>
      <c r="E693" t="s">
        <v>69</v>
      </c>
      <c r="F693" s="77">
        <v>6281</v>
      </c>
    </row>
    <row r="694" spans="2:6" x14ac:dyDescent="0.3">
      <c r="B694" s="23">
        <v>38424</v>
      </c>
      <c r="C694">
        <v>10939</v>
      </c>
      <c r="D694" t="s">
        <v>67</v>
      </c>
      <c r="E694" t="s">
        <v>73</v>
      </c>
      <c r="F694" s="77">
        <v>2307</v>
      </c>
    </row>
    <row r="695" spans="2:6" x14ac:dyDescent="0.3">
      <c r="B695" s="23">
        <v>38434</v>
      </c>
      <c r="C695">
        <v>10940</v>
      </c>
      <c r="D695" t="s">
        <v>67</v>
      </c>
      <c r="E695" t="s">
        <v>72</v>
      </c>
      <c r="F695" s="77">
        <v>8697</v>
      </c>
    </row>
    <row r="696" spans="2:6" x14ac:dyDescent="0.3">
      <c r="B696" s="23">
        <v>38431</v>
      </c>
      <c r="C696">
        <v>10941</v>
      </c>
      <c r="D696" t="s">
        <v>64</v>
      </c>
      <c r="E696" t="s">
        <v>74</v>
      </c>
      <c r="F696" s="77">
        <v>8036</v>
      </c>
    </row>
    <row r="697" spans="2:6" x14ac:dyDescent="0.3">
      <c r="B697" s="23">
        <v>38429</v>
      </c>
      <c r="C697">
        <v>10942</v>
      </c>
      <c r="D697" t="s">
        <v>64</v>
      </c>
      <c r="E697" t="s">
        <v>70</v>
      </c>
      <c r="F697" s="77">
        <v>1333</v>
      </c>
    </row>
    <row r="698" spans="2:6" x14ac:dyDescent="0.3">
      <c r="B698" s="23">
        <v>38430</v>
      </c>
      <c r="C698">
        <v>10943</v>
      </c>
      <c r="D698" t="s">
        <v>67</v>
      </c>
      <c r="E698" t="s">
        <v>68</v>
      </c>
      <c r="F698" s="77">
        <v>6152</v>
      </c>
    </row>
    <row r="699" spans="2:6" x14ac:dyDescent="0.3">
      <c r="B699" s="23">
        <v>38424</v>
      </c>
      <c r="C699">
        <v>10944</v>
      </c>
      <c r="D699" t="s">
        <v>64</v>
      </c>
      <c r="E699" t="s">
        <v>66</v>
      </c>
      <c r="F699" s="77">
        <v>8170</v>
      </c>
    </row>
    <row r="700" spans="2:6" x14ac:dyDescent="0.3">
      <c r="B700" s="23">
        <v>38429</v>
      </c>
      <c r="C700">
        <v>10945</v>
      </c>
      <c r="D700" t="s">
        <v>67</v>
      </c>
      <c r="E700" t="s">
        <v>68</v>
      </c>
      <c r="F700" s="77">
        <v>5268</v>
      </c>
    </row>
    <row r="701" spans="2:6" x14ac:dyDescent="0.3">
      <c r="B701" s="23">
        <v>38430</v>
      </c>
      <c r="C701">
        <v>10946</v>
      </c>
      <c r="D701" t="s">
        <v>67</v>
      </c>
      <c r="E701" t="s">
        <v>71</v>
      </c>
      <c r="F701" s="77">
        <v>1239</v>
      </c>
    </row>
    <row r="702" spans="2:6" x14ac:dyDescent="0.3">
      <c r="B702" s="23">
        <v>38427</v>
      </c>
      <c r="C702">
        <v>10947</v>
      </c>
      <c r="D702" t="s">
        <v>67</v>
      </c>
      <c r="E702" t="s">
        <v>69</v>
      </c>
      <c r="F702" s="77">
        <v>4051</v>
      </c>
    </row>
    <row r="703" spans="2:6" x14ac:dyDescent="0.3">
      <c r="B703" s="23">
        <v>38430</v>
      </c>
      <c r="C703">
        <v>10948</v>
      </c>
      <c r="D703" t="s">
        <v>67</v>
      </c>
      <c r="E703" t="s">
        <v>69</v>
      </c>
      <c r="F703" s="77">
        <v>4179</v>
      </c>
    </row>
    <row r="704" spans="2:6" x14ac:dyDescent="0.3">
      <c r="B704" s="23">
        <v>38428</v>
      </c>
      <c r="C704">
        <v>10949</v>
      </c>
      <c r="D704" t="s">
        <v>67</v>
      </c>
      <c r="E704" t="s">
        <v>73</v>
      </c>
      <c r="F704" s="77">
        <v>2502</v>
      </c>
    </row>
    <row r="705" spans="2:6" x14ac:dyDescent="0.3">
      <c r="B705" s="23">
        <v>38434</v>
      </c>
      <c r="C705">
        <v>10950</v>
      </c>
      <c r="D705" t="s">
        <v>67</v>
      </c>
      <c r="E705" t="s">
        <v>71</v>
      </c>
      <c r="F705" s="77">
        <v>8378</v>
      </c>
    </row>
    <row r="706" spans="2:6" x14ac:dyDescent="0.3">
      <c r="B706" s="23">
        <v>38449</v>
      </c>
      <c r="C706">
        <v>10951</v>
      </c>
      <c r="D706" t="s">
        <v>64</v>
      </c>
      <c r="E706" t="s">
        <v>70</v>
      </c>
      <c r="F706" s="77">
        <v>8690</v>
      </c>
    </row>
    <row r="707" spans="2:6" x14ac:dyDescent="0.3">
      <c r="B707" s="23">
        <v>38435</v>
      </c>
      <c r="C707">
        <v>10952</v>
      </c>
      <c r="D707" t="s">
        <v>67</v>
      </c>
      <c r="E707" t="s">
        <v>71</v>
      </c>
      <c r="F707" s="77">
        <v>4495</v>
      </c>
    </row>
    <row r="708" spans="2:6" x14ac:dyDescent="0.3">
      <c r="B708" s="23">
        <v>38436</v>
      </c>
      <c r="C708">
        <v>10953</v>
      </c>
      <c r="D708" t="s">
        <v>64</v>
      </c>
      <c r="E708" t="s">
        <v>70</v>
      </c>
      <c r="F708" s="77">
        <v>2645</v>
      </c>
    </row>
    <row r="709" spans="2:6" x14ac:dyDescent="0.3">
      <c r="B709" s="23">
        <v>38431</v>
      </c>
      <c r="C709">
        <v>10954</v>
      </c>
      <c r="D709" t="s">
        <v>64</v>
      </c>
      <c r="E709" t="s">
        <v>65</v>
      </c>
      <c r="F709" s="77">
        <v>4305</v>
      </c>
    </row>
    <row r="710" spans="2:6" x14ac:dyDescent="0.3">
      <c r="B710" s="23">
        <v>38431</v>
      </c>
      <c r="C710">
        <v>10955</v>
      </c>
      <c r="D710" t="s">
        <v>67</v>
      </c>
      <c r="E710" t="s">
        <v>72</v>
      </c>
      <c r="F710" s="77">
        <v>8754</v>
      </c>
    </row>
    <row r="711" spans="2:6" x14ac:dyDescent="0.3">
      <c r="B711" s="23">
        <v>38431</v>
      </c>
      <c r="C711">
        <v>10956</v>
      </c>
      <c r="D711" t="s">
        <v>64</v>
      </c>
      <c r="E711" t="s">
        <v>66</v>
      </c>
      <c r="F711" s="77">
        <v>1646</v>
      </c>
    </row>
    <row r="712" spans="2:6" x14ac:dyDescent="0.3">
      <c r="B712" s="23">
        <v>38438</v>
      </c>
      <c r="C712">
        <v>10957</v>
      </c>
      <c r="D712" t="s">
        <v>67</v>
      </c>
      <c r="E712" t="s">
        <v>72</v>
      </c>
      <c r="F712" s="77">
        <v>5735</v>
      </c>
    </row>
    <row r="713" spans="2:6" x14ac:dyDescent="0.3">
      <c r="B713" s="23">
        <v>38438</v>
      </c>
      <c r="C713">
        <v>10958</v>
      </c>
      <c r="D713" t="s">
        <v>64</v>
      </c>
      <c r="E713" t="s">
        <v>74</v>
      </c>
      <c r="F713" s="77">
        <v>4910</v>
      </c>
    </row>
    <row r="714" spans="2:6" x14ac:dyDescent="0.3">
      <c r="B714" s="23">
        <v>38434</v>
      </c>
      <c r="C714">
        <v>10959</v>
      </c>
      <c r="D714" t="s">
        <v>64</v>
      </c>
      <c r="E714" t="s">
        <v>66</v>
      </c>
      <c r="F714" s="77">
        <v>6100</v>
      </c>
    </row>
    <row r="715" spans="2:6" x14ac:dyDescent="0.3">
      <c r="B715" s="23">
        <v>38450</v>
      </c>
      <c r="C715">
        <v>10960</v>
      </c>
      <c r="D715" t="s">
        <v>67</v>
      </c>
      <c r="E715" t="s">
        <v>69</v>
      </c>
      <c r="F715" s="77">
        <v>5309</v>
      </c>
    </row>
    <row r="716" spans="2:6" x14ac:dyDescent="0.3">
      <c r="B716" s="23">
        <v>38441</v>
      </c>
      <c r="C716">
        <v>10961</v>
      </c>
      <c r="D716" t="s">
        <v>67</v>
      </c>
      <c r="E716" t="s">
        <v>72</v>
      </c>
      <c r="F716" s="77">
        <v>5599</v>
      </c>
    </row>
    <row r="717" spans="2:6" x14ac:dyDescent="0.3">
      <c r="B717" s="23">
        <v>38434</v>
      </c>
      <c r="C717">
        <v>10962</v>
      </c>
      <c r="D717" t="s">
        <v>67</v>
      </c>
      <c r="E717" t="s">
        <v>72</v>
      </c>
      <c r="F717" s="77">
        <v>3987</v>
      </c>
    </row>
    <row r="718" spans="2:6" x14ac:dyDescent="0.3">
      <c r="B718" s="23">
        <v>38437</v>
      </c>
      <c r="C718">
        <v>10963</v>
      </c>
      <c r="D718" t="s">
        <v>64</v>
      </c>
      <c r="E718" t="s">
        <v>70</v>
      </c>
      <c r="F718" s="77">
        <v>1737</v>
      </c>
    </row>
    <row r="719" spans="2:6" x14ac:dyDescent="0.3">
      <c r="B719" s="23">
        <v>38435</v>
      </c>
      <c r="C719">
        <v>10964</v>
      </c>
      <c r="D719" t="s">
        <v>67</v>
      </c>
      <c r="E719" t="s">
        <v>69</v>
      </c>
      <c r="F719" s="77">
        <v>2593</v>
      </c>
    </row>
    <row r="720" spans="2:6" x14ac:dyDescent="0.3">
      <c r="B720" s="23">
        <v>38441</v>
      </c>
      <c r="C720">
        <v>10965</v>
      </c>
      <c r="D720" t="s">
        <v>64</v>
      </c>
      <c r="E720" t="s">
        <v>66</v>
      </c>
      <c r="F720" s="77">
        <v>5288</v>
      </c>
    </row>
    <row r="721" spans="2:6" x14ac:dyDescent="0.3">
      <c r="B721" s="23">
        <v>38450</v>
      </c>
      <c r="C721">
        <v>10966</v>
      </c>
      <c r="D721" t="s">
        <v>67</v>
      </c>
      <c r="E721" t="s">
        <v>68</v>
      </c>
      <c r="F721" s="77">
        <v>7420</v>
      </c>
    </row>
    <row r="722" spans="2:6" x14ac:dyDescent="0.3">
      <c r="B722" s="23">
        <v>38444</v>
      </c>
      <c r="C722">
        <v>10967</v>
      </c>
      <c r="D722" t="s">
        <v>67</v>
      </c>
      <c r="E722" t="s">
        <v>73</v>
      </c>
      <c r="F722" s="77">
        <v>8878</v>
      </c>
    </row>
    <row r="723" spans="2:6" x14ac:dyDescent="0.3">
      <c r="B723" s="23">
        <v>38443</v>
      </c>
      <c r="C723">
        <v>10968</v>
      </c>
      <c r="D723" t="s">
        <v>67</v>
      </c>
      <c r="E723" t="s">
        <v>71</v>
      </c>
      <c r="F723" s="77">
        <v>6893</v>
      </c>
    </row>
    <row r="724" spans="2:6" x14ac:dyDescent="0.3">
      <c r="B724" s="23">
        <v>38441</v>
      </c>
      <c r="C724">
        <v>10969</v>
      </c>
      <c r="D724" t="s">
        <v>67</v>
      </c>
      <c r="E724" t="s">
        <v>71</v>
      </c>
      <c r="F724" s="77">
        <v>6743</v>
      </c>
    </row>
    <row r="725" spans="2:6" x14ac:dyDescent="0.3">
      <c r="B725" s="23">
        <v>38466</v>
      </c>
      <c r="C725">
        <v>10970</v>
      </c>
      <c r="D725" t="s">
        <v>64</v>
      </c>
      <c r="E725" t="s">
        <v>70</v>
      </c>
      <c r="F725" s="77">
        <v>5867</v>
      </c>
    </row>
    <row r="726" spans="2:6" x14ac:dyDescent="0.3">
      <c r="B726" s="23">
        <v>38444</v>
      </c>
      <c r="C726">
        <v>10971</v>
      </c>
      <c r="D726" t="s">
        <v>67</v>
      </c>
      <c r="E726" t="s">
        <v>73</v>
      </c>
      <c r="F726" s="77">
        <v>5216</v>
      </c>
    </row>
    <row r="727" spans="2:6" x14ac:dyDescent="0.3">
      <c r="B727" s="23">
        <v>38437</v>
      </c>
      <c r="C727">
        <v>10972</v>
      </c>
      <c r="D727" t="s">
        <v>67</v>
      </c>
      <c r="E727" t="s">
        <v>68</v>
      </c>
      <c r="F727" s="77">
        <v>2095</v>
      </c>
    </row>
    <row r="728" spans="2:6" x14ac:dyDescent="0.3">
      <c r="B728" s="23">
        <v>38438</v>
      </c>
      <c r="C728">
        <v>10973</v>
      </c>
      <c r="D728" t="s">
        <v>64</v>
      </c>
      <c r="E728" t="s">
        <v>66</v>
      </c>
      <c r="F728" s="77">
        <v>3817</v>
      </c>
    </row>
    <row r="729" spans="2:6" x14ac:dyDescent="0.3">
      <c r="B729" s="23">
        <v>38445</v>
      </c>
      <c r="C729">
        <v>10974</v>
      </c>
      <c r="D729" t="s">
        <v>67</v>
      </c>
      <c r="E729" t="s">
        <v>69</v>
      </c>
      <c r="F729" s="77">
        <v>5098</v>
      </c>
    </row>
    <row r="730" spans="2:6" x14ac:dyDescent="0.3">
      <c r="B730" s="23">
        <v>38438</v>
      </c>
      <c r="C730">
        <v>10975</v>
      </c>
      <c r="D730" t="s">
        <v>67</v>
      </c>
      <c r="E730" t="s">
        <v>71</v>
      </c>
      <c r="F730" s="77">
        <v>8086</v>
      </c>
    </row>
    <row r="731" spans="2:6" x14ac:dyDescent="0.3">
      <c r="B731" s="23">
        <v>38445</v>
      </c>
      <c r="C731">
        <v>10976</v>
      </c>
      <c r="D731" t="s">
        <v>67</v>
      </c>
      <c r="E731" t="s">
        <v>71</v>
      </c>
      <c r="F731" s="77">
        <v>4770</v>
      </c>
    </row>
    <row r="732" spans="2:6" x14ac:dyDescent="0.3">
      <c r="B732" s="23">
        <v>38452</v>
      </c>
      <c r="C732">
        <v>10977</v>
      </c>
      <c r="D732" t="s">
        <v>67</v>
      </c>
      <c r="E732" t="s">
        <v>72</v>
      </c>
      <c r="F732" s="77">
        <v>1329</v>
      </c>
    </row>
    <row r="733" spans="2:6" x14ac:dyDescent="0.3">
      <c r="B733" s="23">
        <v>38465</v>
      </c>
      <c r="C733">
        <v>10978</v>
      </c>
      <c r="D733" t="s">
        <v>64</v>
      </c>
      <c r="E733" t="s">
        <v>70</v>
      </c>
      <c r="F733" s="77">
        <v>2196</v>
      </c>
    </row>
    <row r="734" spans="2:6" x14ac:dyDescent="0.3">
      <c r="B734" s="23">
        <v>38442</v>
      </c>
      <c r="C734">
        <v>10979</v>
      </c>
      <c r="D734" t="s">
        <v>67</v>
      </c>
      <c r="E734" t="s">
        <v>72</v>
      </c>
      <c r="F734" s="77">
        <v>7721</v>
      </c>
    </row>
    <row r="735" spans="2:6" x14ac:dyDescent="0.3">
      <c r="B735" s="23">
        <v>38459</v>
      </c>
      <c r="C735">
        <v>10980</v>
      </c>
      <c r="D735" t="s">
        <v>67</v>
      </c>
      <c r="E735" t="s">
        <v>68</v>
      </c>
      <c r="F735" s="77">
        <v>4789</v>
      </c>
    </row>
    <row r="736" spans="2:6" x14ac:dyDescent="0.3">
      <c r="B736" s="23">
        <v>38444</v>
      </c>
      <c r="C736">
        <v>10981</v>
      </c>
      <c r="D736" t="s">
        <v>67</v>
      </c>
      <c r="E736" t="s">
        <v>71</v>
      </c>
      <c r="F736" s="77">
        <v>2451</v>
      </c>
    </row>
    <row r="737" spans="2:6" x14ac:dyDescent="0.3">
      <c r="B737" s="23">
        <v>38450</v>
      </c>
      <c r="C737">
        <v>10982</v>
      </c>
      <c r="D737" t="s">
        <v>67</v>
      </c>
      <c r="E737" t="s">
        <v>73</v>
      </c>
      <c r="F737" s="77">
        <v>3253</v>
      </c>
    </row>
    <row r="738" spans="2:6" x14ac:dyDescent="0.3">
      <c r="B738" s="23">
        <v>38448</v>
      </c>
      <c r="C738">
        <v>10983</v>
      </c>
      <c r="D738" t="s">
        <v>67</v>
      </c>
      <c r="E738" t="s">
        <v>73</v>
      </c>
      <c r="F738" s="77">
        <v>4393</v>
      </c>
    </row>
    <row r="739" spans="2:6" x14ac:dyDescent="0.3">
      <c r="B739" s="23">
        <v>38445</v>
      </c>
      <c r="C739">
        <v>10984</v>
      </c>
      <c r="D739" t="s">
        <v>67</v>
      </c>
      <c r="E739" t="s">
        <v>71</v>
      </c>
      <c r="F739" s="77">
        <v>4332</v>
      </c>
    </row>
    <row r="740" spans="2:6" x14ac:dyDescent="0.3">
      <c r="B740" s="23">
        <v>38444</v>
      </c>
      <c r="C740">
        <v>10985</v>
      </c>
      <c r="D740" t="s">
        <v>67</v>
      </c>
      <c r="E740" t="s">
        <v>73</v>
      </c>
      <c r="F740" s="77">
        <v>2474</v>
      </c>
    </row>
    <row r="741" spans="2:6" x14ac:dyDescent="0.3">
      <c r="B741" s="23">
        <v>38463</v>
      </c>
      <c r="C741">
        <v>10986</v>
      </c>
      <c r="D741" t="s">
        <v>67</v>
      </c>
      <c r="E741" t="s">
        <v>72</v>
      </c>
      <c r="F741" s="77">
        <v>4451</v>
      </c>
    </row>
    <row r="742" spans="2:6" x14ac:dyDescent="0.3">
      <c r="B742" s="23">
        <v>38448</v>
      </c>
      <c r="C742">
        <v>10987</v>
      </c>
      <c r="D742" t="s">
        <v>67</v>
      </c>
      <c r="E742" t="s">
        <v>72</v>
      </c>
      <c r="F742" s="77">
        <v>2678</v>
      </c>
    </row>
    <row r="743" spans="2:6" x14ac:dyDescent="0.3">
      <c r="B743" s="23">
        <v>38452</v>
      </c>
      <c r="C743">
        <v>10988</v>
      </c>
      <c r="D743" t="s">
        <v>67</v>
      </c>
      <c r="E743" t="s">
        <v>69</v>
      </c>
      <c r="F743" s="77">
        <v>8288</v>
      </c>
    </row>
    <row r="744" spans="2:6" x14ac:dyDescent="0.3">
      <c r="B744" s="23">
        <v>38444</v>
      </c>
      <c r="C744">
        <v>10989</v>
      </c>
      <c r="D744" t="s">
        <v>67</v>
      </c>
      <c r="E744" t="s">
        <v>73</v>
      </c>
      <c r="F744" s="77">
        <v>1974</v>
      </c>
    </row>
    <row r="745" spans="2:6" x14ac:dyDescent="0.3">
      <c r="B745" s="23">
        <v>38449</v>
      </c>
      <c r="C745">
        <v>10990</v>
      </c>
      <c r="D745" t="s">
        <v>67</v>
      </c>
      <c r="E745" t="s">
        <v>73</v>
      </c>
      <c r="F745" s="77">
        <v>6192</v>
      </c>
    </row>
    <row r="746" spans="2:6" x14ac:dyDescent="0.3">
      <c r="B746" s="23">
        <v>38449</v>
      </c>
      <c r="C746">
        <v>10991</v>
      </c>
      <c r="D746" t="s">
        <v>67</v>
      </c>
      <c r="E746" t="s">
        <v>71</v>
      </c>
      <c r="F746" s="77">
        <v>1924</v>
      </c>
    </row>
    <row r="747" spans="2:6" x14ac:dyDescent="0.3">
      <c r="B747" s="23">
        <v>38445</v>
      </c>
      <c r="C747">
        <v>10992</v>
      </c>
      <c r="D747" t="s">
        <v>67</v>
      </c>
      <c r="E747" t="s">
        <v>71</v>
      </c>
      <c r="F747" s="77">
        <v>3555</v>
      </c>
    </row>
    <row r="748" spans="2:6" x14ac:dyDescent="0.3">
      <c r="B748" s="23">
        <v>38452</v>
      </c>
      <c r="C748">
        <v>10993</v>
      </c>
      <c r="D748" t="s">
        <v>64</v>
      </c>
      <c r="E748" t="s">
        <v>74</v>
      </c>
      <c r="F748" s="77">
        <v>6376</v>
      </c>
    </row>
    <row r="749" spans="2:6" x14ac:dyDescent="0.3">
      <c r="B749" s="23">
        <v>38451</v>
      </c>
      <c r="C749">
        <v>10994</v>
      </c>
      <c r="D749" t="s">
        <v>67</v>
      </c>
      <c r="E749" t="s">
        <v>73</v>
      </c>
      <c r="F749" s="77">
        <v>3562</v>
      </c>
    </row>
    <row r="750" spans="2:6" x14ac:dyDescent="0.3">
      <c r="B750" s="23">
        <v>38448</v>
      </c>
      <c r="C750">
        <v>10995</v>
      </c>
      <c r="D750" t="s">
        <v>67</v>
      </c>
      <c r="E750" t="s">
        <v>71</v>
      </c>
      <c r="F750" s="77">
        <v>5781</v>
      </c>
    </row>
    <row r="751" spans="2:6" x14ac:dyDescent="0.3">
      <c r="B751" s="23">
        <v>38452</v>
      </c>
      <c r="C751">
        <v>10996</v>
      </c>
      <c r="D751" t="s">
        <v>67</v>
      </c>
      <c r="E751" t="s">
        <v>68</v>
      </c>
      <c r="F751" s="77">
        <v>3735</v>
      </c>
    </row>
    <row r="752" spans="2:6" x14ac:dyDescent="0.3">
      <c r="B752" s="23">
        <v>38455</v>
      </c>
      <c r="C752">
        <v>10997</v>
      </c>
      <c r="D752" t="s">
        <v>67</v>
      </c>
      <c r="E752" t="s">
        <v>72</v>
      </c>
      <c r="F752" s="77">
        <v>2285</v>
      </c>
    </row>
    <row r="753" spans="2:6" x14ac:dyDescent="0.3">
      <c r="B753" s="23">
        <v>38459</v>
      </c>
      <c r="C753">
        <v>10998</v>
      </c>
      <c r="D753" t="s">
        <v>67</v>
      </c>
      <c r="E753" t="s">
        <v>72</v>
      </c>
      <c r="F753" s="77">
        <v>4273</v>
      </c>
    </row>
    <row r="754" spans="2:6" x14ac:dyDescent="0.3">
      <c r="B754" s="23">
        <v>38452</v>
      </c>
      <c r="C754">
        <v>10999</v>
      </c>
      <c r="D754" t="s">
        <v>64</v>
      </c>
      <c r="E754" t="s">
        <v>66</v>
      </c>
      <c r="F754" s="77">
        <v>4713</v>
      </c>
    </row>
    <row r="755" spans="2:6" x14ac:dyDescent="0.3">
      <c r="B755" s="23">
        <v>38456</v>
      </c>
      <c r="C755">
        <v>11000</v>
      </c>
      <c r="D755" t="s">
        <v>67</v>
      </c>
      <c r="E755" t="s">
        <v>73</v>
      </c>
      <c r="F755" s="77">
        <v>3424</v>
      </c>
    </row>
    <row r="756" spans="2:6" x14ac:dyDescent="0.3">
      <c r="B756" s="23">
        <v>38456</v>
      </c>
      <c r="C756">
        <v>11001</v>
      </c>
      <c r="D756" t="s">
        <v>67</v>
      </c>
      <c r="E756" t="s">
        <v>73</v>
      </c>
      <c r="F756" s="77">
        <v>6152</v>
      </c>
    </row>
    <row r="757" spans="2:6" x14ac:dyDescent="0.3">
      <c r="B757" s="23">
        <v>38458</v>
      </c>
      <c r="C757">
        <v>11002</v>
      </c>
      <c r="D757" t="s">
        <v>67</v>
      </c>
      <c r="E757" t="s">
        <v>68</v>
      </c>
      <c r="F757" s="77">
        <v>8646</v>
      </c>
    </row>
    <row r="758" spans="2:6" x14ac:dyDescent="0.3">
      <c r="B758" s="23">
        <v>38450</v>
      </c>
      <c r="C758">
        <v>11003</v>
      </c>
      <c r="D758" t="s">
        <v>67</v>
      </c>
      <c r="E758" t="s">
        <v>69</v>
      </c>
      <c r="F758" s="77">
        <v>7097</v>
      </c>
    </row>
    <row r="759" spans="2:6" x14ac:dyDescent="0.3">
      <c r="B759" s="23">
        <v>38462</v>
      </c>
      <c r="C759">
        <v>11004</v>
      </c>
      <c r="D759" t="s">
        <v>67</v>
      </c>
      <c r="E759" t="s">
        <v>69</v>
      </c>
      <c r="F759" s="77">
        <v>7984</v>
      </c>
    </row>
    <row r="760" spans="2:6" x14ac:dyDescent="0.3">
      <c r="B760" s="23">
        <v>38452</v>
      </c>
      <c r="C760">
        <v>11005</v>
      </c>
      <c r="D760" t="s">
        <v>67</v>
      </c>
      <c r="E760" t="s">
        <v>73</v>
      </c>
      <c r="F760" s="77">
        <v>3227</v>
      </c>
    </row>
    <row r="761" spans="2:6" x14ac:dyDescent="0.3">
      <c r="B761" s="23">
        <v>38457</v>
      </c>
      <c r="C761">
        <v>11006</v>
      </c>
      <c r="D761" t="s">
        <v>67</v>
      </c>
      <c r="E761" t="s">
        <v>69</v>
      </c>
      <c r="F761" s="77">
        <v>3530</v>
      </c>
    </row>
    <row r="762" spans="2:6" x14ac:dyDescent="0.3">
      <c r="B762" s="23">
        <v>38455</v>
      </c>
      <c r="C762">
        <v>11007</v>
      </c>
      <c r="D762" t="s">
        <v>67</v>
      </c>
      <c r="E762" t="s">
        <v>72</v>
      </c>
      <c r="F762" s="77">
        <v>7965</v>
      </c>
    </row>
    <row r="763" spans="2:6" x14ac:dyDescent="0.3">
      <c r="B763" s="23">
        <v>38452</v>
      </c>
      <c r="C763">
        <v>11009</v>
      </c>
      <c r="D763" t="s">
        <v>67</v>
      </c>
      <c r="E763" t="s">
        <v>73</v>
      </c>
      <c r="F763" s="77">
        <v>1327</v>
      </c>
    </row>
    <row r="764" spans="2:6" x14ac:dyDescent="0.3">
      <c r="B764" s="23">
        <v>38463</v>
      </c>
      <c r="C764">
        <v>11010</v>
      </c>
      <c r="D764" t="s">
        <v>67</v>
      </c>
      <c r="E764" t="s">
        <v>73</v>
      </c>
      <c r="F764" s="77">
        <v>1753</v>
      </c>
    </row>
    <row r="765" spans="2:6" x14ac:dyDescent="0.3">
      <c r="B765" s="23">
        <v>38455</v>
      </c>
      <c r="C765">
        <v>11011</v>
      </c>
      <c r="D765" t="s">
        <v>67</v>
      </c>
      <c r="E765" t="s">
        <v>69</v>
      </c>
      <c r="F765" s="77">
        <v>3202</v>
      </c>
    </row>
    <row r="766" spans="2:6" x14ac:dyDescent="0.3">
      <c r="B766" s="23">
        <v>38459</v>
      </c>
      <c r="C766">
        <v>11012</v>
      </c>
      <c r="D766" t="s">
        <v>67</v>
      </c>
      <c r="E766" t="s">
        <v>71</v>
      </c>
      <c r="F766" s="77">
        <v>8426</v>
      </c>
    </row>
    <row r="767" spans="2:6" x14ac:dyDescent="0.3">
      <c r="B767" s="23">
        <v>38452</v>
      </c>
      <c r="C767">
        <v>11013</v>
      </c>
      <c r="D767" t="s">
        <v>67</v>
      </c>
      <c r="E767" t="s">
        <v>73</v>
      </c>
      <c r="F767" s="77">
        <v>2411</v>
      </c>
    </row>
    <row r="768" spans="2:6" x14ac:dyDescent="0.3">
      <c r="B768" s="23">
        <v>38457</v>
      </c>
      <c r="C768">
        <v>11014</v>
      </c>
      <c r="D768" t="s">
        <v>67</v>
      </c>
      <c r="E768" t="s">
        <v>73</v>
      </c>
      <c r="F768" s="77">
        <v>6011</v>
      </c>
    </row>
    <row r="769" spans="2:6" x14ac:dyDescent="0.3">
      <c r="B769" s="23">
        <v>38462</v>
      </c>
      <c r="C769">
        <v>11015</v>
      </c>
      <c r="D769" t="s">
        <v>67</v>
      </c>
      <c r="E769" t="s">
        <v>73</v>
      </c>
      <c r="F769" s="77">
        <v>3363</v>
      </c>
    </row>
    <row r="770" spans="2:6" x14ac:dyDescent="0.3">
      <c r="B770" s="23">
        <v>38455</v>
      </c>
      <c r="C770">
        <v>11016</v>
      </c>
      <c r="D770" t="s">
        <v>64</v>
      </c>
      <c r="E770" t="s">
        <v>70</v>
      </c>
      <c r="F770" s="77">
        <v>5332</v>
      </c>
    </row>
    <row r="771" spans="2:6" x14ac:dyDescent="0.3">
      <c r="B771" s="23">
        <v>38462</v>
      </c>
      <c r="C771">
        <v>11017</v>
      </c>
      <c r="D771" t="s">
        <v>64</v>
      </c>
      <c r="E771" t="s">
        <v>70</v>
      </c>
      <c r="F771" s="77">
        <v>1132</v>
      </c>
    </row>
    <row r="772" spans="2:6" x14ac:dyDescent="0.3">
      <c r="B772" s="23">
        <v>38458</v>
      </c>
      <c r="C772">
        <v>11018</v>
      </c>
      <c r="D772" t="s">
        <v>67</v>
      </c>
      <c r="E772" t="s">
        <v>68</v>
      </c>
      <c r="F772" s="77">
        <v>8442</v>
      </c>
    </row>
    <row r="773" spans="2:6" x14ac:dyDescent="0.3">
      <c r="B773" s="23">
        <v>38458</v>
      </c>
      <c r="C773">
        <v>11020</v>
      </c>
      <c r="D773" t="s">
        <v>67</v>
      </c>
      <c r="E773" t="s">
        <v>73</v>
      </c>
      <c r="F773" s="77">
        <v>3814</v>
      </c>
    </row>
    <row r="774" spans="2:6" x14ac:dyDescent="0.3">
      <c r="B774" s="23">
        <v>38463</v>
      </c>
      <c r="C774">
        <v>11021</v>
      </c>
      <c r="D774" t="s">
        <v>67</v>
      </c>
      <c r="E774" t="s">
        <v>69</v>
      </c>
      <c r="F774" s="77">
        <v>2315</v>
      </c>
    </row>
    <row r="775" spans="2:6" x14ac:dyDescent="0.3">
      <c r="B775" s="23">
        <v>38466</v>
      </c>
      <c r="C775">
        <v>11023</v>
      </c>
      <c r="D775" t="s">
        <v>67</v>
      </c>
      <c r="E775" t="s">
        <v>71</v>
      </c>
      <c r="F775" s="77">
        <v>1068</v>
      </c>
    </row>
    <row r="776" spans="2:6" x14ac:dyDescent="0.3">
      <c r="B776" s="23">
        <v>38462</v>
      </c>
      <c r="C776">
        <v>11024</v>
      </c>
      <c r="D776" t="s">
        <v>67</v>
      </c>
      <c r="E776" t="s">
        <v>68</v>
      </c>
      <c r="F776" s="77">
        <v>3585</v>
      </c>
    </row>
    <row r="777" spans="2:6" x14ac:dyDescent="0.3">
      <c r="B777" s="23">
        <v>38466</v>
      </c>
      <c r="C777">
        <v>11025</v>
      </c>
      <c r="D777" t="s">
        <v>64</v>
      </c>
      <c r="E777" t="s">
        <v>66</v>
      </c>
      <c r="F777" s="77">
        <v>1614</v>
      </c>
    </row>
    <row r="778" spans="2:6" x14ac:dyDescent="0.3">
      <c r="B778" s="23">
        <v>38470</v>
      </c>
      <c r="C778">
        <v>11026</v>
      </c>
      <c r="D778" t="s">
        <v>67</v>
      </c>
      <c r="E778" t="s">
        <v>68</v>
      </c>
      <c r="F778" s="77">
        <v>2671</v>
      </c>
    </row>
    <row r="779" spans="2:6" x14ac:dyDescent="0.3">
      <c r="B779" s="23">
        <v>38462</v>
      </c>
      <c r="C779">
        <v>11027</v>
      </c>
      <c r="D779" t="s">
        <v>67</v>
      </c>
      <c r="E779" t="s">
        <v>71</v>
      </c>
      <c r="F779" s="77">
        <v>1893</v>
      </c>
    </row>
    <row r="780" spans="2:6" x14ac:dyDescent="0.3">
      <c r="B780" s="23">
        <v>38464</v>
      </c>
      <c r="C780">
        <v>11028</v>
      </c>
      <c r="D780" t="s">
        <v>67</v>
      </c>
      <c r="E780" t="s">
        <v>73</v>
      </c>
      <c r="F780" s="77">
        <v>8020</v>
      </c>
    </row>
    <row r="781" spans="2:6" x14ac:dyDescent="0.3">
      <c r="B781" s="23">
        <v>38469</v>
      </c>
      <c r="C781">
        <v>11029</v>
      </c>
      <c r="D781" t="s">
        <v>67</v>
      </c>
      <c r="E781" t="s">
        <v>68</v>
      </c>
      <c r="F781" s="77">
        <v>5013</v>
      </c>
    </row>
    <row r="782" spans="2:6" x14ac:dyDescent="0.3">
      <c r="B782" s="23">
        <v>38469</v>
      </c>
      <c r="C782">
        <v>11030</v>
      </c>
      <c r="D782" t="s">
        <v>64</v>
      </c>
      <c r="E782" t="s">
        <v>74</v>
      </c>
      <c r="F782" s="77">
        <v>6589</v>
      </c>
    </row>
    <row r="783" spans="2:6" x14ac:dyDescent="0.3">
      <c r="B783" s="23">
        <v>38466</v>
      </c>
      <c r="C783">
        <v>11031</v>
      </c>
      <c r="D783" t="s">
        <v>64</v>
      </c>
      <c r="E783" t="s">
        <v>66</v>
      </c>
      <c r="F783" s="77">
        <v>2271</v>
      </c>
    </row>
    <row r="784" spans="2:6" x14ac:dyDescent="0.3">
      <c r="B784" s="23">
        <v>38465</v>
      </c>
      <c r="C784">
        <v>11032</v>
      </c>
      <c r="D784" t="s">
        <v>67</v>
      </c>
      <c r="E784" t="s">
        <v>73</v>
      </c>
      <c r="F784" s="77">
        <v>2194</v>
      </c>
    </row>
    <row r="785" spans="2:6" x14ac:dyDescent="0.3">
      <c r="B785" s="23">
        <v>38465</v>
      </c>
      <c r="C785">
        <v>11033</v>
      </c>
      <c r="D785" t="s">
        <v>64</v>
      </c>
      <c r="E785" t="s">
        <v>74</v>
      </c>
      <c r="F785" s="77">
        <v>4033</v>
      </c>
    </row>
    <row r="786" spans="2:6" x14ac:dyDescent="0.3">
      <c r="B786" s="23">
        <v>38469</v>
      </c>
      <c r="C786">
        <v>11034</v>
      </c>
      <c r="D786" t="s">
        <v>67</v>
      </c>
      <c r="E786" t="s">
        <v>72</v>
      </c>
      <c r="F786" s="77">
        <v>1898</v>
      </c>
    </row>
    <row r="787" spans="2:6" x14ac:dyDescent="0.3">
      <c r="B787" s="23">
        <v>38466</v>
      </c>
      <c r="C787">
        <v>11035</v>
      </c>
      <c r="D787" t="s">
        <v>67</v>
      </c>
      <c r="E787" t="s">
        <v>73</v>
      </c>
      <c r="F787" s="77">
        <v>5880</v>
      </c>
    </row>
    <row r="788" spans="2:6" x14ac:dyDescent="0.3">
      <c r="B788" s="23">
        <v>38464</v>
      </c>
      <c r="C788">
        <v>11036</v>
      </c>
      <c r="D788" t="s">
        <v>67</v>
      </c>
      <c r="E788" t="s">
        <v>72</v>
      </c>
      <c r="F788" s="77">
        <v>1883</v>
      </c>
    </row>
    <row r="789" spans="2:6" x14ac:dyDescent="0.3">
      <c r="B789" s="23">
        <v>38469</v>
      </c>
      <c r="C789">
        <v>11037</v>
      </c>
      <c r="D789" t="s">
        <v>64</v>
      </c>
      <c r="E789" t="s">
        <v>74</v>
      </c>
      <c r="F789" s="77">
        <v>5900</v>
      </c>
    </row>
    <row r="790" spans="2:6" x14ac:dyDescent="0.3">
      <c r="B790" s="23">
        <v>38472</v>
      </c>
      <c r="C790">
        <v>11038</v>
      </c>
      <c r="D790" t="s">
        <v>67</v>
      </c>
      <c r="E790" t="s">
        <v>71</v>
      </c>
      <c r="F790" s="77">
        <v>4975</v>
      </c>
    </row>
    <row r="791" spans="2:6" x14ac:dyDescent="0.3">
      <c r="B791" s="23">
        <v>38470</v>
      </c>
      <c r="C791">
        <v>11041</v>
      </c>
      <c r="D791" t="s">
        <v>67</v>
      </c>
      <c r="E791" t="s">
        <v>69</v>
      </c>
      <c r="F791" s="77">
        <v>7044</v>
      </c>
    </row>
    <row r="792" spans="2:6" x14ac:dyDescent="0.3">
      <c r="B792" s="23">
        <v>38473</v>
      </c>
      <c r="C792">
        <v>11042</v>
      </c>
      <c r="D792" t="s">
        <v>67</v>
      </c>
      <c r="E792" t="s">
        <v>73</v>
      </c>
      <c r="F792" s="77">
        <v>4261</v>
      </c>
    </row>
    <row r="793" spans="2:6" x14ac:dyDescent="0.3">
      <c r="B793" s="23">
        <v>38471</v>
      </c>
      <c r="C793">
        <v>11043</v>
      </c>
      <c r="D793" t="s">
        <v>64</v>
      </c>
      <c r="E793" t="s">
        <v>65</v>
      </c>
      <c r="F793" s="77">
        <v>5582</v>
      </c>
    </row>
    <row r="794" spans="2:6" x14ac:dyDescent="0.3">
      <c r="B794" s="23">
        <v>38473</v>
      </c>
      <c r="C794">
        <v>11044</v>
      </c>
      <c r="D794" t="s">
        <v>67</v>
      </c>
      <c r="E794" t="s">
        <v>68</v>
      </c>
      <c r="F794" s="77">
        <v>2574</v>
      </c>
    </row>
    <row r="795" spans="2:6" x14ac:dyDescent="0.3">
      <c r="B795" s="23">
        <v>38466</v>
      </c>
      <c r="C795">
        <v>11046</v>
      </c>
      <c r="D795" t="s">
        <v>67</v>
      </c>
      <c r="E795" t="s">
        <v>72</v>
      </c>
      <c r="F795" s="77">
        <v>8363</v>
      </c>
    </row>
    <row r="796" spans="2:6" x14ac:dyDescent="0.3">
      <c r="B796" s="23">
        <v>38473</v>
      </c>
      <c r="C796">
        <v>11047</v>
      </c>
      <c r="D796" t="s">
        <v>64</v>
      </c>
      <c r="E796" t="s">
        <v>74</v>
      </c>
      <c r="F796" s="77">
        <v>1618</v>
      </c>
    </row>
    <row r="797" spans="2:6" x14ac:dyDescent="0.3">
      <c r="B797" s="23">
        <v>38472</v>
      </c>
      <c r="C797">
        <v>11048</v>
      </c>
      <c r="D797" t="s">
        <v>64</v>
      </c>
      <c r="E797" t="s">
        <v>74</v>
      </c>
      <c r="F797" s="77">
        <v>2581</v>
      </c>
    </row>
    <row r="798" spans="2:6" x14ac:dyDescent="0.3">
      <c r="B798" s="23">
        <v>38473</v>
      </c>
      <c r="C798">
        <v>11052</v>
      </c>
      <c r="D798" t="s">
        <v>67</v>
      </c>
      <c r="E798" t="s">
        <v>69</v>
      </c>
      <c r="F798" s="77">
        <v>4732</v>
      </c>
    </row>
    <row r="799" spans="2:6" x14ac:dyDescent="0.3">
      <c r="B799" s="23">
        <v>38471</v>
      </c>
      <c r="C799">
        <v>11053</v>
      </c>
      <c r="D799" t="s">
        <v>67</v>
      </c>
      <c r="E799" t="s">
        <v>73</v>
      </c>
      <c r="F799" s="77">
        <v>2102</v>
      </c>
    </row>
    <row r="800" spans="2:6" x14ac:dyDescent="0.3">
      <c r="B800" s="23">
        <v>38473</v>
      </c>
      <c r="C800">
        <v>11056</v>
      </c>
      <c r="D800" t="s">
        <v>67</v>
      </c>
      <c r="E800" t="s">
        <v>72</v>
      </c>
      <c r="F800" s="77">
        <v>5834</v>
      </c>
    </row>
    <row r="801" spans="2:6" x14ac:dyDescent="0.3">
      <c r="B801" s="23">
        <v>38473</v>
      </c>
      <c r="C801">
        <v>11057</v>
      </c>
      <c r="D801" t="s">
        <v>67</v>
      </c>
      <c r="E801" t="s">
        <v>69</v>
      </c>
      <c r="F801" s="77">
        <v>7378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FF76-DD26-44FE-936B-EAD633026180}">
  <sheetPr codeName="Hoja71"/>
  <dimension ref="A2:N102"/>
  <sheetViews>
    <sheetView showGridLines="0" topLeftCell="O1" workbookViewId="0">
      <selection activeCell="Y1" sqref="Y1"/>
    </sheetView>
  </sheetViews>
  <sheetFormatPr baseColWidth="10" defaultRowHeight="14.4" x14ac:dyDescent="0.3"/>
  <cols>
    <col min="2" max="2" width="12.44140625" customWidth="1"/>
    <col min="5" max="5" width="19.44140625" customWidth="1"/>
    <col min="6" max="6" width="24.5546875" customWidth="1"/>
    <col min="7" max="7" width="12" customWidth="1"/>
    <col min="8" max="8" width="18.88671875" customWidth="1"/>
    <col min="10" max="10" width="15.44140625" bestFit="1" customWidth="1"/>
    <col min="11" max="11" width="13.44140625" customWidth="1"/>
    <col min="12" max="12" width="12.44140625" customWidth="1"/>
    <col min="13" max="13" width="20.33203125" customWidth="1"/>
  </cols>
  <sheetData>
    <row r="2" spans="1:14" ht="28.8" x14ac:dyDescent="0.3">
      <c r="A2" s="25" t="s">
        <v>76</v>
      </c>
      <c r="B2" s="25" t="s">
        <v>77</v>
      </c>
      <c r="C2" s="25" t="s">
        <v>78</v>
      </c>
      <c r="D2" s="25" t="s">
        <v>79</v>
      </c>
      <c r="E2" s="32" t="s">
        <v>282</v>
      </c>
      <c r="F2" s="25" t="s">
        <v>80</v>
      </c>
      <c r="G2" s="25" t="s">
        <v>81</v>
      </c>
      <c r="H2" s="25" t="s">
        <v>82</v>
      </c>
      <c r="I2" s="25" t="s">
        <v>83</v>
      </c>
      <c r="J2" s="25" t="s">
        <v>424</v>
      </c>
      <c r="K2" s="22" t="s">
        <v>84</v>
      </c>
      <c r="L2" s="25" t="s">
        <v>85</v>
      </c>
      <c r="M2" s="25" t="s">
        <v>86</v>
      </c>
      <c r="N2" s="25" t="s">
        <v>87</v>
      </c>
    </row>
    <row r="3" spans="1:14" x14ac:dyDescent="0.3">
      <c r="A3" s="26">
        <v>35666222</v>
      </c>
      <c r="B3" t="s">
        <v>88</v>
      </c>
      <c r="C3" t="s">
        <v>89</v>
      </c>
      <c r="D3" s="7" t="s">
        <v>90</v>
      </c>
      <c r="E3" s="27">
        <v>34220</v>
      </c>
      <c r="F3" s="7" t="s">
        <v>91</v>
      </c>
      <c r="G3" t="s">
        <v>92</v>
      </c>
      <c r="H3" t="s">
        <v>93</v>
      </c>
      <c r="I3">
        <v>1</v>
      </c>
      <c r="J3">
        <v>17</v>
      </c>
      <c r="K3" t="s">
        <v>94</v>
      </c>
      <c r="L3" t="s">
        <v>95</v>
      </c>
      <c r="M3" s="28">
        <v>2550</v>
      </c>
      <c r="N3" s="29">
        <v>3250000</v>
      </c>
    </row>
    <row r="4" spans="1:14" x14ac:dyDescent="0.3">
      <c r="A4" s="26">
        <v>65859658</v>
      </c>
      <c r="B4" t="s">
        <v>96</v>
      </c>
      <c r="C4" t="s">
        <v>97</v>
      </c>
      <c r="D4" s="7" t="s">
        <v>98</v>
      </c>
      <c r="E4" s="27">
        <v>32587</v>
      </c>
      <c r="F4" s="7" t="s">
        <v>99</v>
      </c>
      <c r="G4" t="s">
        <v>100</v>
      </c>
      <c r="H4" t="s">
        <v>101</v>
      </c>
      <c r="I4">
        <v>3</v>
      </c>
      <c r="J4">
        <v>14</v>
      </c>
      <c r="K4" t="s">
        <v>102</v>
      </c>
      <c r="L4" t="s">
        <v>103</v>
      </c>
      <c r="M4" s="28">
        <v>800</v>
      </c>
      <c r="N4" s="29">
        <v>3971000</v>
      </c>
    </row>
    <row r="5" spans="1:14" x14ac:dyDescent="0.3">
      <c r="A5" s="26">
        <v>32652366</v>
      </c>
      <c r="B5" t="s">
        <v>104</v>
      </c>
      <c r="C5" t="s">
        <v>105</v>
      </c>
      <c r="D5" s="7" t="s">
        <v>90</v>
      </c>
      <c r="E5" s="27">
        <v>34077</v>
      </c>
      <c r="F5" s="7" t="s">
        <v>106</v>
      </c>
      <c r="G5" t="s">
        <v>107</v>
      </c>
      <c r="H5" t="s">
        <v>101</v>
      </c>
      <c r="I5">
        <v>2</v>
      </c>
      <c r="J5">
        <v>13</v>
      </c>
      <c r="K5" t="s">
        <v>102</v>
      </c>
      <c r="L5" t="s">
        <v>103</v>
      </c>
      <c r="M5" s="28">
        <v>800</v>
      </c>
      <c r="N5" s="29">
        <v>3325000</v>
      </c>
    </row>
    <row r="6" spans="1:14" x14ac:dyDescent="0.3">
      <c r="A6" s="26">
        <v>18555444</v>
      </c>
      <c r="B6" t="s">
        <v>108</v>
      </c>
      <c r="C6" t="s">
        <v>109</v>
      </c>
      <c r="D6" s="7" t="s">
        <v>98</v>
      </c>
      <c r="E6" s="27">
        <v>33651</v>
      </c>
      <c r="F6" s="7" t="s">
        <v>91</v>
      </c>
      <c r="G6" t="s">
        <v>107</v>
      </c>
      <c r="H6" t="s">
        <v>110</v>
      </c>
      <c r="I6">
        <v>2</v>
      </c>
      <c r="J6">
        <v>11</v>
      </c>
      <c r="K6" t="s">
        <v>111</v>
      </c>
      <c r="L6" t="s">
        <v>112</v>
      </c>
      <c r="M6" s="28">
        <v>1450</v>
      </c>
      <c r="N6" s="29">
        <v>3325000</v>
      </c>
    </row>
    <row r="7" spans="1:14" x14ac:dyDescent="0.3">
      <c r="A7" s="26">
        <v>19358699</v>
      </c>
      <c r="B7" t="s">
        <v>113</v>
      </c>
      <c r="C7" t="s">
        <v>114</v>
      </c>
      <c r="D7" s="7" t="s">
        <v>98</v>
      </c>
      <c r="E7" s="27">
        <v>34140</v>
      </c>
      <c r="F7" s="7" t="s">
        <v>115</v>
      </c>
      <c r="G7" t="s">
        <v>92</v>
      </c>
      <c r="H7" t="s">
        <v>101</v>
      </c>
      <c r="I7">
        <v>1</v>
      </c>
      <c r="J7">
        <v>15</v>
      </c>
      <c r="K7" t="s">
        <v>94</v>
      </c>
      <c r="L7" t="s">
        <v>103</v>
      </c>
      <c r="M7" s="28">
        <v>800</v>
      </c>
      <c r="N7" s="29">
        <v>3250000</v>
      </c>
    </row>
    <row r="8" spans="1:14" x14ac:dyDescent="0.3">
      <c r="A8" s="26">
        <v>14569699</v>
      </c>
      <c r="B8" t="s">
        <v>116</v>
      </c>
      <c r="C8" t="s">
        <v>117</v>
      </c>
      <c r="D8" s="7" t="s">
        <v>90</v>
      </c>
      <c r="E8" s="27">
        <v>34091</v>
      </c>
      <c r="F8" s="7" t="s">
        <v>91</v>
      </c>
      <c r="G8" t="s">
        <v>100</v>
      </c>
      <c r="H8" t="s">
        <v>93</v>
      </c>
      <c r="I8">
        <v>3</v>
      </c>
      <c r="J8">
        <v>17</v>
      </c>
      <c r="K8" t="s">
        <v>94</v>
      </c>
      <c r="L8" t="s">
        <v>95</v>
      </c>
      <c r="M8" s="28">
        <v>2550</v>
      </c>
      <c r="N8" s="29">
        <v>3971000</v>
      </c>
    </row>
    <row r="9" spans="1:14" x14ac:dyDescent="0.3">
      <c r="A9" s="26">
        <v>32658658</v>
      </c>
      <c r="B9" t="s">
        <v>118</v>
      </c>
      <c r="C9" t="s">
        <v>119</v>
      </c>
      <c r="D9" s="7" t="s">
        <v>98</v>
      </c>
      <c r="E9" s="27">
        <v>34267</v>
      </c>
      <c r="F9" s="7" t="s">
        <v>91</v>
      </c>
      <c r="G9" t="s">
        <v>120</v>
      </c>
      <c r="H9" t="s">
        <v>101</v>
      </c>
      <c r="I9">
        <v>1</v>
      </c>
      <c r="J9">
        <v>10</v>
      </c>
      <c r="K9" t="s">
        <v>111</v>
      </c>
      <c r="L9" t="s">
        <v>103</v>
      </c>
      <c r="M9" s="28">
        <v>800</v>
      </c>
      <c r="N9" s="29">
        <v>4400000</v>
      </c>
    </row>
    <row r="10" spans="1:14" x14ac:dyDescent="0.3">
      <c r="A10" s="26">
        <v>21548547</v>
      </c>
      <c r="B10" t="s">
        <v>121</v>
      </c>
      <c r="C10" t="s">
        <v>122</v>
      </c>
      <c r="D10" s="7" t="s">
        <v>90</v>
      </c>
      <c r="E10" s="27">
        <v>33135</v>
      </c>
      <c r="F10" s="7" t="s">
        <v>91</v>
      </c>
      <c r="G10" t="s">
        <v>92</v>
      </c>
      <c r="H10" t="s">
        <v>101</v>
      </c>
      <c r="I10">
        <v>3</v>
      </c>
      <c r="J10">
        <v>16</v>
      </c>
      <c r="K10" t="s">
        <v>94</v>
      </c>
      <c r="L10" t="s">
        <v>103</v>
      </c>
      <c r="M10" s="28">
        <v>800</v>
      </c>
      <c r="N10" s="29">
        <v>2933125</v>
      </c>
    </row>
    <row r="11" spans="1:14" x14ac:dyDescent="0.3">
      <c r="A11" s="26">
        <v>18588788</v>
      </c>
      <c r="B11" t="s">
        <v>123</v>
      </c>
      <c r="C11" t="s">
        <v>124</v>
      </c>
      <c r="D11" s="7" t="s">
        <v>90</v>
      </c>
      <c r="E11" s="27">
        <v>33683</v>
      </c>
      <c r="F11" s="7" t="s">
        <v>99</v>
      </c>
      <c r="G11" t="s">
        <v>92</v>
      </c>
      <c r="H11" t="s">
        <v>110</v>
      </c>
      <c r="I11">
        <v>5</v>
      </c>
      <c r="J11">
        <v>12</v>
      </c>
      <c r="K11" t="s">
        <v>111</v>
      </c>
      <c r="L11" t="s">
        <v>112</v>
      </c>
      <c r="M11" s="28">
        <v>1450</v>
      </c>
      <c r="N11" s="29">
        <v>2852251</v>
      </c>
    </row>
    <row r="12" spans="1:14" x14ac:dyDescent="0.3">
      <c r="A12" s="26" t="s">
        <v>125</v>
      </c>
      <c r="B12" t="s">
        <v>126</v>
      </c>
      <c r="C12" t="s">
        <v>127</v>
      </c>
      <c r="D12" s="7" t="s">
        <v>98</v>
      </c>
      <c r="E12" s="27">
        <v>33084</v>
      </c>
      <c r="F12" s="7" t="s">
        <v>115</v>
      </c>
      <c r="G12" t="s">
        <v>120</v>
      </c>
      <c r="H12" t="s">
        <v>110</v>
      </c>
      <c r="I12">
        <v>2</v>
      </c>
      <c r="J12">
        <v>13</v>
      </c>
      <c r="K12" t="s">
        <v>102</v>
      </c>
      <c r="L12" t="s">
        <v>112</v>
      </c>
      <c r="M12" s="28">
        <v>1450</v>
      </c>
      <c r="N12" s="29">
        <v>4180000</v>
      </c>
    </row>
    <row r="13" spans="1:14" x14ac:dyDescent="0.3">
      <c r="A13" s="26">
        <v>19658747</v>
      </c>
      <c r="B13" t="s">
        <v>108</v>
      </c>
      <c r="C13" t="s">
        <v>53</v>
      </c>
      <c r="D13" s="7" t="s">
        <v>90</v>
      </c>
      <c r="E13" s="27">
        <v>33744</v>
      </c>
      <c r="F13" s="7" t="s">
        <v>115</v>
      </c>
      <c r="G13" t="s">
        <v>120</v>
      </c>
      <c r="H13" t="s">
        <v>110</v>
      </c>
      <c r="I13">
        <v>2</v>
      </c>
      <c r="J13">
        <v>15</v>
      </c>
      <c r="K13" t="s">
        <v>94</v>
      </c>
      <c r="L13" t="s">
        <v>128</v>
      </c>
      <c r="M13" s="28">
        <v>1000</v>
      </c>
      <c r="N13" s="29">
        <v>4180000</v>
      </c>
    </row>
    <row r="14" spans="1:14" x14ac:dyDescent="0.3">
      <c r="A14" s="26">
        <v>19633365</v>
      </c>
      <c r="B14" t="s">
        <v>108</v>
      </c>
      <c r="C14" t="s">
        <v>129</v>
      </c>
      <c r="D14" s="7" t="s">
        <v>98</v>
      </c>
      <c r="E14" s="27">
        <v>32965</v>
      </c>
      <c r="F14" s="7" t="s">
        <v>115</v>
      </c>
      <c r="G14" t="s">
        <v>107</v>
      </c>
      <c r="H14" t="s">
        <v>93</v>
      </c>
      <c r="I14">
        <v>3</v>
      </c>
      <c r="J14">
        <v>12</v>
      </c>
      <c r="K14" t="s">
        <v>111</v>
      </c>
      <c r="L14" t="s">
        <v>130</v>
      </c>
      <c r="M14" s="28">
        <v>1800</v>
      </c>
      <c r="N14" s="29">
        <v>3158750</v>
      </c>
    </row>
    <row r="15" spans="1:14" x14ac:dyDescent="0.3">
      <c r="A15" s="26">
        <v>47589658</v>
      </c>
      <c r="B15" t="s">
        <v>131</v>
      </c>
      <c r="C15" t="s">
        <v>129</v>
      </c>
      <c r="D15" s="7" t="s">
        <v>98</v>
      </c>
      <c r="E15" s="27">
        <v>34626</v>
      </c>
      <c r="F15" s="7" t="s">
        <v>115</v>
      </c>
      <c r="G15" t="s">
        <v>120</v>
      </c>
      <c r="H15" t="s">
        <v>93</v>
      </c>
      <c r="I15">
        <v>2</v>
      </c>
      <c r="J15">
        <v>14</v>
      </c>
      <c r="K15" t="s">
        <v>102</v>
      </c>
      <c r="L15" t="s">
        <v>95</v>
      </c>
      <c r="M15" s="28">
        <v>2550</v>
      </c>
      <c r="N15" s="29">
        <v>4180000</v>
      </c>
    </row>
    <row r="16" spans="1:14" x14ac:dyDescent="0.3">
      <c r="A16" s="26">
        <v>19586258</v>
      </c>
      <c r="B16" t="s">
        <v>132</v>
      </c>
      <c r="C16" t="s">
        <v>133</v>
      </c>
      <c r="D16" s="7" t="s">
        <v>90</v>
      </c>
      <c r="E16" s="27">
        <v>33744</v>
      </c>
      <c r="F16" s="7" t="s">
        <v>106</v>
      </c>
      <c r="G16" t="s">
        <v>120</v>
      </c>
      <c r="H16" t="s">
        <v>110</v>
      </c>
      <c r="I16">
        <v>1</v>
      </c>
      <c r="J16">
        <v>12</v>
      </c>
      <c r="K16" t="s">
        <v>111</v>
      </c>
      <c r="L16" t="s">
        <v>128</v>
      </c>
      <c r="M16" s="28">
        <v>1000</v>
      </c>
      <c r="N16" s="29">
        <v>4400000</v>
      </c>
    </row>
    <row r="17" spans="1:14" x14ac:dyDescent="0.3">
      <c r="A17" s="26">
        <v>18568547</v>
      </c>
      <c r="B17" t="s">
        <v>134</v>
      </c>
      <c r="C17" t="s">
        <v>135</v>
      </c>
      <c r="D17" s="7" t="s">
        <v>98</v>
      </c>
      <c r="E17" s="27">
        <v>31583</v>
      </c>
      <c r="F17" s="7" t="s">
        <v>115</v>
      </c>
      <c r="G17" t="s">
        <v>136</v>
      </c>
      <c r="H17" t="s">
        <v>110</v>
      </c>
      <c r="I17">
        <v>2</v>
      </c>
      <c r="J17">
        <v>13</v>
      </c>
      <c r="K17" t="s">
        <v>102</v>
      </c>
      <c r="L17" t="s">
        <v>112</v>
      </c>
      <c r="M17" s="28">
        <v>1450</v>
      </c>
      <c r="N17" s="29">
        <v>3087500</v>
      </c>
    </row>
    <row r="18" spans="1:14" x14ac:dyDescent="0.3">
      <c r="A18" s="26">
        <v>14589658</v>
      </c>
      <c r="B18" t="s">
        <v>137</v>
      </c>
      <c r="C18" t="s">
        <v>138</v>
      </c>
      <c r="D18" s="7" t="s">
        <v>90</v>
      </c>
      <c r="E18" s="27">
        <v>34426</v>
      </c>
      <c r="F18" s="7" t="s">
        <v>106</v>
      </c>
      <c r="G18" t="s">
        <v>139</v>
      </c>
      <c r="H18" t="s">
        <v>110</v>
      </c>
      <c r="I18">
        <v>7</v>
      </c>
      <c r="J18">
        <v>11</v>
      </c>
      <c r="K18" t="s">
        <v>111</v>
      </c>
      <c r="L18" t="s">
        <v>128</v>
      </c>
      <c r="M18" s="28">
        <v>1000</v>
      </c>
      <c r="N18" s="29">
        <v>2707500</v>
      </c>
    </row>
    <row r="19" spans="1:14" x14ac:dyDescent="0.3">
      <c r="A19" s="26">
        <v>35698214</v>
      </c>
      <c r="B19" t="s">
        <v>140</v>
      </c>
      <c r="C19" t="s">
        <v>141</v>
      </c>
      <c r="D19" s="7" t="s">
        <v>90</v>
      </c>
      <c r="E19" s="27">
        <v>33076</v>
      </c>
      <c r="F19" s="7" t="s">
        <v>99</v>
      </c>
      <c r="G19" t="s">
        <v>136</v>
      </c>
      <c r="H19" t="s">
        <v>101</v>
      </c>
      <c r="I19">
        <v>6</v>
      </c>
      <c r="J19">
        <v>12</v>
      </c>
      <c r="K19" t="s">
        <v>111</v>
      </c>
      <c r="L19" t="s">
        <v>103</v>
      </c>
      <c r="M19" s="28">
        <v>800</v>
      </c>
      <c r="N19" s="29">
        <v>2933125</v>
      </c>
    </row>
    <row r="20" spans="1:14" x14ac:dyDescent="0.3">
      <c r="A20" s="26">
        <v>25999999</v>
      </c>
      <c r="B20" t="s">
        <v>142</v>
      </c>
      <c r="C20" t="s">
        <v>143</v>
      </c>
      <c r="D20" s="7" t="s">
        <v>90</v>
      </c>
      <c r="E20" s="27">
        <v>33107</v>
      </c>
      <c r="F20" s="7" t="s">
        <v>99</v>
      </c>
      <c r="G20" t="s">
        <v>107</v>
      </c>
      <c r="H20" t="s">
        <v>101</v>
      </c>
      <c r="I20">
        <v>7</v>
      </c>
      <c r="J20">
        <v>15</v>
      </c>
      <c r="K20" t="s">
        <v>94</v>
      </c>
      <c r="L20" t="s">
        <v>103</v>
      </c>
      <c r="M20" s="28">
        <v>800</v>
      </c>
      <c r="N20" s="29">
        <v>3158750</v>
      </c>
    </row>
    <row r="21" spans="1:14" x14ac:dyDescent="0.3">
      <c r="A21" s="26">
        <v>21456654</v>
      </c>
      <c r="B21" t="s">
        <v>144</v>
      </c>
      <c r="C21" t="s">
        <v>145</v>
      </c>
      <c r="D21" s="7" t="s">
        <v>90</v>
      </c>
      <c r="E21" s="27">
        <v>34077</v>
      </c>
      <c r="F21" s="7" t="s">
        <v>91</v>
      </c>
      <c r="G21" t="s">
        <v>120</v>
      </c>
      <c r="H21" t="s">
        <v>110</v>
      </c>
      <c r="I21">
        <v>3</v>
      </c>
      <c r="J21">
        <v>16</v>
      </c>
      <c r="K21" t="s">
        <v>94</v>
      </c>
      <c r="L21" t="s">
        <v>112</v>
      </c>
      <c r="M21" s="28">
        <v>1450</v>
      </c>
      <c r="N21" s="29">
        <v>3971000</v>
      </c>
    </row>
    <row r="22" spans="1:14" x14ac:dyDescent="0.3">
      <c r="A22" s="26">
        <v>27859658</v>
      </c>
      <c r="B22" t="s">
        <v>146</v>
      </c>
      <c r="C22" t="s">
        <v>145</v>
      </c>
      <c r="D22" s="7" t="s">
        <v>90</v>
      </c>
      <c r="E22" s="27">
        <v>33453</v>
      </c>
      <c r="F22" s="7" t="s">
        <v>91</v>
      </c>
      <c r="G22" t="s">
        <v>120</v>
      </c>
      <c r="H22" t="s">
        <v>101</v>
      </c>
      <c r="I22">
        <v>5</v>
      </c>
      <c r="J22">
        <v>13</v>
      </c>
      <c r="K22" t="s">
        <v>102</v>
      </c>
      <c r="L22" t="s">
        <v>103</v>
      </c>
      <c r="M22" s="28">
        <v>800</v>
      </c>
      <c r="N22" s="29">
        <v>3971000</v>
      </c>
    </row>
    <row r="23" spans="1:14" x14ac:dyDescent="0.3">
      <c r="A23" s="26">
        <v>19658887</v>
      </c>
      <c r="B23" t="s">
        <v>140</v>
      </c>
      <c r="C23" t="s">
        <v>147</v>
      </c>
      <c r="D23" s="7" t="s">
        <v>98</v>
      </c>
      <c r="E23" s="27">
        <v>34606</v>
      </c>
      <c r="F23" s="7" t="s">
        <v>99</v>
      </c>
      <c r="G23" t="s">
        <v>120</v>
      </c>
      <c r="H23" t="s">
        <v>110</v>
      </c>
      <c r="I23">
        <v>8</v>
      </c>
      <c r="J23">
        <v>9</v>
      </c>
      <c r="K23" t="s">
        <v>111</v>
      </c>
      <c r="L23" t="s">
        <v>128</v>
      </c>
      <c r="M23" s="28">
        <v>1000</v>
      </c>
      <c r="N23" s="29">
        <v>3971000</v>
      </c>
    </row>
    <row r="24" spans="1:14" x14ac:dyDescent="0.3">
      <c r="A24" s="26">
        <v>36785658</v>
      </c>
      <c r="B24" t="s">
        <v>148</v>
      </c>
      <c r="C24" t="s">
        <v>149</v>
      </c>
      <c r="D24" s="7" t="s">
        <v>98</v>
      </c>
      <c r="E24" s="27">
        <v>34171</v>
      </c>
      <c r="F24" s="7" t="s">
        <v>115</v>
      </c>
      <c r="G24" t="s">
        <v>100</v>
      </c>
      <c r="H24" t="s">
        <v>101</v>
      </c>
      <c r="I24">
        <v>9</v>
      </c>
      <c r="J24">
        <v>14</v>
      </c>
      <c r="K24" t="s">
        <v>102</v>
      </c>
      <c r="L24" t="s">
        <v>103</v>
      </c>
      <c r="M24" s="28">
        <v>800</v>
      </c>
      <c r="N24" s="29">
        <v>3971000</v>
      </c>
    </row>
    <row r="25" spans="1:14" x14ac:dyDescent="0.3">
      <c r="A25" s="26">
        <v>19658687</v>
      </c>
      <c r="B25" t="s">
        <v>150</v>
      </c>
      <c r="C25" t="s">
        <v>151</v>
      </c>
      <c r="D25" s="7" t="s">
        <v>98</v>
      </c>
      <c r="E25" s="27">
        <v>34364</v>
      </c>
      <c r="F25" s="7" t="s">
        <v>106</v>
      </c>
      <c r="G25" t="s">
        <v>136</v>
      </c>
      <c r="H25" t="s">
        <v>93</v>
      </c>
      <c r="I25">
        <v>6</v>
      </c>
      <c r="J25">
        <v>16</v>
      </c>
      <c r="K25" t="s">
        <v>94</v>
      </c>
      <c r="L25" t="s">
        <v>95</v>
      </c>
      <c r="M25" s="28">
        <v>2550</v>
      </c>
      <c r="N25" s="29">
        <v>2933125</v>
      </c>
    </row>
    <row r="26" spans="1:14" x14ac:dyDescent="0.3">
      <c r="A26" s="26">
        <v>21458552</v>
      </c>
      <c r="B26" t="s">
        <v>152</v>
      </c>
      <c r="C26" t="s">
        <v>153</v>
      </c>
      <c r="D26" s="7" t="s">
        <v>98</v>
      </c>
      <c r="E26" s="27">
        <v>34048</v>
      </c>
      <c r="F26" s="7" t="s">
        <v>106</v>
      </c>
      <c r="G26" t="s">
        <v>120</v>
      </c>
      <c r="H26" t="s">
        <v>110</v>
      </c>
      <c r="I26">
        <v>9</v>
      </c>
      <c r="J26">
        <v>13</v>
      </c>
      <c r="K26" t="s">
        <v>102</v>
      </c>
      <c r="L26" t="s">
        <v>128</v>
      </c>
      <c r="M26" s="28">
        <v>1000</v>
      </c>
      <c r="N26" s="29">
        <v>3971000</v>
      </c>
    </row>
    <row r="27" spans="1:14" x14ac:dyDescent="0.3">
      <c r="A27" s="26">
        <v>32145689</v>
      </c>
      <c r="B27" t="s">
        <v>154</v>
      </c>
      <c r="C27" t="s">
        <v>155</v>
      </c>
      <c r="D27" s="7" t="s">
        <v>90</v>
      </c>
      <c r="E27" s="27">
        <v>31856</v>
      </c>
      <c r="F27" s="7" t="s">
        <v>115</v>
      </c>
      <c r="G27" t="s">
        <v>120</v>
      </c>
      <c r="H27" t="s">
        <v>101</v>
      </c>
      <c r="I27">
        <v>6</v>
      </c>
      <c r="J27">
        <v>11</v>
      </c>
      <c r="K27" t="s">
        <v>111</v>
      </c>
      <c r="L27" t="s">
        <v>103</v>
      </c>
      <c r="M27" s="28">
        <v>800</v>
      </c>
      <c r="N27" s="29">
        <v>3971000</v>
      </c>
    </row>
    <row r="28" spans="1:14" x14ac:dyDescent="0.3">
      <c r="A28" s="26">
        <v>18542526</v>
      </c>
      <c r="B28" t="s">
        <v>156</v>
      </c>
      <c r="C28" t="s">
        <v>157</v>
      </c>
      <c r="D28" s="7" t="s">
        <v>90</v>
      </c>
      <c r="E28" s="27">
        <v>32711</v>
      </c>
      <c r="F28" s="7" t="s">
        <v>106</v>
      </c>
      <c r="G28" t="s">
        <v>107</v>
      </c>
      <c r="H28" t="s">
        <v>101</v>
      </c>
      <c r="I28">
        <v>6</v>
      </c>
      <c r="J28">
        <v>13</v>
      </c>
      <c r="K28" t="s">
        <v>102</v>
      </c>
      <c r="L28" t="s">
        <v>103</v>
      </c>
      <c r="M28" s="28">
        <v>800</v>
      </c>
      <c r="N28" s="29">
        <v>3158750</v>
      </c>
    </row>
    <row r="29" spans="1:14" x14ac:dyDescent="0.3">
      <c r="A29" s="26">
        <v>35633666</v>
      </c>
      <c r="B29" t="s">
        <v>158</v>
      </c>
      <c r="C29" t="s">
        <v>159</v>
      </c>
      <c r="D29" s="7" t="s">
        <v>98</v>
      </c>
      <c r="E29" s="27">
        <v>33807</v>
      </c>
      <c r="F29" s="7" t="s">
        <v>91</v>
      </c>
      <c r="G29" t="s">
        <v>92</v>
      </c>
      <c r="H29" t="s">
        <v>101</v>
      </c>
      <c r="I29">
        <v>8</v>
      </c>
      <c r="J29">
        <v>11</v>
      </c>
      <c r="K29" t="s">
        <v>111</v>
      </c>
      <c r="L29" t="s">
        <v>103</v>
      </c>
      <c r="M29" s="28">
        <v>800</v>
      </c>
      <c r="N29" s="29">
        <v>2933125</v>
      </c>
    </row>
    <row r="30" spans="1:14" x14ac:dyDescent="0.3">
      <c r="A30" s="26">
        <v>19658587</v>
      </c>
      <c r="B30" t="s">
        <v>144</v>
      </c>
      <c r="C30" t="s">
        <v>160</v>
      </c>
      <c r="D30" s="7" t="s">
        <v>98</v>
      </c>
      <c r="E30" s="27">
        <v>33902</v>
      </c>
      <c r="F30" s="7" t="s">
        <v>115</v>
      </c>
      <c r="G30" t="s">
        <v>120</v>
      </c>
      <c r="H30" t="s">
        <v>101</v>
      </c>
      <c r="I30">
        <v>5</v>
      </c>
      <c r="J30">
        <v>10</v>
      </c>
      <c r="K30" t="s">
        <v>111</v>
      </c>
      <c r="L30" t="s">
        <v>103</v>
      </c>
      <c r="M30" s="28">
        <v>800</v>
      </c>
      <c r="N30" s="29">
        <v>3971000</v>
      </c>
    </row>
    <row r="31" spans="1:14" x14ac:dyDescent="0.3">
      <c r="A31" s="26">
        <v>19856857</v>
      </c>
      <c r="B31" t="s">
        <v>161</v>
      </c>
      <c r="C31" t="s">
        <v>162</v>
      </c>
      <c r="D31" s="7" t="s">
        <v>90</v>
      </c>
      <c r="E31" s="27">
        <v>31583</v>
      </c>
      <c r="F31" s="7" t="s">
        <v>91</v>
      </c>
      <c r="G31" t="s">
        <v>100</v>
      </c>
      <c r="H31" t="s">
        <v>101</v>
      </c>
      <c r="I31">
        <v>4</v>
      </c>
      <c r="J31">
        <v>15</v>
      </c>
      <c r="K31" t="s">
        <v>94</v>
      </c>
      <c r="L31" t="s">
        <v>103</v>
      </c>
      <c r="M31" s="28">
        <v>800</v>
      </c>
      <c r="N31" s="29">
        <v>3971000</v>
      </c>
    </row>
    <row r="32" spans="1:14" x14ac:dyDescent="0.3">
      <c r="A32" s="26">
        <v>14568856</v>
      </c>
      <c r="B32" t="s">
        <v>163</v>
      </c>
      <c r="C32" t="s">
        <v>164</v>
      </c>
      <c r="D32" s="7" t="s">
        <v>98</v>
      </c>
      <c r="E32" s="27">
        <v>31885</v>
      </c>
      <c r="F32" s="7" t="s">
        <v>91</v>
      </c>
      <c r="G32" t="s">
        <v>139</v>
      </c>
      <c r="H32" t="s">
        <v>101</v>
      </c>
      <c r="I32">
        <v>4</v>
      </c>
      <c r="J32">
        <v>9</v>
      </c>
      <c r="K32" t="s">
        <v>111</v>
      </c>
      <c r="L32" t="s">
        <v>103</v>
      </c>
      <c r="M32" s="28">
        <v>800</v>
      </c>
      <c r="N32" s="29">
        <v>2707500</v>
      </c>
    </row>
    <row r="33" spans="1:14" x14ac:dyDescent="0.3">
      <c r="A33" s="26">
        <v>20365587</v>
      </c>
      <c r="B33" t="s">
        <v>158</v>
      </c>
      <c r="C33" t="s">
        <v>164</v>
      </c>
      <c r="D33" s="7" t="s">
        <v>98</v>
      </c>
      <c r="E33" s="27">
        <v>33804</v>
      </c>
      <c r="F33" s="7" t="s">
        <v>106</v>
      </c>
      <c r="G33" t="s">
        <v>100</v>
      </c>
      <c r="H33" t="s">
        <v>110</v>
      </c>
      <c r="I33">
        <v>1</v>
      </c>
      <c r="J33">
        <v>13</v>
      </c>
      <c r="K33" t="s">
        <v>102</v>
      </c>
      <c r="L33" t="s">
        <v>128</v>
      </c>
      <c r="M33" s="28">
        <v>1000</v>
      </c>
      <c r="N33" s="29">
        <v>4400000</v>
      </c>
    </row>
    <row r="34" spans="1:14" x14ac:dyDescent="0.3">
      <c r="A34" s="26">
        <v>18956566</v>
      </c>
      <c r="B34" t="s">
        <v>165</v>
      </c>
      <c r="C34" t="s">
        <v>60</v>
      </c>
      <c r="D34" s="7" t="s">
        <v>90</v>
      </c>
      <c r="E34" s="27">
        <v>31895</v>
      </c>
      <c r="F34" s="7" t="s">
        <v>115</v>
      </c>
      <c r="G34" t="s">
        <v>139</v>
      </c>
      <c r="H34" t="s">
        <v>110</v>
      </c>
      <c r="I34">
        <v>1</v>
      </c>
      <c r="J34">
        <v>14</v>
      </c>
      <c r="K34" t="s">
        <v>102</v>
      </c>
      <c r="L34" t="s">
        <v>112</v>
      </c>
      <c r="M34" s="28">
        <v>1450</v>
      </c>
      <c r="N34" s="29">
        <v>3000000</v>
      </c>
    </row>
    <row r="35" spans="1:14" x14ac:dyDescent="0.3">
      <c r="A35" s="26">
        <v>35222666</v>
      </c>
      <c r="B35" t="s">
        <v>121</v>
      </c>
      <c r="C35" t="s">
        <v>166</v>
      </c>
      <c r="D35" s="7" t="s">
        <v>90</v>
      </c>
      <c r="E35" s="27">
        <v>32367</v>
      </c>
      <c r="F35" s="7" t="s">
        <v>91</v>
      </c>
      <c r="G35" t="s">
        <v>100</v>
      </c>
      <c r="H35" t="s">
        <v>101</v>
      </c>
      <c r="I35">
        <v>4</v>
      </c>
      <c r="J35">
        <v>13</v>
      </c>
      <c r="K35" t="s">
        <v>102</v>
      </c>
      <c r="L35" t="s">
        <v>103</v>
      </c>
      <c r="M35" s="28">
        <v>800</v>
      </c>
      <c r="N35" s="29">
        <v>3971000</v>
      </c>
    </row>
    <row r="36" spans="1:14" x14ac:dyDescent="0.3">
      <c r="A36" s="26">
        <v>12588888</v>
      </c>
      <c r="B36" t="s">
        <v>167</v>
      </c>
      <c r="C36" t="s">
        <v>168</v>
      </c>
      <c r="D36" s="7" t="s">
        <v>90</v>
      </c>
      <c r="E36" s="27">
        <v>34111</v>
      </c>
      <c r="F36" s="7" t="s">
        <v>99</v>
      </c>
      <c r="G36" t="s">
        <v>120</v>
      </c>
      <c r="H36" t="s">
        <v>101</v>
      </c>
      <c r="I36">
        <v>5</v>
      </c>
      <c r="J36">
        <v>15</v>
      </c>
      <c r="K36" t="s">
        <v>94</v>
      </c>
      <c r="L36" t="s">
        <v>103</v>
      </c>
      <c r="M36" s="28">
        <v>800</v>
      </c>
      <c r="N36" s="29">
        <v>3971000</v>
      </c>
    </row>
    <row r="37" spans="1:14" x14ac:dyDescent="0.3">
      <c r="A37" s="26">
        <v>19358685</v>
      </c>
      <c r="B37" t="s">
        <v>169</v>
      </c>
      <c r="C37" t="s">
        <v>170</v>
      </c>
      <c r="D37" s="7" t="s">
        <v>90</v>
      </c>
      <c r="E37" s="27">
        <v>33651</v>
      </c>
      <c r="F37" s="7" t="s">
        <v>91</v>
      </c>
      <c r="G37" t="s">
        <v>107</v>
      </c>
      <c r="H37" t="s">
        <v>101</v>
      </c>
      <c r="I37">
        <v>3</v>
      </c>
      <c r="J37">
        <v>17</v>
      </c>
      <c r="K37" t="s">
        <v>94</v>
      </c>
      <c r="L37" t="s">
        <v>103</v>
      </c>
      <c r="M37" s="28">
        <v>800</v>
      </c>
      <c r="N37" s="29">
        <v>3158750</v>
      </c>
    </row>
    <row r="38" spans="1:14" x14ac:dyDescent="0.3">
      <c r="A38" s="26">
        <v>17856658</v>
      </c>
      <c r="B38" t="s">
        <v>171</v>
      </c>
      <c r="C38" t="s">
        <v>172</v>
      </c>
      <c r="D38" s="7" t="s">
        <v>90</v>
      </c>
      <c r="E38" s="27">
        <v>34363</v>
      </c>
      <c r="F38" s="7" t="s">
        <v>115</v>
      </c>
      <c r="G38" t="s">
        <v>92</v>
      </c>
      <c r="H38" t="s">
        <v>101</v>
      </c>
      <c r="I38">
        <v>5</v>
      </c>
      <c r="J38">
        <v>11</v>
      </c>
      <c r="K38" t="s">
        <v>111</v>
      </c>
      <c r="L38" t="s">
        <v>103</v>
      </c>
      <c r="M38" s="28">
        <v>800</v>
      </c>
      <c r="N38" s="29">
        <v>2933125</v>
      </c>
    </row>
    <row r="39" spans="1:14" x14ac:dyDescent="0.3">
      <c r="A39" s="26">
        <v>14258658</v>
      </c>
      <c r="B39" t="s">
        <v>173</v>
      </c>
      <c r="C39" t="s">
        <v>174</v>
      </c>
      <c r="D39" s="7" t="s">
        <v>98</v>
      </c>
      <c r="E39" s="27">
        <v>33284</v>
      </c>
      <c r="F39" s="7" t="s">
        <v>99</v>
      </c>
      <c r="G39" t="s">
        <v>92</v>
      </c>
      <c r="H39" t="s">
        <v>110</v>
      </c>
      <c r="I39">
        <v>1</v>
      </c>
      <c r="J39">
        <v>13</v>
      </c>
      <c r="K39" t="s">
        <v>102</v>
      </c>
      <c r="L39" t="s">
        <v>112</v>
      </c>
      <c r="M39" s="28">
        <v>1450</v>
      </c>
      <c r="N39" s="29">
        <v>3250000</v>
      </c>
    </row>
    <row r="40" spans="1:14" x14ac:dyDescent="0.3">
      <c r="A40" s="26">
        <v>38555555</v>
      </c>
      <c r="B40" t="s">
        <v>175</v>
      </c>
      <c r="C40" t="s">
        <v>176</v>
      </c>
      <c r="D40" s="7" t="s">
        <v>98</v>
      </c>
      <c r="E40" s="27">
        <v>31885</v>
      </c>
      <c r="F40" s="7" t="s">
        <v>91</v>
      </c>
      <c r="G40" t="s">
        <v>120</v>
      </c>
      <c r="H40" t="s">
        <v>101</v>
      </c>
      <c r="I40">
        <v>5</v>
      </c>
      <c r="J40">
        <v>15</v>
      </c>
      <c r="K40" t="s">
        <v>94</v>
      </c>
      <c r="L40" t="s">
        <v>103</v>
      </c>
      <c r="M40" s="28">
        <v>800</v>
      </c>
      <c r="N40" s="29">
        <v>3971000</v>
      </c>
    </row>
    <row r="41" spans="1:14" x14ac:dyDescent="0.3">
      <c r="A41" s="26">
        <v>39888666</v>
      </c>
      <c r="B41" t="s">
        <v>152</v>
      </c>
      <c r="C41" t="s">
        <v>177</v>
      </c>
      <c r="D41" s="7" t="s">
        <v>90</v>
      </c>
      <c r="E41" s="27">
        <v>32587</v>
      </c>
      <c r="F41" s="7" t="s">
        <v>106</v>
      </c>
      <c r="G41" t="s">
        <v>107</v>
      </c>
      <c r="H41" t="s">
        <v>110</v>
      </c>
      <c r="I41">
        <v>3</v>
      </c>
      <c r="J41">
        <v>17</v>
      </c>
      <c r="K41" t="s">
        <v>94</v>
      </c>
      <c r="L41" t="s">
        <v>112</v>
      </c>
      <c r="M41" s="28">
        <v>1450</v>
      </c>
      <c r="N41" s="29">
        <v>3158750</v>
      </c>
    </row>
    <row r="42" spans="1:14" x14ac:dyDescent="0.3">
      <c r="A42" s="26">
        <v>21243399</v>
      </c>
      <c r="B42" t="s">
        <v>178</v>
      </c>
      <c r="C42" t="s">
        <v>179</v>
      </c>
      <c r="D42" s="7" t="s">
        <v>98</v>
      </c>
      <c r="E42" s="27">
        <v>32951</v>
      </c>
      <c r="F42" s="7" t="s">
        <v>91</v>
      </c>
      <c r="G42" t="s">
        <v>92</v>
      </c>
      <c r="H42" t="s">
        <v>101</v>
      </c>
      <c r="I42">
        <v>3</v>
      </c>
      <c r="J42">
        <v>12</v>
      </c>
      <c r="K42" t="s">
        <v>111</v>
      </c>
      <c r="L42" t="s">
        <v>103</v>
      </c>
      <c r="M42" s="28">
        <v>800</v>
      </c>
      <c r="N42" s="29">
        <v>3931457</v>
      </c>
    </row>
    <row r="43" spans="1:14" x14ac:dyDescent="0.3">
      <c r="A43" s="26">
        <v>39347412</v>
      </c>
      <c r="B43" t="s">
        <v>180</v>
      </c>
      <c r="C43" t="s">
        <v>181</v>
      </c>
      <c r="D43" s="7" t="s">
        <v>90</v>
      </c>
      <c r="E43" s="27">
        <v>33692</v>
      </c>
      <c r="F43" s="7" t="s">
        <v>99</v>
      </c>
      <c r="G43" t="s">
        <v>92</v>
      </c>
      <c r="H43" t="s">
        <v>110</v>
      </c>
      <c r="I43">
        <v>5</v>
      </c>
      <c r="J43">
        <v>8</v>
      </c>
      <c r="K43" t="s">
        <v>111</v>
      </c>
      <c r="L43" t="s">
        <v>128</v>
      </c>
      <c r="M43" s="28">
        <v>1000</v>
      </c>
      <c r="N43" s="29">
        <v>3931251</v>
      </c>
    </row>
    <row r="44" spans="1:14" x14ac:dyDescent="0.3">
      <c r="A44" s="26">
        <v>14151102</v>
      </c>
      <c r="B44" t="s">
        <v>182</v>
      </c>
      <c r="C44" t="s">
        <v>183</v>
      </c>
      <c r="D44" s="7" t="s">
        <v>98</v>
      </c>
      <c r="E44" s="27">
        <v>32894</v>
      </c>
      <c r="F44" s="7" t="s">
        <v>115</v>
      </c>
      <c r="G44" t="s">
        <v>120</v>
      </c>
      <c r="H44" t="s">
        <v>110</v>
      </c>
      <c r="I44">
        <v>2</v>
      </c>
      <c r="J44">
        <v>13</v>
      </c>
      <c r="K44" t="s">
        <v>102</v>
      </c>
      <c r="L44" t="s">
        <v>112</v>
      </c>
      <c r="M44" s="28">
        <v>1450</v>
      </c>
      <c r="N44" s="29">
        <v>2933111</v>
      </c>
    </row>
    <row r="45" spans="1:14" x14ac:dyDescent="0.3">
      <c r="A45" s="26">
        <v>19141522</v>
      </c>
      <c r="B45" t="s">
        <v>184</v>
      </c>
      <c r="C45" t="s">
        <v>154</v>
      </c>
      <c r="D45" s="7" t="s">
        <v>90</v>
      </c>
      <c r="E45" s="27">
        <v>33683</v>
      </c>
      <c r="F45" s="7" t="s">
        <v>115</v>
      </c>
      <c r="G45" t="s">
        <v>120</v>
      </c>
      <c r="H45" t="s">
        <v>110</v>
      </c>
      <c r="I45">
        <v>2</v>
      </c>
      <c r="J45">
        <v>11</v>
      </c>
      <c r="K45" t="s">
        <v>111</v>
      </c>
      <c r="L45" t="s">
        <v>128</v>
      </c>
      <c r="M45" s="28">
        <v>1000</v>
      </c>
      <c r="N45" s="29">
        <v>3932001</v>
      </c>
    </row>
    <row r="46" spans="1:14" x14ac:dyDescent="0.3">
      <c r="A46" s="26" t="s">
        <v>185</v>
      </c>
      <c r="B46" t="s">
        <v>186</v>
      </c>
      <c r="C46" t="s">
        <v>187</v>
      </c>
      <c r="D46" s="7" t="s">
        <v>98</v>
      </c>
      <c r="E46" s="27">
        <v>32981</v>
      </c>
      <c r="F46" s="7" t="s">
        <v>91</v>
      </c>
      <c r="G46" t="s">
        <v>107</v>
      </c>
      <c r="H46" t="s">
        <v>93</v>
      </c>
      <c r="I46">
        <v>3</v>
      </c>
      <c r="J46">
        <v>11</v>
      </c>
      <c r="K46" t="s">
        <v>111</v>
      </c>
      <c r="L46" t="s">
        <v>95</v>
      </c>
      <c r="M46" s="28">
        <v>2550</v>
      </c>
      <c r="N46" s="29">
        <v>4400011</v>
      </c>
    </row>
    <row r="47" spans="1:14" x14ac:dyDescent="0.3">
      <c r="A47" s="26" t="s">
        <v>188</v>
      </c>
      <c r="B47" t="s">
        <v>162</v>
      </c>
      <c r="C47" t="s">
        <v>189</v>
      </c>
      <c r="D47" s="7" t="s">
        <v>90</v>
      </c>
      <c r="E47" s="27">
        <v>33542</v>
      </c>
      <c r="F47" s="7" t="s">
        <v>115</v>
      </c>
      <c r="G47" t="s">
        <v>120</v>
      </c>
      <c r="H47" t="s">
        <v>93</v>
      </c>
      <c r="I47">
        <v>2</v>
      </c>
      <c r="J47">
        <v>9</v>
      </c>
      <c r="K47" t="s">
        <v>111</v>
      </c>
      <c r="L47" t="s">
        <v>130</v>
      </c>
      <c r="M47" s="28">
        <v>1800</v>
      </c>
      <c r="N47" s="29">
        <v>3712141</v>
      </c>
    </row>
    <row r="48" spans="1:14" x14ac:dyDescent="0.3">
      <c r="A48" s="26" t="s">
        <v>190</v>
      </c>
      <c r="B48" t="s">
        <v>191</v>
      </c>
      <c r="C48" t="s">
        <v>192</v>
      </c>
      <c r="D48" s="7" t="s">
        <v>90</v>
      </c>
      <c r="E48" s="27">
        <v>33372</v>
      </c>
      <c r="F48" s="7" t="s">
        <v>106</v>
      </c>
      <c r="G48" t="s">
        <v>120</v>
      </c>
      <c r="H48" t="s">
        <v>110</v>
      </c>
      <c r="I48">
        <v>1</v>
      </c>
      <c r="J48">
        <v>14</v>
      </c>
      <c r="K48" t="s">
        <v>102</v>
      </c>
      <c r="L48" t="s">
        <v>112</v>
      </c>
      <c r="M48" s="28">
        <v>1450</v>
      </c>
      <c r="N48" s="29">
        <v>2900124</v>
      </c>
    </row>
    <row r="49" spans="1:14" x14ac:dyDescent="0.3">
      <c r="A49" s="26" t="s">
        <v>193</v>
      </c>
      <c r="B49" t="s">
        <v>194</v>
      </c>
      <c r="C49" t="s">
        <v>195</v>
      </c>
      <c r="D49" s="7" t="s">
        <v>98</v>
      </c>
      <c r="E49" s="27">
        <v>31500</v>
      </c>
      <c r="F49" s="7" t="s">
        <v>115</v>
      </c>
      <c r="G49" t="s">
        <v>136</v>
      </c>
      <c r="H49" t="s">
        <v>110</v>
      </c>
      <c r="I49">
        <v>2</v>
      </c>
      <c r="J49">
        <v>10</v>
      </c>
      <c r="K49" t="s">
        <v>111</v>
      </c>
      <c r="L49" t="s">
        <v>112</v>
      </c>
      <c r="M49" s="28">
        <v>1450</v>
      </c>
      <c r="N49" s="29">
        <v>3933124</v>
      </c>
    </row>
    <row r="50" spans="1:14" x14ac:dyDescent="0.3">
      <c r="A50" s="26" t="s">
        <v>196</v>
      </c>
      <c r="B50" t="s">
        <v>59</v>
      </c>
      <c r="C50" t="s">
        <v>197</v>
      </c>
      <c r="D50" s="7" t="s">
        <v>90</v>
      </c>
      <c r="E50" s="27">
        <v>32985</v>
      </c>
      <c r="F50" s="7" t="s">
        <v>106</v>
      </c>
      <c r="G50" t="s">
        <v>139</v>
      </c>
      <c r="H50" t="s">
        <v>110</v>
      </c>
      <c r="I50">
        <v>7</v>
      </c>
      <c r="J50">
        <v>12</v>
      </c>
      <c r="K50" t="s">
        <v>111</v>
      </c>
      <c r="L50" t="s">
        <v>112</v>
      </c>
      <c r="M50" s="28">
        <v>1450</v>
      </c>
      <c r="N50" s="29">
        <v>4401001</v>
      </c>
    </row>
    <row r="51" spans="1:14" x14ac:dyDescent="0.3">
      <c r="A51" s="26" t="s">
        <v>198</v>
      </c>
      <c r="B51" t="s">
        <v>199</v>
      </c>
      <c r="C51" t="s">
        <v>200</v>
      </c>
      <c r="D51" s="7" t="s">
        <v>98</v>
      </c>
      <c r="E51" s="27">
        <v>33107</v>
      </c>
      <c r="F51" s="7" t="s">
        <v>99</v>
      </c>
      <c r="G51" t="s">
        <v>136</v>
      </c>
      <c r="H51" t="s">
        <v>101</v>
      </c>
      <c r="I51">
        <v>6</v>
      </c>
      <c r="J51">
        <v>17</v>
      </c>
      <c r="K51" t="s">
        <v>94</v>
      </c>
      <c r="L51" t="s">
        <v>103</v>
      </c>
      <c r="M51" s="28">
        <v>800</v>
      </c>
      <c r="N51" s="29">
        <v>2912412</v>
      </c>
    </row>
    <row r="52" spans="1:14" x14ac:dyDescent="0.3">
      <c r="A52" s="30" t="s">
        <v>201</v>
      </c>
      <c r="B52" t="s">
        <v>202</v>
      </c>
      <c r="C52" t="s">
        <v>203</v>
      </c>
      <c r="D52" s="7" t="s">
        <v>90</v>
      </c>
      <c r="E52" s="27">
        <v>33114</v>
      </c>
      <c r="F52" s="7" t="s">
        <v>91</v>
      </c>
      <c r="G52" t="s">
        <v>107</v>
      </c>
      <c r="H52" t="s">
        <v>101</v>
      </c>
      <c r="I52">
        <v>7</v>
      </c>
      <c r="J52">
        <v>16</v>
      </c>
      <c r="K52" t="s">
        <v>94</v>
      </c>
      <c r="L52" t="s">
        <v>103</v>
      </c>
      <c r="M52" s="28">
        <v>800</v>
      </c>
      <c r="N52" s="29">
        <v>3321471</v>
      </c>
    </row>
    <row r="53" spans="1:14" x14ac:dyDescent="0.3">
      <c r="A53" s="31">
        <v>35667222</v>
      </c>
      <c r="B53" t="s">
        <v>204</v>
      </c>
      <c r="C53" t="s">
        <v>205</v>
      </c>
      <c r="D53" s="7" t="s">
        <v>98</v>
      </c>
      <c r="E53" s="27">
        <v>34550</v>
      </c>
      <c r="F53" s="7" t="s">
        <v>99</v>
      </c>
      <c r="G53" t="s">
        <v>120</v>
      </c>
      <c r="H53" t="s">
        <v>101</v>
      </c>
      <c r="I53">
        <v>10</v>
      </c>
      <c r="J53">
        <v>10</v>
      </c>
      <c r="K53" t="s">
        <v>111</v>
      </c>
      <c r="L53" t="s">
        <v>103</v>
      </c>
      <c r="M53" s="28">
        <v>800</v>
      </c>
      <c r="N53">
        <v>3402825</v>
      </c>
    </row>
    <row r="54" spans="1:14" x14ac:dyDescent="0.3">
      <c r="A54" s="26">
        <v>65860658</v>
      </c>
      <c r="B54" t="s">
        <v>206</v>
      </c>
      <c r="C54" t="s">
        <v>207</v>
      </c>
      <c r="D54" s="7" t="s">
        <v>90</v>
      </c>
      <c r="E54" s="27">
        <v>32980</v>
      </c>
      <c r="F54" s="7" t="s">
        <v>91</v>
      </c>
      <c r="G54" t="s">
        <v>100</v>
      </c>
      <c r="H54" t="s">
        <v>93</v>
      </c>
      <c r="I54">
        <v>2</v>
      </c>
      <c r="J54">
        <v>11</v>
      </c>
      <c r="K54" t="s">
        <v>111</v>
      </c>
      <c r="L54" t="s">
        <v>130</v>
      </c>
      <c r="M54" s="28">
        <v>1800</v>
      </c>
      <c r="N54">
        <v>4123551</v>
      </c>
    </row>
    <row r="55" spans="1:14" x14ac:dyDescent="0.3">
      <c r="A55" s="26">
        <v>32653366</v>
      </c>
      <c r="B55" t="s">
        <v>208</v>
      </c>
      <c r="C55" t="s">
        <v>209</v>
      </c>
      <c r="D55" s="7" t="s">
        <v>90</v>
      </c>
      <c r="E55" s="27">
        <v>34509</v>
      </c>
      <c r="F55" s="7" t="s">
        <v>106</v>
      </c>
      <c r="G55" t="s">
        <v>136</v>
      </c>
      <c r="H55" t="s">
        <v>110</v>
      </c>
      <c r="I55">
        <v>6</v>
      </c>
      <c r="J55">
        <v>11</v>
      </c>
      <c r="K55" t="s">
        <v>111</v>
      </c>
      <c r="L55" t="s">
        <v>128</v>
      </c>
      <c r="M55" s="28">
        <v>1000</v>
      </c>
      <c r="N55">
        <v>3417023</v>
      </c>
    </row>
    <row r="56" spans="1:14" x14ac:dyDescent="0.3">
      <c r="A56" s="26">
        <v>18556444</v>
      </c>
      <c r="B56" t="s">
        <v>191</v>
      </c>
      <c r="C56" t="s">
        <v>210</v>
      </c>
      <c r="D56" s="7" t="s">
        <v>90</v>
      </c>
      <c r="E56" s="27">
        <v>33946</v>
      </c>
      <c r="F56" s="7" t="s">
        <v>99</v>
      </c>
      <c r="G56" t="s">
        <v>100</v>
      </c>
      <c r="H56" t="s">
        <v>93</v>
      </c>
      <c r="I56">
        <v>6</v>
      </c>
      <c r="J56">
        <v>15</v>
      </c>
      <c r="K56" t="s">
        <v>94</v>
      </c>
      <c r="L56" t="s">
        <v>130</v>
      </c>
      <c r="M56" s="28">
        <v>1800</v>
      </c>
      <c r="N56">
        <v>3456376</v>
      </c>
    </row>
    <row r="57" spans="1:14" x14ac:dyDescent="0.3">
      <c r="A57" s="26">
        <v>19359699</v>
      </c>
      <c r="B57" t="s">
        <v>211</v>
      </c>
      <c r="C57" t="s">
        <v>212</v>
      </c>
      <c r="D57" s="7" t="s">
        <v>90</v>
      </c>
      <c r="E57" s="27">
        <v>34712</v>
      </c>
      <c r="F57" s="7" t="s">
        <v>99</v>
      </c>
      <c r="G57" t="s">
        <v>136</v>
      </c>
      <c r="H57" t="s">
        <v>101</v>
      </c>
      <c r="I57">
        <v>4</v>
      </c>
      <c r="J57">
        <v>15</v>
      </c>
      <c r="K57" t="s">
        <v>94</v>
      </c>
      <c r="L57" t="s">
        <v>103</v>
      </c>
      <c r="M57" s="28">
        <v>800</v>
      </c>
      <c r="N57">
        <v>3343488</v>
      </c>
    </row>
    <row r="58" spans="1:14" x14ac:dyDescent="0.3">
      <c r="A58" s="26">
        <v>14570699</v>
      </c>
      <c r="B58" t="s">
        <v>129</v>
      </c>
      <c r="C58" t="s">
        <v>213</v>
      </c>
      <c r="D58" s="7" t="s">
        <v>98</v>
      </c>
      <c r="E58" s="27">
        <v>34294</v>
      </c>
      <c r="F58" s="7" t="s">
        <v>115</v>
      </c>
      <c r="G58" t="s">
        <v>120</v>
      </c>
      <c r="H58" t="s">
        <v>93</v>
      </c>
      <c r="I58">
        <v>10</v>
      </c>
      <c r="J58">
        <v>16</v>
      </c>
      <c r="K58" t="s">
        <v>94</v>
      </c>
      <c r="L58" t="s">
        <v>95</v>
      </c>
      <c r="M58" s="28">
        <v>2550</v>
      </c>
      <c r="N58">
        <v>4052618</v>
      </c>
    </row>
    <row r="59" spans="1:14" x14ac:dyDescent="0.3">
      <c r="A59" s="26">
        <v>32659658</v>
      </c>
      <c r="B59" t="s">
        <v>214</v>
      </c>
      <c r="C59" t="s">
        <v>215</v>
      </c>
      <c r="D59" s="7" t="s">
        <v>98</v>
      </c>
      <c r="E59" s="27">
        <v>34746</v>
      </c>
      <c r="F59" s="7" t="s">
        <v>115</v>
      </c>
      <c r="G59" t="s">
        <v>100</v>
      </c>
      <c r="H59" t="s">
        <v>101</v>
      </c>
      <c r="I59">
        <v>8</v>
      </c>
      <c r="J59">
        <v>17</v>
      </c>
      <c r="K59" t="s">
        <v>94</v>
      </c>
      <c r="L59" t="s">
        <v>103</v>
      </c>
      <c r="M59" s="28">
        <v>800</v>
      </c>
      <c r="N59">
        <v>4494223</v>
      </c>
    </row>
    <row r="60" spans="1:14" x14ac:dyDescent="0.3">
      <c r="A60" s="26">
        <v>21549547</v>
      </c>
      <c r="B60" t="s">
        <v>216</v>
      </c>
      <c r="C60" t="s">
        <v>217</v>
      </c>
      <c r="D60" s="7" t="s">
        <v>90</v>
      </c>
      <c r="E60" s="27">
        <v>33581</v>
      </c>
      <c r="F60" s="7" t="s">
        <v>106</v>
      </c>
      <c r="G60" t="s">
        <v>107</v>
      </c>
      <c r="H60" t="s">
        <v>93</v>
      </c>
      <c r="I60">
        <v>3</v>
      </c>
      <c r="J60">
        <v>8</v>
      </c>
      <c r="K60" t="s">
        <v>111</v>
      </c>
      <c r="L60" t="s">
        <v>95</v>
      </c>
      <c r="M60" s="28">
        <v>2550</v>
      </c>
      <c r="N60">
        <v>3023385</v>
      </c>
    </row>
    <row r="61" spans="1:14" x14ac:dyDescent="0.3">
      <c r="A61" s="26">
        <v>18589788</v>
      </c>
      <c r="B61" t="s">
        <v>218</v>
      </c>
      <c r="C61" t="s">
        <v>219</v>
      </c>
      <c r="D61" s="7" t="s">
        <v>90</v>
      </c>
      <c r="E61" s="27">
        <v>33913</v>
      </c>
      <c r="F61" s="7" t="s">
        <v>115</v>
      </c>
      <c r="G61" t="s">
        <v>107</v>
      </c>
      <c r="H61" t="s">
        <v>93</v>
      </c>
      <c r="I61">
        <v>2</v>
      </c>
      <c r="J61">
        <v>12</v>
      </c>
      <c r="K61" t="s">
        <v>111</v>
      </c>
      <c r="L61" t="s">
        <v>130</v>
      </c>
      <c r="M61" s="28">
        <v>1800</v>
      </c>
      <c r="N61">
        <v>2904752</v>
      </c>
    </row>
    <row r="62" spans="1:14" x14ac:dyDescent="0.3">
      <c r="A62" s="26">
        <v>25556555</v>
      </c>
      <c r="B62" t="s">
        <v>220</v>
      </c>
      <c r="C62" t="s">
        <v>221</v>
      </c>
      <c r="D62" s="7" t="s">
        <v>90</v>
      </c>
      <c r="E62" s="27">
        <v>33571</v>
      </c>
      <c r="F62" s="7" t="s">
        <v>106</v>
      </c>
      <c r="G62" t="s">
        <v>107</v>
      </c>
      <c r="H62" t="s">
        <v>110</v>
      </c>
      <c r="I62">
        <v>2</v>
      </c>
      <c r="J62">
        <v>14</v>
      </c>
      <c r="K62" t="s">
        <v>102</v>
      </c>
      <c r="L62" t="s">
        <v>128</v>
      </c>
      <c r="M62" s="28">
        <v>1000</v>
      </c>
      <c r="N62">
        <v>4263154</v>
      </c>
    </row>
    <row r="63" spans="1:14" x14ac:dyDescent="0.3">
      <c r="A63" s="26">
        <v>19659747</v>
      </c>
      <c r="B63" t="s">
        <v>222</v>
      </c>
      <c r="C63" t="s">
        <v>223</v>
      </c>
      <c r="D63" s="7" t="s">
        <v>90</v>
      </c>
      <c r="E63" s="27">
        <v>34261</v>
      </c>
      <c r="F63" s="7" t="s">
        <v>99</v>
      </c>
      <c r="G63" t="s">
        <v>100</v>
      </c>
      <c r="H63" t="s">
        <v>110</v>
      </c>
      <c r="I63">
        <v>5</v>
      </c>
      <c r="J63">
        <v>10</v>
      </c>
      <c r="K63" t="s">
        <v>111</v>
      </c>
      <c r="L63" t="s">
        <v>112</v>
      </c>
      <c r="M63" s="28">
        <v>1450</v>
      </c>
      <c r="N63">
        <v>4302026</v>
      </c>
    </row>
    <row r="64" spans="1:14" x14ac:dyDescent="0.3">
      <c r="A64" s="26">
        <v>19634365</v>
      </c>
      <c r="B64" t="s">
        <v>208</v>
      </c>
      <c r="C64" t="s">
        <v>224</v>
      </c>
      <c r="D64" s="7" t="s">
        <v>90</v>
      </c>
      <c r="E64" s="27">
        <v>33503</v>
      </c>
      <c r="F64" s="7" t="s">
        <v>106</v>
      </c>
      <c r="G64" t="s">
        <v>100</v>
      </c>
      <c r="H64" t="s">
        <v>101</v>
      </c>
      <c r="I64">
        <v>1</v>
      </c>
      <c r="J64">
        <v>12</v>
      </c>
      <c r="K64" t="s">
        <v>111</v>
      </c>
      <c r="L64" t="s">
        <v>103</v>
      </c>
      <c r="M64" s="28">
        <v>800</v>
      </c>
      <c r="N64">
        <v>3254301</v>
      </c>
    </row>
    <row r="65" spans="1:14" x14ac:dyDescent="0.3">
      <c r="A65" s="26">
        <v>47590658</v>
      </c>
      <c r="B65" t="s">
        <v>225</v>
      </c>
      <c r="C65" t="s">
        <v>226</v>
      </c>
      <c r="D65" s="7" t="s">
        <v>90</v>
      </c>
      <c r="E65" s="27">
        <v>34865</v>
      </c>
      <c r="F65" s="7" t="s">
        <v>99</v>
      </c>
      <c r="G65" t="s">
        <v>107</v>
      </c>
      <c r="H65" t="s">
        <v>110</v>
      </c>
      <c r="I65">
        <v>7</v>
      </c>
      <c r="J65">
        <v>10</v>
      </c>
      <c r="K65" t="s">
        <v>111</v>
      </c>
      <c r="L65" t="s">
        <v>112</v>
      </c>
      <c r="M65" s="28">
        <v>1450</v>
      </c>
      <c r="N65">
        <v>4295922</v>
      </c>
    </row>
    <row r="66" spans="1:14" x14ac:dyDescent="0.3">
      <c r="A66" s="26">
        <v>19587258</v>
      </c>
      <c r="B66" t="s">
        <v>206</v>
      </c>
      <c r="C66" t="s">
        <v>227</v>
      </c>
      <c r="D66" s="7" t="s">
        <v>90</v>
      </c>
      <c r="E66" s="27">
        <v>34207</v>
      </c>
      <c r="F66" s="7" t="s">
        <v>115</v>
      </c>
      <c r="G66" t="s">
        <v>92</v>
      </c>
      <c r="H66" t="s">
        <v>101</v>
      </c>
      <c r="I66">
        <v>6</v>
      </c>
      <c r="J66">
        <v>9</v>
      </c>
      <c r="K66" t="s">
        <v>111</v>
      </c>
      <c r="L66" t="s">
        <v>103</v>
      </c>
      <c r="M66" s="28">
        <v>800</v>
      </c>
      <c r="N66">
        <v>4586293</v>
      </c>
    </row>
    <row r="67" spans="1:14" x14ac:dyDescent="0.3">
      <c r="A67" s="26">
        <v>18569547</v>
      </c>
      <c r="B67" t="s">
        <v>228</v>
      </c>
      <c r="C67" t="s">
        <v>229</v>
      </c>
      <c r="D67" s="7" t="s">
        <v>90</v>
      </c>
      <c r="E67" s="27">
        <v>32044</v>
      </c>
      <c r="F67" s="7" t="s">
        <v>106</v>
      </c>
      <c r="G67" t="s">
        <v>92</v>
      </c>
      <c r="H67" t="s">
        <v>93</v>
      </c>
      <c r="I67">
        <v>10</v>
      </c>
      <c r="J67">
        <v>12</v>
      </c>
      <c r="K67" t="s">
        <v>111</v>
      </c>
      <c r="L67" t="s">
        <v>95</v>
      </c>
      <c r="M67" s="28">
        <v>2550</v>
      </c>
      <c r="N67">
        <v>3167053</v>
      </c>
    </row>
    <row r="68" spans="1:14" x14ac:dyDescent="0.3">
      <c r="A68" s="26">
        <v>14590658</v>
      </c>
      <c r="B68" t="s">
        <v>145</v>
      </c>
      <c r="C68" t="s">
        <v>230</v>
      </c>
      <c r="D68" s="7" t="s">
        <v>90</v>
      </c>
      <c r="E68" s="27">
        <v>34687</v>
      </c>
      <c r="F68" s="7" t="s">
        <v>115</v>
      </c>
      <c r="G68" t="s">
        <v>92</v>
      </c>
      <c r="H68" t="s">
        <v>101</v>
      </c>
      <c r="I68">
        <v>8</v>
      </c>
      <c r="J68">
        <v>9</v>
      </c>
      <c r="K68" t="s">
        <v>111</v>
      </c>
      <c r="L68" t="s">
        <v>103</v>
      </c>
      <c r="M68" s="28">
        <v>800</v>
      </c>
      <c r="N68">
        <v>2790636</v>
      </c>
    </row>
    <row r="69" spans="1:14" x14ac:dyDescent="0.3">
      <c r="A69" s="26">
        <v>35699214</v>
      </c>
      <c r="B69" t="s">
        <v>214</v>
      </c>
      <c r="C69" t="s">
        <v>231</v>
      </c>
      <c r="D69" s="7" t="s">
        <v>98</v>
      </c>
      <c r="E69" s="27">
        <v>33306</v>
      </c>
      <c r="F69" s="7" t="s">
        <v>115</v>
      </c>
      <c r="G69" t="s">
        <v>107</v>
      </c>
      <c r="H69" t="s">
        <v>110</v>
      </c>
      <c r="I69">
        <v>9</v>
      </c>
      <c r="J69">
        <v>11</v>
      </c>
      <c r="K69" t="s">
        <v>111</v>
      </c>
      <c r="L69" t="s">
        <v>112</v>
      </c>
      <c r="M69" s="28">
        <v>1450</v>
      </c>
      <c r="N69">
        <v>3025960</v>
      </c>
    </row>
    <row r="70" spans="1:14" x14ac:dyDescent="0.3">
      <c r="A70" s="26">
        <v>26000999</v>
      </c>
      <c r="B70" t="s">
        <v>191</v>
      </c>
      <c r="C70" t="s">
        <v>232</v>
      </c>
      <c r="D70" s="7" t="s">
        <v>90</v>
      </c>
      <c r="E70" s="27">
        <v>33539</v>
      </c>
      <c r="F70" s="7" t="s">
        <v>99</v>
      </c>
      <c r="G70" t="s">
        <v>120</v>
      </c>
      <c r="H70" t="s">
        <v>101</v>
      </c>
      <c r="I70">
        <v>1</v>
      </c>
      <c r="J70">
        <v>9</v>
      </c>
      <c r="K70" t="s">
        <v>111</v>
      </c>
      <c r="L70" t="s">
        <v>103</v>
      </c>
      <c r="M70" s="28">
        <v>800</v>
      </c>
      <c r="N70">
        <v>3301800</v>
      </c>
    </row>
    <row r="71" spans="1:14" x14ac:dyDescent="0.3">
      <c r="A71" s="26">
        <v>21457654</v>
      </c>
      <c r="B71" t="s">
        <v>233</v>
      </c>
      <c r="C71" t="s">
        <v>234</v>
      </c>
      <c r="D71" s="7" t="s">
        <v>90</v>
      </c>
      <c r="E71" s="27">
        <v>34333</v>
      </c>
      <c r="F71" s="7" t="s">
        <v>91</v>
      </c>
      <c r="G71" t="s">
        <v>92</v>
      </c>
      <c r="H71" t="s">
        <v>101</v>
      </c>
      <c r="I71">
        <v>9</v>
      </c>
      <c r="J71">
        <v>14</v>
      </c>
      <c r="K71" t="s">
        <v>102</v>
      </c>
      <c r="L71" t="s">
        <v>103</v>
      </c>
      <c r="M71" s="28">
        <v>800</v>
      </c>
      <c r="N71">
        <v>4128238</v>
      </c>
    </row>
    <row r="72" spans="1:14" x14ac:dyDescent="0.3">
      <c r="A72" s="26">
        <v>27860658</v>
      </c>
      <c r="B72" t="s">
        <v>235</v>
      </c>
      <c r="C72" t="s">
        <v>236</v>
      </c>
      <c r="D72" s="7" t="s">
        <v>98</v>
      </c>
      <c r="E72" s="27">
        <v>33815</v>
      </c>
      <c r="F72" s="7" t="s">
        <v>115</v>
      </c>
      <c r="G72" t="s">
        <v>120</v>
      </c>
      <c r="H72" t="s">
        <v>101</v>
      </c>
      <c r="I72">
        <v>9</v>
      </c>
      <c r="J72">
        <v>9</v>
      </c>
      <c r="K72" t="s">
        <v>111</v>
      </c>
      <c r="L72" t="s">
        <v>103</v>
      </c>
      <c r="M72" s="28">
        <v>800</v>
      </c>
      <c r="N72">
        <v>4145924</v>
      </c>
    </row>
    <row r="73" spans="1:14" x14ac:dyDescent="0.3">
      <c r="A73" s="26">
        <v>19659887</v>
      </c>
      <c r="B73" t="s">
        <v>182</v>
      </c>
      <c r="C73" t="s">
        <v>237</v>
      </c>
      <c r="D73" s="7" t="s">
        <v>98</v>
      </c>
      <c r="E73" s="27">
        <v>35106</v>
      </c>
      <c r="F73" s="7" t="s">
        <v>99</v>
      </c>
      <c r="G73" t="s">
        <v>92</v>
      </c>
      <c r="H73" t="s">
        <v>93</v>
      </c>
      <c r="I73">
        <v>7</v>
      </c>
      <c r="J73">
        <v>17</v>
      </c>
      <c r="K73" t="s">
        <v>94</v>
      </c>
      <c r="L73" t="s">
        <v>130</v>
      </c>
      <c r="M73" s="28">
        <v>1800</v>
      </c>
      <c r="N73">
        <v>4092042</v>
      </c>
    </row>
    <row r="74" spans="1:14" x14ac:dyDescent="0.3">
      <c r="A74" s="26">
        <v>36786658</v>
      </c>
      <c r="B74" t="s">
        <v>145</v>
      </c>
      <c r="C74" t="s">
        <v>238</v>
      </c>
      <c r="D74" s="7" t="s">
        <v>90</v>
      </c>
      <c r="E74" s="27">
        <v>34424</v>
      </c>
      <c r="F74" s="7" t="s">
        <v>106</v>
      </c>
      <c r="G74" t="s">
        <v>100</v>
      </c>
      <c r="H74" t="s">
        <v>110</v>
      </c>
      <c r="I74">
        <v>2</v>
      </c>
      <c r="J74">
        <v>11</v>
      </c>
      <c r="K74" t="s">
        <v>111</v>
      </c>
      <c r="L74" t="s">
        <v>128</v>
      </c>
      <c r="M74" s="28">
        <v>1000</v>
      </c>
      <c r="N74">
        <v>4051578</v>
      </c>
    </row>
    <row r="75" spans="1:14" x14ac:dyDescent="0.3">
      <c r="A75" s="26">
        <v>19659687</v>
      </c>
      <c r="B75" t="s">
        <v>239</v>
      </c>
      <c r="C75" t="s">
        <v>203</v>
      </c>
      <c r="D75" s="7" t="s">
        <v>90</v>
      </c>
      <c r="E75" s="27">
        <v>34693</v>
      </c>
      <c r="F75" s="7" t="s">
        <v>115</v>
      </c>
      <c r="G75" t="s">
        <v>107</v>
      </c>
      <c r="H75" t="s">
        <v>93</v>
      </c>
      <c r="I75">
        <v>3</v>
      </c>
      <c r="J75">
        <v>10</v>
      </c>
      <c r="K75" t="s">
        <v>111</v>
      </c>
      <c r="L75" t="s">
        <v>95</v>
      </c>
      <c r="M75" s="28">
        <v>2550</v>
      </c>
      <c r="N75">
        <v>3029960</v>
      </c>
    </row>
    <row r="76" spans="1:14" x14ac:dyDescent="0.3">
      <c r="A76" s="26">
        <v>21459552</v>
      </c>
      <c r="B76" t="s">
        <v>240</v>
      </c>
      <c r="C76" t="s">
        <v>241</v>
      </c>
      <c r="D76" s="7" t="s">
        <v>98</v>
      </c>
      <c r="E76" s="27">
        <v>34537</v>
      </c>
      <c r="F76" s="7" t="s">
        <v>91</v>
      </c>
      <c r="G76" t="s">
        <v>107</v>
      </c>
      <c r="H76" t="s">
        <v>93</v>
      </c>
      <c r="I76">
        <v>2</v>
      </c>
      <c r="J76">
        <v>13</v>
      </c>
      <c r="K76" t="s">
        <v>102</v>
      </c>
      <c r="L76" t="s">
        <v>95</v>
      </c>
      <c r="M76" s="28">
        <v>2550</v>
      </c>
      <c r="N76">
        <v>4102105</v>
      </c>
    </row>
    <row r="77" spans="1:14" x14ac:dyDescent="0.3">
      <c r="A77" s="26">
        <v>32146689</v>
      </c>
      <c r="B77" t="s">
        <v>242</v>
      </c>
      <c r="C77" t="s">
        <v>243</v>
      </c>
      <c r="D77" s="7" t="s">
        <v>90</v>
      </c>
      <c r="E77" s="27">
        <v>32268</v>
      </c>
      <c r="F77" s="7" t="s">
        <v>106</v>
      </c>
      <c r="G77" t="s">
        <v>107</v>
      </c>
      <c r="H77" t="s">
        <v>93</v>
      </c>
      <c r="I77">
        <v>1</v>
      </c>
      <c r="J77">
        <v>11</v>
      </c>
      <c r="K77" t="s">
        <v>111</v>
      </c>
      <c r="L77" t="s">
        <v>95</v>
      </c>
      <c r="M77" s="28">
        <v>2550</v>
      </c>
      <c r="N77">
        <v>4015912</v>
      </c>
    </row>
    <row r="78" spans="1:14" x14ac:dyDescent="0.3">
      <c r="A78" s="26">
        <v>18543526</v>
      </c>
      <c r="B78" t="s">
        <v>170</v>
      </c>
      <c r="C78" t="s">
        <v>244</v>
      </c>
      <c r="D78" s="7" t="s">
        <v>90</v>
      </c>
      <c r="E78" s="27">
        <v>33250</v>
      </c>
      <c r="F78" s="7" t="s">
        <v>99</v>
      </c>
      <c r="G78" t="s">
        <v>92</v>
      </c>
      <c r="H78" t="s">
        <v>93</v>
      </c>
      <c r="I78">
        <v>7</v>
      </c>
      <c r="J78">
        <v>8</v>
      </c>
      <c r="K78" t="s">
        <v>111</v>
      </c>
      <c r="L78" t="s">
        <v>130</v>
      </c>
      <c r="M78" s="28">
        <v>1800</v>
      </c>
      <c r="N78">
        <v>3291403</v>
      </c>
    </row>
    <row r="79" spans="1:14" x14ac:dyDescent="0.3">
      <c r="A79" s="26">
        <v>35634666</v>
      </c>
      <c r="B79" t="s">
        <v>53</v>
      </c>
      <c r="C79" t="s">
        <v>245</v>
      </c>
      <c r="D79" s="7" t="s">
        <v>90</v>
      </c>
      <c r="E79" s="27">
        <v>34345</v>
      </c>
      <c r="F79" s="7" t="s">
        <v>106</v>
      </c>
      <c r="G79" t="s">
        <v>92</v>
      </c>
      <c r="H79" t="s">
        <v>101</v>
      </c>
      <c r="I79">
        <v>3</v>
      </c>
      <c r="J79">
        <v>9</v>
      </c>
      <c r="K79" t="s">
        <v>111</v>
      </c>
      <c r="L79" t="s">
        <v>103</v>
      </c>
      <c r="M79" s="28">
        <v>800</v>
      </c>
      <c r="N79">
        <v>3045001</v>
      </c>
    </row>
    <row r="80" spans="1:14" x14ac:dyDescent="0.3">
      <c r="A80" s="26">
        <v>19659587</v>
      </c>
      <c r="B80" t="s">
        <v>246</v>
      </c>
      <c r="C80" t="s">
        <v>247</v>
      </c>
      <c r="D80" s="7" t="s">
        <v>90</v>
      </c>
      <c r="E80" s="27">
        <v>34142</v>
      </c>
      <c r="F80" s="7" t="s">
        <v>91</v>
      </c>
      <c r="G80" t="s">
        <v>136</v>
      </c>
      <c r="H80" t="s">
        <v>93</v>
      </c>
      <c r="I80">
        <v>6</v>
      </c>
      <c r="J80">
        <v>10</v>
      </c>
      <c r="K80" t="s">
        <v>111</v>
      </c>
      <c r="L80" t="s">
        <v>130</v>
      </c>
      <c r="M80" s="28">
        <v>1800</v>
      </c>
      <c r="N80">
        <v>4071920</v>
      </c>
    </row>
    <row r="81" spans="1:14" x14ac:dyDescent="0.3">
      <c r="A81" s="26">
        <v>19857857</v>
      </c>
      <c r="B81" t="s">
        <v>248</v>
      </c>
      <c r="C81" t="s">
        <v>249</v>
      </c>
      <c r="D81" s="7" t="s">
        <v>98</v>
      </c>
      <c r="E81" s="27">
        <v>31879</v>
      </c>
      <c r="F81" s="7" t="s">
        <v>115</v>
      </c>
      <c r="G81" t="s">
        <v>136</v>
      </c>
      <c r="H81" t="s">
        <v>93</v>
      </c>
      <c r="I81">
        <v>8</v>
      </c>
      <c r="J81">
        <v>8</v>
      </c>
      <c r="K81" t="s">
        <v>111</v>
      </c>
      <c r="L81" t="s">
        <v>130</v>
      </c>
      <c r="M81" s="28">
        <v>1800</v>
      </c>
      <c r="N81">
        <v>4078790</v>
      </c>
    </row>
    <row r="82" spans="1:14" x14ac:dyDescent="0.3">
      <c r="A82" s="26">
        <v>14569856</v>
      </c>
      <c r="B82" t="s">
        <v>250</v>
      </c>
      <c r="C82" t="s">
        <v>251</v>
      </c>
      <c r="D82" s="7" t="s">
        <v>98</v>
      </c>
      <c r="E82" s="27">
        <v>32446</v>
      </c>
      <c r="F82" s="7" t="s">
        <v>106</v>
      </c>
      <c r="G82" t="s">
        <v>100</v>
      </c>
      <c r="H82" t="s">
        <v>93</v>
      </c>
      <c r="I82">
        <v>9</v>
      </c>
      <c r="J82">
        <v>11</v>
      </c>
      <c r="K82" t="s">
        <v>111</v>
      </c>
      <c r="L82" t="s">
        <v>95</v>
      </c>
      <c r="M82" s="28">
        <v>2550</v>
      </c>
      <c r="N82">
        <v>2756841</v>
      </c>
    </row>
    <row r="83" spans="1:14" x14ac:dyDescent="0.3">
      <c r="A83" s="26">
        <v>20366587</v>
      </c>
      <c r="B83" t="s">
        <v>252</v>
      </c>
      <c r="C83" t="s">
        <v>253</v>
      </c>
      <c r="D83" s="7" t="s">
        <v>90</v>
      </c>
      <c r="E83" s="27">
        <v>34326</v>
      </c>
      <c r="F83" s="7" t="s">
        <v>115</v>
      </c>
      <c r="G83" t="s">
        <v>136</v>
      </c>
      <c r="H83" t="s">
        <v>101</v>
      </c>
      <c r="I83">
        <v>8</v>
      </c>
      <c r="J83">
        <v>11</v>
      </c>
      <c r="K83" t="s">
        <v>111</v>
      </c>
      <c r="L83" t="s">
        <v>103</v>
      </c>
      <c r="M83" s="28">
        <v>800</v>
      </c>
      <c r="N83">
        <v>4513674</v>
      </c>
    </row>
    <row r="84" spans="1:14" x14ac:dyDescent="0.3">
      <c r="A84" s="26">
        <v>18957566</v>
      </c>
      <c r="B84" t="s">
        <v>254</v>
      </c>
      <c r="C84" t="s">
        <v>255</v>
      </c>
      <c r="D84" s="7" t="s">
        <v>98</v>
      </c>
      <c r="E84" s="27">
        <v>32198</v>
      </c>
      <c r="F84" s="7" t="s">
        <v>106</v>
      </c>
      <c r="G84" t="s">
        <v>92</v>
      </c>
      <c r="H84" t="s">
        <v>110</v>
      </c>
      <c r="I84">
        <v>3</v>
      </c>
      <c r="J84">
        <v>14</v>
      </c>
      <c r="K84" t="s">
        <v>102</v>
      </c>
      <c r="L84" t="s">
        <v>128</v>
      </c>
      <c r="M84" s="28">
        <v>1000</v>
      </c>
      <c r="N84">
        <v>3150630</v>
      </c>
    </row>
    <row r="85" spans="1:14" x14ac:dyDescent="0.3">
      <c r="A85" s="26">
        <v>35223666</v>
      </c>
      <c r="B85" t="s">
        <v>151</v>
      </c>
      <c r="C85" t="s">
        <v>256</v>
      </c>
      <c r="D85" s="7" t="s">
        <v>98</v>
      </c>
      <c r="E85" s="27">
        <v>32666</v>
      </c>
      <c r="F85" s="7" t="s">
        <v>99</v>
      </c>
      <c r="G85" t="s">
        <v>100</v>
      </c>
      <c r="H85" t="s">
        <v>93</v>
      </c>
      <c r="I85">
        <v>6</v>
      </c>
      <c r="J85">
        <v>11</v>
      </c>
      <c r="K85" t="s">
        <v>111</v>
      </c>
      <c r="L85" t="s">
        <v>95</v>
      </c>
      <c r="M85" s="28">
        <v>2550</v>
      </c>
      <c r="N85">
        <v>4023179</v>
      </c>
    </row>
    <row r="86" spans="1:14" x14ac:dyDescent="0.3">
      <c r="A86" s="26">
        <v>12589888</v>
      </c>
      <c r="B86" t="s">
        <v>257</v>
      </c>
      <c r="C86" t="s">
        <v>258</v>
      </c>
      <c r="D86" s="7" t="s">
        <v>98</v>
      </c>
      <c r="E86" s="27">
        <v>34699</v>
      </c>
      <c r="F86" s="7" t="s">
        <v>106</v>
      </c>
      <c r="G86" t="s">
        <v>136</v>
      </c>
      <c r="H86" t="s">
        <v>110</v>
      </c>
      <c r="I86">
        <v>2</v>
      </c>
      <c r="J86">
        <v>12</v>
      </c>
      <c r="K86" t="s">
        <v>111</v>
      </c>
      <c r="L86" t="s">
        <v>112</v>
      </c>
      <c r="M86" s="28">
        <v>1450</v>
      </c>
      <c r="N86">
        <v>4039908</v>
      </c>
    </row>
    <row r="87" spans="1:14" x14ac:dyDescent="0.3">
      <c r="A87" s="26">
        <v>19359685</v>
      </c>
      <c r="B87" t="s">
        <v>145</v>
      </c>
      <c r="C87" t="s">
        <v>146</v>
      </c>
      <c r="D87" s="7" t="s">
        <v>90</v>
      </c>
      <c r="E87" s="27">
        <v>34129</v>
      </c>
      <c r="F87" s="7" t="s">
        <v>91</v>
      </c>
      <c r="G87" t="s">
        <v>120</v>
      </c>
      <c r="H87" t="s">
        <v>93</v>
      </c>
      <c r="I87">
        <v>1</v>
      </c>
      <c r="J87">
        <v>12</v>
      </c>
      <c r="K87" t="s">
        <v>111</v>
      </c>
      <c r="L87" t="s">
        <v>95</v>
      </c>
      <c r="M87" s="28">
        <v>2550</v>
      </c>
      <c r="N87">
        <v>3211451</v>
      </c>
    </row>
    <row r="88" spans="1:14" x14ac:dyDescent="0.3">
      <c r="A88" s="26">
        <v>17857658</v>
      </c>
      <c r="B88" t="s">
        <v>259</v>
      </c>
      <c r="C88" t="s">
        <v>260</v>
      </c>
      <c r="D88" s="7" t="s">
        <v>90</v>
      </c>
      <c r="E88" s="27">
        <v>34634</v>
      </c>
      <c r="F88" s="7" t="s">
        <v>115</v>
      </c>
      <c r="G88" t="s">
        <v>92</v>
      </c>
      <c r="H88" t="s">
        <v>110</v>
      </c>
      <c r="I88">
        <v>7</v>
      </c>
      <c r="J88">
        <v>17</v>
      </c>
      <c r="K88" t="s">
        <v>94</v>
      </c>
      <c r="L88" t="s">
        <v>128</v>
      </c>
      <c r="M88" s="28">
        <v>1000</v>
      </c>
      <c r="N88">
        <v>3016946</v>
      </c>
    </row>
    <row r="89" spans="1:14" x14ac:dyDescent="0.3">
      <c r="A89" s="26">
        <v>14259658</v>
      </c>
      <c r="B89" t="s">
        <v>261</v>
      </c>
      <c r="C89" t="s">
        <v>131</v>
      </c>
      <c r="D89" s="7" t="s">
        <v>98</v>
      </c>
      <c r="E89" s="27">
        <v>33859</v>
      </c>
      <c r="F89" s="7" t="s">
        <v>106</v>
      </c>
      <c r="G89" t="s">
        <v>120</v>
      </c>
      <c r="H89" t="s">
        <v>101</v>
      </c>
      <c r="I89">
        <v>8</v>
      </c>
      <c r="J89">
        <v>9</v>
      </c>
      <c r="K89" t="s">
        <v>111</v>
      </c>
      <c r="L89" t="s">
        <v>103</v>
      </c>
      <c r="M89" s="28">
        <v>800</v>
      </c>
      <c r="N89">
        <v>3302902</v>
      </c>
    </row>
    <row r="90" spans="1:14" x14ac:dyDescent="0.3">
      <c r="A90" s="26">
        <v>38556555</v>
      </c>
      <c r="B90" t="s">
        <v>262</v>
      </c>
      <c r="C90" t="s">
        <v>113</v>
      </c>
      <c r="D90" s="7" t="s">
        <v>98</v>
      </c>
      <c r="E90" s="27">
        <v>32158</v>
      </c>
      <c r="F90" s="7" t="s">
        <v>115</v>
      </c>
      <c r="G90" t="s">
        <v>100</v>
      </c>
      <c r="H90" t="s">
        <v>93</v>
      </c>
      <c r="I90">
        <v>3</v>
      </c>
      <c r="J90">
        <v>15</v>
      </c>
      <c r="K90" t="s">
        <v>94</v>
      </c>
      <c r="L90" t="s">
        <v>130</v>
      </c>
      <c r="M90" s="28">
        <v>1800</v>
      </c>
      <c r="N90">
        <v>4124918</v>
      </c>
    </row>
    <row r="91" spans="1:14" x14ac:dyDescent="0.3">
      <c r="A91" s="26">
        <v>39889666</v>
      </c>
      <c r="B91" t="s">
        <v>263</v>
      </c>
      <c r="C91" t="s">
        <v>264</v>
      </c>
      <c r="D91" s="7" t="s">
        <v>90</v>
      </c>
      <c r="E91" s="27">
        <v>32997</v>
      </c>
      <c r="F91" s="7" t="s">
        <v>115</v>
      </c>
      <c r="G91" t="s">
        <v>120</v>
      </c>
      <c r="H91" t="s">
        <v>110</v>
      </c>
      <c r="I91">
        <v>2</v>
      </c>
      <c r="J91">
        <v>10</v>
      </c>
      <c r="K91" t="s">
        <v>111</v>
      </c>
      <c r="L91" t="s">
        <v>112</v>
      </c>
      <c r="M91" s="28">
        <v>1450</v>
      </c>
      <c r="N91">
        <v>3292553</v>
      </c>
    </row>
    <row r="92" spans="1:14" x14ac:dyDescent="0.3">
      <c r="A92" s="26">
        <v>21244399</v>
      </c>
      <c r="B92" t="s">
        <v>265</v>
      </c>
      <c r="C92" t="s">
        <v>266</v>
      </c>
      <c r="D92" s="7" t="s">
        <v>98</v>
      </c>
      <c r="E92" s="27">
        <v>33339</v>
      </c>
      <c r="F92" s="7" t="s">
        <v>106</v>
      </c>
      <c r="G92" t="s">
        <v>92</v>
      </c>
      <c r="H92" t="s">
        <v>93</v>
      </c>
      <c r="I92">
        <v>10</v>
      </c>
      <c r="J92">
        <v>11</v>
      </c>
      <c r="K92" t="s">
        <v>111</v>
      </c>
      <c r="L92" t="s">
        <v>95</v>
      </c>
      <c r="M92" s="28">
        <v>2550</v>
      </c>
      <c r="N92">
        <v>4044344</v>
      </c>
    </row>
    <row r="93" spans="1:14" x14ac:dyDescent="0.3">
      <c r="A93" s="26">
        <v>39348412</v>
      </c>
      <c r="B93" t="s">
        <v>267</v>
      </c>
      <c r="C93" t="s">
        <v>152</v>
      </c>
      <c r="D93" s="7" t="s">
        <v>90</v>
      </c>
      <c r="E93" s="27">
        <v>34139</v>
      </c>
      <c r="F93" s="7" t="s">
        <v>115</v>
      </c>
      <c r="G93" t="s">
        <v>120</v>
      </c>
      <c r="H93" t="s">
        <v>110</v>
      </c>
      <c r="I93">
        <v>3</v>
      </c>
      <c r="J93">
        <v>11</v>
      </c>
      <c r="K93" t="s">
        <v>111</v>
      </c>
      <c r="L93" t="s">
        <v>128</v>
      </c>
      <c r="M93" s="28">
        <v>1000</v>
      </c>
      <c r="N93">
        <v>4035649</v>
      </c>
    </row>
    <row r="94" spans="1:14" x14ac:dyDescent="0.3">
      <c r="A94" s="26">
        <v>14152102</v>
      </c>
      <c r="B94" t="s">
        <v>268</v>
      </c>
      <c r="C94" t="s">
        <v>226</v>
      </c>
      <c r="D94" s="7" t="s">
        <v>90</v>
      </c>
      <c r="E94" s="27">
        <v>33136</v>
      </c>
      <c r="F94" s="7" t="s">
        <v>91</v>
      </c>
      <c r="G94" t="s">
        <v>100</v>
      </c>
      <c r="H94" t="s">
        <v>101</v>
      </c>
      <c r="I94">
        <v>2</v>
      </c>
      <c r="J94">
        <v>15</v>
      </c>
      <c r="K94" t="s">
        <v>94</v>
      </c>
      <c r="L94" t="s">
        <v>103</v>
      </c>
      <c r="M94" s="28">
        <v>800</v>
      </c>
      <c r="N94">
        <v>3017317</v>
      </c>
    </row>
    <row r="95" spans="1:14" x14ac:dyDescent="0.3">
      <c r="A95" s="26">
        <v>19142522</v>
      </c>
      <c r="B95" t="s">
        <v>170</v>
      </c>
      <c r="C95" t="s">
        <v>269</v>
      </c>
      <c r="D95" s="7" t="s">
        <v>90</v>
      </c>
      <c r="E95" s="27">
        <v>34016</v>
      </c>
      <c r="F95" s="7" t="s">
        <v>115</v>
      </c>
      <c r="G95" t="s">
        <v>100</v>
      </c>
      <c r="H95" t="s">
        <v>110</v>
      </c>
      <c r="I95">
        <v>1</v>
      </c>
      <c r="J95">
        <v>16</v>
      </c>
      <c r="K95" t="s">
        <v>94</v>
      </c>
      <c r="L95" t="s">
        <v>112</v>
      </c>
      <c r="M95" s="28">
        <v>1450</v>
      </c>
      <c r="N95">
        <v>4075697</v>
      </c>
    </row>
    <row r="96" spans="1:14" x14ac:dyDescent="0.3">
      <c r="A96" s="26">
        <v>21294320</v>
      </c>
      <c r="B96" t="s">
        <v>270</v>
      </c>
      <c r="C96" t="s">
        <v>271</v>
      </c>
      <c r="D96" s="7" t="s">
        <v>98</v>
      </c>
      <c r="E96" s="27">
        <v>33581</v>
      </c>
      <c r="F96" s="7" t="s">
        <v>91</v>
      </c>
      <c r="G96" t="s">
        <v>107</v>
      </c>
      <c r="H96" t="s">
        <v>110</v>
      </c>
      <c r="I96">
        <v>5</v>
      </c>
      <c r="J96">
        <v>14</v>
      </c>
      <c r="K96" t="s">
        <v>102</v>
      </c>
      <c r="L96" t="s">
        <v>112</v>
      </c>
      <c r="M96" s="28">
        <v>1450</v>
      </c>
      <c r="N96">
        <v>4514879</v>
      </c>
    </row>
    <row r="97" spans="1:14" x14ac:dyDescent="0.3">
      <c r="A97" s="26">
        <v>20209741</v>
      </c>
      <c r="B97" t="s">
        <v>272</v>
      </c>
      <c r="C97" t="s">
        <v>273</v>
      </c>
      <c r="D97" s="7" t="s">
        <v>90</v>
      </c>
      <c r="E97" s="27">
        <v>33840</v>
      </c>
      <c r="F97" s="7" t="s">
        <v>106</v>
      </c>
      <c r="G97" t="s">
        <v>136</v>
      </c>
      <c r="H97" t="s">
        <v>101</v>
      </c>
      <c r="I97">
        <v>3</v>
      </c>
      <c r="J97">
        <v>10</v>
      </c>
      <c r="K97" t="s">
        <v>111</v>
      </c>
      <c r="L97" t="s">
        <v>103</v>
      </c>
      <c r="M97" s="28">
        <v>800</v>
      </c>
      <c r="N97">
        <v>3765690</v>
      </c>
    </row>
    <row r="98" spans="1:14" x14ac:dyDescent="0.3">
      <c r="A98" s="26">
        <v>20416244</v>
      </c>
      <c r="B98" t="s">
        <v>274</v>
      </c>
      <c r="C98" t="s">
        <v>275</v>
      </c>
      <c r="D98" s="7" t="s">
        <v>90</v>
      </c>
      <c r="E98" s="27">
        <v>33580</v>
      </c>
      <c r="F98" s="7" t="s">
        <v>99</v>
      </c>
      <c r="G98" t="s">
        <v>107</v>
      </c>
      <c r="H98" t="s">
        <v>101</v>
      </c>
      <c r="I98">
        <v>5</v>
      </c>
      <c r="J98">
        <v>14</v>
      </c>
      <c r="K98" t="s">
        <v>102</v>
      </c>
      <c r="L98" t="s">
        <v>103</v>
      </c>
      <c r="M98" s="28">
        <v>800</v>
      </c>
      <c r="N98">
        <v>3021759</v>
      </c>
    </row>
    <row r="99" spans="1:14" x14ac:dyDescent="0.3">
      <c r="A99" s="26">
        <v>17149521</v>
      </c>
      <c r="B99" t="s">
        <v>276</v>
      </c>
      <c r="C99" t="s">
        <v>249</v>
      </c>
      <c r="D99" s="7" t="s">
        <v>90</v>
      </c>
      <c r="E99" s="27">
        <v>31922</v>
      </c>
      <c r="F99" s="7" t="s">
        <v>99</v>
      </c>
      <c r="G99" t="s">
        <v>136</v>
      </c>
      <c r="H99" t="s">
        <v>93</v>
      </c>
      <c r="I99">
        <v>9</v>
      </c>
      <c r="J99">
        <v>13</v>
      </c>
      <c r="K99" t="s">
        <v>102</v>
      </c>
      <c r="L99" t="s">
        <v>95</v>
      </c>
      <c r="M99" s="28">
        <v>2550</v>
      </c>
      <c r="N99">
        <v>4029899</v>
      </c>
    </row>
    <row r="100" spans="1:14" x14ac:dyDescent="0.3">
      <c r="A100" s="26">
        <v>14122102</v>
      </c>
      <c r="B100" t="s">
        <v>277</v>
      </c>
      <c r="C100" t="s">
        <v>278</v>
      </c>
      <c r="D100" s="7" t="s">
        <v>90</v>
      </c>
      <c r="E100" s="27">
        <v>33460</v>
      </c>
      <c r="F100" s="7" t="s">
        <v>91</v>
      </c>
      <c r="G100" t="s">
        <v>136</v>
      </c>
      <c r="H100" t="s">
        <v>101</v>
      </c>
      <c r="I100">
        <v>6</v>
      </c>
      <c r="J100">
        <v>15</v>
      </c>
      <c r="K100" t="s">
        <v>94</v>
      </c>
      <c r="L100" t="s">
        <v>103</v>
      </c>
      <c r="M100" s="28">
        <v>800</v>
      </c>
      <c r="N100">
        <v>4489994</v>
      </c>
    </row>
    <row r="101" spans="1:14" x14ac:dyDescent="0.3">
      <c r="A101" s="26">
        <v>23248121</v>
      </c>
      <c r="B101" t="s">
        <v>272</v>
      </c>
      <c r="C101" t="s">
        <v>279</v>
      </c>
      <c r="D101" s="7" t="s">
        <v>90</v>
      </c>
      <c r="E101" s="27">
        <v>33359</v>
      </c>
      <c r="F101" s="7" t="s">
        <v>106</v>
      </c>
      <c r="G101" t="s">
        <v>136</v>
      </c>
      <c r="H101" t="s">
        <v>110</v>
      </c>
      <c r="I101">
        <v>1</v>
      </c>
      <c r="J101">
        <v>12</v>
      </c>
      <c r="K101" t="s">
        <v>111</v>
      </c>
      <c r="L101" t="s">
        <v>112</v>
      </c>
      <c r="M101" s="28">
        <v>1450</v>
      </c>
      <c r="N101">
        <v>2985965</v>
      </c>
    </row>
    <row r="102" spans="1:14" x14ac:dyDescent="0.3">
      <c r="A102" s="26">
        <v>14742285</v>
      </c>
      <c r="B102" t="s">
        <v>280</v>
      </c>
      <c r="C102" t="s">
        <v>281</v>
      </c>
      <c r="D102" s="7" t="s">
        <v>90</v>
      </c>
      <c r="E102" s="27">
        <v>33661</v>
      </c>
      <c r="F102" s="7" t="s">
        <v>91</v>
      </c>
      <c r="G102" t="s">
        <v>92</v>
      </c>
      <c r="H102" t="s">
        <v>101</v>
      </c>
      <c r="I102">
        <v>9</v>
      </c>
      <c r="J102">
        <v>17</v>
      </c>
      <c r="K102" t="s">
        <v>94</v>
      </c>
      <c r="L102" t="s">
        <v>103</v>
      </c>
      <c r="M102" s="28">
        <v>800</v>
      </c>
      <c r="N102">
        <v>3425628</v>
      </c>
    </row>
  </sheetData>
  <conditionalFormatting sqref="J3:J102">
    <cfRule type="cellIs" dxfId="1" priority="1" operator="lessThan">
      <formula>12</formula>
    </cfRule>
    <cfRule type="cellIs" dxfId="0" priority="2" operator="greaterThanOrEqual">
      <formula>12</formula>
    </cfRule>
  </conditionalFormatting>
  <dataValidations count="3">
    <dataValidation type="whole" allowBlank="1" showInputMessage="1" showErrorMessage="1" error="Debe ingresar un valor entre 0 y 20" prompt="Debe ingresar un valor entre 0 y 20" sqref="J4:J52" xr:uid="{4E379EA2-B375-46D3-8625-1EDBD954CE7B}">
      <formula1>0</formula1>
      <formula2>20</formula2>
    </dataValidation>
    <dataValidation type="whole" allowBlank="1" showInputMessage="1" showErrorMessage="1" error="La Nota debe ser un número entre 0 y 20" prompt="Debe ingresar un valor entre 0 y 20" sqref="J3" xr:uid="{45524F5A-141A-445C-87DD-6FBA44393EE3}">
      <formula1>0</formula1>
      <formula2>20</formula2>
    </dataValidation>
    <dataValidation type="date" operator="lessThanOrEqual" allowBlank="1" showInputMessage="1" showErrorMessage="1" errorTitle="ERROR" error="RECUERDE QUE NO SE ACEPTAN ESTUDIANTES NACIDOS DEPUES DE 1993" promptTitle="FECHA DE NACIMIENTO" prompt="NO SE ACEPTAN ESTUDIANTES NACIDOS DESPUES DE 1993" sqref="E3:E52" xr:uid="{90247858-3C53-4459-B11A-40A5EE451BE7}">
      <formula1>34334</formula1>
    </dataValidation>
  </dataValidations>
  <pageMargins left="0.7" right="0.7" top="0.75" bottom="0.75" header="0.3" footer="0.3"/>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5E68A-73A9-44DD-97D1-2A8D1048BC15}">
  <sheetPr codeName="Hoja81"/>
  <dimension ref="B2:Q20"/>
  <sheetViews>
    <sheetView showGridLines="0" workbookViewId="0"/>
  </sheetViews>
  <sheetFormatPr baseColWidth="10" defaultRowHeight="14.4" x14ac:dyDescent="0.3"/>
  <cols>
    <col min="1" max="1" width="4.5546875" customWidth="1"/>
    <col min="3" max="3" width="16.109375" customWidth="1"/>
    <col min="4" max="4" width="12.44140625" customWidth="1"/>
    <col min="5" max="5" width="13.44140625" customWidth="1"/>
    <col min="6" max="6" width="14.44140625" customWidth="1"/>
    <col min="7" max="7" width="7.33203125" customWidth="1"/>
    <col min="8" max="8" width="17.5546875" customWidth="1"/>
    <col min="9" max="9" width="20.88671875" bestFit="1" customWidth="1"/>
    <col min="10" max="10" width="19.44140625" bestFit="1" customWidth="1"/>
    <col min="11" max="11" width="15.88671875" bestFit="1" customWidth="1"/>
    <col min="12" max="12" width="8.109375" customWidth="1"/>
    <col min="13" max="13" width="9.6640625" customWidth="1"/>
    <col min="14" max="14" width="18.109375" bestFit="1" customWidth="1"/>
    <col min="15" max="15" width="12.5546875" bestFit="1" customWidth="1"/>
    <col min="16" max="16" width="14.6640625" customWidth="1"/>
    <col min="17" max="17" width="18.33203125" bestFit="1" customWidth="1"/>
    <col min="18" max="18" width="9.109375" customWidth="1"/>
    <col min="19" max="19" width="26.5546875" bestFit="1" customWidth="1"/>
    <col min="20" max="20" width="22.44140625" bestFit="1" customWidth="1"/>
    <col min="21" max="22" width="9.6640625" bestFit="1" customWidth="1"/>
    <col min="23" max="23" width="12.5546875" bestFit="1" customWidth="1"/>
    <col min="24" max="24" width="10.88671875" bestFit="1" customWidth="1"/>
    <col min="25" max="25" width="9.109375" bestFit="1" customWidth="1"/>
    <col min="26" max="26" width="9.6640625" bestFit="1" customWidth="1"/>
    <col min="27" max="27" width="11.109375" bestFit="1" customWidth="1"/>
    <col min="28" max="28" width="9.44140625" bestFit="1" customWidth="1"/>
    <col min="29" max="29" width="12.5546875" bestFit="1" customWidth="1"/>
  </cols>
  <sheetData>
    <row r="2" spans="2:17" ht="18" x14ac:dyDescent="0.35">
      <c r="B2" s="16" t="s">
        <v>413</v>
      </c>
    </row>
    <row r="3" spans="2:17" ht="18" x14ac:dyDescent="0.35">
      <c r="B3" s="6" t="s">
        <v>414</v>
      </c>
    </row>
    <row r="5" spans="2:17" x14ac:dyDescent="0.3">
      <c r="B5" t="s">
        <v>468</v>
      </c>
      <c r="C5" t="s">
        <v>11</v>
      </c>
      <c r="D5" t="s">
        <v>13</v>
      </c>
      <c r="E5" s="76" t="s">
        <v>15</v>
      </c>
      <c r="F5" s="76" t="s">
        <v>14</v>
      </c>
      <c r="M5" s="45" t="s">
        <v>310</v>
      </c>
      <c r="N5" s="55" t="s">
        <v>415</v>
      </c>
      <c r="O5" s="56" t="s">
        <v>416</v>
      </c>
      <c r="P5" s="56" t="s">
        <v>417</v>
      </c>
      <c r="Q5" s="56" t="s">
        <v>418</v>
      </c>
    </row>
    <row r="6" spans="2:17" x14ac:dyDescent="0.3">
      <c r="B6" s="23">
        <v>44927</v>
      </c>
      <c r="C6" t="s">
        <v>12</v>
      </c>
      <c r="D6" t="s">
        <v>16</v>
      </c>
      <c r="E6" s="97">
        <v>568</v>
      </c>
      <c r="F6" s="97">
        <v>1926</v>
      </c>
      <c r="M6" s="57">
        <v>44927</v>
      </c>
      <c r="N6" s="13" t="s">
        <v>419</v>
      </c>
      <c r="O6" s="7">
        <v>20454434189</v>
      </c>
      <c r="P6" s="7" t="s">
        <v>420</v>
      </c>
      <c r="Q6" s="58">
        <v>15000</v>
      </c>
    </row>
    <row r="7" spans="2:17" x14ac:dyDescent="0.3">
      <c r="B7" s="23">
        <v>44927</v>
      </c>
      <c r="C7" t="s">
        <v>17</v>
      </c>
      <c r="D7" t="s">
        <v>18</v>
      </c>
      <c r="E7" s="97">
        <v>1549</v>
      </c>
      <c r="F7" s="97">
        <v>577</v>
      </c>
      <c r="M7" s="57">
        <v>44927</v>
      </c>
      <c r="N7" s="13" t="s">
        <v>419</v>
      </c>
      <c r="O7" s="7">
        <v>20603590041</v>
      </c>
      <c r="P7" s="7" t="s">
        <v>421</v>
      </c>
      <c r="Q7" s="58">
        <v>16000</v>
      </c>
    </row>
    <row r="8" spans="2:17" x14ac:dyDescent="0.3">
      <c r="B8" s="23">
        <v>44927</v>
      </c>
      <c r="C8" t="s">
        <v>19</v>
      </c>
      <c r="D8" t="s">
        <v>29</v>
      </c>
      <c r="E8" s="97">
        <v>884</v>
      </c>
      <c r="F8" s="97">
        <v>1563</v>
      </c>
      <c r="M8" s="57">
        <v>44927</v>
      </c>
      <c r="N8" s="13" t="s">
        <v>422</v>
      </c>
      <c r="O8" s="7">
        <v>20601508568</v>
      </c>
      <c r="P8" s="7" t="s">
        <v>420</v>
      </c>
      <c r="Q8" s="58">
        <v>240000</v>
      </c>
    </row>
    <row r="9" spans="2:17" x14ac:dyDescent="0.3">
      <c r="B9" s="23">
        <v>44927</v>
      </c>
      <c r="C9" t="s">
        <v>20</v>
      </c>
      <c r="D9" t="s">
        <v>16</v>
      </c>
      <c r="E9" s="97">
        <v>1863</v>
      </c>
      <c r="F9" s="97">
        <v>902</v>
      </c>
      <c r="M9" s="57">
        <v>44927</v>
      </c>
      <c r="N9" s="13" t="s">
        <v>422</v>
      </c>
      <c r="O9" s="7">
        <v>20601508568</v>
      </c>
      <c r="P9" s="7" t="s">
        <v>421</v>
      </c>
      <c r="Q9" s="58">
        <v>190000</v>
      </c>
    </row>
    <row r="10" spans="2:17" x14ac:dyDescent="0.3">
      <c r="B10" s="23">
        <v>44958</v>
      </c>
      <c r="C10" t="s">
        <v>21</v>
      </c>
      <c r="D10" t="s">
        <v>18</v>
      </c>
      <c r="E10" s="97">
        <v>1255</v>
      </c>
      <c r="F10" s="97">
        <v>1561</v>
      </c>
      <c r="M10" s="57">
        <v>44958</v>
      </c>
      <c r="N10" s="13" t="s">
        <v>419</v>
      </c>
      <c r="O10" s="7">
        <v>20521981513</v>
      </c>
      <c r="P10" s="7" t="s">
        <v>420</v>
      </c>
      <c r="Q10" s="58">
        <v>17000</v>
      </c>
    </row>
    <row r="11" spans="2:17" x14ac:dyDescent="0.3">
      <c r="B11" s="23">
        <v>44958</v>
      </c>
      <c r="C11" t="s">
        <v>22</v>
      </c>
      <c r="D11" t="s">
        <v>18</v>
      </c>
      <c r="E11" s="97">
        <v>1352</v>
      </c>
      <c r="F11" s="97">
        <v>1591</v>
      </c>
      <c r="M11" s="57">
        <v>44958</v>
      </c>
      <c r="N11" s="13" t="s">
        <v>419</v>
      </c>
      <c r="O11" s="7">
        <v>20606106221</v>
      </c>
      <c r="P11" s="7" t="s">
        <v>421</v>
      </c>
      <c r="Q11" s="58">
        <v>20000</v>
      </c>
    </row>
    <row r="12" spans="2:17" x14ac:dyDescent="0.3">
      <c r="B12" s="23">
        <v>44958</v>
      </c>
      <c r="C12" t="s">
        <v>23</v>
      </c>
      <c r="D12" t="s">
        <v>16</v>
      </c>
      <c r="E12" s="97">
        <v>1350</v>
      </c>
      <c r="F12" s="97">
        <v>1805</v>
      </c>
      <c r="M12" s="57">
        <v>44958</v>
      </c>
      <c r="N12" s="13" t="s">
        <v>422</v>
      </c>
      <c r="O12" s="7">
        <v>20602959814</v>
      </c>
      <c r="P12" s="7" t="s">
        <v>420</v>
      </c>
      <c r="Q12" s="58">
        <v>190000</v>
      </c>
    </row>
    <row r="13" spans="2:17" x14ac:dyDescent="0.3">
      <c r="B13" s="23">
        <v>44958</v>
      </c>
      <c r="C13" t="s">
        <v>20</v>
      </c>
      <c r="D13" t="s">
        <v>16</v>
      </c>
      <c r="E13" s="97">
        <v>1863</v>
      </c>
      <c r="F13" s="97">
        <v>902</v>
      </c>
      <c r="M13" s="57">
        <v>44958</v>
      </c>
      <c r="N13" s="13" t="s">
        <v>422</v>
      </c>
      <c r="O13" s="7">
        <v>20536997823</v>
      </c>
      <c r="P13" s="7" t="s">
        <v>421</v>
      </c>
      <c r="Q13" s="58">
        <v>160000</v>
      </c>
    </row>
    <row r="14" spans="2:17" x14ac:dyDescent="0.3">
      <c r="B14" s="23">
        <v>44986</v>
      </c>
      <c r="C14" t="s">
        <v>24</v>
      </c>
      <c r="D14" t="s">
        <v>26</v>
      </c>
      <c r="E14" s="97">
        <v>1237</v>
      </c>
      <c r="F14" s="97">
        <v>1371</v>
      </c>
      <c r="M14" s="57">
        <v>44986</v>
      </c>
      <c r="N14" s="13" t="s">
        <v>419</v>
      </c>
      <c r="O14" s="7">
        <v>20521981513</v>
      </c>
      <c r="P14" s="7" t="s">
        <v>420</v>
      </c>
      <c r="Q14" s="58">
        <v>25000</v>
      </c>
    </row>
    <row r="15" spans="2:17" x14ac:dyDescent="0.3">
      <c r="B15" s="23">
        <v>44986</v>
      </c>
      <c r="C15" t="s">
        <v>25</v>
      </c>
      <c r="D15" t="s">
        <v>26</v>
      </c>
      <c r="E15" s="97">
        <v>1025</v>
      </c>
      <c r="F15" s="97">
        <v>589</v>
      </c>
      <c r="M15" s="57">
        <v>44986</v>
      </c>
      <c r="N15" s="13" t="s">
        <v>419</v>
      </c>
      <c r="O15" s="7">
        <v>20606106221</v>
      </c>
      <c r="P15" s="7" t="s">
        <v>421</v>
      </c>
      <c r="Q15" s="58">
        <v>22000</v>
      </c>
    </row>
    <row r="16" spans="2:17" x14ac:dyDescent="0.3">
      <c r="B16" s="23">
        <v>44986</v>
      </c>
      <c r="C16" t="s">
        <v>27</v>
      </c>
      <c r="D16" t="s">
        <v>26</v>
      </c>
      <c r="E16" s="97">
        <v>1677</v>
      </c>
      <c r="F16" s="97">
        <v>934</v>
      </c>
      <c r="M16" s="57">
        <v>44986</v>
      </c>
      <c r="N16" s="13" t="s">
        <v>422</v>
      </c>
      <c r="O16" s="7">
        <v>20602959814</v>
      </c>
      <c r="P16" s="7" t="s">
        <v>420</v>
      </c>
      <c r="Q16" s="58">
        <v>250000</v>
      </c>
    </row>
    <row r="17" spans="2:17" x14ac:dyDescent="0.3">
      <c r="B17" s="23">
        <v>44986</v>
      </c>
      <c r="C17" t="s">
        <v>28</v>
      </c>
      <c r="D17" t="s">
        <v>29</v>
      </c>
      <c r="E17" s="97">
        <v>1844</v>
      </c>
      <c r="F17" s="97">
        <v>1911</v>
      </c>
      <c r="M17" s="57">
        <v>44986</v>
      </c>
      <c r="N17" s="13" t="s">
        <v>422</v>
      </c>
      <c r="O17" s="7">
        <v>20536997823</v>
      </c>
      <c r="P17" s="7" t="s">
        <v>421</v>
      </c>
      <c r="Q17" s="58">
        <v>240000</v>
      </c>
    </row>
    <row r="20" spans="2:17" x14ac:dyDescent="0.3">
      <c r="F20" s="79"/>
    </row>
  </sheetData>
  <pageMargins left="0.7" right="0.7" top="0.75" bottom="0.75" header="0.3" footer="0.3"/>
  <pageSetup orientation="portrait" r:id="rId1"/>
  <tableParts count="2">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CEF02-E114-44E6-98B6-9C74DE5E013A}">
  <sheetPr codeName="Hoja16"/>
  <dimension ref="B2:O79"/>
  <sheetViews>
    <sheetView showGridLines="0" workbookViewId="0"/>
  </sheetViews>
  <sheetFormatPr baseColWidth="10" defaultRowHeight="14.4" x14ac:dyDescent="0.3"/>
  <cols>
    <col min="1" max="1" width="6" customWidth="1"/>
    <col min="3" max="3" width="16.109375" customWidth="1"/>
    <col min="4" max="5" width="13" customWidth="1"/>
    <col min="6" max="6" width="18.33203125" customWidth="1"/>
    <col min="7" max="7" width="12" customWidth="1"/>
    <col min="10" max="10" width="13" customWidth="1"/>
    <col min="11" max="11" width="18.33203125" customWidth="1"/>
    <col min="12" max="12" width="13" customWidth="1"/>
    <col min="16" max="16" width="12" customWidth="1"/>
  </cols>
  <sheetData>
    <row r="2" spans="2:15" ht="18" x14ac:dyDescent="0.35">
      <c r="B2" s="16" t="s">
        <v>405</v>
      </c>
      <c r="C2" s="7"/>
    </row>
    <row r="3" spans="2:15" ht="18" x14ac:dyDescent="0.35">
      <c r="B3" s="6" t="s">
        <v>406</v>
      </c>
      <c r="C3" s="7"/>
    </row>
    <row r="4" spans="2:15" x14ac:dyDescent="0.3">
      <c r="C4" s="7"/>
    </row>
    <row r="5" spans="2:15" x14ac:dyDescent="0.3">
      <c r="B5" s="24" t="s">
        <v>315</v>
      </c>
      <c r="I5" s="24" t="s">
        <v>316</v>
      </c>
      <c r="O5" s="2" t="s">
        <v>472</v>
      </c>
    </row>
    <row r="7" spans="2:15" x14ac:dyDescent="0.3">
      <c r="B7" t="s">
        <v>317</v>
      </c>
      <c r="C7" t="s">
        <v>318</v>
      </c>
      <c r="D7" t="s">
        <v>319</v>
      </c>
      <c r="E7" t="s">
        <v>320</v>
      </c>
      <c r="F7" t="s">
        <v>321</v>
      </c>
      <c r="G7" t="s">
        <v>322</v>
      </c>
      <c r="I7" t="s">
        <v>317</v>
      </c>
      <c r="J7" t="s">
        <v>320</v>
      </c>
      <c r="K7" t="s">
        <v>321</v>
      </c>
      <c r="L7" t="s">
        <v>319</v>
      </c>
      <c r="M7" t="s">
        <v>323</v>
      </c>
    </row>
    <row r="8" spans="2:15" x14ac:dyDescent="0.3">
      <c r="B8">
        <v>202201</v>
      </c>
      <c r="C8" t="s">
        <v>324</v>
      </c>
      <c r="D8" t="s">
        <v>325</v>
      </c>
      <c r="E8" t="s">
        <v>326</v>
      </c>
      <c r="F8" t="s">
        <v>327</v>
      </c>
      <c r="G8">
        <v>76</v>
      </c>
      <c r="I8">
        <v>202201</v>
      </c>
      <c r="J8" t="s">
        <v>326</v>
      </c>
      <c r="K8" t="s">
        <v>327</v>
      </c>
      <c r="L8" t="s">
        <v>325</v>
      </c>
      <c r="M8">
        <v>170</v>
      </c>
    </row>
    <row r="9" spans="2:15" x14ac:dyDescent="0.3">
      <c r="B9">
        <v>202201</v>
      </c>
      <c r="C9" t="s">
        <v>328</v>
      </c>
      <c r="D9" t="s">
        <v>329</v>
      </c>
      <c r="E9" t="s">
        <v>330</v>
      </c>
      <c r="F9" t="s">
        <v>331</v>
      </c>
      <c r="G9">
        <v>82</v>
      </c>
      <c r="I9">
        <v>202201</v>
      </c>
      <c r="J9" t="s">
        <v>326</v>
      </c>
      <c r="K9" t="s">
        <v>327</v>
      </c>
      <c r="L9" t="s">
        <v>329</v>
      </c>
      <c r="M9">
        <v>160</v>
      </c>
    </row>
    <row r="10" spans="2:15" x14ac:dyDescent="0.3">
      <c r="B10">
        <v>202201</v>
      </c>
      <c r="C10" t="s">
        <v>332</v>
      </c>
      <c r="D10" t="s">
        <v>333</v>
      </c>
      <c r="E10" t="s">
        <v>334</v>
      </c>
      <c r="F10" t="s">
        <v>335</v>
      </c>
      <c r="G10">
        <v>65</v>
      </c>
      <c r="I10">
        <v>202201</v>
      </c>
      <c r="J10" t="s">
        <v>326</v>
      </c>
      <c r="K10" t="s">
        <v>327</v>
      </c>
      <c r="L10" t="s">
        <v>333</v>
      </c>
      <c r="M10">
        <v>300</v>
      </c>
    </row>
    <row r="11" spans="2:15" x14ac:dyDescent="0.3">
      <c r="B11">
        <v>202201</v>
      </c>
      <c r="C11" t="s">
        <v>336</v>
      </c>
      <c r="D11" t="s">
        <v>333</v>
      </c>
      <c r="E11" t="s">
        <v>326</v>
      </c>
      <c r="F11" t="s">
        <v>327</v>
      </c>
      <c r="G11">
        <v>99</v>
      </c>
      <c r="I11">
        <v>202201</v>
      </c>
      <c r="J11" t="s">
        <v>330</v>
      </c>
      <c r="K11" t="s">
        <v>331</v>
      </c>
      <c r="L11" t="s">
        <v>325</v>
      </c>
      <c r="M11">
        <v>286</v>
      </c>
    </row>
    <row r="12" spans="2:15" x14ac:dyDescent="0.3">
      <c r="B12">
        <v>202201</v>
      </c>
      <c r="C12" t="s">
        <v>337</v>
      </c>
      <c r="D12" t="s">
        <v>329</v>
      </c>
      <c r="E12" t="s">
        <v>330</v>
      </c>
      <c r="F12" t="s">
        <v>331</v>
      </c>
      <c r="G12">
        <v>48</v>
      </c>
      <c r="I12">
        <v>202201</v>
      </c>
      <c r="J12" t="s">
        <v>330</v>
      </c>
      <c r="K12" t="s">
        <v>331</v>
      </c>
      <c r="L12" t="s">
        <v>329</v>
      </c>
      <c r="M12">
        <v>268</v>
      </c>
    </row>
    <row r="13" spans="2:15" x14ac:dyDescent="0.3">
      <c r="B13">
        <v>202201</v>
      </c>
      <c r="C13" t="s">
        <v>338</v>
      </c>
      <c r="D13" t="s">
        <v>325</v>
      </c>
      <c r="E13" t="s">
        <v>334</v>
      </c>
      <c r="F13" t="s">
        <v>335</v>
      </c>
      <c r="G13">
        <v>79</v>
      </c>
      <c r="I13">
        <v>202201</v>
      </c>
      <c r="J13" t="s">
        <v>330</v>
      </c>
      <c r="K13" t="s">
        <v>331</v>
      </c>
      <c r="L13" t="s">
        <v>333</v>
      </c>
      <c r="M13">
        <v>206</v>
      </c>
    </row>
    <row r="14" spans="2:15" x14ac:dyDescent="0.3">
      <c r="B14">
        <v>202201</v>
      </c>
      <c r="C14" t="s">
        <v>339</v>
      </c>
      <c r="D14" t="s">
        <v>333</v>
      </c>
      <c r="E14" t="s">
        <v>326</v>
      </c>
      <c r="F14" t="s">
        <v>327</v>
      </c>
      <c r="G14">
        <v>75</v>
      </c>
      <c r="I14">
        <v>202201</v>
      </c>
      <c r="J14" t="s">
        <v>334</v>
      </c>
      <c r="K14" t="s">
        <v>335</v>
      </c>
      <c r="L14" t="s">
        <v>325</v>
      </c>
      <c r="M14">
        <v>186</v>
      </c>
    </row>
    <row r="15" spans="2:15" x14ac:dyDescent="0.3">
      <c r="B15">
        <v>202201</v>
      </c>
      <c r="C15" t="s">
        <v>340</v>
      </c>
      <c r="D15" t="s">
        <v>329</v>
      </c>
      <c r="E15" t="s">
        <v>330</v>
      </c>
      <c r="F15" t="s">
        <v>331</v>
      </c>
      <c r="G15">
        <v>40</v>
      </c>
      <c r="I15">
        <v>202201</v>
      </c>
      <c r="J15" t="s">
        <v>334</v>
      </c>
      <c r="K15" t="s">
        <v>335</v>
      </c>
      <c r="L15" t="s">
        <v>329</v>
      </c>
      <c r="M15">
        <v>196</v>
      </c>
    </row>
    <row r="16" spans="2:15" x14ac:dyDescent="0.3">
      <c r="B16">
        <v>202201</v>
      </c>
      <c r="C16" t="s">
        <v>341</v>
      </c>
      <c r="D16" t="s">
        <v>325</v>
      </c>
      <c r="E16" t="s">
        <v>334</v>
      </c>
      <c r="F16" t="s">
        <v>335</v>
      </c>
      <c r="G16">
        <v>93</v>
      </c>
      <c r="I16">
        <v>202201</v>
      </c>
      <c r="J16" t="s">
        <v>334</v>
      </c>
      <c r="K16" t="s">
        <v>335</v>
      </c>
      <c r="L16" t="s">
        <v>333</v>
      </c>
      <c r="M16">
        <v>296</v>
      </c>
    </row>
    <row r="17" spans="2:13" x14ac:dyDescent="0.3">
      <c r="B17">
        <v>202201</v>
      </c>
      <c r="C17" t="s">
        <v>342</v>
      </c>
      <c r="D17" t="s">
        <v>325</v>
      </c>
      <c r="E17" t="s">
        <v>326</v>
      </c>
      <c r="F17" t="s">
        <v>327</v>
      </c>
      <c r="G17">
        <v>72</v>
      </c>
      <c r="I17">
        <v>202202</v>
      </c>
      <c r="J17" t="s">
        <v>326</v>
      </c>
      <c r="K17" t="s">
        <v>327</v>
      </c>
      <c r="L17" t="s">
        <v>325</v>
      </c>
      <c r="M17">
        <v>170</v>
      </c>
    </row>
    <row r="18" spans="2:13" x14ac:dyDescent="0.3">
      <c r="B18">
        <v>202201</v>
      </c>
      <c r="C18" t="s">
        <v>343</v>
      </c>
      <c r="D18" t="s">
        <v>329</v>
      </c>
      <c r="E18" t="s">
        <v>330</v>
      </c>
      <c r="F18" t="s">
        <v>331</v>
      </c>
      <c r="G18">
        <v>86</v>
      </c>
      <c r="I18">
        <v>202202</v>
      </c>
      <c r="J18" t="s">
        <v>326</v>
      </c>
      <c r="K18" t="s">
        <v>327</v>
      </c>
      <c r="L18" t="s">
        <v>329</v>
      </c>
      <c r="M18">
        <v>168</v>
      </c>
    </row>
    <row r="19" spans="2:13" x14ac:dyDescent="0.3">
      <c r="B19">
        <v>202201</v>
      </c>
      <c r="C19" t="s">
        <v>344</v>
      </c>
      <c r="D19" t="s">
        <v>333</v>
      </c>
      <c r="E19" t="s">
        <v>334</v>
      </c>
      <c r="F19" t="s">
        <v>335</v>
      </c>
      <c r="G19">
        <v>95</v>
      </c>
      <c r="I19">
        <v>202202</v>
      </c>
      <c r="J19" t="s">
        <v>326</v>
      </c>
      <c r="K19" t="s">
        <v>327</v>
      </c>
      <c r="L19" t="s">
        <v>333</v>
      </c>
      <c r="M19">
        <v>292</v>
      </c>
    </row>
    <row r="20" spans="2:13" x14ac:dyDescent="0.3">
      <c r="B20">
        <v>202201</v>
      </c>
      <c r="C20" t="s">
        <v>345</v>
      </c>
      <c r="D20" t="s">
        <v>333</v>
      </c>
      <c r="E20" t="s">
        <v>326</v>
      </c>
      <c r="F20" t="s">
        <v>327</v>
      </c>
      <c r="G20">
        <v>84</v>
      </c>
      <c r="I20">
        <v>202202</v>
      </c>
      <c r="J20" t="s">
        <v>330</v>
      </c>
      <c r="K20" t="s">
        <v>331</v>
      </c>
      <c r="L20" t="s">
        <v>325</v>
      </c>
      <c r="M20">
        <v>208</v>
      </c>
    </row>
    <row r="21" spans="2:13" x14ac:dyDescent="0.3">
      <c r="B21">
        <v>202201</v>
      </c>
      <c r="C21" t="s">
        <v>346</v>
      </c>
      <c r="D21" t="s">
        <v>329</v>
      </c>
      <c r="E21" t="s">
        <v>330</v>
      </c>
      <c r="F21" t="s">
        <v>331</v>
      </c>
      <c r="G21">
        <v>57</v>
      </c>
      <c r="I21">
        <v>202202</v>
      </c>
      <c r="J21" t="s">
        <v>330</v>
      </c>
      <c r="K21" t="s">
        <v>331</v>
      </c>
      <c r="L21" t="s">
        <v>329</v>
      </c>
      <c r="M21">
        <v>194</v>
      </c>
    </row>
    <row r="22" spans="2:13" x14ac:dyDescent="0.3">
      <c r="B22">
        <v>202201</v>
      </c>
      <c r="C22" t="s">
        <v>347</v>
      </c>
      <c r="D22" t="s">
        <v>325</v>
      </c>
      <c r="E22" t="s">
        <v>334</v>
      </c>
      <c r="F22" t="s">
        <v>335</v>
      </c>
      <c r="G22">
        <v>77</v>
      </c>
      <c r="I22">
        <v>202202</v>
      </c>
      <c r="J22" t="s">
        <v>330</v>
      </c>
      <c r="K22" t="s">
        <v>331</v>
      </c>
      <c r="L22" t="s">
        <v>333</v>
      </c>
      <c r="M22">
        <v>140</v>
      </c>
    </row>
    <row r="23" spans="2:13" x14ac:dyDescent="0.3">
      <c r="B23">
        <v>202201</v>
      </c>
      <c r="C23" t="s">
        <v>348</v>
      </c>
      <c r="D23" t="s">
        <v>329</v>
      </c>
      <c r="E23" t="s">
        <v>326</v>
      </c>
      <c r="F23" t="s">
        <v>327</v>
      </c>
      <c r="G23">
        <v>52</v>
      </c>
      <c r="I23">
        <v>202202</v>
      </c>
      <c r="J23" t="s">
        <v>334</v>
      </c>
      <c r="K23" t="s">
        <v>335</v>
      </c>
      <c r="L23" t="s">
        <v>325</v>
      </c>
      <c r="M23">
        <v>292</v>
      </c>
    </row>
    <row r="24" spans="2:13" x14ac:dyDescent="0.3">
      <c r="B24">
        <v>202201</v>
      </c>
      <c r="C24" t="s">
        <v>349</v>
      </c>
      <c r="D24" t="s">
        <v>333</v>
      </c>
      <c r="E24" t="s">
        <v>330</v>
      </c>
      <c r="F24" t="s">
        <v>331</v>
      </c>
      <c r="G24">
        <v>78</v>
      </c>
      <c r="I24">
        <v>202202</v>
      </c>
      <c r="J24" t="s">
        <v>334</v>
      </c>
      <c r="K24" t="s">
        <v>335</v>
      </c>
      <c r="L24" t="s">
        <v>329</v>
      </c>
      <c r="M24">
        <v>294</v>
      </c>
    </row>
    <row r="25" spans="2:13" x14ac:dyDescent="0.3">
      <c r="B25">
        <v>202201</v>
      </c>
      <c r="C25" t="s">
        <v>350</v>
      </c>
      <c r="D25" t="s">
        <v>325</v>
      </c>
      <c r="E25" t="s">
        <v>334</v>
      </c>
      <c r="F25" t="s">
        <v>335</v>
      </c>
      <c r="G25">
        <v>49</v>
      </c>
      <c r="I25">
        <v>202202</v>
      </c>
      <c r="J25" t="s">
        <v>334</v>
      </c>
      <c r="K25" t="s">
        <v>335</v>
      </c>
      <c r="L25" t="s">
        <v>333</v>
      </c>
      <c r="M25">
        <v>174</v>
      </c>
    </row>
    <row r="26" spans="2:13" x14ac:dyDescent="0.3">
      <c r="B26">
        <v>202202</v>
      </c>
      <c r="C26" t="s">
        <v>351</v>
      </c>
      <c r="D26" t="s">
        <v>333</v>
      </c>
      <c r="E26" t="s">
        <v>326</v>
      </c>
      <c r="F26" t="s">
        <v>327</v>
      </c>
      <c r="G26">
        <v>52</v>
      </c>
      <c r="I26">
        <v>202203</v>
      </c>
      <c r="J26" t="s">
        <v>326</v>
      </c>
      <c r="K26" t="s">
        <v>327</v>
      </c>
      <c r="L26" t="s">
        <v>325</v>
      </c>
      <c r="M26">
        <v>274</v>
      </c>
    </row>
    <row r="27" spans="2:13" x14ac:dyDescent="0.3">
      <c r="B27">
        <v>202202</v>
      </c>
      <c r="C27" t="s">
        <v>352</v>
      </c>
      <c r="D27" t="s">
        <v>329</v>
      </c>
      <c r="E27" t="s">
        <v>330</v>
      </c>
      <c r="F27" t="s">
        <v>331</v>
      </c>
      <c r="G27">
        <v>51</v>
      </c>
      <c r="I27">
        <v>202203</v>
      </c>
      <c r="J27" t="s">
        <v>326</v>
      </c>
      <c r="K27" t="s">
        <v>327</v>
      </c>
      <c r="L27" t="s">
        <v>329</v>
      </c>
      <c r="M27">
        <v>186</v>
      </c>
    </row>
    <row r="28" spans="2:13" x14ac:dyDescent="0.3">
      <c r="B28">
        <v>202202</v>
      </c>
      <c r="C28" t="s">
        <v>353</v>
      </c>
      <c r="D28" t="s">
        <v>325</v>
      </c>
      <c r="E28" t="s">
        <v>334</v>
      </c>
      <c r="F28" t="s">
        <v>335</v>
      </c>
      <c r="G28">
        <v>47</v>
      </c>
      <c r="I28">
        <v>202203</v>
      </c>
      <c r="J28" t="s">
        <v>326</v>
      </c>
      <c r="K28" t="s">
        <v>327</v>
      </c>
      <c r="L28" t="s">
        <v>333</v>
      </c>
      <c r="M28">
        <v>210</v>
      </c>
    </row>
    <row r="29" spans="2:13" x14ac:dyDescent="0.3">
      <c r="B29">
        <v>202202</v>
      </c>
      <c r="C29" t="s">
        <v>354</v>
      </c>
      <c r="D29" t="s">
        <v>325</v>
      </c>
      <c r="E29" t="s">
        <v>326</v>
      </c>
      <c r="F29" t="s">
        <v>327</v>
      </c>
      <c r="G29">
        <v>42</v>
      </c>
      <c r="I29">
        <v>202203</v>
      </c>
      <c r="J29" t="s">
        <v>330</v>
      </c>
      <c r="K29" t="s">
        <v>331</v>
      </c>
      <c r="L29" t="s">
        <v>325</v>
      </c>
      <c r="M29">
        <v>286</v>
      </c>
    </row>
    <row r="30" spans="2:13" x14ac:dyDescent="0.3">
      <c r="B30">
        <v>202202</v>
      </c>
      <c r="C30" t="s">
        <v>355</v>
      </c>
      <c r="D30" t="s">
        <v>329</v>
      </c>
      <c r="E30" t="s">
        <v>330</v>
      </c>
      <c r="F30" t="s">
        <v>331</v>
      </c>
      <c r="G30">
        <v>91</v>
      </c>
      <c r="I30">
        <v>202203</v>
      </c>
      <c r="J30" t="s">
        <v>330</v>
      </c>
      <c r="K30" t="s">
        <v>331</v>
      </c>
      <c r="L30" t="s">
        <v>329</v>
      </c>
      <c r="M30">
        <v>158</v>
      </c>
    </row>
    <row r="31" spans="2:13" x14ac:dyDescent="0.3">
      <c r="B31">
        <v>202202</v>
      </c>
      <c r="C31" t="s">
        <v>356</v>
      </c>
      <c r="D31" t="s">
        <v>333</v>
      </c>
      <c r="E31" t="s">
        <v>334</v>
      </c>
      <c r="F31" t="s">
        <v>335</v>
      </c>
      <c r="G31">
        <v>99</v>
      </c>
      <c r="I31">
        <v>202203</v>
      </c>
      <c r="J31" t="s">
        <v>330</v>
      </c>
      <c r="K31" t="s">
        <v>331</v>
      </c>
      <c r="L31" t="s">
        <v>333</v>
      </c>
      <c r="M31">
        <v>150</v>
      </c>
    </row>
    <row r="32" spans="2:13" x14ac:dyDescent="0.3">
      <c r="B32">
        <v>202202</v>
      </c>
      <c r="C32" t="s">
        <v>357</v>
      </c>
      <c r="D32" t="s">
        <v>329</v>
      </c>
      <c r="E32" t="s">
        <v>326</v>
      </c>
      <c r="F32" t="s">
        <v>327</v>
      </c>
      <c r="G32">
        <v>96</v>
      </c>
      <c r="I32">
        <v>202203</v>
      </c>
      <c r="J32" t="s">
        <v>334</v>
      </c>
      <c r="K32" t="s">
        <v>335</v>
      </c>
      <c r="L32" t="s">
        <v>325</v>
      </c>
      <c r="M32">
        <v>230</v>
      </c>
    </row>
    <row r="33" spans="2:13" x14ac:dyDescent="0.3">
      <c r="B33">
        <v>202202</v>
      </c>
      <c r="C33" t="s">
        <v>358</v>
      </c>
      <c r="D33" t="s">
        <v>325</v>
      </c>
      <c r="E33" t="s">
        <v>330</v>
      </c>
      <c r="F33" t="s">
        <v>331</v>
      </c>
      <c r="G33">
        <v>76</v>
      </c>
      <c r="I33">
        <v>202203</v>
      </c>
      <c r="J33" t="s">
        <v>334</v>
      </c>
      <c r="K33" t="s">
        <v>335</v>
      </c>
      <c r="L33" t="s">
        <v>329</v>
      </c>
      <c r="M33">
        <v>228</v>
      </c>
    </row>
    <row r="34" spans="2:13" x14ac:dyDescent="0.3">
      <c r="B34">
        <v>202202</v>
      </c>
      <c r="C34" t="s">
        <v>359</v>
      </c>
      <c r="D34" t="s">
        <v>333</v>
      </c>
      <c r="E34" t="s">
        <v>334</v>
      </c>
      <c r="F34" t="s">
        <v>335</v>
      </c>
      <c r="G34">
        <v>97</v>
      </c>
      <c r="I34">
        <v>202203</v>
      </c>
      <c r="J34" t="s">
        <v>334</v>
      </c>
      <c r="K34" t="s">
        <v>335</v>
      </c>
      <c r="L34" t="s">
        <v>333</v>
      </c>
      <c r="M34">
        <v>140</v>
      </c>
    </row>
    <row r="35" spans="2:13" x14ac:dyDescent="0.3">
      <c r="B35">
        <v>202202</v>
      </c>
      <c r="C35" t="s">
        <v>360</v>
      </c>
      <c r="D35" t="s">
        <v>329</v>
      </c>
      <c r="E35" t="s">
        <v>326</v>
      </c>
      <c r="F35" t="s">
        <v>327</v>
      </c>
      <c r="G35">
        <v>66</v>
      </c>
      <c r="I35">
        <v>202204</v>
      </c>
      <c r="J35" t="s">
        <v>326</v>
      </c>
      <c r="K35" t="s">
        <v>331</v>
      </c>
      <c r="L35" t="s">
        <v>325</v>
      </c>
      <c r="M35">
        <v>288</v>
      </c>
    </row>
    <row r="36" spans="2:13" x14ac:dyDescent="0.3">
      <c r="B36">
        <v>202202</v>
      </c>
      <c r="C36" t="s">
        <v>361</v>
      </c>
      <c r="D36" t="s">
        <v>325</v>
      </c>
      <c r="E36" t="s">
        <v>330</v>
      </c>
      <c r="F36" t="s">
        <v>331</v>
      </c>
      <c r="G36">
        <v>70</v>
      </c>
      <c r="I36">
        <v>202204</v>
      </c>
      <c r="J36" t="s">
        <v>326</v>
      </c>
      <c r="K36" t="s">
        <v>331</v>
      </c>
      <c r="L36" t="s">
        <v>329</v>
      </c>
      <c r="M36">
        <v>236</v>
      </c>
    </row>
    <row r="37" spans="2:13" x14ac:dyDescent="0.3">
      <c r="B37">
        <v>202202</v>
      </c>
      <c r="C37" t="s">
        <v>362</v>
      </c>
      <c r="D37" t="s">
        <v>333</v>
      </c>
      <c r="E37" t="s">
        <v>334</v>
      </c>
      <c r="F37" t="s">
        <v>335</v>
      </c>
      <c r="G37">
        <v>86</v>
      </c>
      <c r="I37">
        <v>202204</v>
      </c>
      <c r="J37" t="s">
        <v>326</v>
      </c>
      <c r="K37" t="s">
        <v>331</v>
      </c>
      <c r="L37" t="s">
        <v>333</v>
      </c>
      <c r="M37">
        <v>186</v>
      </c>
    </row>
    <row r="38" spans="2:13" x14ac:dyDescent="0.3">
      <c r="B38">
        <v>202202</v>
      </c>
      <c r="C38" t="s">
        <v>363</v>
      </c>
      <c r="D38" t="s">
        <v>325</v>
      </c>
      <c r="E38" t="s">
        <v>326</v>
      </c>
      <c r="F38" t="s">
        <v>327</v>
      </c>
      <c r="G38">
        <v>60</v>
      </c>
      <c r="I38">
        <v>202204</v>
      </c>
      <c r="J38" t="s">
        <v>330</v>
      </c>
      <c r="K38" t="s">
        <v>327</v>
      </c>
      <c r="L38" t="s">
        <v>325</v>
      </c>
      <c r="M38">
        <v>246</v>
      </c>
    </row>
    <row r="39" spans="2:13" x14ac:dyDescent="0.3">
      <c r="B39">
        <v>202202</v>
      </c>
      <c r="C39" t="s">
        <v>364</v>
      </c>
      <c r="D39" t="s">
        <v>329</v>
      </c>
      <c r="E39" t="s">
        <v>330</v>
      </c>
      <c r="F39" t="s">
        <v>331</v>
      </c>
      <c r="G39">
        <v>86</v>
      </c>
      <c r="I39">
        <v>202204</v>
      </c>
      <c r="J39" t="s">
        <v>330</v>
      </c>
      <c r="K39" t="s">
        <v>327</v>
      </c>
      <c r="L39" t="s">
        <v>329</v>
      </c>
      <c r="M39">
        <v>192</v>
      </c>
    </row>
    <row r="40" spans="2:13" x14ac:dyDescent="0.3">
      <c r="B40">
        <v>202202</v>
      </c>
      <c r="C40" t="s">
        <v>365</v>
      </c>
      <c r="D40" t="s">
        <v>333</v>
      </c>
      <c r="E40" t="s">
        <v>334</v>
      </c>
      <c r="F40" t="s">
        <v>335</v>
      </c>
      <c r="G40">
        <v>57</v>
      </c>
      <c r="I40">
        <v>202204</v>
      </c>
      <c r="J40" t="s">
        <v>330</v>
      </c>
      <c r="K40" t="s">
        <v>327</v>
      </c>
      <c r="L40" t="s">
        <v>333</v>
      </c>
      <c r="M40">
        <v>246</v>
      </c>
    </row>
    <row r="41" spans="2:13" x14ac:dyDescent="0.3">
      <c r="B41">
        <v>202202</v>
      </c>
      <c r="C41" t="s">
        <v>366</v>
      </c>
      <c r="D41" t="s">
        <v>325</v>
      </c>
      <c r="E41" t="s">
        <v>326</v>
      </c>
      <c r="F41" t="s">
        <v>327</v>
      </c>
      <c r="G41">
        <v>49</v>
      </c>
      <c r="I41">
        <v>202204</v>
      </c>
      <c r="J41" t="s">
        <v>334</v>
      </c>
      <c r="K41" t="s">
        <v>335</v>
      </c>
      <c r="L41" t="s">
        <v>325</v>
      </c>
      <c r="M41">
        <v>196</v>
      </c>
    </row>
    <row r="42" spans="2:13" x14ac:dyDescent="0.3">
      <c r="B42">
        <v>202202</v>
      </c>
      <c r="C42" t="s">
        <v>367</v>
      </c>
      <c r="D42" t="s">
        <v>329</v>
      </c>
      <c r="E42" t="s">
        <v>330</v>
      </c>
      <c r="F42" t="s">
        <v>331</v>
      </c>
      <c r="G42">
        <v>79</v>
      </c>
      <c r="I42">
        <v>202204</v>
      </c>
      <c r="J42" t="s">
        <v>334</v>
      </c>
      <c r="K42" t="s">
        <v>335</v>
      </c>
      <c r="L42" t="s">
        <v>329</v>
      </c>
      <c r="M42">
        <v>248</v>
      </c>
    </row>
    <row r="43" spans="2:13" x14ac:dyDescent="0.3">
      <c r="B43">
        <v>202202</v>
      </c>
      <c r="C43" t="s">
        <v>368</v>
      </c>
      <c r="D43" t="s">
        <v>333</v>
      </c>
      <c r="E43" t="s">
        <v>334</v>
      </c>
      <c r="F43" t="s">
        <v>335</v>
      </c>
      <c r="G43">
        <v>48</v>
      </c>
      <c r="I43">
        <v>202204</v>
      </c>
      <c r="J43" t="s">
        <v>334</v>
      </c>
      <c r="K43" t="s">
        <v>335</v>
      </c>
      <c r="L43" t="s">
        <v>333</v>
      </c>
      <c r="M43">
        <v>230</v>
      </c>
    </row>
    <row r="44" spans="2:13" x14ac:dyDescent="0.3">
      <c r="B44">
        <v>202203</v>
      </c>
      <c r="C44" t="s">
        <v>369</v>
      </c>
      <c r="D44" t="s">
        <v>333</v>
      </c>
      <c r="E44" t="s">
        <v>326</v>
      </c>
      <c r="F44" t="s">
        <v>327</v>
      </c>
      <c r="G44">
        <v>59</v>
      </c>
    </row>
    <row r="45" spans="2:13" x14ac:dyDescent="0.3">
      <c r="B45">
        <v>202203</v>
      </c>
      <c r="C45" t="s">
        <v>370</v>
      </c>
      <c r="D45" t="s">
        <v>325</v>
      </c>
      <c r="E45" t="s">
        <v>330</v>
      </c>
      <c r="F45" t="s">
        <v>331</v>
      </c>
      <c r="G45">
        <v>79</v>
      </c>
    </row>
    <row r="46" spans="2:13" x14ac:dyDescent="0.3">
      <c r="B46">
        <v>202203</v>
      </c>
      <c r="C46" t="s">
        <v>371</v>
      </c>
      <c r="D46" t="s">
        <v>329</v>
      </c>
      <c r="E46" t="s">
        <v>334</v>
      </c>
      <c r="F46" t="s">
        <v>335</v>
      </c>
      <c r="G46">
        <v>86</v>
      </c>
    </row>
    <row r="47" spans="2:13" x14ac:dyDescent="0.3">
      <c r="B47">
        <v>202203</v>
      </c>
      <c r="C47" t="s">
        <v>372</v>
      </c>
      <c r="D47" t="s">
        <v>333</v>
      </c>
      <c r="E47" t="s">
        <v>326</v>
      </c>
      <c r="F47" t="s">
        <v>327</v>
      </c>
      <c r="G47">
        <v>81</v>
      </c>
    </row>
    <row r="48" spans="2:13" x14ac:dyDescent="0.3">
      <c r="B48">
        <v>202203</v>
      </c>
      <c r="C48" t="s">
        <v>373</v>
      </c>
      <c r="D48" t="s">
        <v>329</v>
      </c>
      <c r="E48" t="s">
        <v>330</v>
      </c>
      <c r="F48" t="s">
        <v>331</v>
      </c>
      <c r="G48">
        <v>86</v>
      </c>
    </row>
    <row r="49" spans="2:7" x14ac:dyDescent="0.3">
      <c r="B49">
        <v>202203</v>
      </c>
      <c r="C49" t="s">
        <v>374</v>
      </c>
      <c r="D49" t="s">
        <v>325</v>
      </c>
      <c r="E49" t="s">
        <v>334</v>
      </c>
      <c r="F49" t="s">
        <v>335</v>
      </c>
      <c r="G49">
        <v>71</v>
      </c>
    </row>
    <row r="50" spans="2:7" x14ac:dyDescent="0.3">
      <c r="B50">
        <v>202203</v>
      </c>
      <c r="C50" t="s">
        <v>375</v>
      </c>
      <c r="D50" t="s">
        <v>325</v>
      </c>
      <c r="E50" t="s">
        <v>326</v>
      </c>
      <c r="F50" t="s">
        <v>327</v>
      </c>
      <c r="G50">
        <v>50</v>
      </c>
    </row>
    <row r="51" spans="2:7" x14ac:dyDescent="0.3">
      <c r="B51">
        <v>202203</v>
      </c>
      <c r="C51" t="s">
        <v>376</v>
      </c>
      <c r="D51" t="s">
        <v>329</v>
      </c>
      <c r="E51" t="s">
        <v>330</v>
      </c>
      <c r="F51" t="s">
        <v>331</v>
      </c>
      <c r="G51">
        <v>85</v>
      </c>
    </row>
    <row r="52" spans="2:7" x14ac:dyDescent="0.3">
      <c r="B52">
        <v>202203</v>
      </c>
      <c r="C52" t="s">
        <v>377</v>
      </c>
      <c r="D52" t="s">
        <v>333</v>
      </c>
      <c r="E52" t="s">
        <v>334</v>
      </c>
      <c r="F52" t="s">
        <v>335</v>
      </c>
      <c r="G52">
        <v>85</v>
      </c>
    </row>
    <row r="53" spans="2:7" x14ac:dyDescent="0.3">
      <c r="B53">
        <v>202203</v>
      </c>
      <c r="C53" t="s">
        <v>378</v>
      </c>
      <c r="D53" t="s">
        <v>325</v>
      </c>
      <c r="E53" t="s">
        <v>326</v>
      </c>
      <c r="F53" t="s">
        <v>327</v>
      </c>
      <c r="G53">
        <v>48</v>
      </c>
    </row>
    <row r="54" spans="2:7" x14ac:dyDescent="0.3">
      <c r="B54">
        <v>202203</v>
      </c>
      <c r="C54" t="s">
        <v>379</v>
      </c>
      <c r="D54" t="s">
        <v>329</v>
      </c>
      <c r="E54" t="s">
        <v>330</v>
      </c>
      <c r="F54" t="s">
        <v>331</v>
      </c>
      <c r="G54">
        <v>72</v>
      </c>
    </row>
    <row r="55" spans="2:7" x14ac:dyDescent="0.3">
      <c r="B55">
        <v>202203</v>
      </c>
      <c r="C55" t="s">
        <v>380</v>
      </c>
      <c r="D55" t="s">
        <v>333</v>
      </c>
      <c r="E55" t="s">
        <v>334</v>
      </c>
      <c r="F55" t="s">
        <v>335</v>
      </c>
      <c r="G55">
        <v>61</v>
      </c>
    </row>
    <row r="56" spans="2:7" x14ac:dyDescent="0.3">
      <c r="B56">
        <v>202203</v>
      </c>
      <c r="C56" t="s">
        <v>381</v>
      </c>
      <c r="D56" t="s">
        <v>325</v>
      </c>
      <c r="E56" t="s">
        <v>326</v>
      </c>
      <c r="F56" t="s">
        <v>327</v>
      </c>
      <c r="G56">
        <v>59</v>
      </c>
    </row>
    <row r="57" spans="2:7" x14ac:dyDescent="0.3">
      <c r="B57">
        <v>202203</v>
      </c>
      <c r="C57" t="s">
        <v>382</v>
      </c>
      <c r="D57" t="s">
        <v>329</v>
      </c>
      <c r="E57" t="s">
        <v>330</v>
      </c>
      <c r="F57" t="s">
        <v>331</v>
      </c>
      <c r="G57">
        <v>72</v>
      </c>
    </row>
    <row r="58" spans="2:7" x14ac:dyDescent="0.3">
      <c r="B58">
        <v>202203</v>
      </c>
      <c r="C58" t="s">
        <v>383</v>
      </c>
      <c r="D58" t="s">
        <v>333</v>
      </c>
      <c r="E58" t="s">
        <v>334</v>
      </c>
      <c r="F58" t="s">
        <v>335</v>
      </c>
      <c r="G58">
        <v>77</v>
      </c>
    </row>
    <row r="59" spans="2:7" x14ac:dyDescent="0.3">
      <c r="B59">
        <v>202203</v>
      </c>
      <c r="C59" t="s">
        <v>384</v>
      </c>
      <c r="D59" t="s">
        <v>325</v>
      </c>
      <c r="E59" t="s">
        <v>326</v>
      </c>
      <c r="F59" t="s">
        <v>327</v>
      </c>
      <c r="G59">
        <v>48</v>
      </c>
    </row>
    <row r="60" spans="2:7" x14ac:dyDescent="0.3">
      <c r="B60">
        <v>202203</v>
      </c>
      <c r="C60" t="s">
        <v>385</v>
      </c>
      <c r="D60" t="s">
        <v>329</v>
      </c>
      <c r="E60" t="s">
        <v>330</v>
      </c>
      <c r="F60" t="s">
        <v>331</v>
      </c>
      <c r="G60">
        <v>59</v>
      </c>
    </row>
    <row r="61" spans="2:7" x14ac:dyDescent="0.3">
      <c r="B61">
        <v>202203</v>
      </c>
      <c r="C61" t="s">
        <v>386</v>
      </c>
      <c r="D61" t="s">
        <v>333</v>
      </c>
      <c r="E61" t="s">
        <v>334</v>
      </c>
      <c r="F61" t="s">
        <v>335</v>
      </c>
      <c r="G61">
        <v>91</v>
      </c>
    </row>
    <row r="62" spans="2:7" x14ac:dyDescent="0.3">
      <c r="B62">
        <v>202204</v>
      </c>
      <c r="C62" t="s">
        <v>387</v>
      </c>
      <c r="D62" t="s">
        <v>325</v>
      </c>
      <c r="E62" t="s">
        <v>326</v>
      </c>
      <c r="F62" t="s">
        <v>331</v>
      </c>
      <c r="G62">
        <v>94</v>
      </c>
    </row>
    <row r="63" spans="2:7" x14ac:dyDescent="0.3">
      <c r="B63">
        <v>202204</v>
      </c>
      <c r="C63" t="s">
        <v>388</v>
      </c>
      <c r="D63" t="s">
        <v>329</v>
      </c>
      <c r="E63" t="s">
        <v>330</v>
      </c>
      <c r="F63" t="s">
        <v>327</v>
      </c>
      <c r="G63">
        <v>87</v>
      </c>
    </row>
    <row r="64" spans="2:7" x14ac:dyDescent="0.3">
      <c r="B64">
        <v>202204</v>
      </c>
      <c r="C64" t="s">
        <v>389</v>
      </c>
      <c r="D64" t="s">
        <v>333</v>
      </c>
      <c r="E64" t="s">
        <v>334</v>
      </c>
      <c r="F64" t="s">
        <v>335</v>
      </c>
      <c r="G64">
        <v>75</v>
      </c>
    </row>
    <row r="65" spans="2:7" x14ac:dyDescent="0.3">
      <c r="B65">
        <v>202204</v>
      </c>
      <c r="C65" t="s">
        <v>390</v>
      </c>
      <c r="D65" t="s">
        <v>325</v>
      </c>
      <c r="E65" t="s">
        <v>326</v>
      </c>
      <c r="F65" t="s">
        <v>331</v>
      </c>
      <c r="G65">
        <v>59</v>
      </c>
    </row>
    <row r="66" spans="2:7" x14ac:dyDescent="0.3">
      <c r="B66">
        <v>202204</v>
      </c>
      <c r="C66" t="s">
        <v>391</v>
      </c>
      <c r="D66" t="s">
        <v>329</v>
      </c>
      <c r="E66" t="s">
        <v>330</v>
      </c>
      <c r="F66" t="s">
        <v>327</v>
      </c>
      <c r="G66">
        <v>77</v>
      </c>
    </row>
    <row r="67" spans="2:7" x14ac:dyDescent="0.3">
      <c r="B67">
        <v>202204</v>
      </c>
      <c r="C67" t="s">
        <v>392</v>
      </c>
      <c r="D67" t="s">
        <v>333</v>
      </c>
      <c r="E67" t="s">
        <v>334</v>
      </c>
      <c r="F67" t="s">
        <v>335</v>
      </c>
      <c r="G67">
        <v>50</v>
      </c>
    </row>
    <row r="68" spans="2:7" x14ac:dyDescent="0.3">
      <c r="B68">
        <v>202204</v>
      </c>
      <c r="C68" t="s">
        <v>393</v>
      </c>
      <c r="D68" t="s">
        <v>325</v>
      </c>
      <c r="E68" t="s">
        <v>326</v>
      </c>
      <c r="F68" t="s">
        <v>331</v>
      </c>
      <c r="G68">
        <v>83</v>
      </c>
    </row>
    <row r="69" spans="2:7" x14ac:dyDescent="0.3">
      <c r="B69">
        <v>202204</v>
      </c>
      <c r="C69" t="s">
        <v>394</v>
      </c>
      <c r="D69" t="s">
        <v>329</v>
      </c>
      <c r="E69" t="s">
        <v>330</v>
      </c>
      <c r="F69" t="s">
        <v>327</v>
      </c>
      <c r="G69">
        <v>72</v>
      </c>
    </row>
    <row r="70" spans="2:7" x14ac:dyDescent="0.3">
      <c r="B70">
        <v>202204</v>
      </c>
      <c r="C70" t="s">
        <v>395</v>
      </c>
      <c r="D70" t="s">
        <v>333</v>
      </c>
      <c r="E70" t="s">
        <v>334</v>
      </c>
      <c r="F70" t="s">
        <v>335</v>
      </c>
      <c r="G70">
        <v>59</v>
      </c>
    </row>
    <row r="71" spans="2:7" x14ac:dyDescent="0.3">
      <c r="B71">
        <v>202204</v>
      </c>
      <c r="C71" t="s">
        <v>396</v>
      </c>
      <c r="D71" t="s">
        <v>333</v>
      </c>
      <c r="E71" t="s">
        <v>326</v>
      </c>
      <c r="F71" t="s">
        <v>331</v>
      </c>
      <c r="G71">
        <v>52</v>
      </c>
    </row>
    <row r="72" spans="2:7" x14ac:dyDescent="0.3">
      <c r="B72">
        <v>202204</v>
      </c>
      <c r="C72" t="s">
        <v>397</v>
      </c>
      <c r="D72" t="s">
        <v>325</v>
      </c>
      <c r="E72" t="s">
        <v>330</v>
      </c>
      <c r="F72" t="s">
        <v>327</v>
      </c>
      <c r="G72">
        <v>53</v>
      </c>
    </row>
    <row r="73" spans="2:7" x14ac:dyDescent="0.3">
      <c r="B73">
        <v>202204</v>
      </c>
      <c r="C73" t="s">
        <v>398</v>
      </c>
      <c r="D73" t="s">
        <v>329</v>
      </c>
      <c r="E73" t="s">
        <v>334</v>
      </c>
      <c r="F73" t="s">
        <v>335</v>
      </c>
      <c r="G73">
        <v>76</v>
      </c>
    </row>
    <row r="74" spans="2:7" x14ac:dyDescent="0.3">
      <c r="B74">
        <v>202204</v>
      </c>
      <c r="C74" t="s">
        <v>399</v>
      </c>
      <c r="D74" t="s">
        <v>333</v>
      </c>
      <c r="E74" t="s">
        <v>326</v>
      </c>
      <c r="F74" t="s">
        <v>331</v>
      </c>
      <c r="G74">
        <v>48</v>
      </c>
    </row>
    <row r="75" spans="2:7" x14ac:dyDescent="0.3">
      <c r="B75">
        <v>202204</v>
      </c>
      <c r="C75" t="s">
        <v>400</v>
      </c>
      <c r="D75" t="s">
        <v>333</v>
      </c>
      <c r="E75" t="s">
        <v>330</v>
      </c>
      <c r="F75" t="s">
        <v>327</v>
      </c>
      <c r="G75">
        <v>53</v>
      </c>
    </row>
    <row r="76" spans="2:7" x14ac:dyDescent="0.3">
      <c r="B76">
        <v>202204</v>
      </c>
      <c r="C76" t="s">
        <v>401</v>
      </c>
      <c r="D76" t="s">
        <v>325</v>
      </c>
      <c r="E76" t="s">
        <v>334</v>
      </c>
      <c r="F76" t="s">
        <v>335</v>
      </c>
      <c r="G76">
        <v>91</v>
      </c>
    </row>
    <row r="77" spans="2:7" x14ac:dyDescent="0.3">
      <c r="B77">
        <v>202204</v>
      </c>
      <c r="C77" t="s">
        <v>402</v>
      </c>
      <c r="D77" t="s">
        <v>329</v>
      </c>
      <c r="E77" t="s">
        <v>326</v>
      </c>
      <c r="F77" t="s">
        <v>331</v>
      </c>
      <c r="G77">
        <v>79</v>
      </c>
    </row>
    <row r="78" spans="2:7" x14ac:dyDescent="0.3">
      <c r="B78">
        <v>202204</v>
      </c>
      <c r="C78" t="s">
        <v>403</v>
      </c>
      <c r="D78" t="s">
        <v>333</v>
      </c>
      <c r="E78" t="s">
        <v>330</v>
      </c>
      <c r="F78" t="s">
        <v>327</v>
      </c>
      <c r="G78">
        <v>85</v>
      </c>
    </row>
    <row r="79" spans="2:7" x14ac:dyDescent="0.3">
      <c r="B79">
        <v>202204</v>
      </c>
      <c r="C79" t="s">
        <v>404</v>
      </c>
      <c r="D79" t="s">
        <v>333</v>
      </c>
      <c r="E79" t="s">
        <v>334</v>
      </c>
      <c r="F79" t="s">
        <v>335</v>
      </c>
      <c r="G79">
        <v>70</v>
      </c>
    </row>
  </sheetData>
  <pageMargins left="0.7" right="0.7" top="0.75" bottom="0.75" header="0.3" footer="0.3"/>
  <tableParts count="2">
    <tablePart r:id="rId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CB2E-EC77-47B8-9B3F-61B98F088A57}">
  <sheetPr codeName="Hoja31"/>
  <dimension ref="B1:T19"/>
  <sheetViews>
    <sheetView showGridLines="0" zoomScale="110" zoomScaleNormal="110" workbookViewId="0">
      <pane ySplit="5" topLeftCell="A6" activePane="bottomLeft" state="frozen"/>
      <selection pane="bottomLeft"/>
    </sheetView>
  </sheetViews>
  <sheetFormatPr baseColWidth="10" defaultColWidth="11.44140625" defaultRowHeight="10.199999999999999" x14ac:dyDescent="0.2"/>
  <cols>
    <col min="1" max="1" width="5.5546875" style="78" customWidth="1"/>
    <col min="2" max="2" width="11.44140625" style="78" customWidth="1"/>
    <col min="3" max="4" width="9.109375" style="78" customWidth="1"/>
    <col min="5" max="5" width="9.44140625" style="78" customWidth="1"/>
    <col min="6" max="6" width="9" style="78" customWidth="1"/>
    <col min="7" max="7" width="9.6640625" style="78" customWidth="1"/>
    <col min="8" max="8" width="8.88671875" style="78" customWidth="1"/>
    <col min="9" max="9" width="8.33203125" style="78" customWidth="1"/>
    <col min="10" max="10" width="9.33203125" style="78" customWidth="1"/>
    <col min="11" max="11" width="8.6640625" style="78" customWidth="1"/>
    <col min="12" max="12" width="8.88671875" style="78" customWidth="1"/>
    <col min="13" max="13" width="18.44140625" style="78" customWidth="1"/>
    <col min="14" max="14" width="5.109375" style="78" customWidth="1"/>
    <col min="15" max="15" width="12.6640625" style="78" customWidth="1"/>
    <col min="16" max="16" width="14.88671875" style="78" customWidth="1"/>
    <col min="17" max="18" width="12.6640625" style="78" customWidth="1"/>
    <col min="19" max="19" width="14" style="78" customWidth="1"/>
    <col min="20" max="16384" width="11.44140625" style="78"/>
  </cols>
  <sheetData>
    <row r="1" spans="2:20" x14ac:dyDescent="0.2">
      <c r="B1" s="80"/>
      <c r="C1" s="81"/>
      <c r="O1" s="82"/>
      <c r="P1" s="82"/>
      <c r="Q1" s="82"/>
      <c r="R1" s="82"/>
      <c r="S1" s="82"/>
    </row>
    <row r="2" spans="2:20" ht="12" x14ac:dyDescent="0.25">
      <c r="B2" s="211" t="s">
        <v>58</v>
      </c>
      <c r="C2" s="81"/>
      <c r="O2" s="83" t="s">
        <v>32</v>
      </c>
      <c r="P2" s="82"/>
      <c r="Q2" s="82"/>
      <c r="R2" s="82"/>
      <c r="S2" s="82"/>
    </row>
    <row r="3" spans="2:20" x14ac:dyDescent="0.2">
      <c r="B3" s="84" t="s">
        <v>33</v>
      </c>
      <c r="C3" s="81"/>
      <c r="O3" s="85" t="s">
        <v>34</v>
      </c>
      <c r="P3" s="82"/>
      <c r="Q3" s="82"/>
      <c r="R3" s="82"/>
      <c r="S3" s="82"/>
    </row>
    <row r="4" spans="2:20" x14ac:dyDescent="0.2">
      <c r="C4" s="81"/>
      <c r="O4" s="85" t="s">
        <v>35</v>
      </c>
      <c r="P4" s="82"/>
      <c r="Q4" s="82"/>
      <c r="R4" s="82"/>
      <c r="S4" s="82"/>
    </row>
    <row r="5" spans="2:20" x14ac:dyDescent="0.2">
      <c r="B5" s="86" t="s">
        <v>36</v>
      </c>
      <c r="C5" s="87" t="s">
        <v>37</v>
      </c>
      <c r="D5" s="87" t="s">
        <v>38</v>
      </c>
      <c r="E5" s="87" t="s">
        <v>39</v>
      </c>
      <c r="F5" s="87" t="s">
        <v>40</v>
      </c>
      <c r="G5" s="87" t="s">
        <v>41</v>
      </c>
      <c r="H5" s="87" t="s">
        <v>42</v>
      </c>
      <c r="I5" s="87" t="s">
        <v>43</v>
      </c>
      <c r="J5" s="87" t="s">
        <v>44</v>
      </c>
      <c r="K5" s="87" t="s">
        <v>45</v>
      </c>
      <c r="L5" s="87" t="s">
        <v>46</v>
      </c>
      <c r="M5" s="88" t="s">
        <v>48</v>
      </c>
      <c r="N5" s="89"/>
      <c r="O5" s="85" t="s">
        <v>49</v>
      </c>
      <c r="P5" s="82"/>
      <c r="Q5" s="82"/>
      <c r="R5" s="82"/>
      <c r="S5" s="82"/>
    </row>
    <row r="6" spans="2:20" s="92" customFormat="1" ht="24.9" customHeight="1" x14ac:dyDescent="0.3">
      <c r="B6" s="90" t="s">
        <v>50</v>
      </c>
      <c r="C6" s="91">
        <v>1177</v>
      </c>
      <c r="D6" s="91">
        <v>1164</v>
      </c>
      <c r="E6" s="91">
        <v>914</v>
      </c>
      <c r="F6" s="91">
        <v>934</v>
      </c>
      <c r="G6" s="91">
        <v>2500</v>
      </c>
      <c r="H6" s="91">
        <v>1448</v>
      </c>
      <c r="I6" s="91">
        <v>1467</v>
      </c>
      <c r="J6" s="91">
        <v>764</v>
      </c>
      <c r="K6" s="91"/>
      <c r="L6" s="91"/>
      <c r="M6"/>
      <c r="N6" s="96"/>
      <c r="O6" s="85"/>
      <c r="P6" s="82"/>
      <c r="Q6" s="82"/>
      <c r="R6" s="82"/>
      <c r="S6" s="82"/>
      <c r="T6" s="78"/>
    </row>
    <row r="7" spans="2:20" s="92" customFormat="1" ht="24.9" customHeight="1" x14ac:dyDescent="0.3">
      <c r="B7" s="90" t="s">
        <v>51</v>
      </c>
      <c r="C7" s="91">
        <v>675</v>
      </c>
      <c r="D7" s="93">
        <v>1473</v>
      </c>
      <c r="E7" s="94">
        <v>1440</v>
      </c>
      <c r="F7" s="93">
        <v>1424</v>
      </c>
      <c r="G7" s="93">
        <v>1120</v>
      </c>
      <c r="H7" s="93">
        <v>1133</v>
      </c>
      <c r="I7" s="93">
        <v>879</v>
      </c>
      <c r="J7" s="93">
        <v>1159</v>
      </c>
      <c r="K7" s="93"/>
      <c r="L7" s="93"/>
      <c r="M7"/>
      <c r="N7" s="96"/>
      <c r="O7" s="85"/>
      <c r="P7" s="82"/>
      <c r="Q7" s="82"/>
      <c r="R7" s="82"/>
      <c r="S7" s="82"/>
      <c r="T7" s="78"/>
    </row>
    <row r="8" spans="2:20" s="92" customFormat="1" ht="24.9" customHeight="1" x14ac:dyDescent="0.3">
      <c r="B8" s="90" t="s">
        <v>52</v>
      </c>
      <c r="C8" s="91">
        <v>936</v>
      </c>
      <c r="D8" s="93">
        <v>820</v>
      </c>
      <c r="E8" s="94">
        <v>951</v>
      </c>
      <c r="F8" s="93">
        <v>791</v>
      </c>
      <c r="G8" s="93">
        <v>1408</v>
      </c>
      <c r="H8" s="93">
        <v>967</v>
      </c>
      <c r="I8" s="93">
        <v>1307</v>
      </c>
      <c r="J8" s="93">
        <v>622</v>
      </c>
      <c r="K8" s="93"/>
      <c r="L8" s="93"/>
      <c r="M8"/>
      <c r="N8" s="96"/>
      <c r="O8" s="85"/>
      <c r="P8" s="82"/>
      <c r="Q8" s="82"/>
      <c r="R8" s="82"/>
      <c r="S8" s="82"/>
      <c r="T8" s="78"/>
    </row>
    <row r="9" spans="2:20" s="92" customFormat="1" ht="24.9" customHeight="1" x14ac:dyDescent="0.3">
      <c r="B9" s="90" t="s">
        <v>53</v>
      </c>
      <c r="C9" s="91">
        <v>1440</v>
      </c>
      <c r="D9" s="93">
        <v>1330</v>
      </c>
      <c r="E9" s="94">
        <v>812</v>
      </c>
      <c r="F9" s="93">
        <v>747</v>
      </c>
      <c r="G9" s="93">
        <v>1035</v>
      </c>
      <c r="H9" s="93">
        <v>729</v>
      </c>
      <c r="I9" s="93">
        <v>1345</v>
      </c>
      <c r="J9" s="93">
        <v>1139</v>
      </c>
      <c r="K9" s="93"/>
      <c r="L9" s="93"/>
      <c r="M9"/>
      <c r="N9" s="96"/>
      <c r="O9" s="82"/>
      <c r="P9" s="82"/>
      <c r="Q9" s="82"/>
      <c r="R9" s="82"/>
      <c r="S9" s="82"/>
      <c r="T9" s="78"/>
    </row>
    <row r="10" spans="2:20" s="92" customFormat="1" ht="24.9" customHeight="1" x14ac:dyDescent="0.3">
      <c r="B10" s="90" t="s">
        <v>54</v>
      </c>
      <c r="C10" s="91">
        <v>1029</v>
      </c>
      <c r="D10" s="93">
        <v>1169</v>
      </c>
      <c r="E10" s="94">
        <v>1442</v>
      </c>
      <c r="F10" s="93">
        <v>827</v>
      </c>
      <c r="G10" s="93">
        <v>1333</v>
      </c>
      <c r="H10" s="93">
        <v>1124</v>
      </c>
      <c r="I10" s="93">
        <v>1050</v>
      </c>
      <c r="J10" s="93">
        <v>1351</v>
      </c>
      <c r="K10" s="93"/>
      <c r="L10" s="93"/>
      <c r="M10"/>
      <c r="N10" s="96"/>
      <c r="O10" s="82"/>
      <c r="P10" s="82"/>
      <c r="Q10" s="82"/>
      <c r="R10" s="82"/>
      <c r="S10" s="82"/>
      <c r="T10" s="78"/>
    </row>
    <row r="11" spans="2:20" s="92" customFormat="1" ht="24.9" customHeight="1" x14ac:dyDescent="0.3">
      <c r="B11" s="90" t="s">
        <v>55</v>
      </c>
      <c r="C11" s="91">
        <v>757</v>
      </c>
      <c r="D11" s="93">
        <v>668</v>
      </c>
      <c r="E11" s="94">
        <v>861</v>
      </c>
      <c r="F11" s="93">
        <v>1086</v>
      </c>
      <c r="G11" s="93">
        <v>1129</v>
      </c>
      <c r="H11" s="93">
        <v>727</v>
      </c>
      <c r="I11" s="93">
        <v>808</v>
      </c>
      <c r="J11" s="93">
        <v>1458</v>
      </c>
      <c r="K11" s="93"/>
      <c r="L11" s="93"/>
      <c r="M11"/>
      <c r="N11" s="96"/>
      <c r="O11" s="82"/>
      <c r="P11" s="82"/>
      <c r="Q11" s="82"/>
      <c r="R11" s="82"/>
      <c r="S11" s="82"/>
      <c r="T11" s="78"/>
    </row>
    <row r="12" spans="2:20" s="92" customFormat="1" ht="24.9" customHeight="1" x14ac:dyDescent="0.3">
      <c r="B12" s="90" t="s">
        <v>56</v>
      </c>
      <c r="C12" s="91">
        <v>667</v>
      </c>
      <c r="D12" s="93">
        <v>905</v>
      </c>
      <c r="E12" s="94">
        <v>644</v>
      </c>
      <c r="F12" s="93">
        <v>846</v>
      </c>
      <c r="G12" s="93">
        <v>766</v>
      </c>
      <c r="H12" s="93">
        <v>950</v>
      </c>
      <c r="I12" s="93">
        <v>300</v>
      </c>
      <c r="J12" s="93">
        <v>909</v>
      </c>
      <c r="K12" s="93"/>
      <c r="L12" s="93"/>
      <c r="M12"/>
      <c r="N12" s="96"/>
      <c r="O12" s="82"/>
      <c r="P12" s="82"/>
      <c r="Q12" s="82"/>
      <c r="R12" s="82"/>
      <c r="S12" s="82"/>
      <c r="T12" s="78"/>
    </row>
    <row r="13" spans="2:20" s="92" customFormat="1" ht="24.9" customHeight="1" x14ac:dyDescent="0.3">
      <c r="B13" s="90" t="s">
        <v>57</v>
      </c>
      <c r="C13" s="91">
        <v>1454</v>
      </c>
      <c r="D13" s="93">
        <v>1291</v>
      </c>
      <c r="E13" s="94">
        <v>1080</v>
      </c>
      <c r="F13" s="93">
        <v>1198</v>
      </c>
      <c r="G13" s="93">
        <v>717</v>
      </c>
      <c r="H13" s="93">
        <v>1259</v>
      </c>
      <c r="I13" s="93">
        <v>1357</v>
      </c>
      <c r="J13" s="93">
        <v>1283</v>
      </c>
      <c r="K13" s="93"/>
      <c r="L13" s="93"/>
      <c r="M13"/>
      <c r="N13" s="96"/>
      <c r="O13" s="82"/>
      <c r="P13" s="82"/>
      <c r="Q13" s="82"/>
      <c r="R13" s="82"/>
      <c r="S13" s="82"/>
      <c r="T13" s="78"/>
    </row>
    <row r="14" spans="2:20" x14ac:dyDescent="0.2">
      <c r="O14" s="82"/>
      <c r="P14" s="82"/>
      <c r="Q14" s="82"/>
      <c r="R14" s="82"/>
      <c r="S14" s="82"/>
    </row>
    <row r="15" spans="2:20" x14ac:dyDescent="0.2">
      <c r="O15" s="82"/>
      <c r="P15" s="82"/>
      <c r="Q15" s="82"/>
      <c r="R15" s="82"/>
      <c r="S15" s="82"/>
    </row>
    <row r="16" spans="2:20" x14ac:dyDescent="0.2">
      <c r="O16" s="82"/>
      <c r="P16" s="82"/>
      <c r="Q16" s="82"/>
      <c r="R16" s="82"/>
      <c r="S16" s="82"/>
    </row>
    <row r="17" spans="15:19" x14ac:dyDescent="0.2">
      <c r="O17" s="82"/>
      <c r="P17" s="82"/>
      <c r="Q17" s="82"/>
      <c r="R17" s="82"/>
      <c r="S17" s="82"/>
    </row>
    <row r="18" spans="15:19" x14ac:dyDescent="0.2">
      <c r="O18" s="82"/>
      <c r="P18" s="82"/>
      <c r="Q18" s="82"/>
      <c r="R18" s="82"/>
      <c r="S18" s="82"/>
    </row>
    <row r="19" spans="15:19" x14ac:dyDescent="0.2">
      <c r="O19" s="82"/>
      <c r="P19" s="82"/>
      <c r="Q19" s="82"/>
      <c r="R19" s="82"/>
      <c r="S19" s="82"/>
    </row>
  </sheetData>
  <pageMargins left="0.7" right="0.7" top="0.75" bottom="0.75" header="0.3" footer="0.3"/>
  <pageSetup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B43A4-AC73-4C34-833F-800BA59BE6EB}">
  <sheetPr codeName="Hoja101"/>
  <dimension ref="B1:O23"/>
  <sheetViews>
    <sheetView showGridLines="0" workbookViewId="0">
      <selection activeCell="I10" sqref="I10"/>
    </sheetView>
  </sheetViews>
  <sheetFormatPr baseColWidth="10" defaultRowHeight="14.4" x14ac:dyDescent="0.3"/>
  <cols>
    <col min="1" max="1" width="6.33203125" customWidth="1"/>
    <col min="2" max="2" width="15.44140625" customWidth="1"/>
    <col min="3" max="3" width="10.88671875" customWidth="1"/>
    <col min="4" max="4" width="10" customWidth="1"/>
    <col min="5" max="5" width="9.44140625" customWidth="1"/>
    <col min="6" max="6" width="14.6640625" customWidth="1"/>
  </cols>
  <sheetData>
    <row r="1" spans="2:15" x14ac:dyDescent="0.3">
      <c r="B1" s="14"/>
      <c r="C1" s="7"/>
      <c r="D1" s="7"/>
      <c r="K1" s="15"/>
      <c r="L1" s="15"/>
      <c r="M1" s="15"/>
      <c r="N1" s="15"/>
      <c r="O1" s="15"/>
    </row>
    <row r="2" spans="2:15" ht="18" x14ac:dyDescent="0.35">
      <c r="B2" s="16" t="s">
        <v>31</v>
      </c>
      <c r="C2" s="7"/>
      <c r="D2" s="33"/>
      <c r="K2" s="17" t="s">
        <v>32</v>
      </c>
      <c r="L2" s="15"/>
      <c r="M2" s="15"/>
      <c r="N2" s="15"/>
      <c r="O2" s="15"/>
    </row>
    <row r="3" spans="2:15" ht="18" x14ac:dyDescent="0.35">
      <c r="B3" s="6" t="s">
        <v>283</v>
      </c>
      <c r="C3" s="7"/>
      <c r="D3" s="34"/>
      <c r="K3" s="18" t="s">
        <v>284</v>
      </c>
      <c r="L3" s="15"/>
      <c r="M3" s="15"/>
      <c r="N3" s="15"/>
      <c r="O3" s="15"/>
    </row>
    <row r="4" spans="2:15" x14ac:dyDescent="0.3">
      <c r="C4" s="7"/>
      <c r="D4" s="7"/>
      <c r="K4" s="18" t="s">
        <v>285</v>
      </c>
      <c r="L4" s="15"/>
      <c r="M4" s="15"/>
      <c r="N4" s="15"/>
      <c r="O4" s="15"/>
    </row>
    <row r="5" spans="2:15" x14ac:dyDescent="0.3">
      <c r="B5" s="35" t="s">
        <v>286</v>
      </c>
      <c r="C5" s="36" t="s">
        <v>287</v>
      </c>
      <c r="D5" s="37" t="s">
        <v>288</v>
      </c>
      <c r="E5" s="37" t="s">
        <v>289</v>
      </c>
      <c r="F5" s="37" t="s">
        <v>290</v>
      </c>
      <c r="G5" s="38" t="s">
        <v>47</v>
      </c>
      <c r="K5" s="15"/>
      <c r="L5" s="15"/>
      <c r="M5" s="15"/>
      <c r="N5" s="15"/>
      <c r="O5" s="15"/>
    </row>
    <row r="6" spans="2:15" x14ac:dyDescent="0.3">
      <c r="B6" s="39" t="s">
        <v>291</v>
      </c>
      <c r="C6" s="40">
        <v>1112</v>
      </c>
      <c r="D6" s="41">
        <v>4724</v>
      </c>
      <c r="E6" s="42">
        <v>4595</v>
      </c>
      <c r="F6" s="42">
        <v>3895</v>
      </c>
      <c r="G6" s="42">
        <f>SUM(tbl_equipoelectronico[[#This Row],[CELULAR]:[VIDEOJUEGO]])</f>
        <v>14326</v>
      </c>
      <c r="K6" s="15"/>
      <c r="L6" s="15"/>
      <c r="M6" s="15"/>
      <c r="N6" s="15"/>
      <c r="O6" s="15"/>
    </row>
    <row r="7" spans="2:15" x14ac:dyDescent="0.3">
      <c r="B7" s="20" t="s">
        <v>292</v>
      </c>
      <c r="C7" s="42">
        <v>4430</v>
      </c>
      <c r="D7" s="43">
        <v>1086</v>
      </c>
      <c r="E7" s="42">
        <v>4029</v>
      </c>
      <c r="F7" s="42">
        <v>3984</v>
      </c>
      <c r="G7" s="42">
        <f>SUM(tbl_equipoelectronico[[#This Row],[CELULAR]:[VIDEOJUEGO]])</f>
        <v>13529</v>
      </c>
      <c r="K7" s="15"/>
      <c r="L7" s="15"/>
      <c r="M7" s="15"/>
      <c r="N7" s="15"/>
      <c r="O7" s="15"/>
    </row>
    <row r="8" spans="2:15" x14ac:dyDescent="0.3">
      <c r="B8" s="20" t="s">
        <v>293</v>
      </c>
      <c r="C8" s="42">
        <v>2856</v>
      </c>
      <c r="D8" s="43">
        <v>1375</v>
      </c>
      <c r="E8" s="42">
        <v>3681</v>
      </c>
      <c r="F8" s="42">
        <v>1606</v>
      </c>
      <c r="G8" s="42">
        <f>SUM(tbl_equipoelectronico[[#This Row],[CELULAR]:[VIDEOJUEGO]])</f>
        <v>9518</v>
      </c>
      <c r="K8" s="15"/>
      <c r="L8" s="15"/>
      <c r="M8" s="15"/>
      <c r="N8" s="15"/>
      <c r="O8" s="15"/>
    </row>
    <row r="9" spans="2:15" x14ac:dyDescent="0.3">
      <c r="B9" s="20" t="s">
        <v>294</v>
      </c>
      <c r="C9" s="42">
        <v>4638</v>
      </c>
      <c r="D9" s="43">
        <v>3923</v>
      </c>
      <c r="E9" s="42">
        <v>1186</v>
      </c>
      <c r="F9" s="42">
        <v>1787</v>
      </c>
      <c r="G9" s="42">
        <f>SUM(tbl_equipoelectronico[[#This Row],[CELULAR]:[VIDEOJUEGO]])</f>
        <v>11534</v>
      </c>
      <c r="K9" s="15"/>
      <c r="L9" s="15"/>
      <c r="M9" s="15"/>
      <c r="N9" s="15"/>
      <c r="O9" s="15"/>
    </row>
    <row r="10" spans="2:15" x14ac:dyDescent="0.3">
      <c r="K10" s="15"/>
      <c r="L10" s="15"/>
      <c r="M10" s="15"/>
      <c r="N10" s="15"/>
      <c r="O10" s="15"/>
    </row>
    <row r="11" spans="2:15" x14ac:dyDescent="0.3">
      <c r="K11" s="15"/>
      <c r="L11" s="15"/>
      <c r="M11" s="15"/>
      <c r="N11" s="15"/>
      <c r="O11" s="15"/>
    </row>
    <row r="12" spans="2:15" x14ac:dyDescent="0.3">
      <c r="K12" s="15"/>
      <c r="L12" s="15"/>
      <c r="M12" s="15"/>
      <c r="N12" s="15"/>
      <c r="O12" s="15"/>
    </row>
    <row r="13" spans="2:15" x14ac:dyDescent="0.3">
      <c r="K13" s="15"/>
      <c r="L13" s="15"/>
      <c r="M13" s="15"/>
      <c r="N13" s="15"/>
      <c r="O13" s="15"/>
    </row>
    <row r="14" spans="2:15" x14ac:dyDescent="0.3">
      <c r="K14" s="15"/>
      <c r="L14" s="15"/>
      <c r="M14" s="15"/>
      <c r="N14" s="15"/>
      <c r="O14" s="15"/>
    </row>
    <row r="15" spans="2:15" x14ac:dyDescent="0.3">
      <c r="K15" s="15"/>
      <c r="L15" s="15"/>
      <c r="M15" s="15"/>
      <c r="N15" s="15"/>
      <c r="O15" s="15"/>
    </row>
    <row r="16" spans="2:15" x14ac:dyDescent="0.3">
      <c r="K16" s="15"/>
      <c r="L16" s="15"/>
      <c r="M16" s="15"/>
      <c r="N16" s="15"/>
      <c r="O16" s="15"/>
    </row>
    <row r="17" spans="11:15" x14ac:dyDescent="0.3">
      <c r="K17" s="15"/>
      <c r="L17" s="15"/>
      <c r="M17" s="15"/>
      <c r="N17" s="15"/>
      <c r="O17" s="15"/>
    </row>
    <row r="18" spans="11:15" x14ac:dyDescent="0.3">
      <c r="K18" s="15"/>
      <c r="L18" s="15"/>
      <c r="M18" s="15"/>
      <c r="N18" s="15"/>
      <c r="O18" s="15"/>
    </row>
    <row r="19" spans="11:15" x14ac:dyDescent="0.3">
      <c r="K19" s="15"/>
      <c r="L19" s="15"/>
      <c r="M19" s="15"/>
      <c r="N19" s="15"/>
      <c r="O19" s="15"/>
    </row>
    <row r="20" spans="11:15" x14ac:dyDescent="0.3">
      <c r="K20" s="15"/>
      <c r="L20" s="15"/>
      <c r="M20" s="15"/>
      <c r="N20" s="15"/>
      <c r="O20" s="15"/>
    </row>
    <row r="21" spans="11:15" x14ac:dyDescent="0.3">
      <c r="K21" s="15"/>
      <c r="L21" s="15"/>
      <c r="M21" s="15"/>
      <c r="N21" s="15"/>
      <c r="O21" s="15"/>
    </row>
    <row r="22" spans="11:15" x14ac:dyDescent="0.3">
      <c r="K22" s="15"/>
      <c r="L22" s="15"/>
      <c r="M22" s="15"/>
      <c r="N22" s="15"/>
      <c r="O22" s="15"/>
    </row>
    <row r="23" spans="11:15" x14ac:dyDescent="0.3">
      <c r="K23" s="15"/>
      <c r="L23" s="15"/>
      <c r="M23" s="15"/>
      <c r="N23" s="15"/>
      <c r="O23" s="15"/>
    </row>
  </sheetData>
  <pageMargins left="0.7" right="0.7" top="0.75" bottom="0.75" header="0.3" footer="0.3"/>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286DF-9A3C-4223-88F1-D44DC509B842}">
  <sheetPr codeName="Hoja111"/>
  <dimension ref="B1:M23"/>
  <sheetViews>
    <sheetView showGridLines="0" workbookViewId="0">
      <selection activeCell="G4" sqref="G4"/>
    </sheetView>
  </sheetViews>
  <sheetFormatPr baseColWidth="10" defaultRowHeight="14.4" x14ac:dyDescent="0.3"/>
  <cols>
    <col min="1" max="1" width="3.5546875" customWidth="1"/>
    <col min="2" max="2" width="23.33203125" customWidth="1"/>
    <col min="3" max="3" width="25" customWidth="1"/>
    <col min="4" max="8" width="11.44140625" customWidth="1"/>
  </cols>
  <sheetData>
    <row r="1" spans="2:13" x14ac:dyDescent="0.3">
      <c r="B1" s="14"/>
      <c r="C1" s="7"/>
      <c r="I1" s="15"/>
      <c r="J1" s="15"/>
      <c r="K1" s="15"/>
      <c r="L1" s="15"/>
      <c r="M1" s="15"/>
    </row>
    <row r="2" spans="2:13" ht="18" x14ac:dyDescent="0.35">
      <c r="B2" s="16" t="s">
        <v>31</v>
      </c>
      <c r="C2" s="7"/>
      <c r="I2" s="17" t="s">
        <v>32</v>
      </c>
      <c r="J2" s="15"/>
      <c r="K2" s="15"/>
      <c r="L2" s="15"/>
      <c r="M2" s="15"/>
    </row>
    <row r="3" spans="2:13" ht="18" x14ac:dyDescent="0.35">
      <c r="B3" s="6" t="s">
        <v>295</v>
      </c>
      <c r="C3" s="7"/>
      <c r="I3" s="18" t="s">
        <v>296</v>
      </c>
      <c r="J3" s="15"/>
      <c r="K3" s="15"/>
      <c r="L3" s="15"/>
      <c r="M3" s="15"/>
    </row>
    <row r="4" spans="2:13" x14ac:dyDescent="0.3">
      <c r="C4" s="7"/>
      <c r="I4" s="18" t="s">
        <v>297</v>
      </c>
      <c r="J4" s="15"/>
      <c r="K4" s="15"/>
      <c r="L4" s="15"/>
      <c r="M4" s="15"/>
    </row>
    <row r="5" spans="2:13" x14ac:dyDescent="0.3">
      <c r="B5" s="44" t="s">
        <v>298</v>
      </c>
      <c r="C5" s="45">
        <v>7</v>
      </c>
      <c r="I5" s="18" t="s">
        <v>299</v>
      </c>
      <c r="J5" s="15"/>
      <c r="K5" s="15"/>
      <c r="L5" s="15"/>
      <c r="M5" s="15"/>
    </row>
    <row r="6" spans="2:13" x14ac:dyDescent="0.3">
      <c r="I6" s="15"/>
      <c r="J6" s="15"/>
      <c r="K6" s="15"/>
      <c r="L6" s="15"/>
      <c r="M6" s="15"/>
    </row>
    <row r="7" spans="2:13" x14ac:dyDescent="0.3">
      <c r="B7" s="35" t="s">
        <v>300</v>
      </c>
      <c r="C7" s="36" t="s">
        <v>301</v>
      </c>
      <c r="D7" s="38" t="s">
        <v>873</v>
      </c>
      <c r="E7" s="38" t="s">
        <v>874</v>
      </c>
      <c r="I7" s="15"/>
      <c r="J7" s="15"/>
      <c r="K7" s="15"/>
      <c r="L7" s="15"/>
      <c r="M7" s="15"/>
    </row>
    <row r="8" spans="2:13" x14ac:dyDescent="0.3">
      <c r="B8" s="39" t="s">
        <v>291</v>
      </c>
      <c r="C8" s="46">
        <v>10</v>
      </c>
      <c r="D8" s="47">
        <f t="shared" ref="D8:D13" si="0">$C$5</f>
        <v>7</v>
      </c>
      <c r="E8" s="47">
        <f>IF(tbl_tiempoentrega[[#This Row],[TIEMPO DE ENTREGA (DÍAS)]]&gt;tbl_tiempoentrega[[#This Row],[LIMITE]],tbl_tiempoentrega[[#This Row],[TIEMPO DE ENTREGA (DÍAS)]],"")</f>
        <v>10</v>
      </c>
      <c r="I8" s="15"/>
      <c r="J8" s="15"/>
      <c r="K8" s="15"/>
      <c r="L8" s="15"/>
      <c r="M8" s="15"/>
    </row>
    <row r="9" spans="2:13" x14ac:dyDescent="0.3">
      <c r="B9" s="20" t="s">
        <v>292</v>
      </c>
      <c r="C9" s="46">
        <v>7</v>
      </c>
      <c r="D9" s="47">
        <f t="shared" si="0"/>
        <v>7</v>
      </c>
      <c r="E9" s="47" t="str">
        <f>IF(tbl_tiempoentrega[[#This Row],[TIEMPO DE ENTREGA (DÍAS)]]&gt;tbl_tiempoentrega[[#This Row],[LIMITE]],tbl_tiempoentrega[[#This Row],[TIEMPO DE ENTREGA (DÍAS)]],"")</f>
        <v/>
      </c>
      <c r="I9" s="15"/>
      <c r="J9" s="15"/>
      <c r="K9" s="15"/>
      <c r="L9" s="15"/>
      <c r="M9" s="15"/>
    </row>
    <row r="10" spans="2:13" x14ac:dyDescent="0.3">
      <c r="B10" s="20" t="s">
        <v>293</v>
      </c>
      <c r="C10" s="46">
        <v>5</v>
      </c>
      <c r="D10" s="47">
        <f t="shared" si="0"/>
        <v>7</v>
      </c>
      <c r="E10" s="47" t="str">
        <f>IF(tbl_tiempoentrega[[#This Row],[TIEMPO DE ENTREGA (DÍAS)]]&gt;tbl_tiempoentrega[[#This Row],[LIMITE]],tbl_tiempoentrega[[#This Row],[TIEMPO DE ENTREGA (DÍAS)]],"")</f>
        <v/>
      </c>
      <c r="I10" s="15"/>
      <c r="J10" s="15"/>
      <c r="K10" s="15"/>
      <c r="L10" s="15"/>
      <c r="M10" s="15"/>
    </row>
    <row r="11" spans="2:13" x14ac:dyDescent="0.3">
      <c r="B11" s="20" t="s">
        <v>294</v>
      </c>
      <c r="C11" s="46">
        <v>4</v>
      </c>
      <c r="D11" s="47">
        <f t="shared" si="0"/>
        <v>7</v>
      </c>
      <c r="E11" s="47" t="str">
        <f>IF(tbl_tiempoentrega[[#This Row],[TIEMPO DE ENTREGA (DÍAS)]]&gt;tbl_tiempoentrega[[#This Row],[LIMITE]],tbl_tiempoentrega[[#This Row],[TIEMPO DE ENTREGA (DÍAS)]],"")</f>
        <v/>
      </c>
      <c r="I11" s="15"/>
      <c r="J11" s="15"/>
      <c r="K11" s="15"/>
      <c r="L11" s="15"/>
      <c r="M11" s="15"/>
    </row>
    <row r="12" spans="2:13" x14ac:dyDescent="0.3">
      <c r="B12" s="20" t="s">
        <v>302</v>
      </c>
      <c r="C12" s="46">
        <v>9</v>
      </c>
      <c r="D12" s="47">
        <f t="shared" si="0"/>
        <v>7</v>
      </c>
      <c r="E12" s="47">
        <f>IF(tbl_tiempoentrega[[#This Row],[TIEMPO DE ENTREGA (DÍAS)]]&gt;tbl_tiempoentrega[[#This Row],[LIMITE]],tbl_tiempoentrega[[#This Row],[TIEMPO DE ENTREGA (DÍAS)]],"")</f>
        <v>9</v>
      </c>
      <c r="I12" s="15"/>
      <c r="J12" s="15"/>
      <c r="K12" s="15"/>
      <c r="L12" s="15"/>
      <c r="M12" s="15"/>
    </row>
    <row r="13" spans="2:13" x14ac:dyDescent="0.3">
      <c r="B13" s="20" t="s">
        <v>303</v>
      </c>
      <c r="C13" s="46">
        <v>3</v>
      </c>
      <c r="D13" s="47">
        <f t="shared" si="0"/>
        <v>7</v>
      </c>
      <c r="E13" s="47" t="str">
        <f>IF(tbl_tiempoentrega[[#This Row],[TIEMPO DE ENTREGA (DÍAS)]]&gt;tbl_tiempoentrega[[#This Row],[LIMITE]],tbl_tiempoentrega[[#This Row],[TIEMPO DE ENTREGA (DÍAS)]],"")</f>
        <v/>
      </c>
      <c r="I13" s="15"/>
      <c r="J13" s="15"/>
      <c r="K13" s="15"/>
      <c r="L13" s="15"/>
      <c r="M13" s="15"/>
    </row>
    <row r="14" spans="2:13" x14ac:dyDescent="0.3">
      <c r="I14" s="15"/>
      <c r="J14" s="15"/>
      <c r="K14" s="15"/>
      <c r="L14" s="15"/>
      <c r="M14" s="15"/>
    </row>
    <row r="15" spans="2:13" x14ac:dyDescent="0.3">
      <c r="I15" s="15"/>
      <c r="J15" s="15"/>
      <c r="K15" s="15"/>
      <c r="L15" s="15"/>
      <c r="M15" s="15"/>
    </row>
    <row r="16" spans="2:13" x14ac:dyDescent="0.3">
      <c r="I16" s="15"/>
      <c r="J16" s="15"/>
      <c r="K16" s="15"/>
      <c r="L16" s="15"/>
      <c r="M16" s="15"/>
    </row>
    <row r="17" spans="9:13" x14ac:dyDescent="0.3">
      <c r="I17" s="15"/>
      <c r="J17" s="15"/>
      <c r="K17" s="15"/>
      <c r="L17" s="15"/>
      <c r="M17" s="15"/>
    </row>
    <row r="18" spans="9:13" x14ac:dyDescent="0.3">
      <c r="I18" s="15"/>
      <c r="J18" s="15"/>
      <c r="K18" s="15"/>
      <c r="L18" s="15"/>
      <c r="M18" s="15"/>
    </row>
    <row r="19" spans="9:13" x14ac:dyDescent="0.3">
      <c r="I19" s="15"/>
      <c r="J19" s="15"/>
      <c r="K19" s="15"/>
      <c r="L19" s="15"/>
      <c r="M19" s="15"/>
    </row>
    <row r="20" spans="9:13" x14ac:dyDescent="0.3">
      <c r="I20" s="15"/>
      <c r="J20" s="15"/>
      <c r="K20" s="15"/>
      <c r="L20" s="15"/>
      <c r="M20" s="15"/>
    </row>
    <row r="21" spans="9:13" x14ac:dyDescent="0.3">
      <c r="I21" s="15"/>
      <c r="J21" s="15"/>
      <c r="K21" s="15"/>
      <c r="L21" s="15"/>
      <c r="M21" s="15"/>
    </row>
    <row r="22" spans="9:13" x14ac:dyDescent="0.3">
      <c r="I22" s="15"/>
      <c r="J22" s="15"/>
      <c r="K22" s="15"/>
      <c r="L22" s="15"/>
      <c r="M22" s="15"/>
    </row>
    <row r="23" spans="9:13" x14ac:dyDescent="0.3">
      <c r="I23" s="15"/>
      <c r="J23" s="15"/>
      <c r="K23" s="15"/>
      <c r="L23" s="15"/>
      <c r="M23" s="15"/>
    </row>
  </sheetData>
  <phoneticPr fontId="31" type="noConversion"/>
  <pageMargins left="0.7" right="0.7" top="0.75" bottom="0.75" header="0.3" footer="0.3"/>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0B6C-43BD-48DC-935E-05D9D6EB015E}">
  <sheetPr codeName="Hoja121"/>
  <dimension ref="B1:O23"/>
  <sheetViews>
    <sheetView showGridLines="0" topLeftCell="A5" zoomScaleNormal="100" workbookViewId="0"/>
  </sheetViews>
  <sheetFormatPr baseColWidth="10" defaultRowHeight="14.4" x14ac:dyDescent="0.3"/>
  <cols>
    <col min="1" max="1" width="5.33203125" customWidth="1"/>
    <col min="2" max="2" width="9.88671875" customWidth="1"/>
    <col min="3" max="3" width="8.5546875" customWidth="1"/>
    <col min="4" max="4" width="15.109375" customWidth="1"/>
    <col min="5" max="8" width="12.6640625" customWidth="1"/>
    <col min="9" max="9" width="18.5546875" customWidth="1"/>
  </cols>
  <sheetData>
    <row r="1" spans="2:15" x14ac:dyDescent="0.3">
      <c r="B1" s="14"/>
      <c r="C1" s="7"/>
      <c r="J1" s="15"/>
      <c r="K1" s="15"/>
      <c r="L1" s="15"/>
      <c r="M1" s="15"/>
      <c r="N1" s="15"/>
      <c r="O1" s="15"/>
    </row>
    <row r="2" spans="2:15" ht="18" x14ac:dyDescent="0.35">
      <c r="B2" s="16" t="s">
        <v>31</v>
      </c>
      <c r="C2" s="7"/>
      <c r="J2" s="17" t="s">
        <v>32</v>
      </c>
      <c r="K2" s="15"/>
      <c r="L2" s="15"/>
      <c r="M2" s="15"/>
      <c r="N2" s="15"/>
      <c r="O2" s="15"/>
    </row>
    <row r="3" spans="2:15" ht="18" x14ac:dyDescent="0.35">
      <c r="B3" s="6" t="s">
        <v>304</v>
      </c>
      <c r="C3" s="7"/>
      <c r="J3" s="18" t="s">
        <v>305</v>
      </c>
      <c r="K3" s="15"/>
      <c r="L3" s="15"/>
      <c r="M3" s="15"/>
      <c r="N3" s="15"/>
      <c r="O3" s="15"/>
    </row>
    <row r="4" spans="2:15" x14ac:dyDescent="0.3">
      <c r="C4" s="7"/>
      <c r="J4" s="18" t="s">
        <v>306</v>
      </c>
      <c r="K4" s="15"/>
      <c r="L4" s="15"/>
      <c r="M4" s="15"/>
      <c r="N4" s="15"/>
      <c r="O4" s="15"/>
    </row>
    <row r="5" spans="2:15" x14ac:dyDescent="0.3">
      <c r="B5" s="44" t="s">
        <v>307</v>
      </c>
      <c r="E5" s="48">
        <v>0.8</v>
      </c>
      <c r="F5" s="59"/>
      <c r="G5" s="59"/>
      <c r="H5" s="59"/>
      <c r="J5" s="18" t="s">
        <v>308</v>
      </c>
      <c r="K5" s="15"/>
      <c r="L5" s="15"/>
      <c r="M5" s="15"/>
      <c r="N5" s="15"/>
      <c r="O5" s="15"/>
    </row>
    <row r="6" spans="2:15" x14ac:dyDescent="0.3">
      <c r="J6" s="18" t="s">
        <v>309</v>
      </c>
      <c r="K6" s="15"/>
      <c r="L6" s="15"/>
      <c r="M6" s="15"/>
      <c r="N6" s="15"/>
      <c r="O6" s="15"/>
    </row>
    <row r="7" spans="2:15" x14ac:dyDescent="0.3">
      <c r="B7" s="49" t="s">
        <v>310</v>
      </c>
      <c r="C7" s="50" t="s">
        <v>30</v>
      </c>
      <c r="D7" s="38" t="s">
        <v>311</v>
      </c>
      <c r="E7" s="51" t="s">
        <v>312</v>
      </c>
      <c r="F7" s="62" t="s">
        <v>467</v>
      </c>
      <c r="G7" s="62" t="s">
        <v>425</v>
      </c>
      <c r="H7" s="60"/>
      <c r="J7" s="18" t="s">
        <v>313</v>
      </c>
      <c r="K7" s="15"/>
      <c r="L7" s="15"/>
      <c r="M7" s="15"/>
      <c r="N7" s="15"/>
      <c r="O7" s="15"/>
    </row>
    <row r="8" spans="2:15" x14ac:dyDescent="0.3">
      <c r="B8" s="19">
        <v>44927</v>
      </c>
      <c r="C8" s="46">
        <v>144</v>
      </c>
      <c r="D8" s="47">
        <v>89</v>
      </c>
      <c r="E8" s="52">
        <f>tbl_ordenes[[#This Row],[Cerradas]]/tbl_ordenes[[#This Row],[Total]]</f>
        <v>0.61805555555555558</v>
      </c>
      <c r="F8" s="61">
        <f t="shared" ref="F8:F15" si="0">$E$5</f>
        <v>0.8</v>
      </c>
      <c r="G8" s="61" t="e">
        <f>IF(tbl_ordenes[[#This Row],[(%) Cerradas]]&gt;=tbl_ordenes[[#This Row],[Meta]],tbl_ordenes[[#This Row],[(%) Cerradas]],NA())</f>
        <v>#N/A</v>
      </c>
      <c r="H8" s="61"/>
      <c r="J8" s="18" t="s">
        <v>314</v>
      </c>
      <c r="K8" s="15"/>
      <c r="L8" s="15"/>
      <c r="M8" s="15"/>
      <c r="N8" s="15"/>
      <c r="O8" s="15"/>
    </row>
    <row r="9" spans="2:15" x14ac:dyDescent="0.3">
      <c r="B9" s="19">
        <v>44958</v>
      </c>
      <c r="C9" s="46">
        <v>69</v>
      </c>
      <c r="D9" s="47">
        <v>57</v>
      </c>
      <c r="E9" s="52">
        <f>tbl_ordenes[[#This Row],[Cerradas]]/tbl_ordenes[[#This Row],[Total]]</f>
        <v>0.82608695652173914</v>
      </c>
      <c r="F9" s="61">
        <f t="shared" si="0"/>
        <v>0.8</v>
      </c>
      <c r="G9" s="61">
        <f>IF(tbl_ordenes[[#This Row],[(%) Cerradas]]&gt;=tbl_ordenes[[#This Row],[Meta]],tbl_ordenes[[#This Row],[(%) Cerradas]],NA())</f>
        <v>0.82608695652173914</v>
      </c>
      <c r="H9" s="61"/>
      <c r="J9" s="15"/>
      <c r="K9" s="15"/>
      <c r="L9" s="15"/>
      <c r="M9" s="15"/>
      <c r="N9" s="15"/>
      <c r="O9" s="15"/>
    </row>
    <row r="10" spans="2:15" x14ac:dyDescent="0.3">
      <c r="B10" s="19">
        <v>44986</v>
      </c>
      <c r="C10" s="46">
        <v>112</v>
      </c>
      <c r="D10" s="47">
        <v>112</v>
      </c>
      <c r="E10" s="52">
        <f>tbl_ordenes[[#This Row],[Cerradas]]/tbl_ordenes[[#This Row],[Total]]</f>
        <v>1</v>
      </c>
      <c r="F10" s="61">
        <f t="shared" si="0"/>
        <v>0.8</v>
      </c>
      <c r="G10" s="61">
        <f>IF(tbl_ordenes[[#This Row],[(%) Cerradas]]&gt;=tbl_ordenes[[#This Row],[Meta]],tbl_ordenes[[#This Row],[(%) Cerradas]],NA())</f>
        <v>1</v>
      </c>
      <c r="H10" s="61"/>
      <c r="J10" s="15"/>
      <c r="K10" s="15"/>
      <c r="L10" s="15"/>
      <c r="M10" s="15"/>
      <c r="N10" s="15"/>
      <c r="O10" s="15"/>
    </row>
    <row r="11" spans="2:15" x14ac:dyDescent="0.3">
      <c r="B11" s="19">
        <v>45017</v>
      </c>
      <c r="C11" s="46">
        <v>74</v>
      </c>
      <c r="D11" s="47">
        <v>60</v>
      </c>
      <c r="E11" s="52">
        <f>tbl_ordenes[[#This Row],[Cerradas]]/tbl_ordenes[[#This Row],[Total]]</f>
        <v>0.81081081081081086</v>
      </c>
      <c r="F11" s="61">
        <f t="shared" si="0"/>
        <v>0.8</v>
      </c>
      <c r="G11" s="61">
        <f>IF(tbl_ordenes[[#This Row],[(%) Cerradas]]&gt;=tbl_ordenes[[#This Row],[Meta]],tbl_ordenes[[#This Row],[(%) Cerradas]],NA())</f>
        <v>0.81081081081081086</v>
      </c>
      <c r="H11" s="61"/>
      <c r="J11" s="15"/>
      <c r="K11" s="15"/>
      <c r="L11" s="15"/>
      <c r="M11" s="15"/>
      <c r="N11" s="15"/>
      <c r="O11" s="15"/>
    </row>
    <row r="12" spans="2:15" x14ac:dyDescent="0.3">
      <c r="B12" s="19">
        <v>45047</v>
      </c>
      <c r="C12" s="46">
        <v>134</v>
      </c>
      <c r="D12" s="47">
        <v>92</v>
      </c>
      <c r="E12" s="52">
        <f>tbl_ordenes[[#This Row],[Cerradas]]/tbl_ordenes[[#This Row],[Total]]</f>
        <v>0.68656716417910446</v>
      </c>
      <c r="F12" s="95">
        <f t="shared" si="0"/>
        <v>0.8</v>
      </c>
      <c r="G12" s="95" t="e">
        <f>IF(tbl_ordenes[[#This Row],[(%) Cerradas]]&gt;=tbl_ordenes[[#This Row],[Meta]],tbl_ordenes[[#This Row],[(%) Cerradas]],NA())</f>
        <v>#N/A</v>
      </c>
      <c r="J12" s="15"/>
      <c r="K12" s="15"/>
      <c r="L12" s="15"/>
      <c r="M12" s="15"/>
      <c r="N12" s="15"/>
      <c r="O12" s="15"/>
    </row>
    <row r="13" spans="2:15" x14ac:dyDescent="0.3">
      <c r="B13" s="19">
        <v>45078</v>
      </c>
      <c r="C13" s="46">
        <v>128</v>
      </c>
      <c r="D13" s="47">
        <v>98</v>
      </c>
      <c r="E13" s="52">
        <f>tbl_ordenes[[#This Row],[Cerradas]]/tbl_ordenes[[#This Row],[Total]]</f>
        <v>0.765625</v>
      </c>
      <c r="F13" s="61">
        <f t="shared" si="0"/>
        <v>0.8</v>
      </c>
      <c r="G13" s="61" t="e">
        <f>IF(tbl_ordenes[[#This Row],[(%) Cerradas]]&gt;=tbl_ordenes[[#This Row],[Meta]],tbl_ordenes[[#This Row],[(%) Cerradas]],NA())</f>
        <v>#N/A</v>
      </c>
      <c r="H13" s="61"/>
      <c r="J13" s="15"/>
      <c r="K13" s="15"/>
      <c r="L13" s="15"/>
      <c r="M13" s="15"/>
      <c r="N13" s="15"/>
      <c r="O13" s="15"/>
    </row>
    <row r="14" spans="2:15" x14ac:dyDescent="0.3">
      <c r="B14" s="19">
        <v>45108</v>
      </c>
      <c r="C14" s="21">
        <v>62</v>
      </c>
      <c r="D14" s="47">
        <v>39</v>
      </c>
      <c r="E14" s="52">
        <f>tbl_ordenes[[#This Row],[Cerradas]]/tbl_ordenes[[#This Row],[Total]]</f>
        <v>0.62903225806451613</v>
      </c>
      <c r="F14" s="61">
        <f t="shared" si="0"/>
        <v>0.8</v>
      </c>
      <c r="G14" s="61" t="e">
        <f>IF(tbl_ordenes[[#This Row],[(%) Cerradas]]&gt;=tbl_ordenes[[#This Row],[Meta]],tbl_ordenes[[#This Row],[(%) Cerradas]],NA())</f>
        <v>#N/A</v>
      </c>
      <c r="H14" s="61"/>
      <c r="J14" s="15"/>
      <c r="K14" s="15"/>
      <c r="L14" s="15"/>
      <c r="M14" s="15"/>
      <c r="N14" s="15"/>
      <c r="O14" s="15"/>
    </row>
    <row r="15" spans="2:15" x14ac:dyDescent="0.3">
      <c r="B15" s="19">
        <v>45139</v>
      </c>
      <c r="C15" s="21">
        <v>150</v>
      </c>
      <c r="D15" s="47">
        <v>121</v>
      </c>
      <c r="E15" s="52">
        <f>tbl_ordenes[[#This Row],[Cerradas]]/tbl_ordenes[[#This Row],[Total]]</f>
        <v>0.80666666666666664</v>
      </c>
      <c r="F15" s="61">
        <f t="shared" si="0"/>
        <v>0.8</v>
      </c>
      <c r="G15" s="61">
        <f>IF(tbl_ordenes[[#This Row],[(%) Cerradas]]&gt;=tbl_ordenes[[#This Row],[Meta]],tbl_ordenes[[#This Row],[(%) Cerradas]],NA())</f>
        <v>0.80666666666666664</v>
      </c>
      <c r="H15" s="61"/>
      <c r="J15" s="15"/>
      <c r="K15" s="15"/>
      <c r="L15" s="15"/>
      <c r="M15" s="15"/>
      <c r="N15" s="15"/>
      <c r="O15" s="15"/>
    </row>
    <row r="16" spans="2:15" x14ac:dyDescent="0.3">
      <c r="J16" s="15"/>
      <c r="K16" s="15"/>
      <c r="L16" s="15"/>
      <c r="M16" s="15"/>
      <c r="N16" s="15"/>
      <c r="O16" s="15"/>
    </row>
    <row r="17" spans="10:15" x14ac:dyDescent="0.3">
      <c r="J17" s="15"/>
      <c r="K17" s="15"/>
      <c r="L17" s="15"/>
      <c r="M17" s="15"/>
      <c r="N17" s="15"/>
      <c r="O17" s="15"/>
    </row>
    <row r="18" spans="10:15" x14ac:dyDescent="0.3">
      <c r="J18" s="15"/>
      <c r="K18" s="15"/>
      <c r="L18" s="15"/>
      <c r="M18" s="15"/>
      <c r="N18" s="15"/>
      <c r="O18" s="15"/>
    </row>
    <row r="19" spans="10:15" x14ac:dyDescent="0.3">
      <c r="J19" s="15"/>
      <c r="K19" s="15"/>
      <c r="L19" s="15"/>
      <c r="M19" s="15"/>
      <c r="N19" s="15"/>
      <c r="O19" s="15"/>
    </row>
    <row r="20" spans="10:15" x14ac:dyDescent="0.3">
      <c r="J20" s="15"/>
      <c r="K20" s="15"/>
      <c r="L20" s="15"/>
      <c r="M20" s="15"/>
      <c r="N20" s="15"/>
      <c r="O20" s="15"/>
    </row>
    <row r="21" spans="10:15" x14ac:dyDescent="0.3">
      <c r="J21" s="15"/>
      <c r="K21" s="15"/>
      <c r="L21" s="15"/>
      <c r="M21" s="15"/>
      <c r="N21" s="15"/>
      <c r="O21" s="15"/>
    </row>
    <row r="22" spans="10:15" x14ac:dyDescent="0.3">
      <c r="J22" s="15"/>
      <c r="K22" s="15"/>
      <c r="L22" s="15"/>
      <c r="M22" s="15"/>
      <c r="N22" s="15"/>
      <c r="O22" s="15"/>
    </row>
    <row r="23" spans="10:15" x14ac:dyDescent="0.3">
      <c r="J23" s="15"/>
      <c r="K23" s="15"/>
      <c r="L23" s="15"/>
      <c r="M23" s="15"/>
      <c r="N23" s="15"/>
      <c r="O23" s="15"/>
    </row>
  </sheetData>
  <pageMargins left="0.7" right="0.7" top="0.75" bottom="0.75" header="0.3" footer="0.3"/>
  <drawing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0FB99-3E0D-43D5-ACF8-E741466614C8}">
  <sheetPr codeName="Hoja131"/>
  <dimension ref="B2:C13"/>
  <sheetViews>
    <sheetView showGridLines="0" workbookViewId="0"/>
  </sheetViews>
  <sheetFormatPr baseColWidth="10" defaultRowHeight="14.4" x14ac:dyDescent="0.3"/>
  <cols>
    <col min="1" max="1" width="5.33203125" customWidth="1"/>
    <col min="2" max="2" width="34.33203125" bestFit="1" customWidth="1"/>
    <col min="3" max="3" width="47" bestFit="1" customWidth="1"/>
  </cols>
  <sheetData>
    <row r="2" spans="2:3" x14ac:dyDescent="0.3">
      <c r="B2" s="2" t="s">
        <v>407</v>
      </c>
    </row>
    <row r="4" spans="2:3" x14ac:dyDescent="0.3">
      <c r="C4" s="53" t="s">
        <v>473</v>
      </c>
    </row>
    <row r="5" spans="2:3" x14ac:dyDescent="0.3">
      <c r="C5" s="53" t="s">
        <v>409</v>
      </c>
    </row>
    <row r="6" spans="2:3" x14ac:dyDescent="0.3">
      <c r="C6" s="54" t="s">
        <v>408</v>
      </c>
    </row>
    <row r="7" spans="2:3" x14ac:dyDescent="0.3">
      <c r="C7" s="54" t="s">
        <v>412</v>
      </c>
    </row>
    <row r="8" spans="2:3" x14ac:dyDescent="0.3">
      <c r="C8" s="54" t="s">
        <v>410</v>
      </c>
    </row>
    <row r="9" spans="2:3" x14ac:dyDescent="0.3">
      <c r="C9" s="54" t="s">
        <v>411</v>
      </c>
    </row>
    <row r="10" spans="2:3" x14ac:dyDescent="0.3">
      <c r="C10" s="54" t="s">
        <v>890</v>
      </c>
    </row>
    <row r="11" spans="2:3" x14ac:dyDescent="0.3">
      <c r="C11" s="54" t="s">
        <v>891</v>
      </c>
    </row>
    <row r="13" spans="2:3" x14ac:dyDescent="0.3">
      <c r="B13" s="2" t="s">
        <v>470</v>
      </c>
      <c r="C13" t="s">
        <v>469</v>
      </c>
    </row>
  </sheetData>
  <hyperlinks>
    <hyperlink ref="C4" r:id="rId1" display="https://www.youtube.com/@SMARTproAcademy" xr:uid="{5736C8C4-F50B-4EB0-B6EA-E6902F6947F4}"/>
    <hyperlink ref="C5" r:id="rId2" display="https://www.youtube.com/@elingefrancisco" xr:uid="{14F2D082-3749-48A7-B5B5-732B5D5469BA}"/>
    <hyperlink ref="C6" r:id="rId3" display="https://www.youtube.com/@SergioAlejandroCampos" xr:uid="{77D64AAF-BC5D-4777-9E5F-981CB896582A}"/>
    <hyperlink ref="C7" r:id="rId4" display="https://www.youtube.com/@ExcelHechoFacil" xr:uid="{43D156CE-F7A2-4542-ACB9-7DCD5688684C}"/>
    <hyperlink ref="C8" r:id="rId5" display="https://www.youtube.com/@ElTioTech" xr:uid="{A2A78956-7F7D-4DA0-861B-A1D1FDD7F108}"/>
    <hyperlink ref="C9" r:id="rId6" xr:uid="{24625236-8D35-4137-902C-C6D6FEE7E87E}"/>
    <hyperlink ref="C10" r:id="rId7" xr:uid="{73A46A7E-ACA2-4477-9617-3BDF7D9F76B0}"/>
    <hyperlink ref="C11" r:id="rId8" xr:uid="{C7948E55-F5F5-441B-9950-50E5F394665F}"/>
  </hyperlinks>
  <pageMargins left="0.7" right="0.7" top="0.75" bottom="0.75" header="0.3" footer="0.3"/>
  <pageSetup orientation="portrait" r:id="rId9"/>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0D6-DB79-43BE-9AB4-50B1A473C54E}">
  <sheetPr codeName="Hoja17"/>
  <dimension ref="CFY127675:UDG1034342"/>
  <sheetViews>
    <sheetView workbookViewId="0"/>
  </sheetViews>
  <sheetFormatPr baseColWidth="10" defaultRowHeight="14.4" x14ac:dyDescent="0.3"/>
  <sheetData>
    <row r="127675" spans="10456:10456" x14ac:dyDescent="0.3">
      <c r="OLD127675" t="s">
        <v>875</v>
      </c>
    </row>
    <row r="182130" spans="12490:12490" x14ac:dyDescent="0.3">
      <c r="RLJ182130" t="s">
        <v>885</v>
      </c>
    </row>
    <row r="207045" spans="6071:6071" x14ac:dyDescent="0.3">
      <c r="HYM207045" t="s">
        <v>880</v>
      </c>
    </row>
    <row r="386309" spans="9118:9118" x14ac:dyDescent="0.3">
      <c r="MLR386309" t="s">
        <v>886</v>
      </c>
    </row>
    <row r="389909" spans="2209:2209" x14ac:dyDescent="0.3">
      <c r="CFY389909" t="s">
        <v>876</v>
      </c>
    </row>
    <row r="429616" spans="3397:3397" x14ac:dyDescent="0.3">
      <c r="DZQ429616" t="s">
        <v>881</v>
      </c>
    </row>
    <row r="453584" spans="6652:6652" x14ac:dyDescent="0.3">
      <c r="IUV453584" t="s">
        <v>887</v>
      </c>
    </row>
    <row r="483253" spans="14130:14130" x14ac:dyDescent="0.3">
      <c r="TWL483253" t="s">
        <v>882</v>
      </c>
    </row>
    <row r="617769" spans="9389:9389" x14ac:dyDescent="0.3">
      <c r="MWC617769" t="s">
        <v>883</v>
      </c>
    </row>
    <row r="821861" spans="14307:14307" x14ac:dyDescent="0.3">
      <c r="UDG821861" t="s">
        <v>884</v>
      </c>
    </row>
    <row r="1034342" spans="11829:11829" x14ac:dyDescent="0.3">
      <c r="QLY1034342" t="s">
        <v>877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D9AC6186-5538-43EF-9930-DE4052830F0E}">
  <ds:schemaRefs/>
</ds:datastoreItem>
</file>

<file path=customXml/itemProps2.xml><?xml version="1.0" encoding="utf-8"?>
<ds:datastoreItem xmlns:ds="http://schemas.openxmlformats.org/officeDocument/2006/customXml" ds:itemID="{3E4CD4D4-8DF3-4167-BEAB-32D4F0280AF2}">
  <ds:schemaRefs/>
</ds:datastoreItem>
</file>

<file path=customXml/itemProps3.xml><?xml version="1.0" encoding="utf-8"?>
<ds:datastoreItem xmlns:ds="http://schemas.openxmlformats.org/officeDocument/2006/customXml" ds:itemID="{0CB46A58-D960-4722-BE51-37D6B89A928D}">
  <ds:schemaRefs/>
</ds:datastoreItem>
</file>

<file path=customXml/itemProps4.xml><?xml version="1.0" encoding="utf-8"?>
<ds:datastoreItem xmlns:ds="http://schemas.openxmlformats.org/officeDocument/2006/customXml" ds:itemID="{9F9D3702-BD77-4D90-AF7B-EA7C86FB5D00}">
  <ds:schemaRefs/>
</ds:datastoreItem>
</file>

<file path=customXml/itemProps5.xml><?xml version="1.0" encoding="utf-8"?>
<ds:datastoreItem xmlns:ds="http://schemas.openxmlformats.org/officeDocument/2006/customXml" ds:itemID="{A17ADA9F-54C9-4460-85F7-E6C0AA3953C6}">
  <ds:schemaRefs/>
</ds:datastoreItem>
</file>

<file path=customXml/itemProps6.xml><?xml version="1.0" encoding="utf-8"?>
<ds:datastoreItem xmlns:ds="http://schemas.openxmlformats.org/officeDocument/2006/customXml" ds:itemID="{673E774D-CD63-4575-8C14-999572B0A17D}">
  <ds:schemaRefs/>
</ds:datastoreItem>
</file>

<file path=customXml/itemProps7.xml><?xml version="1.0" encoding="utf-8"?>
<ds:datastoreItem xmlns:ds="http://schemas.openxmlformats.org/officeDocument/2006/customXml" ds:itemID="{47343620-F385-4F42-AF2B-0D7A453B26F4}">
  <ds:schemaRefs/>
</ds:datastoreItem>
</file>

<file path=customXml/itemProps8.xml><?xml version="1.0" encoding="utf-8"?>
<ds:datastoreItem xmlns:ds="http://schemas.openxmlformats.org/officeDocument/2006/customXml" ds:itemID="{7EEE8F18-0A51-4EF8-B256-EB1ABD2D42D1}">
  <ds:schemaRefs/>
</ds:datastoreItem>
</file>

<file path=customXml/itemProps9.xml><?xml version="1.0" encoding="utf-8"?>
<ds:datastoreItem xmlns:ds="http://schemas.openxmlformats.org/officeDocument/2006/customXml" ds:itemID="{3AFE4C62-CA9B-4609-8D9D-CBC988F9658D}">
  <ds:schemaRefs/>
</ds:datastoreItem>
</file>

<file path=customXml/itemProps10.xml><?xml version="1.0" encoding="utf-8"?>
<ds:datastoreItem xmlns:ds="http://schemas.openxmlformats.org/officeDocument/2006/customXml" ds:itemID="{32A2E45D-9D43-4B29-8A45-AE4C215CDC3F}">
  <ds:schemaRefs/>
</ds:datastoreItem>
</file>

<file path=customXml/itemProps11.xml><?xml version="1.0" encoding="utf-8"?>
<ds:datastoreItem xmlns:ds="http://schemas.openxmlformats.org/officeDocument/2006/customXml" ds:itemID="{D1F09FDA-F779-4494-8530-E715C48FC029}">
  <ds:schemaRefs/>
</ds:datastoreItem>
</file>

<file path=customXml/itemProps12.xml><?xml version="1.0" encoding="utf-8"?>
<ds:datastoreItem xmlns:ds="http://schemas.openxmlformats.org/officeDocument/2006/customXml" ds:itemID="{A1E45D3A-0275-4DB5-A9BB-C9ED45DD30B1}">
  <ds:schemaRefs/>
</ds:datastoreItem>
</file>

<file path=customXml/itemProps13.xml><?xml version="1.0" encoding="utf-8"?>
<ds:datastoreItem xmlns:ds="http://schemas.openxmlformats.org/officeDocument/2006/customXml" ds:itemID="{969333A2-2618-4194-BB20-8D494110B4F8}">
  <ds:schemaRefs/>
</ds:datastoreItem>
</file>

<file path=customXml/itemProps14.xml><?xml version="1.0" encoding="utf-8"?>
<ds:datastoreItem xmlns:ds="http://schemas.openxmlformats.org/officeDocument/2006/customXml" ds:itemID="{139D1FD8-865A-47B9-8D6F-7AAA6C68E6F9}">
  <ds:schemaRefs>
    <ds:schemaRef ds:uri="http://schemas.microsoft.com/DataMashup"/>
  </ds:schemaRefs>
</ds:datastoreItem>
</file>

<file path=customXml/itemProps15.xml><?xml version="1.0" encoding="utf-8"?>
<ds:datastoreItem xmlns:ds="http://schemas.openxmlformats.org/officeDocument/2006/customXml" ds:itemID="{CC16B143-19DD-40DD-966B-E6967691B4B9}">
  <ds:schemaRefs/>
</ds:datastoreItem>
</file>

<file path=customXml/itemProps16.xml><?xml version="1.0" encoding="utf-8"?>
<ds:datastoreItem xmlns:ds="http://schemas.openxmlformats.org/officeDocument/2006/customXml" ds:itemID="{434E2281-83E5-45DD-8EE7-923206072212}">
  <ds:schemaRefs/>
</ds:datastoreItem>
</file>

<file path=customXml/itemProps17.xml><?xml version="1.0" encoding="utf-8"?>
<ds:datastoreItem xmlns:ds="http://schemas.openxmlformats.org/officeDocument/2006/customXml" ds:itemID="{0F8C34CE-62BC-45FE-AD81-4CD95656CB39}">
  <ds:schemaRefs/>
</ds:datastoreItem>
</file>

<file path=customXml/itemProps18.xml><?xml version="1.0" encoding="utf-8"?>
<ds:datastoreItem xmlns:ds="http://schemas.openxmlformats.org/officeDocument/2006/customXml" ds:itemID="{98CC06FE-20D0-4C89-9A11-F19E7FBAD099}">
  <ds:schemaRefs/>
</ds:datastoreItem>
</file>

<file path=customXml/itemProps19.xml><?xml version="1.0" encoding="utf-8"?>
<ds:datastoreItem xmlns:ds="http://schemas.openxmlformats.org/officeDocument/2006/customXml" ds:itemID="{A1B6C8C3-CC3A-4360-BF7C-4291DBB6D1A0}">
  <ds:schemaRefs/>
</ds:datastoreItem>
</file>

<file path=customXml/itemProps20.xml><?xml version="1.0" encoding="utf-8"?>
<ds:datastoreItem xmlns:ds="http://schemas.openxmlformats.org/officeDocument/2006/customXml" ds:itemID="{2B86F804-BB70-468C-954F-485503A5E4D9}">
  <ds:schemaRefs/>
</ds:datastoreItem>
</file>

<file path=customXml/itemProps21.xml><?xml version="1.0" encoding="utf-8"?>
<ds:datastoreItem xmlns:ds="http://schemas.openxmlformats.org/officeDocument/2006/customXml" ds:itemID="{62B21C9D-811E-4921-B8A3-1ED9A3B51F5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Frase</vt:lpstr>
      <vt:lpstr>Docente</vt:lpstr>
      <vt:lpstr>Funcion Si</vt:lpstr>
      <vt:lpstr>Si Anidado</vt:lpstr>
      <vt:lpstr>Ej1</vt:lpstr>
      <vt:lpstr>Ej2</vt:lpstr>
      <vt:lpstr>Ej3</vt:lpstr>
      <vt:lpstr>Funcion Logica</vt:lpstr>
      <vt:lpstr>Ej4</vt:lpstr>
      <vt:lpstr>Ej5</vt:lpstr>
      <vt:lpstr>Ej6</vt:lpstr>
      <vt:lpstr>Ej7</vt:lpstr>
      <vt:lpstr>Si.Conjunto</vt:lpstr>
      <vt:lpstr>Ej8</vt:lpstr>
      <vt:lpstr>TablasDinámicas</vt:lpstr>
      <vt:lpstr>T.D. Ejm1</vt:lpstr>
      <vt:lpstr>TD Ejem2</vt:lpstr>
      <vt:lpstr>TD Ejem3</vt:lpstr>
      <vt:lpstr>Campos y elementos Calculados</vt:lpstr>
      <vt:lpstr>Relacionar tablas</vt:lpstr>
      <vt:lpstr>Minigraficos</vt:lpstr>
      <vt:lpstr>Grafico Ejm1</vt:lpstr>
      <vt:lpstr>Grafico Ejm2</vt:lpstr>
      <vt:lpstr>Grafico Ejm3</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Chrisardo Rolo</cp:lastModifiedBy>
  <dcterms:created xsi:type="dcterms:W3CDTF">2023-06-08T20:30:31Z</dcterms:created>
  <dcterms:modified xsi:type="dcterms:W3CDTF">2024-08-08T04:15:41Z</dcterms:modified>
</cp:coreProperties>
</file>