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we Bi\Reporte situcion Academica\"/>
    </mc:Choice>
  </mc:AlternateContent>
  <xr:revisionPtr revIDLastSave="0" documentId="13_ncr:1_{A0884CF8-1C1D-4582-9C81-08E35C958B86}" xr6:coauthVersionLast="47" xr6:coauthVersionMax="47" xr10:uidLastSave="{00000000-0000-0000-0000-000000000000}"/>
  <bookViews>
    <workbookView xWindow="6204" yWindow="1260" windowWidth="16836" windowHeight="8880" activeTab="2" xr2:uid="{1860C2D0-D121-4DC8-848D-6895574A35B0}"/>
  </bookViews>
  <sheets>
    <sheet name="Hoja2" sheetId="2" r:id="rId1"/>
    <sheet name="Dashboard" sheetId="3" r:id="rId2"/>
    <sheet name="BD_NOTAS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S16" i="1" s="1"/>
  <c r="I17" i="1"/>
  <c r="S17" i="1" s="1"/>
  <c r="I18" i="1"/>
  <c r="S18" i="1" s="1"/>
  <c r="I19" i="1"/>
  <c r="M16" i="1"/>
  <c r="O16" i="1" s="1"/>
  <c r="M17" i="1"/>
  <c r="O17" i="1" s="1"/>
  <c r="M18" i="1"/>
  <c r="O18" i="1" s="1"/>
  <c r="M19" i="1"/>
  <c r="N19" i="1" s="1"/>
  <c r="P16" i="1"/>
  <c r="P17" i="1"/>
  <c r="P18" i="1"/>
  <c r="P19" i="1"/>
  <c r="Q16" i="1"/>
  <c r="Q17" i="1"/>
  <c r="Q18" i="1"/>
  <c r="Q19" i="1"/>
  <c r="R16" i="1"/>
  <c r="R17" i="1"/>
  <c r="R18" i="1"/>
  <c r="R19" i="1"/>
  <c r="S19" i="1"/>
  <c r="I15" i="1"/>
  <c r="S15" i="1" s="1"/>
  <c r="M15" i="1"/>
  <c r="O15" i="1" s="1"/>
  <c r="P15" i="1"/>
  <c r="Q15" i="1"/>
  <c r="R15" i="1"/>
  <c r="I11" i="1"/>
  <c r="R11" i="1" s="1"/>
  <c r="I12" i="1"/>
  <c r="R12" i="1" s="1"/>
  <c r="I13" i="1"/>
  <c r="R13" i="1" s="1"/>
  <c r="I14" i="1"/>
  <c r="R14" i="1" s="1"/>
  <c r="M11" i="1"/>
  <c r="N11" i="1" s="1"/>
  <c r="M12" i="1"/>
  <c r="O12" i="1" s="1"/>
  <c r="M13" i="1"/>
  <c r="O13" i="1" s="1"/>
  <c r="M14" i="1"/>
  <c r="N14" i="1" s="1"/>
  <c r="O11" i="1"/>
  <c r="P11" i="1"/>
  <c r="P12" i="1"/>
  <c r="P13" i="1"/>
  <c r="P14" i="1"/>
  <c r="Q11" i="1"/>
  <c r="Q12" i="1"/>
  <c r="Q13" i="1"/>
  <c r="Q14" i="1"/>
  <c r="S11" i="1"/>
  <c r="S12" i="1"/>
  <c r="S13" i="1"/>
  <c r="S14" i="1"/>
  <c r="I10" i="1"/>
  <c r="R10" i="1" s="1"/>
  <c r="M10" i="1"/>
  <c r="N10" i="1" s="1"/>
  <c r="P10" i="1"/>
  <c r="Q10" i="1"/>
  <c r="S10" i="1"/>
  <c r="F2" i="2"/>
  <c r="I9" i="1"/>
  <c r="Q9" i="1" s="1"/>
  <c r="M9" i="1"/>
  <c r="O9" i="1" s="1"/>
  <c r="P9" i="1"/>
  <c r="R9" i="1"/>
  <c r="S9" i="1"/>
  <c r="I8" i="1"/>
  <c r="Q8" i="1" s="1"/>
  <c r="M8" i="1"/>
  <c r="N8" i="1" s="1"/>
  <c r="P8" i="1"/>
  <c r="R8" i="1"/>
  <c r="S8" i="1"/>
  <c r="I7" i="1"/>
  <c r="Q7" i="1" s="1"/>
  <c r="M7" i="1"/>
  <c r="O7" i="1" s="1"/>
  <c r="P7" i="1"/>
  <c r="R7" i="1"/>
  <c r="S7" i="1"/>
  <c r="I6" i="1"/>
  <c r="Q6" i="1" s="1"/>
  <c r="M6" i="1"/>
  <c r="N6" i="1" s="1"/>
  <c r="P6" i="1"/>
  <c r="R6" i="1"/>
  <c r="S6" i="1"/>
  <c r="P4" i="1"/>
  <c r="S3" i="1"/>
  <c r="S4" i="1"/>
  <c r="S5" i="1"/>
  <c r="R3" i="1"/>
  <c r="R4" i="1"/>
  <c r="R5" i="1"/>
  <c r="Q3" i="1"/>
  <c r="Q4" i="1"/>
  <c r="Q5" i="1"/>
  <c r="I3" i="1"/>
  <c r="P3" i="1" s="1"/>
  <c r="I4" i="1"/>
  <c r="I5" i="1"/>
  <c r="P5" i="1" s="1"/>
  <c r="M3" i="1"/>
  <c r="O3" i="1" s="1"/>
  <c r="M4" i="1"/>
  <c r="N4" i="1" s="1"/>
  <c r="M5" i="1"/>
  <c r="N5" i="1" s="1"/>
  <c r="S2" i="1"/>
  <c r="R2" i="1"/>
  <c r="Q2" i="1"/>
  <c r="I2" i="1"/>
  <c r="P2" i="1" s="1"/>
  <c r="M2" i="1"/>
  <c r="O2" i="1" s="1"/>
  <c r="N3" i="1" l="1"/>
  <c r="O5" i="1"/>
  <c r="N12" i="1"/>
  <c r="N18" i="1"/>
  <c r="N2" i="1"/>
  <c r="N17" i="1"/>
  <c r="N16" i="1"/>
  <c r="O19" i="1"/>
  <c r="N15" i="1"/>
  <c r="O14" i="1"/>
  <c r="N13" i="1"/>
  <c r="O10" i="1"/>
  <c r="O4" i="1"/>
  <c r="N9" i="1"/>
  <c r="N7" i="1"/>
  <c r="O8" i="1"/>
  <c r="O6" i="1"/>
</calcChain>
</file>

<file path=xl/sharedStrings.xml><?xml version="1.0" encoding="utf-8"?>
<sst xmlns="http://schemas.openxmlformats.org/spreadsheetml/2006/main" count="239" uniqueCount="70">
  <si>
    <t>codigo profesor</t>
  </si>
  <si>
    <t>profesor</t>
  </si>
  <si>
    <t>curso</t>
  </si>
  <si>
    <t>materia</t>
  </si>
  <si>
    <t>codigo alumno</t>
  </si>
  <si>
    <t>Nombre alumno</t>
  </si>
  <si>
    <t>periodo</t>
  </si>
  <si>
    <t>Nota periodo</t>
  </si>
  <si>
    <t>Nota examen</t>
  </si>
  <si>
    <t>Nota quiz</t>
  </si>
  <si>
    <t>Nota trabajo</t>
  </si>
  <si>
    <t>Aprobacion periodo</t>
  </si>
  <si>
    <t>Aprobo Q</t>
  </si>
  <si>
    <t>Desaprobo Q</t>
  </si>
  <si>
    <t>Q1</t>
  </si>
  <si>
    <t>Q2</t>
  </si>
  <si>
    <t>Q3</t>
  </si>
  <si>
    <t>Q4</t>
  </si>
  <si>
    <t>#</t>
  </si>
  <si>
    <t>Alumno 1</t>
  </si>
  <si>
    <t>Alumno 2</t>
  </si>
  <si>
    <t>Alumno 3</t>
  </si>
  <si>
    <t>Alumno 4</t>
  </si>
  <si>
    <t>(Todas)</t>
  </si>
  <si>
    <t>Etiquetas de fila</t>
  </si>
  <si>
    <t>Total general</t>
  </si>
  <si>
    <t>Suma de Nota periodo</t>
  </si>
  <si>
    <t>Etiquetas de columna</t>
  </si>
  <si>
    <t>Suma de Notafinal</t>
  </si>
  <si>
    <t>NOTA FINAL '= (Q1*20%)+(Q2*30%)+(Q3*10%)+(Q4*40%)</t>
  </si>
  <si>
    <t>8A</t>
  </si>
  <si>
    <t>8B</t>
  </si>
  <si>
    <t>PROFESOR 1</t>
  </si>
  <si>
    <t>PROFESOR 2</t>
  </si>
  <si>
    <t>PROFESOR 3</t>
  </si>
  <si>
    <t>PROFESOR 4</t>
  </si>
  <si>
    <t>PROFESOR 6</t>
  </si>
  <si>
    <t>PROFESOR 7</t>
  </si>
  <si>
    <t>PROFESOR 8</t>
  </si>
  <si>
    <t>Suma de %AprobQ</t>
  </si>
  <si>
    <t>Suma de Nota examen</t>
  </si>
  <si>
    <t>Suma de Nota quiz</t>
  </si>
  <si>
    <t>Suma de Nota trabajo</t>
  </si>
  <si>
    <t>Materia 1</t>
  </si>
  <si>
    <t>Materia 2</t>
  </si>
  <si>
    <t>Materia 3</t>
  </si>
  <si>
    <t>Materia 4</t>
  </si>
  <si>
    <t>Materia 5</t>
  </si>
  <si>
    <t>Materia 6</t>
  </si>
  <si>
    <t>Materia 7</t>
  </si>
  <si>
    <t>Materia 8</t>
  </si>
  <si>
    <t>8C</t>
  </si>
  <si>
    <t>PROFESOR 9</t>
  </si>
  <si>
    <t>Materia 9</t>
  </si>
  <si>
    <t>8D</t>
  </si>
  <si>
    <t>PROFESOR 10</t>
  </si>
  <si>
    <t>PROFESOR 11</t>
  </si>
  <si>
    <t>PROFESOR 12</t>
  </si>
  <si>
    <t>PROFESOR 13</t>
  </si>
  <si>
    <t>PROFESOR 14</t>
  </si>
  <si>
    <t>PROFESOR 15</t>
  </si>
  <si>
    <t>PROFESOR 16</t>
  </si>
  <si>
    <t>PROFESOR 17</t>
  </si>
  <si>
    <t>PROFESOR 18</t>
  </si>
  <si>
    <t>Materia 10</t>
  </si>
  <si>
    <t>Promedio de Nota examen</t>
  </si>
  <si>
    <t>Promedio de Nota quiz</t>
  </si>
  <si>
    <t>Promedio de Nota trabajo</t>
  </si>
  <si>
    <t>Promedio de %AprobQ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</si>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</sst>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[Situacion academica escolar.xlsx]Hoja2!TablaDinámica5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Hoja2!$R$2:$R$3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Hoja2!$Q$4:$Q$8</c:f>
              <c:strCache>
                <c:ptCount val="4"/>
                <c:pt idx="0">
                  <c:v>Alumno 1</c:v>
                </c:pt>
                <c:pt idx="1">
                  <c:v>Alumno 2</c:v>
                </c:pt>
                <c:pt idx="2">
                  <c:v>Alumno 3</c:v>
                </c:pt>
                <c:pt idx="3">
                  <c:v>Alumno 4</c:v>
                </c:pt>
              </c:strCache>
            </c:strRef>
          </c:cat>
          <c:val>
            <c:numRef>
              <c:f>Hoja2!$R$4:$R$8</c:f>
              <c:numCache>
                <c:formatCode>General</c:formatCode>
                <c:ptCount val="4"/>
                <c:pt idx="0">
                  <c:v>0.68000000000000016</c:v>
                </c:pt>
                <c:pt idx="1">
                  <c:v>0.8</c:v>
                </c:pt>
                <c:pt idx="2">
                  <c:v>0.52000000000000013</c:v>
                </c:pt>
                <c:pt idx="3">
                  <c:v>0.55999999999999994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7-4C30-A923-794F53941C80}"/>
            </c:ext>
          </c:extLst>
        </c:ser>
        <c:ser>
          <c:idx val="1"/>
          <c:order val="1"/>
          <c:tx>
            <c:strRef>
              <c:f>Hoja2!$S$2:$S$3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Hoja2!$Q$4:$Q$8</c:f>
              <c:strCache>
                <c:ptCount val="4"/>
                <c:pt idx="0">
                  <c:v>Alumno 1</c:v>
                </c:pt>
                <c:pt idx="1">
                  <c:v>Alumno 2</c:v>
                </c:pt>
                <c:pt idx="2">
                  <c:v>Alumno 3</c:v>
                </c:pt>
                <c:pt idx="3">
                  <c:v>Alumno 4</c:v>
                </c:pt>
              </c:strCache>
            </c:strRef>
          </c:cat>
          <c:val>
            <c:numRef>
              <c:f>Hoja2!$S$4:$S$8</c:f>
              <c:numCache>
                <c:formatCode>General</c:formatCode>
                <c:ptCount val="4"/>
                <c:pt idx="0">
                  <c:v>0.88800000000000001</c:v>
                </c:pt>
                <c:pt idx="1">
                  <c:v>0.97199999999999998</c:v>
                </c:pt>
                <c:pt idx="2">
                  <c:v>1.2</c:v>
                </c:pt>
                <c:pt idx="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7-4C30-A923-794F5394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351200"/>
        <c:axId val="1464787328"/>
      </c:barChart>
      <c:lineChart>
        <c:grouping val="standard"/>
        <c:varyColors val="0"/>
        <c:ser>
          <c:idx val="2"/>
          <c:order val="2"/>
          <c:tx>
            <c:strRef>
              <c:f>Hoja2!$T$2:$T$3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Hoja2!$Q$4:$Q$8</c:f>
              <c:strCache>
                <c:ptCount val="4"/>
                <c:pt idx="0">
                  <c:v>Alumno 1</c:v>
                </c:pt>
                <c:pt idx="1">
                  <c:v>Alumno 2</c:v>
                </c:pt>
                <c:pt idx="2">
                  <c:v>Alumno 3</c:v>
                </c:pt>
                <c:pt idx="3">
                  <c:v>Alumno 4</c:v>
                </c:pt>
              </c:strCache>
            </c:strRef>
          </c:cat>
          <c:val>
            <c:numRef>
              <c:f>Hoja2!$T$4:$T$8</c:f>
              <c:numCache>
                <c:formatCode>General</c:formatCode>
                <c:ptCount val="4"/>
                <c:pt idx="0">
                  <c:v>1.1800000000000002</c:v>
                </c:pt>
                <c:pt idx="1">
                  <c:v>0.58000000000000007</c:v>
                </c:pt>
                <c:pt idx="2">
                  <c:v>0.42000000000000004</c:v>
                </c:pt>
                <c:pt idx="3">
                  <c:v>0.70000000000000018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7-4C30-A923-794F53941C80}"/>
            </c:ext>
          </c:extLst>
        </c:ser>
        <c:ser>
          <c:idx val="3"/>
          <c:order val="3"/>
          <c:tx>
            <c:strRef>
              <c:f>Hoja2!$U$2:$U$3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Hoja2!$Q$4:$Q$8</c:f>
              <c:strCache>
                <c:ptCount val="4"/>
                <c:pt idx="0">
                  <c:v>Alumno 1</c:v>
                </c:pt>
                <c:pt idx="1">
                  <c:v>Alumno 2</c:v>
                </c:pt>
                <c:pt idx="2">
                  <c:v>Alumno 3</c:v>
                </c:pt>
                <c:pt idx="3">
                  <c:v>Alumno 4</c:v>
                </c:pt>
              </c:strCache>
            </c:strRef>
          </c:cat>
          <c:val>
            <c:numRef>
              <c:f>Hoja2!$U$4:$U$8</c:f>
              <c:numCache>
                <c:formatCode>General</c:formatCode>
                <c:ptCount val="4"/>
                <c:pt idx="0">
                  <c:v>3.6</c:v>
                </c:pt>
                <c:pt idx="1">
                  <c:v>5.2</c:v>
                </c:pt>
                <c:pt idx="2">
                  <c:v>2.4000000000000004</c:v>
                </c:pt>
                <c:pt idx="3">
                  <c:v>2.9600000000000004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7-4C30-A923-794F5394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51200"/>
        <c:axId val="1464787328"/>
      </c:lineChart>
      <c:catAx>
        <c:axId val="8963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787328"/>
        <c:crosses val="autoZero"/>
        <c:auto val="1"/>
        <c:lblAlgn val="ctr"/>
        <c:lblOffset val="100"/>
        <c:noMultiLvlLbl val="0"/>
      </c:catAx>
      <c:valAx>
        <c:axId val="1464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63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[Situacion academica escolar.xlsx]Hoja2!TablaDinámica6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Hoja2!$Z$2</c:f>
              <c:strCache>
                <c:ptCount val="1"/>
                <c:pt idx="0">
                  <c:v>Promedio de Nota examen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Hoja2!$X$3:$X$7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Hoja2!$Z$3:$Z$7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6.4</c:v>
                </c:pt>
                <c:pt idx="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A-4FD2-B502-8F69A83D76F3}"/>
            </c:ext>
          </c:extLst>
        </c:ser>
        <c:ser>
          <c:idx val="2"/>
          <c:order val="2"/>
          <c:tx>
            <c:strRef>
              <c:f>Hoja2!$AA$2</c:f>
              <c:strCache>
                <c:ptCount val="1"/>
                <c:pt idx="0">
                  <c:v>Promedio de Nota quiz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Hoja2!$X$3:$X$7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Hoja2!$AA$3:$AA$7</c:f>
              <c:numCache>
                <c:formatCode>General</c:formatCode>
                <c:ptCount val="4"/>
                <c:pt idx="0">
                  <c:v>3</c:v>
                </c:pt>
                <c:pt idx="1">
                  <c:v>4.5</c:v>
                </c:pt>
                <c:pt idx="2">
                  <c:v>5.6</c:v>
                </c:pt>
                <c:pt idx="3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A-4FD2-B502-8F69A83D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368480"/>
        <c:axId val="1627049440"/>
      </c:barChart>
      <c:lineChart>
        <c:grouping val="standard"/>
        <c:varyColors val="0"/>
        <c:ser>
          <c:idx val="3"/>
          <c:order val="3"/>
          <c:tx>
            <c:strRef>
              <c:f>Hoja2!$AB$2</c:f>
              <c:strCache>
                <c:ptCount val="1"/>
                <c:pt idx="0">
                  <c:v>Promedio de Nota trabajo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Hoja2!$X$3:$X$7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Hoja2!$AB$3:$AB$7</c:f>
              <c:numCache>
                <c:formatCode>General</c:formatCode>
                <c:ptCount val="4"/>
                <c:pt idx="0">
                  <c:v>2.75</c:v>
                </c:pt>
                <c:pt idx="1">
                  <c:v>3</c:v>
                </c:pt>
                <c:pt idx="2">
                  <c:v>5.2</c:v>
                </c:pt>
                <c:pt idx="3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A-4FD2-B502-8F69A83D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68480"/>
        <c:axId val="1627049440"/>
      </c:lineChart>
      <c:lineChart>
        <c:grouping val="standard"/>
        <c:varyColors val="0"/>
        <c:ser>
          <c:idx val="0"/>
          <c:order val="0"/>
          <c:tx>
            <c:strRef>
              <c:f>Hoja2!$Y$2</c:f>
              <c:strCache>
                <c:ptCount val="1"/>
                <c:pt idx="0">
                  <c:v>Promedio de %AprobQ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Hoja2!$X$3:$X$7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Hoja2!$Y$3:$Y$7</c:f>
              <c:numCache>
                <c:formatCode>0%</c:formatCode>
                <c:ptCount val="4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A-4FD2-B502-8F69A83D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60320"/>
        <c:axId val="1627042496"/>
      </c:lineChart>
      <c:catAx>
        <c:axId val="8963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7049440"/>
        <c:crosses val="autoZero"/>
        <c:auto val="1"/>
        <c:lblAlgn val="ctr"/>
        <c:lblOffset val="100"/>
        <c:noMultiLvlLbl val="0"/>
      </c:catAx>
      <c:valAx>
        <c:axId val="16270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6368480"/>
        <c:crosses val="autoZero"/>
        <c:crossBetween val="between"/>
      </c:valAx>
      <c:valAx>
        <c:axId val="16270424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6360320"/>
        <c:crosses val="max"/>
        <c:crossBetween val="between"/>
      </c:valAx>
      <c:catAx>
        <c:axId val="8963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04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15</xdr:row>
      <xdr:rowOff>53340</xdr:rowOff>
    </xdr:from>
    <xdr:to>
      <xdr:col>5</xdr:col>
      <xdr:colOff>731520</xdr:colOff>
      <xdr:row>30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596C3A-C373-4309-8D30-8113CDDF3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0</xdr:row>
      <xdr:rowOff>0</xdr:rowOff>
    </xdr:from>
    <xdr:to>
      <xdr:col>5</xdr:col>
      <xdr:colOff>678180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F4A09E-800D-4535-85BE-ED0462920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ardo Rojas" refreshedDate="45531.741048263888" createdVersion="8" refreshedVersion="8" minRefreshableVersion="3" recordCount="18" xr:uid="{53CE7FEC-C5CA-4405-86F7-B5BB4CF326DB}">
  <cacheSource type="worksheet">
    <worksheetSource name="Tabla1"/>
  </cacheSource>
  <cacheFields count="21">
    <cacheField name="codigo profesor" numFmtId="0">
      <sharedItems containsNonDate="0" containsString="0" containsBlank="1"/>
    </cacheField>
    <cacheField name="profesor" numFmtId="0">
      <sharedItems containsBlank="1" count="19">
        <s v="PROFESOR 1"/>
        <s v="PROFESOR 2"/>
        <s v="PROFESOR 3"/>
        <s v="PROFESOR 4"/>
        <s v="PROFESOR 6"/>
        <s v="PROFESOR 7"/>
        <s v="PROFESOR 8"/>
        <s v="PROFESOR 9"/>
        <s v="PROFESOR 10"/>
        <s v="PROFESOR 11"/>
        <s v="PROFESOR 12"/>
        <s v="PROFESOR 13"/>
        <s v="PROFESOR 14"/>
        <s v="PROFESOR 15"/>
        <s v="PROFESOR 16"/>
        <s v="PROFESOR 17"/>
        <s v="PROFESOR 18"/>
        <s v="PROFESOR 5" u="1"/>
        <m u="1"/>
      </sharedItems>
    </cacheField>
    <cacheField name="curso" numFmtId="0">
      <sharedItems containsBlank="1" count="5">
        <s v="8A"/>
        <s v="8B"/>
        <s v="8C"/>
        <s v="8D"/>
        <m u="1"/>
      </sharedItems>
    </cacheField>
    <cacheField name="materia" numFmtId="0">
      <sharedItems containsBlank="1" count="13">
        <s v="Materia 1"/>
        <s v="Materia 2"/>
        <s v="Materia 3"/>
        <s v="Materia 4"/>
        <s v="Materia 5"/>
        <s v="Materia 6"/>
        <s v="Materia 7"/>
        <s v="Materia 8"/>
        <s v="Materia 9"/>
        <s v="Materia 10"/>
        <s v="8A" u="1"/>
        <s v="8B" u="1"/>
        <m u="1"/>
      </sharedItems>
    </cacheField>
    <cacheField name="codigo alumno" numFmtId="0">
      <sharedItems containsNonDate="0" containsString="0" containsBlank="1"/>
    </cacheField>
    <cacheField name="#" numFmtId="0">
      <sharedItems containsSemiMixedTypes="0" containsString="0" containsNumber="1" containsInteger="1" minValue="1" maxValue="18"/>
    </cacheField>
    <cacheField name="Nombre alumno" numFmtId="0">
      <sharedItems count="14">
        <s v="Alumno 1"/>
        <s v="Alumno 2"/>
        <s v="Alumno 3"/>
        <s v="Alumno 4"/>
        <s v="Alumno 5" u="1"/>
        <s v="Alumno 6" u="1"/>
        <s v="Alumno 7" u="1"/>
        <s v="Alumno 8" u="1"/>
        <s v="Alumno 9" u="1"/>
        <s v="Alumno 10" u="1"/>
        <s v="Alumno 11" u="1"/>
        <s v="Alumno 12" u="1"/>
        <s v="Alumno 13" u="1"/>
        <s v="Alumno 14" u="1"/>
      </sharedItems>
    </cacheField>
    <cacheField name="periodo" numFmtId="0">
      <sharedItems count="4">
        <s v="Q1"/>
        <s v="Q2"/>
        <s v="Q3"/>
        <s v="Q4"/>
      </sharedItems>
    </cacheField>
    <cacheField name="Nota periodo" numFmtId="0">
      <sharedItems containsSemiMixedTypes="0" containsString="0" containsNumber="1" minValue="2.6000000000000005" maxValue="9"/>
    </cacheField>
    <cacheField name="Nota examen" numFmtId="0">
      <sharedItems containsSemiMixedTypes="0" containsString="0" containsNumber="1" minValue="2" maxValue="13" count="12">
        <n v="5"/>
        <n v="4"/>
        <n v="2"/>
        <n v="3.4"/>
        <n v="3.6"/>
        <n v="6"/>
        <n v="3"/>
        <n v="13"/>
        <n v="7"/>
        <n v="8"/>
        <n v="9"/>
        <n v="12"/>
      </sharedItems>
    </cacheField>
    <cacheField name="Nota quiz" numFmtId="0">
      <sharedItems containsSemiMixedTypes="0" containsString="0" containsNumber="1" containsInteger="1" minValue="2" maxValue="9"/>
    </cacheField>
    <cacheField name="Nota trabajo" numFmtId="0">
      <sharedItems containsSemiMixedTypes="0" containsString="0" containsNumber="1" containsInteger="1" minValue="2" maxValue="9"/>
    </cacheField>
    <cacheField name="Aprobacion periodo" numFmtId="0">
      <sharedItems/>
    </cacheField>
    <cacheField name="Aprobo Q" numFmtId="0">
      <sharedItems containsSemiMixedTypes="0" containsString="0" containsNumber="1" containsInteger="1" minValue="0" maxValue="1"/>
    </cacheField>
    <cacheField name="Desaprobo Q" numFmtId="0">
      <sharedItems containsSemiMixedTypes="0" containsString="0" containsNumber="1" containsInteger="1" minValue="0" maxValue="1"/>
    </cacheField>
    <cacheField name="Q1" numFmtId="0">
      <sharedItems containsSemiMixedTypes="0" containsString="0" containsNumber="1" minValue="0" maxValue="4"/>
    </cacheField>
    <cacheField name="Q2" numFmtId="0">
      <sharedItems containsSemiMixedTypes="0" containsString="0" containsNumber="1" minValue="0" maxValue="4.2"/>
    </cacheField>
    <cacheField name="Q3" numFmtId="0">
      <sharedItems containsSemiMixedTypes="0" containsString="0" containsNumber="1" minValue="0" maxValue="7.8000000000000007"/>
    </cacheField>
    <cacheField name="Q4" numFmtId="0">
      <sharedItems containsSemiMixedTypes="0" containsString="0" containsNumber="1" minValue="0" maxValue="9"/>
    </cacheField>
    <cacheField name="Notafinal" numFmtId="0" formula=" (Q1*20%)+(Q2*30%)+(Q3*10%)+(Q4*40%)" databaseField="0"/>
    <cacheField name="%AprobQ" numFmtId="0" formula="'Aprobo Q'/('Aprobo Q'+'Desaprobo Q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m/>
    <x v="0"/>
    <x v="0"/>
    <x v="0"/>
    <m/>
    <n v="1"/>
    <x v="0"/>
    <x v="0"/>
    <n v="3.4000000000000004"/>
    <x v="0"/>
    <n v="3"/>
    <n v="2"/>
    <s v="APROBO"/>
    <n v="1"/>
    <n v="0"/>
    <n v="3.4000000000000004"/>
    <n v="0"/>
    <n v="0"/>
    <n v="0"/>
  </r>
  <r>
    <m/>
    <x v="1"/>
    <x v="0"/>
    <x v="0"/>
    <m/>
    <n v="2"/>
    <x v="1"/>
    <x v="0"/>
    <n v="4"/>
    <x v="1"/>
    <n v="4"/>
    <n v="4"/>
    <s v="APROBO"/>
    <n v="1"/>
    <n v="0"/>
    <n v="4"/>
    <n v="0"/>
    <n v="0"/>
    <n v="0"/>
  </r>
  <r>
    <m/>
    <x v="2"/>
    <x v="0"/>
    <x v="0"/>
    <m/>
    <n v="3"/>
    <x v="2"/>
    <x v="0"/>
    <n v="2.6000000000000005"/>
    <x v="2"/>
    <n v="3"/>
    <n v="3"/>
    <s v="DESAPRUEBA"/>
    <n v="0"/>
    <n v="1"/>
    <n v="2.6000000000000005"/>
    <n v="0"/>
    <n v="0"/>
    <n v="0"/>
  </r>
  <r>
    <m/>
    <x v="3"/>
    <x v="0"/>
    <x v="0"/>
    <m/>
    <n v="4"/>
    <x v="3"/>
    <x v="0"/>
    <n v="2.8"/>
    <x v="1"/>
    <n v="2"/>
    <n v="2"/>
    <s v="APROBO"/>
    <n v="1"/>
    <n v="0"/>
    <n v="2.8"/>
    <n v="0"/>
    <n v="0"/>
    <n v="0"/>
  </r>
  <r>
    <m/>
    <x v="0"/>
    <x v="1"/>
    <x v="0"/>
    <m/>
    <n v="5"/>
    <x v="0"/>
    <x v="1"/>
    <n v="2.96"/>
    <x v="3"/>
    <n v="4"/>
    <n v="2"/>
    <s v="APROBO"/>
    <n v="1"/>
    <n v="0"/>
    <n v="0"/>
    <n v="2.96"/>
    <n v="0"/>
    <n v="0"/>
  </r>
  <r>
    <m/>
    <x v="4"/>
    <x v="1"/>
    <x v="0"/>
    <m/>
    <n v="6"/>
    <x v="1"/>
    <x v="1"/>
    <n v="3.24"/>
    <x v="4"/>
    <n v="5"/>
    <n v="2"/>
    <s v="APROBO"/>
    <n v="1"/>
    <n v="0"/>
    <n v="0"/>
    <n v="3.24"/>
    <n v="0"/>
    <n v="0"/>
  </r>
  <r>
    <m/>
    <x v="5"/>
    <x v="1"/>
    <x v="0"/>
    <m/>
    <n v="7"/>
    <x v="2"/>
    <x v="1"/>
    <n v="4"/>
    <x v="1"/>
    <n v="4"/>
    <n v="4"/>
    <s v="APROBO"/>
    <n v="1"/>
    <n v="0"/>
    <n v="0"/>
    <n v="4"/>
    <n v="0"/>
    <n v="0"/>
  </r>
  <r>
    <m/>
    <x v="6"/>
    <x v="1"/>
    <x v="0"/>
    <m/>
    <n v="8"/>
    <x v="3"/>
    <x v="1"/>
    <n v="4.2"/>
    <x v="1"/>
    <n v="5"/>
    <n v="4"/>
    <s v="APROBO"/>
    <n v="1"/>
    <n v="0"/>
    <n v="0"/>
    <n v="4.2"/>
    <n v="0"/>
    <n v="0"/>
  </r>
  <r>
    <m/>
    <x v="7"/>
    <x v="2"/>
    <x v="0"/>
    <m/>
    <n v="9"/>
    <x v="0"/>
    <x v="2"/>
    <n v="7.8000000000000007"/>
    <x v="5"/>
    <n v="9"/>
    <n v="9"/>
    <s v="APROBO"/>
    <n v="1"/>
    <n v="0"/>
    <n v="0"/>
    <n v="0"/>
    <n v="7.8000000000000007"/>
    <n v="0"/>
  </r>
  <r>
    <m/>
    <x v="8"/>
    <x v="2"/>
    <x v="1"/>
    <m/>
    <n v="10"/>
    <x v="1"/>
    <x v="2"/>
    <n v="5.8000000000000007"/>
    <x v="1"/>
    <n v="7"/>
    <n v="7"/>
    <s v="APROBO"/>
    <n v="1"/>
    <n v="0"/>
    <n v="0"/>
    <n v="0"/>
    <n v="5.8000000000000007"/>
    <n v="0"/>
  </r>
  <r>
    <m/>
    <x v="9"/>
    <x v="2"/>
    <x v="2"/>
    <m/>
    <n v="11"/>
    <x v="2"/>
    <x v="2"/>
    <n v="4.2"/>
    <x v="6"/>
    <n v="5"/>
    <n v="5"/>
    <s v="APROBO"/>
    <n v="1"/>
    <n v="0"/>
    <n v="0"/>
    <n v="0"/>
    <n v="4.2"/>
    <n v="0"/>
  </r>
  <r>
    <m/>
    <x v="10"/>
    <x v="2"/>
    <x v="3"/>
    <m/>
    <n v="12"/>
    <x v="3"/>
    <x v="2"/>
    <n v="7.0000000000000009"/>
    <x v="7"/>
    <n v="3"/>
    <n v="3"/>
    <s v="APROBO"/>
    <n v="1"/>
    <n v="0"/>
    <n v="0"/>
    <n v="0"/>
    <n v="7.0000000000000009"/>
    <n v="0"/>
  </r>
  <r>
    <m/>
    <x v="11"/>
    <x v="2"/>
    <x v="4"/>
    <m/>
    <n v="13"/>
    <x v="0"/>
    <x v="2"/>
    <n v="4"/>
    <x v="5"/>
    <n v="4"/>
    <n v="2"/>
    <s v="APROBO"/>
    <n v="1"/>
    <n v="0"/>
    <n v="0"/>
    <n v="0"/>
    <n v="4"/>
    <n v="0"/>
  </r>
  <r>
    <m/>
    <x v="12"/>
    <x v="3"/>
    <x v="5"/>
    <m/>
    <n v="14"/>
    <x v="1"/>
    <x v="3"/>
    <n v="5.6"/>
    <x v="8"/>
    <n v="6"/>
    <n v="4"/>
    <s v="APROBO"/>
    <n v="1"/>
    <n v="0"/>
    <n v="0"/>
    <n v="0"/>
    <n v="0"/>
    <n v="5.6"/>
  </r>
  <r>
    <m/>
    <x v="13"/>
    <x v="3"/>
    <x v="6"/>
    <m/>
    <n v="15"/>
    <x v="2"/>
    <x v="3"/>
    <n v="6"/>
    <x v="0"/>
    <n v="8"/>
    <n v="6"/>
    <s v="APROBO"/>
    <n v="1"/>
    <n v="0"/>
    <n v="0"/>
    <n v="0"/>
    <n v="0"/>
    <n v="6"/>
  </r>
  <r>
    <m/>
    <x v="14"/>
    <x v="3"/>
    <x v="7"/>
    <m/>
    <n v="16"/>
    <x v="3"/>
    <x v="3"/>
    <n v="7.4"/>
    <x v="9"/>
    <n v="5"/>
    <n v="8"/>
    <s v="APROBO"/>
    <n v="1"/>
    <n v="0"/>
    <n v="0"/>
    <n v="0"/>
    <n v="0"/>
    <n v="7.4"/>
  </r>
  <r>
    <m/>
    <x v="15"/>
    <x v="3"/>
    <x v="8"/>
    <m/>
    <n v="17"/>
    <x v="0"/>
    <x v="3"/>
    <n v="9"/>
    <x v="10"/>
    <n v="9"/>
    <n v="9"/>
    <s v="APROBO"/>
    <n v="1"/>
    <n v="0"/>
    <n v="0"/>
    <n v="0"/>
    <n v="0"/>
    <n v="9"/>
  </r>
  <r>
    <m/>
    <x v="16"/>
    <x v="3"/>
    <x v="9"/>
    <m/>
    <n v="18"/>
    <x v="1"/>
    <x v="3"/>
    <n v="7.4"/>
    <x v="11"/>
    <n v="3"/>
    <n v="5"/>
    <s v="APROBO"/>
    <n v="1"/>
    <n v="0"/>
    <n v="0"/>
    <n v="0"/>
    <n v="0"/>
    <n v="7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12C85-BEB1-497E-9F0C-C736F31A49C2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J24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6"/>
    <field x="7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ota periodo" fld="8" baseField="0" baseItem="0"/>
    <dataField name="Suma de Notafinal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9F2FC-E4C9-4733-A4B0-A715E415A185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D3:AI39" firstHeaderRow="1" firstDataRow="2" firstDataCol="1"/>
  <pivotFields count="21">
    <pivotField showAll="0"/>
    <pivotField axis="axisRow" showAll="0">
      <items count="20">
        <item x="0"/>
        <item x="8"/>
        <item x="9"/>
        <item x="10"/>
        <item x="11"/>
        <item x="12"/>
        <item x="13"/>
        <item x="14"/>
        <item x="15"/>
        <item x="16"/>
        <item x="1"/>
        <item x="2"/>
        <item x="3"/>
        <item m="1" x="17"/>
        <item x="4"/>
        <item x="5"/>
        <item x="6"/>
        <item x="7"/>
        <item m="1" x="18"/>
        <item t="default"/>
      </items>
    </pivotField>
    <pivotField axis="axisCol" showAll="0">
      <items count="6">
        <item x="0"/>
        <item x="1"/>
        <item x="2"/>
        <item x="3"/>
        <item m="1" x="4"/>
        <item t="default"/>
      </items>
    </pivotField>
    <pivotField showAll="0"/>
    <pivotField showAll="0"/>
    <pivotField showAll="0"/>
    <pivotField axis="axisRow" showAll="0">
      <items count="15">
        <item x="0"/>
        <item m="1" x="9"/>
        <item m="1" x="10"/>
        <item m="1" x="11"/>
        <item m="1" x="12"/>
        <item m="1" x="13"/>
        <item x="1"/>
        <item x="2"/>
        <item x="3"/>
        <item m="1" x="4"/>
        <item m="1" x="5"/>
        <item m="1" x="6"/>
        <item m="1" x="7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6"/>
  </rowFields>
  <rowItems count="35">
    <i>
      <x/>
    </i>
    <i r="1">
      <x/>
    </i>
    <i>
      <x v="1"/>
    </i>
    <i r="1">
      <x v="6"/>
    </i>
    <i>
      <x v="2"/>
    </i>
    <i r="1">
      <x v="7"/>
    </i>
    <i>
      <x v="3"/>
    </i>
    <i r="1">
      <x v="8"/>
    </i>
    <i>
      <x v="4"/>
    </i>
    <i r="1">
      <x/>
    </i>
    <i>
      <x v="5"/>
    </i>
    <i r="1">
      <x v="6"/>
    </i>
    <i>
      <x v="6"/>
    </i>
    <i r="1">
      <x v="7"/>
    </i>
    <i>
      <x v="7"/>
    </i>
    <i r="1">
      <x v="8"/>
    </i>
    <i>
      <x v="8"/>
    </i>
    <i r="1">
      <x/>
    </i>
    <i>
      <x v="9"/>
    </i>
    <i r="1">
      <x v="6"/>
    </i>
    <i>
      <x v="10"/>
    </i>
    <i r="1">
      <x v="6"/>
    </i>
    <i>
      <x v="11"/>
    </i>
    <i r="1">
      <x v="7"/>
    </i>
    <i>
      <x v="12"/>
    </i>
    <i r="1">
      <x v="8"/>
    </i>
    <i>
      <x v="14"/>
    </i>
    <i r="1">
      <x v="6"/>
    </i>
    <i>
      <x v="15"/>
    </i>
    <i r="1">
      <x v="7"/>
    </i>
    <i>
      <x v="16"/>
    </i>
    <i r="1">
      <x v="8"/>
    </i>
    <i>
      <x v="17"/>
    </i>
    <i r="1"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Notafinal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64B04-B8CB-4347-ADB8-D4F6CE68943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8" firstHeaderRow="1" firstDataRow="2" firstDataCol="1" rowPageCount="3" colPageCount="1"/>
  <pivotFields count="21">
    <pivotField showAll="0"/>
    <pivotField axis="axisPage" multipleItemSelectionAllowed="1" showAll="0">
      <items count="20">
        <item m="1" x="18"/>
        <item x="0"/>
        <item h="1" x="1"/>
        <item h="1" x="2"/>
        <item h="1" x="3"/>
        <item h="1" m="1" x="17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axis="axisPage" showAll="0">
      <items count="6">
        <item m="1" x="4"/>
        <item x="0"/>
        <item x="1"/>
        <item x="2"/>
        <item x="3"/>
        <item t="default"/>
      </items>
    </pivotField>
    <pivotField axis="axisPage" showAll="0">
      <items count="14">
        <item m="1" x="12"/>
        <item m="1" x="10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3">
    <pageField fld="3" hier="-1"/>
    <pageField fld="1" hier="-1"/>
    <pageField fld="2" hier="-1"/>
  </pageFields>
  <dataFields count="1">
    <dataField name="Suma de Nota period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4CD82-3359-4B35-A58E-70B44D80AD2E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2:N7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Notafinal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008F3-5226-424C-9E9E-C6B5CD80601B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X2:AB7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13">
        <item x="2"/>
        <item x="6"/>
        <item x="3"/>
        <item x="4"/>
        <item x="1"/>
        <item x="0"/>
        <item x="5"/>
        <item x="8"/>
        <item x="9"/>
        <item x="10"/>
        <item x="11"/>
        <item x="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%AprobQ" fld="20" subtotal="average" baseField="7" baseItem="1" numFmtId="9"/>
    <dataField name="Promedio de Nota examen" fld="9" subtotal="average" baseField="7" baseItem="1"/>
    <dataField name="Promedio de Nota quiz" fld="10" subtotal="average" baseField="7" baseItem="1"/>
    <dataField name="Promedio de Nota trabajo" fld="11" subtotal="average" baseField="7" baseItem="1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39469-E571-4112-AD16-6C0B90AF14C2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Q2:V8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m="1" x="9"/>
        <item m="1" x="10"/>
        <item m="1" x="11"/>
        <item m="1" x="12"/>
        <item m="1" x="13"/>
        <item x="1"/>
        <item x="2"/>
        <item x="3"/>
        <item m="1" x="4"/>
        <item m="1" x="5"/>
        <item m="1" x="6"/>
        <item m="1" x="7"/>
        <item m="1" x="8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a de Notafinal" fld="19" baseField="6" baseItem="0"/>
  </dataFields>
  <chartFormats count="24">
    <chartFormat chart="13" format="1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13" format="1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13" format="1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13" format="15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11" format="7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1464D-2A44-458B-9431-4C597D4D810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9:F40" firstHeaderRow="0" firstDataRow="1" firstDataCol="1"/>
  <pivotFields count="21">
    <pivotField showAll="0"/>
    <pivotField showAll="0"/>
    <pivotField showAll="0"/>
    <pivotField axis="axisRow" showAll="0">
      <items count="14">
        <item m="1" x="10"/>
        <item m="1" x="11"/>
        <item m="1" x="12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%AprobQ" fld="20" baseField="3" baseItem="0" numFmtId="9"/>
    <dataField name="Suma de Nota examen" fld="9" baseField="0" baseItem="0"/>
    <dataField name="Suma de Nota quiz" fld="10" baseField="0" baseItem="0"/>
    <dataField name="Suma de Nota trabajo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A31315-BFE7-457A-BBA4-5C4E84A93C63}" name="Tabla1" displayName="Tabla1" ref="A1:T19" totalsRowShown="0" headerRowDxfId="0">
  <autoFilter ref="A1:T19" xr:uid="{5FA31315-BFE7-457A-BBA4-5C4E84A93C63}"/>
  <tableColumns count="20">
    <tableColumn id="1" xr3:uid="{E29501AB-2A55-406B-8000-C79290DA6CC0}" name="codigo profesor"/>
    <tableColumn id="2" xr3:uid="{14AD4D9A-E043-4F88-8F5E-76D404E1220E}" name="profesor"/>
    <tableColumn id="3" xr3:uid="{7D696EB2-1D56-449B-A3F2-E229F54D6173}" name="curso"/>
    <tableColumn id="4" xr3:uid="{CBD4FD0C-6A63-4E55-9A20-292D546E9A92}" name="materia"/>
    <tableColumn id="5" xr3:uid="{26D7DF54-C5A3-45E1-88B2-502CDD40C588}" name="codigo alumno"/>
    <tableColumn id="6" xr3:uid="{42C251CE-2513-4CA5-B5CD-E7527780490D}" name="#"/>
    <tableColumn id="7" xr3:uid="{5B125393-72E6-433A-9919-CB411DB9B378}" name="Nombre alumno"/>
    <tableColumn id="8" xr3:uid="{36FEF6AE-E3C3-47F2-B8B7-E7C42CAC40C4}" name="periodo"/>
    <tableColumn id="9" xr3:uid="{929848EB-8B9E-4751-8D79-2FF95A1E8D65}" name="Nota periodo">
      <calculatedColumnFormula>(J2*40%)+(K2*20%)+(L2*40%)</calculatedColumnFormula>
    </tableColumn>
    <tableColumn id="10" xr3:uid="{FFCD308F-A260-4BAA-8B73-E72F6704CF56}" name="Nota examen"/>
    <tableColumn id="11" xr3:uid="{30D78A98-81CC-4862-A9AD-6E33F3C15CFA}" name="Nota quiz"/>
    <tableColumn id="12" xr3:uid="{CAC974E5-D2EF-4333-A8A3-5E05BAA3EC37}" name="Nota trabajo"/>
    <tableColumn id="13" xr3:uid="{DBAAEE1C-8150-42F0-9AA0-1F79A590FC24}" name="Aprobacion periodo">
      <calculatedColumnFormula>IF(J2&gt;=3,"APROBO","DESAPRUEBA")</calculatedColumnFormula>
    </tableColumn>
    <tableColumn id="14" xr3:uid="{23251B2C-1322-4FCB-9C31-6E6994E46262}" name="Aprobo Q">
      <calculatedColumnFormula>IF($M2="APROBO",1,0)</calculatedColumnFormula>
    </tableColumn>
    <tableColumn id="15" xr3:uid="{1F282042-4E5C-4E47-8D05-CFCA583EF840}" name="Desaprobo Q">
      <calculatedColumnFormula>IF($M2="DESAPRUEBA",1,0)</calculatedColumnFormula>
    </tableColumn>
    <tableColumn id="16" xr3:uid="{E9F244D6-1F1B-42EB-9C69-27A261F272B4}" name="Q1">
      <calculatedColumnFormula>IF(H2=$P$1,$I2,0)</calculatedColumnFormula>
    </tableColumn>
    <tableColumn id="17" xr3:uid="{736B2B4B-B3CC-449B-A901-DA4FB4F15771}" name="Q2">
      <calculatedColumnFormula>IF($H2=Q$1,$I2,0)</calculatedColumnFormula>
    </tableColumn>
    <tableColumn id="18" xr3:uid="{27251DFC-F7A0-4396-A76B-9DE97980FD30}" name="Q3">
      <calculatedColumnFormula>IF($H2=R$1,$I2,0)</calculatedColumnFormula>
    </tableColumn>
    <tableColumn id="19" xr3:uid="{155B71ED-B2F9-49A4-8332-51FEB798B4BB}" name="Q4">
      <calculatedColumnFormula>IF($H2=S$1,$I2,0)</calculatedColumnFormula>
    </tableColumn>
    <tableColumn id="20" xr3:uid="{63B92296-5660-4E03-9FAF-4877CE7F18CC}" name="FEC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AB71-687C-41CC-A6BB-608C1307F98D}">
  <dimension ref="A1:AI40"/>
  <sheetViews>
    <sheetView topLeftCell="AB1" zoomScale="80" zoomScaleNormal="80" workbookViewId="0">
      <selection activeCell="AD3" sqref="AD3"/>
    </sheetView>
  </sheetViews>
  <sheetFormatPr baseColWidth="10" defaultRowHeight="14.4" x14ac:dyDescent="0.3"/>
  <cols>
    <col min="1" max="1" width="20.21875" bestFit="1" customWidth="1"/>
    <col min="2" max="2" width="22.33203125" bestFit="1" customWidth="1"/>
    <col min="3" max="3" width="5" bestFit="1" customWidth="1"/>
    <col min="4" max="4" width="12.21875" bestFit="1" customWidth="1"/>
    <col min="5" max="5" width="17.109375" bestFit="1" customWidth="1"/>
    <col min="6" max="6" width="19.5546875" bestFit="1" customWidth="1"/>
    <col min="7" max="7" width="16.5546875" bestFit="1" customWidth="1"/>
    <col min="8" max="8" width="17.6640625" bestFit="1" customWidth="1"/>
    <col min="9" max="9" width="20.21875" bestFit="1" customWidth="1"/>
    <col min="10" max="10" width="16.88671875" bestFit="1" customWidth="1"/>
    <col min="13" max="13" width="17.6640625" bestFit="1" customWidth="1"/>
    <col min="14" max="14" width="16.88671875" bestFit="1" customWidth="1"/>
    <col min="17" max="17" width="17.6640625" bestFit="1" customWidth="1"/>
    <col min="18" max="18" width="22.33203125" bestFit="1" customWidth="1"/>
    <col min="19" max="19" width="6" bestFit="1" customWidth="1"/>
    <col min="20" max="20" width="5" bestFit="1" customWidth="1"/>
    <col min="21" max="21" width="6" bestFit="1" customWidth="1"/>
    <col min="22" max="22" width="12.21875" bestFit="1" customWidth="1"/>
    <col min="23" max="23" width="9.109375" bestFit="1" customWidth="1"/>
    <col min="24" max="24" width="17.6640625" bestFit="1" customWidth="1"/>
    <col min="25" max="25" width="21" bestFit="1" customWidth="1"/>
    <col min="26" max="26" width="24.33203125" bestFit="1" customWidth="1"/>
    <col min="27" max="27" width="21" bestFit="1" customWidth="1"/>
    <col min="28" max="28" width="23.44140625" bestFit="1" customWidth="1"/>
    <col min="29" max="29" width="19.5546875" bestFit="1" customWidth="1"/>
    <col min="30" max="30" width="17.6640625" bestFit="1" customWidth="1"/>
    <col min="31" max="31" width="22.33203125" bestFit="1" customWidth="1"/>
    <col min="32" max="32" width="6" bestFit="1" customWidth="1"/>
    <col min="33" max="33" width="5" bestFit="1" customWidth="1"/>
    <col min="34" max="34" width="6" bestFit="1" customWidth="1"/>
    <col min="35" max="35" width="12.21875" bestFit="1" customWidth="1"/>
  </cols>
  <sheetData>
    <row r="1" spans="1:35" x14ac:dyDescent="0.3">
      <c r="A1" s="2" t="s">
        <v>3</v>
      </c>
      <c r="B1" t="s">
        <v>23</v>
      </c>
    </row>
    <row r="2" spans="1:35" x14ac:dyDescent="0.3">
      <c r="A2" s="2" t="s">
        <v>1</v>
      </c>
      <c r="B2" t="s">
        <v>32</v>
      </c>
      <c r="F2" t="str">
        <f>_xlfn.CONCAT("Curso graficado",G2)</f>
        <v>Curso graficado8A</v>
      </c>
      <c r="G2" t="s">
        <v>30</v>
      </c>
      <c r="M2" s="2" t="s">
        <v>24</v>
      </c>
      <c r="N2" t="s">
        <v>28</v>
      </c>
      <c r="Q2" s="2" t="s">
        <v>28</v>
      </c>
      <c r="R2" s="2" t="s">
        <v>27</v>
      </c>
      <c r="X2" s="2" t="s">
        <v>24</v>
      </c>
      <c r="Y2" t="s">
        <v>68</v>
      </c>
      <c r="Z2" t="s">
        <v>65</v>
      </c>
      <c r="AA2" t="s">
        <v>66</v>
      </c>
      <c r="AB2" t="s">
        <v>67</v>
      </c>
    </row>
    <row r="3" spans="1:35" x14ac:dyDescent="0.3">
      <c r="A3" s="2" t="s">
        <v>2</v>
      </c>
      <c r="B3" t="s">
        <v>23</v>
      </c>
      <c r="H3" s="2" t="s">
        <v>24</v>
      </c>
      <c r="I3" t="s">
        <v>26</v>
      </c>
      <c r="J3" t="s">
        <v>28</v>
      </c>
      <c r="M3" s="3" t="s">
        <v>19</v>
      </c>
      <c r="N3" s="4">
        <v>6.3480000000000008</v>
      </c>
      <c r="Q3" s="2" t="s">
        <v>24</v>
      </c>
      <c r="R3" t="s">
        <v>14</v>
      </c>
      <c r="S3" t="s">
        <v>15</v>
      </c>
      <c r="T3" t="s">
        <v>16</v>
      </c>
      <c r="U3" t="s">
        <v>17</v>
      </c>
      <c r="V3" t="s">
        <v>25</v>
      </c>
      <c r="X3" s="3" t="s">
        <v>14</v>
      </c>
      <c r="Y3" s="6">
        <v>0.75</v>
      </c>
      <c r="Z3" s="4">
        <v>3.75</v>
      </c>
      <c r="AA3" s="4">
        <v>3</v>
      </c>
      <c r="AB3" s="4">
        <v>2.75</v>
      </c>
      <c r="AD3" s="2" t="s">
        <v>28</v>
      </c>
      <c r="AE3" s="2" t="s">
        <v>27</v>
      </c>
    </row>
    <row r="4" spans="1:35" x14ac:dyDescent="0.3">
      <c r="H4" s="3" t="s">
        <v>19</v>
      </c>
      <c r="I4" s="4">
        <v>27.16</v>
      </c>
      <c r="J4" s="4">
        <v>6.3480000000000008</v>
      </c>
      <c r="M4" s="3" t="s">
        <v>20</v>
      </c>
      <c r="N4" s="4">
        <v>7.5520000000000005</v>
      </c>
      <c r="Q4" s="3" t="s">
        <v>19</v>
      </c>
      <c r="R4" s="4">
        <v>0.68000000000000016</v>
      </c>
      <c r="S4" s="4">
        <v>0.88800000000000001</v>
      </c>
      <c r="T4" s="4">
        <v>1.1800000000000002</v>
      </c>
      <c r="U4" s="4">
        <v>3.6</v>
      </c>
      <c r="V4" s="4">
        <v>6.3480000000000008</v>
      </c>
      <c r="X4" s="3" t="s">
        <v>15</v>
      </c>
      <c r="Y4" s="6">
        <v>1</v>
      </c>
      <c r="Z4" s="4">
        <v>3.75</v>
      </c>
      <c r="AA4" s="4">
        <v>4.5</v>
      </c>
      <c r="AB4" s="4">
        <v>3</v>
      </c>
      <c r="AD4" s="2" t="s">
        <v>24</v>
      </c>
      <c r="AE4" t="s">
        <v>30</v>
      </c>
      <c r="AF4" t="s">
        <v>31</v>
      </c>
      <c r="AG4" t="s">
        <v>51</v>
      </c>
      <c r="AH4" t="s">
        <v>54</v>
      </c>
      <c r="AI4" t="s">
        <v>25</v>
      </c>
    </row>
    <row r="5" spans="1:35" x14ac:dyDescent="0.3">
      <c r="A5" s="2" t="s">
        <v>26</v>
      </c>
      <c r="B5" s="2" t="s">
        <v>27</v>
      </c>
      <c r="H5" s="5" t="s">
        <v>14</v>
      </c>
      <c r="I5" s="4">
        <v>3.4000000000000004</v>
      </c>
      <c r="J5" s="4">
        <v>0.68000000000000016</v>
      </c>
      <c r="M5" s="3" t="s">
        <v>21</v>
      </c>
      <c r="N5" s="4">
        <v>4.5400000000000009</v>
      </c>
      <c r="Q5" s="3" t="s">
        <v>20</v>
      </c>
      <c r="R5" s="4">
        <v>0.8</v>
      </c>
      <c r="S5" s="4">
        <v>0.97199999999999998</v>
      </c>
      <c r="T5" s="4">
        <v>0.58000000000000007</v>
      </c>
      <c r="U5" s="4">
        <v>5.2</v>
      </c>
      <c r="V5" s="4">
        <v>7.5520000000000005</v>
      </c>
      <c r="X5" s="3" t="s">
        <v>16</v>
      </c>
      <c r="Y5" s="6">
        <v>1</v>
      </c>
      <c r="Z5" s="4">
        <v>6.4</v>
      </c>
      <c r="AA5" s="4">
        <v>5.6</v>
      </c>
      <c r="AB5" s="4">
        <v>5.2</v>
      </c>
      <c r="AD5" s="3" t="s">
        <v>32</v>
      </c>
      <c r="AE5" s="4">
        <v>0.68000000000000016</v>
      </c>
      <c r="AF5" s="4">
        <v>0.88800000000000001</v>
      </c>
      <c r="AG5" s="4">
        <v>0</v>
      </c>
      <c r="AH5" s="4">
        <v>0</v>
      </c>
      <c r="AI5" s="4">
        <v>1.5680000000000001</v>
      </c>
    </row>
    <row r="6" spans="1:35" x14ac:dyDescent="0.3">
      <c r="A6" s="2" t="s">
        <v>24</v>
      </c>
      <c r="B6" t="s">
        <v>14</v>
      </c>
      <c r="C6" t="s">
        <v>15</v>
      </c>
      <c r="D6" t="s">
        <v>25</v>
      </c>
      <c r="H6" s="5" t="s">
        <v>15</v>
      </c>
      <c r="I6" s="4">
        <v>2.96</v>
      </c>
      <c r="J6" s="4">
        <v>0.88800000000000001</v>
      </c>
      <c r="M6" s="3" t="s">
        <v>22</v>
      </c>
      <c r="N6" s="4">
        <v>5.48</v>
      </c>
      <c r="Q6" s="3" t="s">
        <v>21</v>
      </c>
      <c r="R6" s="4">
        <v>0.52000000000000013</v>
      </c>
      <c r="S6" s="4">
        <v>1.2</v>
      </c>
      <c r="T6" s="4">
        <v>0.42000000000000004</v>
      </c>
      <c r="U6" s="4">
        <v>2.4000000000000004</v>
      </c>
      <c r="V6" s="4">
        <v>4.5400000000000009</v>
      </c>
      <c r="X6" s="3" t="s">
        <v>17</v>
      </c>
      <c r="Y6" s="6">
        <v>1</v>
      </c>
      <c r="Z6" s="4">
        <v>8.1999999999999993</v>
      </c>
      <c r="AA6" s="4">
        <v>6.2</v>
      </c>
      <c r="AB6" s="4">
        <v>6.4</v>
      </c>
      <c r="AD6" s="5" t="s">
        <v>19</v>
      </c>
      <c r="AE6" s="4">
        <v>0.68000000000000016</v>
      </c>
      <c r="AF6" s="4">
        <v>0.88800000000000001</v>
      </c>
      <c r="AG6" s="4">
        <v>0</v>
      </c>
      <c r="AH6" s="4">
        <v>0</v>
      </c>
      <c r="AI6" s="4">
        <v>1.5680000000000001</v>
      </c>
    </row>
    <row r="7" spans="1:35" x14ac:dyDescent="0.3">
      <c r="A7" s="3" t="s">
        <v>19</v>
      </c>
      <c r="B7" s="4">
        <v>3.4000000000000004</v>
      </c>
      <c r="C7" s="4">
        <v>2.96</v>
      </c>
      <c r="D7" s="4">
        <v>6.36</v>
      </c>
      <c r="H7" s="5" t="s">
        <v>16</v>
      </c>
      <c r="I7" s="4">
        <v>11.8</v>
      </c>
      <c r="J7" s="4">
        <v>1.1800000000000002</v>
      </c>
      <c r="M7" s="3" t="s">
        <v>25</v>
      </c>
      <c r="N7" s="4">
        <v>23.92</v>
      </c>
      <c r="Q7" s="3" t="s">
        <v>22</v>
      </c>
      <c r="R7" s="4">
        <v>0.55999999999999994</v>
      </c>
      <c r="S7" s="4">
        <v>1.26</v>
      </c>
      <c r="T7" s="4">
        <v>0.70000000000000018</v>
      </c>
      <c r="U7" s="4">
        <v>2.9600000000000004</v>
      </c>
      <c r="V7" s="4">
        <v>5.48</v>
      </c>
      <c r="X7" s="3" t="s">
        <v>25</v>
      </c>
      <c r="Y7" s="6">
        <v>0.94444444444444442</v>
      </c>
      <c r="Z7" s="4">
        <v>5.7222222222222223</v>
      </c>
      <c r="AA7" s="4">
        <v>4.9444444444444446</v>
      </c>
      <c r="AB7" s="4">
        <v>4.5</v>
      </c>
      <c r="AD7" s="3" t="s">
        <v>55</v>
      </c>
      <c r="AE7" s="4">
        <v>0</v>
      </c>
      <c r="AF7" s="4">
        <v>0</v>
      </c>
      <c r="AG7" s="4">
        <v>0.58000000000000007</v>
      </c>
      <c r="AH7" s="4">
        <v>0</v>
      </c>
      <c r="AI7" s="4">
        <v>0.58000000000000007</v>
      </c>
    </row>
    <row r="8" spans="1:35" x14ac:dyDescent="0.3">
      <c r="A8" s="3" t="s">
        <v>25</v>
      </c>
      <c r="B8" s="4">
        <v>3.4000000000000004</v>
      </c>
      <c r="C8" s="4">
        <v>2.96</v>
      </c>
      <c r="D8" s="4">
        <v>6.36</v>
      </c>
      <c r="H8" s="5" t="s">
        <v>17</v>
      </c>
      <c r="I8" s="4">
        <v>9</v>
      </c>
      <c r="J8" s="4">
        <v>3.6</v>
      </c>
      <c r="Q8" s="3" t="s">
        <v>25</v>
      </c>
      <c r="R8" s="4">
        <v>2.5600000000000005</v>
      </c>
      <c r="S8" s="4">
        <v>4.3199999999999994</v>
      </c>
      <c r="T8" s="4">
        <v>2.8800000000000003</v>
      </c>
      <c r="U8" s="4">
        <v>14.16</v>
      </c>
      <c r="V8" s="4">
        <v>23.92</v>
      </c>
      <c r="AD8" s="5" t="s">
        <v>20</v>
      </c>
      <c r="AE8" s="4">
        <v>0</v>
      </c>
      <c r="AF8" s="4">
        <v>0</v>
      </c>
      <c r="AG8" s="4">
        <v>0.58000000000000007</v>
      </c>
      <c r="AH8" s="4">
        <v>0</v>
      </c>
      <c r="AI8" s="4">
        <v>0.58000000000000007</v>
      </c>
    </row>
    <row r="9" spans="1:35" x14ac:dyDescent="0.3">
      <c r="H9" s="3" t="s">
        <v>20</v>
      </c>
      <c r="I9" s="4">
        <v>26.04</v>
      </c>
      <c r="J9" s="4">
        <v>7.5520000000000005</v>
      </c>
      <c r="AD9" s="3" t="s">
        <v>56</v>
      </c>
      <c r="AE9" s="4">
        <v>0</v>
      </c>
      <c r="AF9" s="4">
        <v>0</v>
      </c>
      <c r="AG9" s="4">
        <v>0.42000000000000004</v>
      </c>
      <c r="AH9" s="4">
        <v>0</v>
      </c>
      <c r="AI9" s="4">
        <v>0.42000000000000004</v>
      </c>
    </row>
    <row r="10" spans="1:35" x14ac:dyDescent="0.3">
      <c r="H10" s="5" t="s">
        <v>14</v>
      </c>
      <c r="I10" s="4">
        <v>4</v>
      </c>
      <c r="J10" s="4">
        <v>0.8</v>
      </c>
      <c r="AD10" s="5" t="s">
        <v>21</v>
      </c>
      <c r="AE10" s="4">
        <v>0</v>
      </c>
      <c r="AF10" s="4">
        <v>0</v>
      </c>
      <c r="AG10" s="4">
        <v>0.42000000000000004</v>
      </c>
      <c r="AH10" s="4">
        <v>0</v>
      </c>
      <c r="AI10" s="4">
        <v>0.42000000000000004</v>
      </c>
    </row>
    <row r="11" spans="1:35" x14ac:dyDescent="0.3">
      <c r="H11" s="5" t="s">
        <v>15</v>
      </c>
      <c r="I11" s="4">
        <v>3.24</v>
      </c>
      <c r="J11" s="4">
        <v>0.97199999999999998</v>
      </c>
      <c r="AD11" s="3" t="s">
        <v>57</v>
      </c>
      <c r="AE11" s="4">
        <v>0</v>
      </c>
      <c r="AF11" s="4">
        <v>0</v>
      </c>
      <c r="AG11" s="4">
        <v>0.70000000000000018</v>
      </c>
      <c r="AH11" s="4">
        <v>0</v>
      </c>
      <c r="AI11" s="4">
        <v>0.70000000000000018</v>
      </c>
    </row>
    <row r="12" spans="1:35" x14ac:dyDescent="0.3">
      <c r="H12" s="5" t="s">
        <v>16</v>
      </c>
      <c r="I12" s="4">
        <v>5.8000000000000007</v>
      </c>
      <c r="J12" s="4">
        <v>0.58000000000000007</v>
      </c>
      <c r="AD12" s="5" t="s">
        <v>22</v>
      </c>
      <c r="AE12" s="4">
        <v>0</v>
      </c>
      <c r="AF12" s="4">
        <v>0</v>
      </c>
      <c r="AG12" s="4">
        <v>0.70000000000000018</v>
      </c>
      <c r="AH12" s="4">
        <v>0</v>
      </c>
      <c r="AI12" s="4">
        <v>0.70000000000000018</v>
      </c>
    </row>
    <row r="13" spans="1:35" x14ac:dyDescent="0.3">
      <c r="H13" s="5" t="s">
        <v>17</v>
      </c>
      <c r="I13" s="4">
        <v>13</v>
      </c>
      <c r="J13" s="4">
        <v>5.2</v>
      </c>
      <c r="AD13" s="3" t="s">
        <v>58</v>
      </c>
      <c r="AE13" s="4">
        <v>0</v>
      </c>
      <c r="AF13" s="4">
        <v>0</v>
      </c>
      <c r="AG13" s="4">
        <v>0.4</v>
      </c>
      <c r="AH13" s="4">
        <v>0</v>
      </c>
      <c r="AI13" s="4">
        <v>0.4</v>
      </c>
    </row>
    <row r="14" spans="1:35" x14ac:dyDescent="0.3">
      <c r="H14" s="3" t="s">
        <v>21</v>
      </c>
      <c r="I14" s="4">
        <v>16.8</v>
      </c>
      <c r="J14" s="4">
        <v>4.5400000000000009</v>
      </c>
      <c r="AD14" s="5" t="s">
        <v>19</v>
      </c>
      <c r="AE14" s="4">
        <v>0</v>
      </c>
      <c r="AF14" s="4">
        <v>0</v>
      </c>
      <c r="AG14" s="4">
        <v>0.4</v>
      </c>
      <c r="AH14" s="4">
        <v>0</v>
      </c>
      <c r="AI14" s="4">
        <v>0.4</v>
      </c>
    </row>
    <row r="15" spans="1:35" x14ac:dyDescent="0.3">
      <c r="H15" s="5" t="s">
        <v>14</v>
      </c>
      <c r="I15" s="4">
        <v>2.6000000000000005</v>
      </c>
      <c r="J15" s="4">
        <v>0.52000000000000013</v>
      </c>
      <c r="AD15" s="3" t="s">
        <v>59</v>
      </c>
      <c r="AE15" s="4">
        <v>0</v>
      </c>
      <c r="AF15" s="4">
        <v>0</v>
      </c>
      <c r="AG15" s="4">
        <v>0</v>
      </c>
      <c r="AH15" s="4">
        <v>2.2399999999999998</v>
      </c>
      <c r="AI15" s="4">
        <v>2.2399999999999998</v>
      </c>
    </row>
    <row r="16" spans="1:35" x14ac:dyDescent="0.3">
      <c r="H16" s="5" t="s">
        <v>15</v>
      </c>
      <c r="I16" s="4">
        <v>4</v>
      </c>
      <c r="J16" s="4">
        <v>1.2</v>
      </c>
      <c r="AD16" s="5" t="s">
        <v>20</v>
      </c>
      <c r="AE16" s="4">
        <v>0</v>
      </c>
      <c r="AF16" s="4">
        <v>0</v>
      </c>
      <c r="AG16" s="4">
        <v>0</v>
      </c>
      <c r="AH16" s="4">
        <v>2.2399999999999998</v>
      </c>
      <c r="AI16" s="4">
        <v>2.2399999999999998</v>
      </c>
    </row>
    <row r="17" spans="1:35" x14ac:dyDescent="0.3">
      <c r="H17" s="5" t="s">
        <v>16</v>
      </c>
      <c r="I17" s="4">
        <v>4.2</v>
      </c>
      <c r="J17" s="4">
        <v>0.42000000000000004</v>
      </c>
      <c r="AD17" s="3" t="s">
        <v>60</v>
      </c>
      <c r="AE17" s="4">
        <v>0</v>
      </c>
      <c r="AF17" s="4">
        <v>0</v>
      </c>
      <c r="AG17" s="4">
        <v>0</v>
      </c>
      <c r="AH17" s="4">
        <v>2.4000000000000004</v>
      </c>
      <c r="AI17" s="4">
        <v>2.4000000000000004</v>
      </c>
    </row>
    <row r="18" spans="1:35" x14ac:dyDescent="0.3">
      <c r="H18" s="5" t="s">
        <v>17</v>
      </c>
      <c r="I18" s="4">
        <v>6</v>
      </c>
      <c r="J18" s="4">
        <v>2.4000000000000004</v>
      </c>
      <c r="AD18" s="5" t="s">
        <v>21</v>
      </c>
      <c r="AE18" s="4">
        <v>0</v>
      </c>
      <c r="AF18" s="4">
        <v>0</v>
      </c>
      <c r="AG18" s="4">
        <v>0</v>
      </c>
      <c r="AH18" s="4">
        <v>2.4000000000000004</v>
      </c>
      <c r="AI18" s="4">
        <v>2.4000000000000004</v>
      </c>
    </row>
    <row r="19" spans="1:35" x14ac:dyDescent="0.3">
      <c r="H19" s="3" t="s">
        <v>22</v>
      </c>
      <c r="I19" s="4">
        <v>21.4</v>
      </c>
      <c r="J19" s="4">
        <v>5.48</v>
      </c>
      <c r="AD19" s="3" t="s">
        <v>61</v>
      </c>
      <c r="AE19" s="4">
        <v>0</v>
      </c>
      <c r="AF19" s="4">
        <v>0</v>
      </c>
      <c r="AG19" s="4">
        <v>0</v>
      </c>
      <c r="AH19" s="4">
        <v>2.9600000000000004</v>
      </c>
      <c r="AI19" s="4">
        <v>2.9600000000000004</v>
      </c>
    </row>
    <row r="20" spans="1:35" x14ac:dyDescent="0.3">
      <c r="H20" s="5" t="s">
        <v>14</v>
      </c>
      <c r="I20" s="4">
        <v>2.8</v>
      </c>
      <c r="J20" s="4">
        <v>0.55999999999999994</v>
      </c>
      <c r="AD20" s="5" t="s">
        <v>22</v>
      </c>
      <c r="AE20" s="4">
        <v>0</v>
      </c>
      <c r="AF20" s="4">
        <v>0</v>
      </c>
      <c r="AG20" s="4">
        <v>0</v>
      </c>
      <c r="AH20" s="4">
        <v>2.9600000000000004</v>
      </c>
      <c r="AI20" s="4">
        <v>2.9600000000000004</v>
      </c>
    </row>
    <row r="21" spans="1:35" x14ac:dyDescent="0.3">
      <c r="H21" s="5" t="s">
        <v>15</v>
      </c>
      <c r="I21" s="4">
        <v>4.2</v>
      </c>
      <c r="J21" s="4">
        <v>1.26</v>
      </c>
      <c r="AD21" s="3" t="s">
        <v>62</v>
      </c>
      <c r="AE21" s="4">
        <v>0</v>
      </c>
      <c r="AF21" s="4">
        <v>0</v>
      </c>
      <c r="AG21" s="4">
        <v>0</v>
      </c>
      <c r="AH21" s="4">
        <v>3.6</v>
      </c>
      <c r="AI21" s="4">
        <v>3.6</v>
      </c>
    </row>
    <row r="22" spans="1:35" x14ac:dyDescent="0.3">
      <c r="A22" t="s">
        <v>29</v>
      </c>
      <c r="H22" s="5" t="s">
        <v>16</v>
      </c>
      <c r="I22" s="4">
        <v>7.0000000000000009</v>
      </c>
      <c r="J22" s="4">
        <v>0.70000000000000018</v>
      </c>
      <c r="AD22" s="5" t="s">
        <v>19</v>
      </c>
      <c r="AE22" s="4">
        <v>0</v>
      </c>
      <c r="AF22" s="4">
        <v>0</v>
      </c>
      <c r="AG22" s="4">
        <v>0</v>
      </c>
      <c r="AH22" s="4">
        <v>3.6</v>
      </c>
      <c r="AI22" s="4">
        <v>3.6</v>
      </c>
    </row>
    <row r="23" spans="1:35" x14ac:dyDescent="0.3">
      <c r="H23" s="5" t="s">
        <v>17</v>
      </c>
      <c r="I23" s="4">
        <v>7.4</v>
      </c>
      <c r="J23" s="4">
        <v>2.9600000000000004</v>
      </c>
      <c r="AD23" s="3" t="s">
        <v>63</v>
      </c>
      <c r="AE23" s="4">
        <v>0</v>
      </c>
      <c r="AF23" s="4">
        <v>0</v>
      </c>
      <c r="AG23" s="4">
        <v>0</v>
      </c>
      <c r="AH23" s="4">
        <v>2.9600000000000004</v>
      </c>
      <c r="AI23" s="4">
        <v>2.9600000000000004</v>
      </c>
    </row>
    <row r="24" spans="1:35" x14ac:dyDescent="0.3">
      <c r="H24" s="3" t="s">
        <v>25</v>
      </c>
      <c r="I24" s="4">
        <v>91.4</v>
      </c>
      <c r="J24" s="4">
        <v>23.92</v>
      </c>
      <c r="AD24" s="5" t="s">
        <v>20</v>
      </c>
      <c r="AE24" s="4">
        <v>0</v>
      </c>
      <c r="AF24" s="4">
        <v>0</v>
      </c>
      <c r="AG24" s="4">
        <v>0</v>
      </c>
      <c r="AH24" s="4">
        <v>2.9600000000000004</v>
      </c>
      <c r="AI24" s="4">
        <v>2.9600000000000004</v>
      </c>
    </row>
    <row r="25" spans="1:35" x14ac:dyDescent="0.3">
      <c r="AD25" s="3" t="s">
        <v>33</v>
      </c>
      <c r="AE25" s="4">
        <v>0.8</v>
      </c>
      <c r="AF25" s="4">
        <v>0</v>
      </c>
      <c r="AG25" s="4">
        <v>0</v>
      </c>
      <c r="AH25" s="4">
        <v>0</v>
      </c>
      <c r="AI25" s="4">
        <v>0.8</v>
      </c>
    </row>
    <row r="26" spans="1:35" x14ac:dyDescent="0.3">
      <c r="AD26" s="5" t="s">
        <v>20</v>
      </c>
      <c r="AE26" s="4">
        <v>0.8</v>
      </c>
      <c r="AF26" s="4">
        <v>0</v>
      </c>
      <c r="AG26" s="4">
        <v>0</v>
      </c>
      <c r="AH26" s="4">
        <v>0</v>
      </c>
      <c r="AI26" s="4">
        <v>0.8</v>
      </c>
    </row>
    <row r="27" spans="1:35" x14ac:dyDescent="0.3">
      <c r="AD27" s="3" t="s">
        <v>34</v>
      </c>
      <c r="AE27" s="4">
        <v>0.52000000000000013</v>
      </c>
      <c r="AF27" s="4">
        <v>0</v>
      </c>
      <c r="AG27" s="4">
        <v>0</v>
      </c>
      <c r="AH27" s="4">
        <v>0</v>
      </c>
      <c r="AI27" s="4">
        <v>0.52000000000000013</v>
      </c>
    </row>
    <row r="28" spans="1:35" x14ac:dyDescent="0.3">
      <c r="AD28" s="5" t="s">
        <v>21</v>
      </c>
      <c r="AE28" s="4">
        <v>0.52000000000000013</v>
      </c>
      <c r="AF28" s="4">
        <v>0</v>
      </c>
      <c r="AG28" s="4">
        <v>0</v>
      </c>
      <c r="AH28" s="4">
        <v>0</v>
      </c>
      <c r="AI28" s="4">
        <v>0.52000000000000013</v>
      </c>
    </row>
    <row r="29" spans="1:35" x14ac:dyDescent="0.3">
      <c r="B29" s="2" t="s">
        <v>24</v>
      </c>
      <c r="C29" t="s">
        <v>39</v>
      </c>
      <c r="D29" t="s">
        <v>40</v>
      </c>
      <c r="E29" t="s">
        <v>41</v>
      </c>
      <c r="F29" t="s">
        <v>42</v>
      </c>
      <c r="AD29" s="3" t="s">
        <v>35</v>
      </c>
      <c r="AE29" s="4">
        <v>0.55999999999999994</v>
      </c>
      <c r="AF29" s="4">
        <v>0</v>
      </c>
      <c r="AG29" s="4">
        <v>0</v>
      </c>
      <c r="AH29" s="4">
        <v>0</v>
      </c>
      <c r="AI29" s="4">
        <v>0.55999999999999994</v>
      </c>
    </row>
    <row r="30" spans="1:35" x14ac:dyDescent="0.3">
      <c r="B30" s="3" t="s">
        <v>43</v>
      </c>
      <c r="C30" s="6">
        <v>0.88888888888888884</v>
      </c>
      <c r="D30" s="4">
        <v>36</v>
      </c>
      <c r="E30" s="4">
        <v>39</v>
      </c>
      <c r="F30" s="4">
        <v>32</v>
      </c>
      <c r="AD30" s="5" t="s">
        <v>22</v>
      </c>
      <c r="AE30" s="4">
        <v>0.55999999999999994</v>
      </c>
      <c r="AF30" s="4">
        <v>0</v>
      </c>
      <c r="AG30" s="4">
        <v>0</v>
      </c>
      <c r="AH30" s="4">
        <v>0</v>
      </c>
      <c r="AI30" s="4">
        <v>0.55999999999999994</v>
      </c>
    </row>
    <row r="31" spans="1:35" x14ac:dyDescent="0.3">
      <c r="B31" s="3" t="s">
        <v>44</v>
      </c>
      <c r="C31" s="6">
        <v>1</v>
      </c>
      <c r="D31" s="4">
        <v>4</v>
      </c>
      <c r="E31" s="4">
        <v>7</v>
      </c>
      <c r="F31" s="4">
        <v>7</v>
      </c>
      <c r="AD31" s="3" t="s">
        <v>36</v>
      </c>
      <c r="AE31" s="4">
        <v>0</v>
      </c>
      <c r="AF31" s="4">
        <v>0.97199999999999998</v>
      </c>
      <c r="AG31" s="4">
        <v>0</v>
      </c>
      <c r="AH31" s="4">
        <v>0</v>
      </c>
      <c r="AI31" s="4">
        <v>0.97199999999999998</v>
      </c>
    </row>
    <row r="32" spans="1:35" x14ac:dyDescent="0.3">
      <c r="B32" s="3" t="s">
        <v>45</v>
      </c>
      <c r="C32" s="6">
        <v>1</v>
      </c>
      <c r="D32" s="4">
        <v>3</v>
      </c>
      <c r="E32" s="4">
        <v>5</v>
      </c>
      <c r="F32" s="4">
        <v>5</v>
      </c>
      <c r="AD32" s="5" t="s">
        <v>20</v>
      </c>
      <c r="AE32" s="4">
        <v>0</v>
      </c>
      <c r="AF32" s="4">
        <v>0.97199999999999998</v>
      </c>
      <c r="AG32" s="4">
        <v>0</v>
      </c>
      <c r="AH32" s="4">
        <v>0</v>
      </c>
      <c r="AI32" s="4">
        <v>0.97199999999999998</v>
      </c>
    </row>
    <row r="33" spans="2:35" x14ac:dyDescent="0.3">
      <c r="B33" s="3" t="s">
        <v>46</v>
      </c>
      <c r="C33" s="6">
        <v>1</v>
      </c>
      <c r="D33" s="4">
        <v>13</v>
      </c>
      <c r="E33" s="4">
        <v>3</v>
      </c>
      <c r="F33" s="4">
        <v>3</v>
      </c>
      <c r="AD33" s="3" t="s">
        <v>37</v>
      </c>
      <c r="AE33" s="4">
        <v>0</v>
      </c>
      <c r="AF33" s="4">
        <v>1.2</v>
      </c>
      <c r="AG33" s="4">
        <v>0</v>
      </c>
      <c r="AH33" s="4">
        <v>0</v>
      </c>
      <c r="AI33" s="4">
        <v>1.2</v>
      </c>
    </row>
    <row r="34" spans="2:35" x14ac:dyDescent="0.3">
      <c r="B34" s="3" t="s">
        <v>47</v>
      </c>
      <c r="C34" s="6">
        <v>1</v>
      </c>
      <c r="D34" s="4">
        <v>6</v>
      </c>
      <c r="E34" s="4">
        <v>4</v>
      </c>
      <c r="F34" s="4">
        <v>2</v>
      </c>
      <c r="AD34" s="5" t="s">
        <v>21</v>
      </c>
      <c r="AE34" s="4">
        <v>0</v>
      </c>
      <c r="AF34" s="4">
        <v>1.2</v>
      </c>
      <c r="AG34" s="4">
        <v>0</v>
      </c>
      <c r="AH34" s="4">
        <v>0</v>
      </c>
      <c r="AI34" s="4">
        <v>1.2</v>
      </c>
    </row>
    <row r="35" spans="2:35" x14ac:dyDescent="0.3">
      <c r="B35" s="3" t="s">
        <v>48</v>
      </c>
      <c r="C35" s="6">
        <v>1</v>
      </c>
      <c r="D35" s="4">
        <v>7</v>
      </c>
      <c r="E35" s="4">
        <v>6</v>
      </c>
      <c r="F35" s="4">
        <v>4</v>
      </c>
      <c r="AD35" s="3" t="s">
        <v>38</v>
      </c>
      <c r="AE35" s="4">
        <v>0</v>
      </c>
      <c r="AF35" s="4">
        <v>1.26</v>
      </c>
      <c r="AG35" s="4">
        <v>0</v>
      </c>
      <c r="AH35" s="4">
        <v>0</v>
      </c>
      <c r="AI35" s="4">
        <v>1.26</v>
      </c>
    </row>
    <row r="36" spans="2:35" x14ac:dyDescent="0.3">
      <c r="B36" s="3" t="s">
        <v>49</v>
      </c>
      <c r="C36" s="6">
        <v>1</v>
      </c>
      <c r="D36" s="4">
        <v>5</v>
      </c>
      <c r="E36" s="4">
        <v>8</v>
      </c>
      <c r="F36" s="4">
        <v>6</v>
      </c>
      <c r="AD36" s="5" t="s">
        <v>22</v>
      </c>
      <c r="AE36" s="4">
        <v>0</v>
      </c>
      <c r="AF36" s="4">
        <v>1.26</v>
      </c>
      <c r="AG36" s="4">
        <v>0</v>
      </c>
      <c r="AH36" s="4">
        <v>0</v>
      </c>
      <c r="AI36" s="4">
        <v>1.26</v>
      </c>
    </row>
    <row r="37" spans="2:35" x14ac:dyDescent="0.3">
      <c r="B37" s="3" t="s">
        <v>50</v>
      </c>
      <c r="C37" s="6">
        <v>1</v>
      </c>
      <c r="D37" s="4">
        <v>8</v>
      </c>
      <c r="E37" s="4">
        <v>5</v>
      </c>
      <c r="F37" s="4">
        <v>8</v>
      </c>
      <c r="AD37" s="3" t="s">
        <v>52</v>
      </c>
      <c r="AE37" s="4">
        <v>0</v>
      </c>
      <c r="AF37" s="4">
        <v>0</v>
      </c>
      <c r="AG37" s="4">
        <v>0.78000000000000014</v>
      </c>
      <c r="AH37" s="4">
        <v>0</v>
      </c>
      <c r="AI37" s="4">
        <v>0.78000000000000014</v>
      </c>
    </row>
    <row r="38" spans="2:35" x14ac:dyDescent="0.3">
      <c r="B38" s="3" t="s">
        <v>53</v>
      </c>
      <c r="C38" s="6">
        <v>1</v>
      </c>
      <c r="D38" s="4">
        <v>9</v>
      </c>
      <c r="E38" s="4">
        <v>9</v>
      </c>
      <c r="F38" s="4">
        <v>9</v>
      </c>
      <c r="AD38" s="5" t="s">
        <v>19</v>
      </c>
      <c r="AE38" s="4">
        <v>0</v>
      </c>
      <c r="AF38" s="4">
        <v>0</v>
      </c>
      <c r="AG38" s="4">
        <v>0.78000000000000014</v>
      </c>
      <c r="AH38" s="4">
        <v>0</v>
      </c>
      <c r="AI38" s="4">
        <v>0.78000000000000014</v>
      </c>
    </row>
    <row r="39" spans="2:35" x14ac:dyDescent="0.3">
      <c r="B39" s="3" t="s">
        <v>64</v>
      </c>
      <c r="C39" s="6">
        <v>1</v>
      </c>
      <c r="D39" s="4">
        <v>12</v>
      </c>
      <c r="E39" s="4">
        <v>3</v>
      </c>
      <c r="F39" s="4">
        <v>5</v>
      </c>
      <c r="AD39" s="3" t="s">
        <v>25</v>
      </c>
      <c r="AE39" s="4">
        <v>2.5600000000000005</v>
      </c>
      <c r="AF39" s="4">
        <v>4.3199999999999994</v>
      </c>
      <c r="AG39" s="4">
        <v>2.8800000000000003</v>
      </c>
      <c r="AH39" s="4">
        <v>14.16</v>
      </c>
      <c r="AI39" s="4">
        <v>23.92</v>
      </c>
    </row>
    <row r="40" spans="2:35" x14ac:dyDescent="0.3">
      <c r="B40" s="3" t="s">
        <v>25</v>
      </c>
      <c r="C40" s="6">
        <v>0.94444444444444442</v>
      </c>
      <c r="D40" s="4">
        <v>103</v>
      </c>
      <c r="E40" s="4">
        <v>89</v>
      </c>
      <c r="F40" s="4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6183-3BEC-463E-B354-9F7180AF58EA}">
  <dimension ref="A1"/>
  <sheetViews>
    <sheetView showGridLines="0" workbookViewId="0">
      <selection activeCell="B5" sqref="B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CDAE-4E83-4DDD-B832-5481A47C5545}">
  <dimension ref="A1:T19"/>
  <sheetViews>
    <sheetView tabSelected="1" topLeftCell="M1" workbookViewId="0">
      <selection activeCell="W13" sqref="W13"/>
    </sheetView>
  </sheetViews>
  <sheetFormatPr baseColWidth="10" defaultRowHeight="14.4" x14ac:dyDescent="0.3"/>
  <cols>
    <col min="1" max="1" width="16.109375" customWidth="1"/>
    <col min="5" max="5" width="15.44140625" customWidth="1"/>
    <col min="6" max="6" width="12.6640625" customWidth="1"/>
    <col min="7" max="7" width="16.6640625" customWidth="1"/>
    <col min="9" max="9" width="14" customWidth="1"/>
    <col min="10" max="10" width="14.109375" customWidth="1"/>
    <col min="12" max="12" width="13.5546875" customWidth="1"/>
    <col min="13" max="13" width="19.6640625" customWidth="1"/>
    <col min="15" max="15" width="13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69</v>
      </c>
    </row>
    <row r="2" spans="1:20" x14ac:dyDescent="0.3">
      <c r="B2" t="s">
        <v>32</v>
      </c>
      <c r="C2" t="s">
        <v>30</v>
      </c>
      <c r="D2" t="s">
        <v>43</v>
      </c>
      <c r="F2">
        <v>1</v>
      </c>
      <c r="G2" t="s">
        <v>19</v>
      </c>
      <c r="H2" t="s">
        <v>14</v>
      </c>
      <c r="I2">
        <f>(J2*40%)+(K2*20%)+(L2*40%)</f>
        <v>3.4000000000000004</v>
      </c>
      <c r="J2">
        <v>5</v>
      </c>
      <c r="K2">
        <v>3</v>
      </c>
      <c r="L2">
        <v>2</v>
      </c>
      <c r="M2" t="str">
        <f>IF(J2&gt;=3,"APROBO","DESAPRUEBA")</f>
        <v>APROBO</v>
      </c>
      <c r="N2">
        <f>IF($M2="APROBO",1,0)</f>
        <v>1</v>
      </c>
      <c r="O2">
        <f>IF($M2="DESAPRUEBA",1,0)</f>
        <v>0</v>
      </c>
      <c r="P2">
        <f>IF(H2=$P$1,$I2,0)</f>
        <v>3.4000000000000004</v>
      </c>
      <c r="Q2">
        <f>IF($H2=Q$1,$I2,0)</f>
        <v>0</v>
      </c>
      <c r="R2">
        <f>IF($H2=R$1,$I2,0)</f>
        <v>0</v>
      </c>
      <c r="S2">
        <f>IF($H2=S$1,$I2,0)</f>
        <v>0</v>
      </c>
      <c r="T2" s="7">
        <v>45384</v>
      </c>
    </row>
    <row r="3" spans="1:20" x14ac:dyDescent="0.3">
      <c r="B3" t="s">
        <v>33</v>
      </c>
      <c r="C3" t="s">
        <v>30</v>
      </c>
      <c r="D3" t="s">
        <v>43</v>
      </c>
      <c r="F3">
        <v>2</v>
      </c>
      <c r="G3" t="s">
        <v>20</v>
      </c>
      <c r="H3" t="s">
        <v>14</v>
      </c>
      <c r="I3">
        <f t="shared" ref="I3:I5" si="0">(J3*40%)+(K3*20%)+(L3*40%)</f>
        <v>4</v>
      </c>
      <c r="J3">
        <v>4</v>
      </c>
      <c r="K3">
        <v>4</v>
      </c>
      <c r="L3">
        <v>4</v>
      </c>
      <c r="M3" t="str">
        <f t="shared" ref="M3:M5" si="1">IF(J3&gt;=3,"APROBO","DESAPRUEBA")</f>
        <v>APROBO</v>
      </c>
      <c r="N3">
        <f t="shared" ref="N3:N5" si="2">IF($M3="APROBO",1,0)</f>
        <v>1</v>
      </c>
      <c r="O3">
        <f t="shared" ref="O3:O5" si="3">IF($M3="DESAPRUEBA",1,0)</f>
        <v>0</v>
      </c>
      <c r="P3">
        <f t="shared" ref="P3:P5" si="4">IF(H3=$P$1,$I3,0)</f>
        <v>4</v>
      </c>
      <c r="Q3">
        <f t="shared" ref="Q3:S5" si="5">IF($H3=Q$1,$I3,0)</f>
        <v>0</v>
      </c>
      <c r="R3">
        <f t="shared" si="5"/>
        <v>0</v>
      </c>
      <c r="S3">
        <f t="shared" si="5"/>
        <v>0</v>
      </c>
      <c r="T3" s="7">
        <v>45385</v>
      </c>
    </row>
    <row r="4" spans="1:20" x14ac:dyDescent="0.3">
      <c r="B4" t="s">
        <v>34</v>
      </c>
      <c r="C4" t="s">
        <v>30</v>
      </c>
      <c r="D4" t="s">
        <v>43</v>
      </c>
      <c r="F4">
        <v>3</v>
      </c>
      <c r="G4" t="s">
        <v>21</v>
      </c>
      <c r="H4" t="s">
        <v>14</v>
      </c>
      <c r="I4">
        <f t="shared" si="0"/>
        <v>2.6000000000000005</v>
      </c>
      <c r="J4">
        <v>2</v>
      </c>
      <c r="K4">
        <v>3</v>
      </c>
      <c r="L4">
        <v>3</v>
      </c>
      <c r="M4" t="str">
        <f t="shared" si="1"/>
        <v>DESAPRUEBA</v>
      </c>
      <c r="N4">
        <f t="shared" si="2"/>
        <v>0</v>
      </c>
      <c r="O4">
        <f t="shared" si="3"/>
        <v>1</v>
      </c>
      <c r="P4">
        <f t="shared" si="4"/>
        <v>2.6000000000000005</v>
      </c>
      <c r="Q4">
        <f t="shared" si="5"/>
        <v>0</v>
      </c>
      <c r="R4">
        <f t="shared" si="5"/>
        <v>0</v>
      </c>
      <c r="S4">
        <f t="shared" si="5"/>
        <v>0</v>
      </c>
      <c r="T4" s="7">
        <v>45386</v>
      </c>
    </row>
    <row r="5" spans="1:20" x14ac:dyDescent="0.3">
      <c r="B5" t="s">
        <v>35</v>
      </c>
      <c r="C5" t="s">
        <v>30</v>
      </c>
      <c r="D5" t="s">
        <v>43</v>
      </c>
      <c r="F5">
        <v>4</v>
      </c>
      <c r="G5" t="s">
        <v>22</v>
      </c>
      <c r="H5" t="s">
        <v>14</v>
      </c>
      <c r="I5">
        <f t="shared" si="0"/>
        <v>2.8</v>
      </c>
      <c r="J5">
        <v>4</v>
      </c>
      <c r="K5">
        <v>2</v>
      </c>
      <c r="L5">
        <v>2</v>
      </c>
      <c r="M5" t="str">
        <f t="shared" si="1"/>
        <v>APROBO</v>
      </c>
      <c r="N5">
        <f t="shared" si="2"/>
        <v>1</v>
      </c>
      <c r="O5">
        <f t="shared" si="3"/>
        <v>0</v>
      </c>
      <c r="P5">
        <f t="shared" si="4"/>
        <v>2.8</v>
      </c>
      <c r="Q5">
        <f t="shared" si="5"/>
        <v>0</v>
      </c>
      <c r="R5">
        <f t="shared" si="5"/>
        <v>0</v>
      </c>
      <c r="S5">
        <f t="shared" si="5"/>
        <v>0</v>
      </c>
      <c r="T5" s="7">
        <v>45387</v>
      </c>
    </row>
    <row r="6" spans="1:20" x14ac:dyDescent="0.3">
      <c r="B6" t="s">
        <v>32</v>
      </c>
      <c r="C6" t="s">
        <v>31</v>
      </c>
      <c r="D6" t="s">
        <v>43</v>
      </c>
      <c r="F6">
        <v>5</v>
      </c>
      <c r="G6" t="s">
        <v>19</v>
      </c>
      <c r="H6" t="s">
        <v>15</v>
      </c>
      <c r="I6">
        <f>(J6*40%)+(K6*20%)+(L6*40%)</f>
        <v>2.96</v>
      </c>
      <c r="J6">
        <v>3.4</v>
      </c>
      <c r="K6">
        <v>4</v>
      </c>
      <c r="L6">
        <v>2</v>
      </c>
      <c r="M6" t="str">
        <f>IF(J6&gt;=3,"APROBO","DESAPRUEBA")</f>
        <v>APROBO</v>
      </c>
      <c r="N6">
        <f>IF($M6="APROBO",1,0)</f>
        <v>1</v>
      </c>
      <c r="O6">
        <f>IF($M6="DESAPRUEBA",1,0)</f>
        <v>0</v>
      </c>
      <c r="P6">
        <f>IF(H6=$P$1,$I6,0)</f>
        <v>0</v>
      </c>
      <c r="Q6">
        <f t="shared" ref="Q6:S9" si="6">IF($H6=Q$1,$I6,0)</f>
        <v>2.96</v>
      </c>
      <c r="R6">
        <f t="shared" si="6"/>
        <v>0</v>
      </c>
      <c r="S6">
        <f t="shared" si="6"/>
        <v>0</v>
      </c>
      <c r="T6" s="7">
        <v>45388</v>
      </c>
    </row>
    <row r="7" spans="1:20" x14ac:dyDescent="0.3">
      <c r="B7" t="s">
        <v>36</v>
      </c>
      <c r="C7" t="s">
        <v>31</v>
      </c>
      <c r="D7" t="s">
        <v>43</v>
      </c>
      <c r="F7">
        <v>6</v>
      </c>
      <c r="G7" t="s">
        <v>20</v>
      </c>
      <c r="H7" t="s">
        <v>15</v>
      </c>
      <c r="I7">
        <f>(J7*40%)+(K7*20%)+(L7*40%)</f>
        <v>3.24</v>
      </c>
      <c r="J7">
        <v>3.6</v>
      </c>
      <c r="K7">
        <v>5</v>
      </c>
      <c r="L7">
        <v>2</v>
      </c>
      <c r="M7" t="str">
        <f>IF(J7&gt;=3,"APROBO","DESAPRUEBA")</f>
        <v>APROBO</v>
      </c>
      <c r="N7">
        <f>IF($M7="APROBO",1,0)</f>
        <v>1</v>
      </c>
      <c r="O7">
        <f>IF($M7="DESAPRUEBA",1,0)</f>
        <v>0</v>
      </c>
      <c r="P7">
        <f>IF(H7=$P$1,$I7,0)</f>
        <v>0</v>
      </c>
      <c r="Q7">
        <f t="shared" si="6"/>
        <v>3.24</v>
      </c>
      <c r="R7">
        <f t="shared" si="6"/>
        <v>0</v>
      </c>
      <c r="S7">
        <f t="shared" si="6"/>
        <v>0</v>
      </c>
      <c r="T7" s="7">
        <v>45389</v>
      </c>
    </row>
    <row r="8" spans="1:20" x14ac:dyDescent="0.3">
      <c r="B8" t="s">
        <v>37</v>
      </c>
      <c r="C8" t="s">
        <v>31</v>
      </c>
      <c r="D8" t="s">
        <v>43</v>
      </c>
      <c r="F8">
        <v>7</v>
      </c>
      <c r="G8" t="s">
        <v>21</v>
      </c>
      <c r="H8" t="s">
        <v>15</v>
      </c>
      <c r="I8">
        <f>(J8*40%)+(K8*20%)+(L8*40%)</f>
        <v>4</v>
      </c>
      <c r="J8">
        <v>4</v>
      </c>
      <c r="K8">
        <v>4</v>
      </c>
      <c r="L8">
        <v>4</v>
      </c>
      <c r="M8" t="str">
        <f>IF(J8&gt;=3,"APROBO","DESAPRUEBA")</f>
        <v>APROBO</v>
      </c>
      <c r="N8">
        <f>IF($M8="APROBO",1,0)</f>
        <v>1</v>
      </c>
      <c r="O8">
        <f>IF($M8="DESAPRUEBA",1,0)</f>
        <v>0</v>
      </c>
      <c r="P8">
        <f>IF(H8=$P$1,$I8,0)</f>
        <v>0</v>
      </c>
      <c r="Q8">
        <f t="shared" si="6"/>
        <v>4</v>
      </c>
      <c r="R8">
        <f t="shared" si="6"/>
        <v>0</v>
      </c>
      <c r="S8">
        <f t="shared" si="6"/>
        <v>0</v>
      </c>
      <c r="T8" s="7">
        <v>45390</v>
      </c>
    </row>
    <row r="9" spans="1:20" x14ac:dyDescent="0.3">
      <c r="B9" t="s">
        <v>38</v>
      </c>
      <c r="C9" t="s">
        <v>31</v>
      </c>
      <c r="D9" t="s">
        <v>43</v>
      </c>
      <c r="F9">
        <v>8</v>
      </c>
      <c r="G9" t="s">
        <v>22</v>
      </c>
      <c r="H9" t="s">
        <v>15</v>
      </c>
      <c r="I9">
        <f>(J9*40%)+(K9*20%)+(L9*40%)</f>
        <v>4.2</v>
      </c>
      <c r="J9">
        <v>4</v>
      </c>
      <c r="K9">
        <v>5</v>
      </c>
      <c r="L9">
        <v>4</v>
      </c>
      <c r="M9" t="str">
        <f>IF(J9&gt;=3,"APROBO","DESAPRUEBA")</f>
        <v>APROBO</v>
      </c>
      <c r="N9">
        <f>IF($M9="APROBO",1,0)</f>
        <v>1</v>
      </c>
      <c r="O9">
        <f>IF($M9="DESAPRUEBA",1,0)</f>
        <v>0</v>
      </c>
      <c r="P9">
        <f>IF(H9=$P$1,$I9,0)</f>
        <v>0</v>
      </c>
      <c r="Q9">
        <f t="shared" si="6"/>
        <v>4.2</v>
      </c>
      <c r="R9">
        <f t="shared" si="6"/>
        <v>0</v>
      </c>
      <c r="S9">
        <f t="shared" si="6"/>
        <v>0</v>
      </c>
      <c r="T9" s="7">
        <v>45391</v>
      </c>
    </row>
    <row r="10" spans="1:20" x14ac:dyDescent="0.3">
      <c r="B10" t="s">
        <v>52</v>
      </c>
      <c r="C10" t="s">
        <v>51</v>
      </c>
      <c r="D10" t="s">
        <v>43</v>
      </c>
      <c r="F10">
        <v>9</v>
      </c>
      <c r="G10" t="s">
        <v>19</v>
      </c>
      <c r="H10" t="s">
        <v>16</v>
      </c>
      <c r="I10">
        <f>(J10*40%)+(K10*20%)+(L10*40%)</f>
        <v>7.8000000000000007</v>
      </c>
      <c r="J10">
        <v>6</v>
      </c>
      <c r="K10">
        <v>9</v>
      </c>
      <c r="L10">
        <v>9</v>
      </c>
      <c r="M10" t="str">
        <f>IF(J10&gt;=3,"APROBO","DESAPRUEBA")</f>
        <v>APROBO</v>
      </c>
      <c r="N10">
        <f>IF($M10="APROBO",1,0)</f>
        <v>1</v>
      </c>
      <c r="O10">
        <f>IF($M10="DESAPRUEBA",1,0)</f>
        <v>0</v>
      </c>
      <c r="P10">
        <f>IF(H10=$P$1,$I10,0)</f>
        <v>0</v>
      </c>
      <c r="Q10">
        <f>IF($H10=Q$1,$I10,0)</f>
        <v>0</v>
      </c>
      <c r="R10">
        <f>IF($H10=R$1,$I10,0)</f>
        <v>7.8000000000000007</v>
      </c>
      <c r="S10">
        <f>IF($H10=S$1,$I10,0)</f>
        <v>0</v>
      </c>
      <c r="T10" s="7">
        <v>45392</v>
      </c>
    </row>
    <row r="11" spans="1:20" x14ac:dyDescent="0.3">
      <c r="B11" t="s">
        <v>55</v>
      </c>
      <c r="C11" t="s">
        <v>51</v>
      </c>
      <c r="D11" t="s">
        <v>44</v>
      </c>
      <c r="F11">
        <v>10</v>
      </c>
      <c r="G11" t="s">
        <v>20</v>
      </c>
      <c r="H11" t="s">
        <v>16</v>
      </c>
      <c r="I11">
        <f t="shared" ref="I11:I14" si="7">(J11*40%)+(K11*20%)+(L11*40%)</f>
        <v>5.8000000000000007</v>
      </c>
      <c r="J11">
        <v>4</v>
      </c>
      <c r="K11">
        <v>7</v>
      </c>
      <c r="L11">
        <v>7</v>
      </c>
      <c r="M11" t="str">
        <f t="shared" ref="M11:M14" si="8">IF(J11&gt;=3,"APROBO","DESAPRUEBA")</f>
        <v>APROBO</v>
      </c>
      <c r="N11">
        <f t="shared" ref="N11:N14" si="9">IF($M11="APROBO",1,0)</f>
        <v>1</v>
      </c>
      <c r="O11">
        <f t="shared" ref="O11:O14" si="10">IF($M11="DESAPRUEBA",1,0)</f>
        <v>0</v>
      </c>
      <c r="P11">
        <f t="shared" ref="P11:P14" si="11">IF(H11=$P$1,$I11,0)</f>
        <v>0</v>
      </c>
      <c r="Q11">
        <f t="shared" ref="Q11:Q14" si="12">IF($H11=Q$1,$I11,0)</f>
        <v>0</v>
      </c>
      <c r="R11">
        <f t="shared" ref="R11:R14" si="13">IF($H11=R$1,$I11,0)</f>
        <v>5.8000000000000007</v>
      </c>
      <c r="S11">
        <f t="shared" ref="S11:S14" si="14">IF($H11=S$1,$I11,0)</f>
        <v>0</v>
      </c>
      <c r="T11" s="7">
        <v>45413</v>
      </c>
    </row>
    <row r="12" spans="1:20" x14ac:dyDescent="0.3">
      <c r="B12" t="s">
        <v>56</v>
      </c>
      <c r="C12" t="s">
        <v>51</v>
      </c>
      <c r="D12" t="s">
        <v>45</v>
      </c>
      <c r="F12">
        <v>11</v>
      </c>
      <c r="G12" t="s">
        <v>21</v>
      </c>
      <c r="H12" t="s">
        <v>16</v>
      </c>
      <c r="I12">
        <f t="shared" si="7"/>
        <v>4.2</v>
      </c>
      <c r="J12">
        <v>3</v>
      </c>
      <c r="K12">
        <v>5</v>
      </c>
      <c r="L12">
        <v>5</v>
      </c>
      <c r="M12" t="str">
        <f t="shared" si="8"/>
        <v>APROBO</v>
      </c>
      <c r="N12">
        <f t="shared" si="9"/>
        <v>1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4.2</v>
      </c>
      <c r="S12">
        <f t="shared" si="14"/>
        <v>0</v>
      </c>
      <c r="T12" s="7">
        <v>45414</v>
      </c>
    </row>
    <row r="13" spans="1:20" x14ac:dyDescent="0.3">
      <c r="B13" t="s">
        <v>57</v>
      </c>
      <c r="C13" t="s">
        <v>51</v>
      </c>
      <c r="D13" t="s">
        <v>46</v>
      </c>
      <c r="F13">
        <v>12</v>
      </c>
      <c r="G13" t="s">
        <v>22</v>
      </c>
      <c r="H13" t="s">
        <v>16</v>
      </c>
      <c r="I13">
        <f t="shared" si="7"/>
        <v>7.0000000000000009</v>
      </c>
      <c r="J13">
        <v>13</v>
      </c>
      <c r="K13">
        <v>3</v>
      </c>
      <c r="L13">
        <v>3</v>
      </c>
      <c r="M13" t="str">
        <f t="shared" si="8"/>
        <v>APROBO</v>
      </c>
      <c r="N13">
        <f t="shared" si="9"/>
        <v>1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7.0000000000000009</v>
      </c>
      <c r="S13">
        <f t="shared" si="14"/>
        <v>0</v>
      </c>
      <c r="T13" s="7">
        <v>45415</v>
      </c>
    </row>
    <row r="14" spans="1:20" x14ac:dyDescent="0.3">
      <c r="B14" t="s">
        <v>58</v>
      </c>
      <c r="C14" t="s">
        <v>51</v>
      </c>
      <c r="D14" t="s">
        <v>47</v>
      </c>
      <c r="F14">
        <v>13</v>
      </c>
      <c r="G14" t="s">
        <v>19</v>
      </c>
      <c r="H14" t="s">
        <v>16</v>
      </c>
      <c r="I14">
        <f t="shared" si="7"/>
        <v>4</v>
      </c>
      <c r="J14">
        <v>6</v>
      </c>
      <c r="K14">
        <v>4</v>
      </c>
      <c r="L14">
        <v>2</v>
      </c>
      <c r="M14" t="str">
        <f t="shared" si="8"/>
        <v>APROBO</v>
      </c>
      <c r="N14">
        <f t="shared" si="9"/>
        <v>1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4</v>
      </c>
      <c r="S14">
        <f t="shared" si="14"/>
        <v>0</v>
      </c>
      <c r="T14" s="7">
        <v>45416</v>
      </c>
    </row>
    <row r="15" spans="1:20" x14ac:dyDescent="0.3">
      <c r="B15" t="s">
        <v>59</v>
      </c>
      <c r="C15" t="s">
        <v>54</v>
      </c>
      <c r="D15" t="s">
        <v>48</v>
      </c>
      <c r="F15">
        <v>14</v>
      </c>
      <c r="G15" t="s">
        <v>20</v>
      </c>
      <c r="H15" t="s">
        <v>17</v>
      </c>
      <c r="I15">
        <f>(J15*40%)+(K15*20%)+(L15*40%)</f>
        <v>5.6</v>
      </c>
      <c r="J15">
        <v>7</v>
      </c>
      <c r="K15">
        <v>6</v>
      </c>
      <c r="L15">
        <v>4</v>
      </c>
      <c r="M15" t="str">
        <f>IF(J15&gt;=3,"APROBO","DESAPRUEBA")</f>
        <v>APROBO</v>
      </c>
      <c r="N15">
        <f>IF($M15="APROBO",1,0)</f>
        <v>1</v>
      </c>
      <c r="O15">
        <f>IF($M15="DESAPRUEBA",1,0)</f>
        <v>0</v>
      </c>
      <c r="P15">
        <f>IF(H15=$P$1,$I15,0)</f>
        <v>0</v>
      </c>
      <c r="Q15">
        <f>IF($H15=Q$1,$I15,0)</f>
        <v>0</v>
      </c>
      <c r="R15">
        <f>IF($H15=R$1,$I15,0)</f>
        <v>0</v>
      </c>
      <c r="S15">
        <f>IF($H15=S$1,$I15,0)</f>
        <v>5.6</v>
      </c>
      <c r="T15" s="7">
        <v>45417</v>
      </c>
    </row>
    <row r="16" spans="1:20" x14ac:dyDescent="0.3">
      <c r="B16" t="s">
        <v>60</v>
      </c>
      <c r="C16" t="s">
        <v>54</v>
      </c>
      <c r="D16" t="s">
        <v>49</v>
      </c>
      <c r="F16">
        <v>15</v>
      </c>
      <c r="G16" t="s">
        <v>21</v>
      </c>
      <c r="H16" t="s">
        <v>17</v>
      </c>
      <c r="I16">
        <f t="shared" ref="I16:I19" si="15">(J16*40%)+(K16*20%)+(L16*40%)</f>
        <v>6</v>
      </c>
      <c r="J16">
        <v>5</v>
      </c>
      <c r="K16">
        <v>8</v>
      </c>
      <c r="L16">
        <v>6</v>
      </c>
      <c r="M16" t="str">
        <f t="shared" ref="M16:M19" si="16">IF(J16&gt;=3,"APROBO","DESAPRUEBA")</f>
        <v>APROBO</v>
      </c>
      <c r="N16">
        <f t="shared" ref="N16:N19" si="17">IF($M16="APROBO",1,0)</f>
        <v>1</v>
      </c>
      <c r="O16">
        <f t="shared" ref="O16:O19" si="18">IF($M16="DESAPRUEBA",1,0)</f>
        <v>0</v>
      </c>
      <c r="P16">
        <f t="shared" ref="P16:P19" si="19">IF(H16=$P$1,$I16,0)</f>
        <v>0</v>
      </c>
      <c r="Q16">
        <f t="shared" ref="Q16:Q19" si="20">IF($H16=Q$1,$I16,0)</f>
        <v>0</v>
      </c>
      <c r="R16">
        <f t="shared" ref="R16:R19" si="21">IF($H16=R$1,$I16,0)</f>
        <v>0</v>
      </c>
      <c r="S16">
        <f t="shared" ref="S16:S19" si="22">IF($H16=S$1,$I16,0)</f>
        <v>6</v>
      </c>
      <c r="T16" s="7">
        <v>45418</v>
      </c>
    </row>
    <row r="17" spans="2:20" x14ac:dyDescent="0.3">
      <c r="B17" t="s">
        <v>61</v>
      </c>
      <c r="C17" t="s">
        <v>54</v>
      </c>
      <c r="D17" t="s">
        <v>50</v>
      </c>
      <c r="F17">
        <v>16</v>
      </c>
      <c r="G17" t="s">
        <v>22</v>
      </c>
      <c r="H17" t="s">
        <v>17</v>
      </c>
      <c r="I17">
        <f t="shared" si="15"/>
        <v>7.4</v>
      </c>
      <c r="J17">
        <v>8</v>
      </c>
      <c r="K17">
        <v>5</v>
      </c>
      <c r="L17">
        <v>8</v>
      </c>
      <c r="M17" t="str">
        <f t="shared" si="16"/>
        <v>APROBO</v>
      </c>
      <c r="N17">
        <f t="shared" si="17"/>
        <v>1</v>
      </c>
      <c r="O17">
        <f t="shared" si="18"/>
        <v>0</v>
      </c>
      <c r="P17">
        <f t="shared" si="19"/>
        <v>0</v>
      </c>
      <c r="Q17">
        <f t="shared" si="20"/>
        <v>0</v>
      </c>
      <c r="R17">
        <f t="shared" si="21"/>
        <v>0</v>
      </c>
      <c r="S17">
        <f t="shared" si="22"/>
        <v>7.4</v>
      </c>
      <c r="T17" s="7">
        <v>45419</v>
      </c>
    </row>
    <row r="18" spans="2:20" x14ac:dyDescent="0.3">
      <c r="B18" t="s">
        <v>62</v>
      </c>
      <c r="C18" t="s">
        <v>54</v>
      </c>
      <c r="D18" t="s">
        <v>53</v>
      </c>
      <c r="F18">
        <v>17</v>
      </c>
      <c r="G18" t="s">
        <v>19</v>
      </c>
      <c r="H18" t="s">
        <v>17</v>
      </c>
      <c r="I18">
        <f t="shared" si="15"/>
        <v>9</v>
      </c>
      <c r="J18">
        <v>9</v>
      </c>
      <c r="K18">
        <v>9</v>
      </c>
      <c r="L18">
        <v>9</v>
      </c>
      <c r="M18" t="str">
        <f t="shared" si="16"/>
        <v>APROBO</v>
      </c>
      <c r="N18">
        <f t="shared" si="17"/>
        <v>1</v>
      </c>
      <c r="O18">
        <f t="shared" si="18"/>
        <v>0</v>
      </c>
      <c r="P18">
        <f t="shared" si="19"/>
        <v>0</v>
      </c>
      <c r="Q18">
        <f t="shared" si="20"/>
        <v>0</v>
      </c>
      <c r="R18">
        <f t="shared" si="21"/>
        <v>0</v>
      </c>
      <c r="S18">
        <f t="shared" si="22"/>
        <v>9</v>
      </c>
      <c r="T18" s="7">
        <v>45420</v>
      </c>
    </row>
    <row r="19" spans="2:20" x14ac:dyDescent="0.3">
      <c r="B19" t="s">
        <v>63</v>
      </c>
      <c r="C19" t="s">
        <v>54</v>
      </c>
      <c r="D19" t="s">
        <v>64</v>
      </c>
      <c r="F19">
        <v>18</v>
      </c>
      <c r="G19" t="s">
        <v>20</v>
      </c>
      <c r="H19" t="s">
        <v>17</v>
      </c>
      <c r="I19">
        <f t="shared" si="15"/>
        <v>7.4</v>
      </c>
      <c r="J19">
        <v>12</v>
      </c>
      <c r="K19">
        <v>3</v>
      </c>
      <c r="L19">
        <v>5</v>
      </c>
      <c r="M19" t="str">
        <f t="shared" si="16"/>
        <v>APROBO</v>
      </c>
      <c r="N19">
        <f t="shared" si="17"/>
        <v>1</v>
      </c>
      <c r="O19">
        <f t="shared" si="18"/>
        <v>0</v>
      </c>
      <c r="P19">
        <f t="shared" si="19"/>
        <v>0</v>
      </c>
      <c r="Q19">
        <f t="shared" si="20"/>
        <v>0</v>
      </c>
      <c r="R19">
        <f t="shared" si="21"/>
        <v>0</v>
      </c>
      <c r="S19">
        <f t="shared" si="22"/>
        <v>7.4</v>
      </c>
      <c r="T19" s="7">
        <v>45421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Dashboard</vt:lpstr>
      <vt:lpstr>BD_NOTAS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Chrisardo Rolo</dc:creator>
  <cp:lastModifiedBy>Chrisardo Rolo</cp:lastModifiedBy>
  <dcterms:created xsi:type="dcterms:W3CDTF">2024-08-27T17:06:39Z</dcterms:created>
  <dcterms:modified xsi:type="dcterms:W3CDTF">2024-08-29T19:26:21Z</dcterms:modified>
</cp:coreProperties>
</file>