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xhort.sharepoint.com/Southern Cross Developments Limited/"/>
    </mc:Choice>
  </mc:AlternateContent>
  <xr:revisionPtr revIDLastSave="179" documentId="8_{89427ABD-2CF4-44A2-8205-B92527CF6938}" xr6:coauthVersionLast="47" xr6:coauthVersionMax="47" xr10:uidLastSave="{96FDD25D-1BEA-409E-999A-5576CAC8BAAF}"/>
  <bookViews>
    <workbookView xWindow="-108" yWindow="-108" windowWidth="23256" windowHeight="12576" xr2:uid="{C1B0C03B-C860-408F-B3BD-B4945D6C40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1" l="1"/>
  <c r="B37" i="1"/>
  <c r="B36" i="1"/>
  <c r="B35" i="1"/>
  <c r="B34" i="1"/>
  <c r="B33" i="1"/>
  <c r="B28" i="1"/>
  <c r="B30" i="1"/>
  <c r="B29" i="1"/>
  <c r="B19" i="1"/>
  <c r="B32" i="1"/>
  <c r="B22" i="1"/>
  <c r="B14" i="1"/>
  <c r="B31" i="1"/>
  <c r="B27" i="1"/>
  <c r="B26" i="1"/>
  <c r="B21" i="1" l="1"/>
  <c r="B20" i="1"/>
  <c r="B17" i="1"/>
  <c r="B18" i="1"/>
  <c r="B13" i="1"/>
  <c r="B7" i="1"/>
  <c r="B11" i="1" s="1"/>
  <c r="B12" i="1" l="1"/>
</calcChain>
</file>

<file path=xl/sharedStrings.xml><?xml version="1.0" encoding="utf-8"?>
<sst xmlns="http://schemas.openxmlformats.org/spreadsheetml/2006/main" count="72" uniqueCount="47">
  <si>
    <t>Row Width</t>
  </si>
  <si>
    <t>Row length</t>
  </si>
  <si>
    <t>rxl sqm</t>
  </si>
  <si>
    <t>Agbeam Staple</t>
  </si>
  <si>
    <t>Block Square meter</t>
  </si>
  <si>
    <t>Units</t>
  </si>
  <si>
    <t>sqm</t>
  </si>
  <si>
    <t>meters</t>
  </si>
  <si>
    <t>square meters</t>
  </si>
  <si>
    <t>pcs</t>
  </si>
  <si>
    <t>Undervine Clips</t>
  </si>
  <si>
    <t>Undervine screw</t>
  </si>
  <si>
    <t>Undervine Cloth</t>
  </si>
  <si>
    <t>Rolls</t>
  </si>
  <si>
    <t>Block Name</t>
  </si>
  <si>
    <t>Ngakaroa</t>
  </si>
  <si>
    <t>Row Configuration</t>
  </si>
  <si>
    <t>AGBEAM</t>
  </si>
  <si>
    <t>UNDERVINE</t>
  </si>
  <si>
    <t>Agbeam</t>
  </si>
  <si>
    <t>50 mil Staple</t>
  </si>
  <si>
    <t>Agbeam joiners</t>
  </si>
  <si>
    <t>Plascourse (75x150) cutting</t>
  </si>
  <si>
    <t>HAIL CLOTH</t>
  </si>
  <si>
    <t>Hail cloth V16C18</t>
  </si>
  <si>
    <t>Bent Staple</t>
  </si>
  <si>
    <t>7.5 Splice</t>
  </si>
  <si>
    <t>Assumptions</t>
  </si>
  <si>
    <t>300 meter length rows, including tiebacks</t>
  </si>
  <si>
    <t>Nitto Tape</t>
  </si>
  <si>
    <t>2.5mm HT wire</t>
  </si>
  <si>
    <t>25mm tex screw</t>
  </si>
  <si>
    <t>for agbeam joining use only</t>
  </si>
  <si>
    <t>3pcs per hec</t>
  </si>
  <si>
    <t>4.5mm HT Wire</t>
  </si>
  <si>
    <t>including tie backs, bent staple fastening, tiebacks and run cable termination</t>
  </si>
  <si>
    <t>Gate Staple</t>
  </si>
  <si>
    <t>Thimble and Rods with Nut</t>
  </si>
  <si>
    <t>350mm Screw Anchor</t>
  </si>
  <si>
    <t>1.3m PVC Conduits</t>
  </si>
  <si>
    <t>Includes tie back loops x3  and x1 run cable loops, assuming  200m lengths</t>
  </si>
  <si>
    <t>To refer to Actual marking count</t>
  </si>
  <si>
    <t>7.5mm Sleeves</t>
  </si>
  <si>
    <t>12mm sleeves</t>
  </si>
  <si>
    <t>Assuming 200m row lengths</t>
  </si>
  <si>
    <t>7.5mm cable</t>
  </si>
  <si>
    <t>includes run,cross and tibacks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</si>
</sst>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3" borderId="0" xfId="0" applyNumberFormat="1" applyFill="1"/>
    <xf numFmtId="0" fontId="0" fillId="0" borderId="1" xfId="0" applyBorder="1"/>
    <xf numFmtId="1" fontId="0" fillId="0" borderId="1" xfId="0" applyNumberFormat="1" applyBorder="1"/>
    <xf numFmtId="1" fontId="0" fillId="5" borderId="1" xfId="0" applyNumberForma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/>
    <xf numFmtId="0" fontId="2" fillId="0" borderId="1" xfId="0" applyFont="1" applyBorder="1" applyAlignment="1">
      <alignment horizontal="right"/>
    </xf>
    <xf numFmtId="0" fontId="1" fillId="0" borderId="1" xfId="0" applyFont="1" applyBorder="1"/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8296A-3CCD-452C-8F5E-6B78AF5B869B}">
  <dimension ref="A1:D38"/>
  <sheetViews>
    <sheetView tabSelected="1" topLeftCell="A19" workbookViewId="0">
      <selection activeCell="B4" sqref="B4"/>
    </sheetView>
  </sheetViews>
  <sheetFormatPr defaultRowHeight="14.4" x14ac:dyDescent="0.3"/>
  <cols>
    <col min="1" max="1" width="26.109375" customWidth="1"/>
    <col min="2" max="2" width="9.5546875" bestFit="1" customWidth="1"/>
    <col min="3" max="3" width="12.5546875" bestFit="1" customWidth="1"/>
    <col min="4" max="4" width="62.77734375" bestFit="1" customWidth="1"/>
  </cols>
  <sheetData>
    <row r="1" spans="1:4" x14ac:dyDescent="0.3">
      <c r="C1" s="2" t="s">
        <v>5</v>
      </c>
    </row>
    <row r="2" spans="1:4" x14ac:dyDescent="0.3">
      <c r="A2" s="2" t="s">
        <v>14</v>
      </c>
      <c r="B2" s="2"/>
      <c r="C2" s="2" t="s">
        <v>15</v>
      </c>
    </row>
    <row r="3" spans="1:4" x14ac:dyDescent="0.3">
      <c r="A3" s="2" t="s">
        <v>4</v>
      </c>
      <c r="B3" s="6">
        <v>50000</v>
      </c>
      <c r="C3" s="2" t="s">
        <v>6</v>
      </c>
    </row>
    <row r="4" spans="1:4" x14ac:dyDescent="0.3">
      <c r="A4" s="2" t="s">
        <v>0</v>
      </c>
      <c r="B4" s="6">
        <v>3.8</v>
      </c>
      <c r="C4" s="2" t="s">
        <v>7</v>
      </c>
    </row>
    <row r="5" spans="1:4" x14ac:dyDescent="0.3">
      <c r="A5" s="2" t="s">
        <v>1</v>
      </c>
      <c r="B5" s="6">
        <v>6</v>
      </c>
      <c r="C5" s="2" t="s">
        <v>7</v>
      </c>
    </row>
    <row r="7" spans="1:4" x14ac:dyDescent="0.3">
      <c r="A7" t="s">
        <v>2</v>
      </c>
      <c r="B7" s="1">
        <f>B4*B5</f>
        <v>22.799999999999997</v>
      </c>
      <c r="C7" t="s">
        <v>8</v>
      </c>
    </row>
    <row r="8" spans="1:4" ht="11.4" customHeight="1" x14ac:dyDescent="0.3">
      <c r="A8" s="2"/>
      <c r="B8" s="3"/>
      <c r="C8" s="2"/>
      <c r="D8" s="2" t="s">
        <v>27</v>
      </c>
    </row>
    <row r="9" spans="1:4" x14ac:dyDescent="0.3">
      <c r="A9" s="11" t="s">
        <v>18</v>
      </c>
      <c r="B9" s="11"/>
      <c r="C9" s="11"/>
      <c r="D9" s="2"/>
    </row>
    <row r="10" spans="1:4" x14ac:dyDescent="0.3">
      <c r="A10" s="9" t="s">
        <v>16</v>
      </c>
      <c r="B10" s="8">
        <v>4</v>
      </c>
      <c r="C10" s="2"/>
      <c r="D10" s="2"/>
    </row>
    <row r="11" spans="1:4" x14ac:dyDescent="0.3">
      <c r="A11" s="2" t="s">
        <v>11</v>
      </c>
      <c r="B11" s="4">
        <f>(B3/B7)*2</f>
        <v>4385.9649122807023</v>
      </c>
      <c r="C11" s="2" t="s">
        <v>9</v>
      </c>
      <c r="D11" s="2"/>
    </row>
    <row r="12" spans="1:4" x14ac:dyDescent="0.3">
      <c r="A12" s="2" t="s">
        <v>10</v>
      </c>
      <c r="B12" s="4">
        <f>(B3/B7)*2</f>
        <v>4385.9649122807023</v>
      </c>
      <c r="C12" s="2" t="s">
        <v>9</v>
      </c>
      <c r="D12" s="2"/>
    </row>
    <row r="13" spans="1:4" x14ac:dyDescent="0.3">
      <c r="A13" s="2" t="s">
        <v>12</v>
      </c>
      <c r="B13" s="4">
        <f>((B3/B4)/B10)/100</f>
        <v>32.89473684210526</v>
      </c>
      <c r="C13" s="2" t="s">
        <v>13</v>
      </c>
      <c r="D13" s="2"/>
    </row>
    <row r="14" spans="1:4" x14ac:dyDescent="0.3">
      <c r="A14" s="2" t="s">
        <v>30</v>
      </c>
      <c r="B14" s="4">
        <f>(((B3/B4)/B10)*2)/1000</f>
        <v>6.5789473684210522</v>
      </c>
      <c r="C14" s="2" t="s">
        <v>13</v>
      </c>
      <c r="D14" s="2"/>
    </row>
    <row r="15" spans="1:4" x14ac:dyDescent="0.3">
      <c r="A15" s="2"/>
      <c r="B15" s="2"/>
      <c r="C15" s="2"/>
      <c r="D15" s="2"/>
    </row>
    <row r="16" spans="1:4" x14ac:dyDescent="0.3">
      <c r="A16" s="12" t="s">
        <v>17</v>
      </c>
      <c r="B16" s="12"/>
      <c r="C16" s="12"/>
      <c r="D16" s="2"/>
    </row>
    <row r="17" spans="1:4" x14ac:dyDescent="0.3">
      <c r="A17" s="2" t="s">
        <v>3</v>
      </c>
      <c r="B17" s="4">
        <f>((B3/B5)/B4)</f>
        <v>2192.9824561403511</v>
      </c>
      <c r="C17" s="2" t="s">
        <v>9</v>
      </c>
      <c r="D17" s="2"/>
    </row>
    <row r="18" spans="1:4" x14ac:dyDescent="0.3">
      <c r="A18" s="2" t="s">
        <v>19</v>
      </c>
      <c r="B18" s="4">
        <f>(B3/B5)/10</f>
        <v>833.33333333333337</v>
      </c>
      <c r="C18" s="2" t="s">
        <v>9</v>
      </c>
      <c r="D18" s="2"/>
    </row>
    <row r="19" spans="1:4" x14ac:dyDescent="0.3">
      <c r="A19" s="2" t="s">
        <v>21</v>
      </c>
      <c r="B19" s="4">
        <f>(B3/B5)/10</f>
        <v>833.33333333333337</v>
      </c>
      <c r="C19" s="2" t="s">
        <v>9</v>
      </c>
      <c r="D19" s="2"/>
    </row>
    <row r="20" spans="1:4" x14ac:dyDescent="0.3">
      <c r="A20" s="2" t="s">
        <v>20</v>
      </c>
      <c r="B20" s="4">
        <f>((B3/B5)/B4)*2</f>
        <v>4385.9649122807023</v>
      </c>
      <c r="C20" s="2" t="s">
        <v>9</v>
      </c>
      <c r="D20" s="2"/>
    </row>
    <row r="21" spans="1:4" x14ac:dyDescent="0.3">
      <c r="A21" s="2" t="s">
        <v>22</v>
      </c>
      <c r="B21" s="4">
        <f>(B3/B5/B4)*0.15</f>
        <v>328.94736842105266</v>
      </c>
      <c r="C21" s="2" t="s">
        <v>7</v>
      </c>
      <c r="D21" s="2"/>
    </row>
    <row r="22" spans="1:4" x14ac:dyDescent="0.3">
      <c r="A22" s="2" t="s">
        <v>31</v>
      </c>
      <c r="B22" s="4">
        <f>B3/B5/10</f>
        <v>833.33333333333337</v>
      </c>
      <c r="C22" s="2"/>
      <c r="D22" s="2" t="s">
        <v>32</v>
      </c>
    </row>
    <row r="23" spans="1:4" x14ac:dyDescent="0.3">
      <c r="A23" s="2"/>
      <c r="B23" s="2"/>
      <c r="C23" s="2"/>
      <c r="D23" s="2"/>
    </row>
    <row r="24" spans="1:4" x14ac:dyDescent="0.3">
      <c r="A24" s="12" t="s">
        <v>23</v>
      </c>
      <c r="B24" s="12"/>
      <c r="C24" s="12"/>
      <c r="D24" s="2"/>
    </row>
    <row r="25" spans="1:4" x14ac:dyDescent="0.3">
      <c r="A25" s="9" t="s">
        <v>0</v>
      </c>
      <c r="B25" s="7">
        <v>19</v>
      </c>
      <c r="C25" s="5"/>
      <c r="D25" s="2"/>
    </row>
    <row r="26" spans="1:4" x14ac:dyDescent="0.3">
      <c r="A26" s="2" t="s">
        <v>24</v>
      </c>
      <c r="B26" s="4">
        <f>B3/B25</f>
        <v>2631.5789473684213</v>
      </c>
      <c r="C26" s="2" t="s">
        <v>7</v>
      </c>
      <c r="D26" s="2"/>
    </row>
    <row r="27" spans="1:4" x14ac:dyDescent="0.3">
      <c r="A27" s="2" t="s">
        <v>25</v>
      </c>
      <c r="B27" s="4">
        <f>(B3/684)*5</f>
        <v>365.49707602339186</v>
      </c>
      <c r="C27" s="2" t="s">
        <v>9</v>
      </c>
      <c r="D27" s="2"/>
    </row>
    <row r="28" spans="1:4" x14ac:dyDescent="0.3">
      <c r="A28" s="2" t="s">
        <v>36</v>
      </c>
      <c r="B28" s="4">
        <f>(B3/684)*5+4*2*(B3/B25/200)</f>
        <v>470.76023391812873</v>
      </c>
      <c r="C28" s="2"/>
      <c r="D28" s="2" t="s">
        <v>40</v>
      </c>
    </row>
    <row r="29" spans="1:4" x14ac:dyDescent="0.3">
      <c r="A29" s="2" t="s">
        <v>20</v>
      </c>
      <c r="B29" s="4">
        <f>(B3/684)*5*2+(B3/B25/200)*9*2</f>
        <v>967.83625730994163</v>
      </c>
      <c r="C29" s="2" t="s">
        <v>9</v>
      </c>
      <c r="D29" s="2" t="s">
        <v>35</v>
      </c>
    </row>
    <row r="30" spans="1:4" x14ac:dyDescent="0.3">
      <c r="A30" s="2" t="s">
        <v>26</v>
      </c>
      <c r="B30" s="4">
        <f>(B3/B25/12)*2*2+(B3/B25/200)*4*2</f>
        <v>982.45614035087726</v>
      </c>
      <c r="C30" s="2" t="s">
        <v>9</v>
      </c>
      <c r="D30" s="2" t="s">
        <v>28</v>
      </c>
    </row>
    <row r="31" spans="1:4" x14ac:dyDescent="0.3">
      <c r="A31" s="2" t="s">
        <v>29</v>
      </c>
      <c r="B31" s="4">
        <f>(B3/10000)*3</f>
        <v>15</v>
      </c>
      <c r="C31" s="2" t="s">
        <v>9</v>
      </c>
      <c r="D31" s="2" t="s">
        <v>33</v>
      </c>
    </row>
    <row r="32" spans="1:4" x14ac:dyDescent="0.3">
      <c r="A32" s="2" t="s">
        <v>34</v>
      </c>
      <c r="B32" s="4">
        <f>(B3/B25)*2</f>
        <v>5263.1578947368425</v>
      </c>
      <c r="C32" s="2" t="s">
        <v>7</v>
      </c>
      <c r="D32" s="2"/>
    </row>
    <row r="33" spans="1:4" x14ac:dyDescent="0.3">
      <c r="A33" s="2" t="s">
        <v>39</v>
      </c>
      <c r="B33" s="3">
        <f>((B3/B25)/200)*4+((B3/12)/200)*4</f>
        <v>135.96491228070175</v>
      </c>
      <c r="C33" s="2" t="s">
        <v>9</v>
      </c>
      <c r="D33" s="10" t="s">
        <v>41</v>
      </c>
    </row>
    <row r="34" spans="1:4" x14ac:dyDescent="0.3">
      <c r="A34" s="2" t="s">
        <v>37</v>
      </c>
      <c r="B34" s="3">
        <f>((B3/B25)/200)*4+((B4/12)/200)*4</f>
        <v>52.637912280701755</v>
      </c>
      <c r="C34" s="2" t="s">
        <v>9</v>
      </c>
      <c r="D34" s="10" t="s">
        <v>41</v>
      </c>
    </row>
    <row r="35" spans="1:4" ht="13.8" customHeight="1" x14ac:dyDescent="0.3">
      <c r="A35" s="2" t="s">
        <v>38</v>
      </c>
      <c r="B35" s="3">
        <f>((B3/B25)/200)*4+((B5/12)/200)*4</f>
        <v>52.641578947368423</v>
      </c>
      <c r="C35" s="2" t="s">
        <v>9</v>
      </c>
      <c r="D35" s="10" t="s">
        <v>41</v>
      </c>
    </row>
    <row r="36" spans="1:4" x14ac:dyDescent="0.3">
      <c r="A36" s="2" t="s">
        <v>42</v>
      </c>
      <c r="B36" s="3">
        <f>((((B3/B25)/200)*21)/0.5)*2+(((B3/12/200)*18)/0.5)*2</f>
        <v>2605.2631578947371</v>
      </c>
      <c r="C36" s="2" t="s">
        <v>9</v>
      </c>
      <c r="D36" s="2" t="s">
        <v>44</v>
      </c>
    </row>
    <row r="37" spans="1:4" x14ac:dyDescent="0.3">
      <c r="A37" s="2" t="s">
        <v>43</v>
      </c>
      <c r="B37" s="3">
        <f>(B3/B25/200)*8+(B3/12/200)*8</f>
        <v>271.92982456140351</v>
      </c>
      <c r="C37" s="2" t="s">
        <v>9</v>
      </c>
      <c r="D37" s="2" t="s">
        <v>44</v>
      </c>
    </row>
    <row r="38" spans="1:4" x14ac:dyDescent="0.3">
      <c r="A38" s="2" t="s">
        <v>45</v>
      </c>
      <c r="B38" s="3">
        <f>(B3/B25)+B3/12+SQRT(B3)*4+15*(B3/19/200)*4</f>
        <v>8482.1464892455297</v>
      </c>
      <c r="C38" s="2" t="s">
        <v>7</v>
      </c>
      <c r="D38" s="2" t="s">
        <v>46</v>
      </c>
    </row>
  </sheetData>
  <mergeCells count="3">
    <mergeCell ref="A9:C9"/>
    <mergeCell ref="A16:C16"/>
    <mergeCell ref="A24:C2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C7F814C944EA4C87A296A70BBB2F2D" ma:contentTypeVersion="18" ma:contentTypeDescription="Create a new document." ma:contentTypeScope="" ma:versionID="55aff56c169bbecfcf0a6d998488ece8">
  <xsd:schema xmlns:xsd="http://www.w3.org/2001/XMLSchema" xmlns:xs="http://www.w3.org/2001/XMLSchema" xmlns:p="http://schemas.microsoft.com/office/2006/metadata/properties" xmlns:ns2="d8b2c5a0-b4b4-4f15-8e7c-b5a23df801cc" xmlns:ns3="32415373-9d1a-4bb0-936f-8304077a8414" targetNamespace="http://schemas.microsoft.com/office/2006/metadata/properties" ma:root="true" ma:fieldsID="018ec54a1985f4ff0e328067dd7345dc" ns2:_="" ns3:_="">
    <xsd:import namespace="d8b2c5a0-b4b4-4f15-8e7c-b5a23df801cc"/>
    <xsd:import namespace="32415373-9d1a-4bb0-936f-8304077a84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b2c5a0-b4b4-4f15-8e7c-b5a23df801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ae3ce732-f02b-4ff1-a191-3b9575b02ba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415373-9d1a-4bb0-936f-8304077a841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c7b468c-7207-4dfd-b264-08348fff7ea0}" ma:internalName="TaxCatchAll" ma:showField="CatchAllData" ma:web="32415373-9d1a-4bb0-936f-8304077a84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2415373-9d1a-4bb0-936f-8304077a8414" xsi:nil="true"/>
    <lcf76f155ced4ddcb4097134ff3c332f xmlns="d8b2c5a0-b4b4-4f15-8e7c-b5a23df801c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33595E3-747F-47A0-9713-F123B01CE5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b2c5a0-b4b4-4f15-8e7c-b5a23df801cc"/>
    <ds:schemaRef ds:uri="32415373-9d1a-4bb0-936f-8304077a84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DCE13F5-5721-446D-8D42-FB26D0F2C8D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D0C04C-0673-4B18-83F6-189F1271F584}">
  <ds:schemaRefs>
    <ds:schemaRef ds:uri="http://schemas.microsoft.com/office/2006/metadata/properties"/>
    <ds:schemaRef ds:uri="http://schemas.microsoft.com/office/infopath/2007/PartnerControls"/>
    <ds:schemaRef ds:uri="32415373-9d1a-4bb0-936f-8304077a8414"/>
    <ds:schemaRef ds:uri="d8b2c5a0-b4b4-4f15-8e7c-b5a23df801c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Cabasan</dc:creator>
  <cp:lastModifiedBy>Mark Cabasan</cp:lastModifiedBy>
  <dcterms:created xsi:type="dcterms:W3CDTF">2025-01-06T01:29:26Z</dcterms:created>
  <dcterms:modified xsi:type="dcterms:W3CDTF">2025-01-14T22:54:30Z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0x0101002EC7F814C944EA4C87A296A70BBB2F2D</vt:lpwstr>
  </property>
  <property fmtid="{D5CDD505-2E9C-101B-9397-08002B2CF9AE}" pid="3" name="MediaServiceImageTags">
    <vt:lpwstr/>
  </property>
</Properties>
</file>