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21\VeinCam2019\Hardware\"/>
    </mc:Choice>
  </mc:AlternateContent>
  <xr:revisionPtr revIDLastSave="0" documentId="13_ncr:1_{B3921F40-C9E7-4667-9D1E-5BB539E705CF}" xr6:coauthVersionLast="43" xr6:coauthVersionMax="43" xr10:uidLastSave="{00000000-0000-0000-0000-000000000000}"/>
  <bookViews>
    <workbookView xWindow="-120" yWindow="-120" windowWidth="28110" windowHeight="16440" xr2:uid="{00000000-000D-0000-FFFF-FFFF00000000}"/>
  </bookViews>
  <sheets>
    <sheet name="VeinCam BOM" sheetId="4" r:id="rId1"/>
    <sheet name="VeinCamHat BO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4" l="1"/>
  <c r="C11" i="4" s="1"/>
  <c r="C3" i="4"/>
  <c r="F5" i="1" l="1"/>
  <c r="L5" i="4"/>
  <c r="L6" i="4"/>
  <c r="L7" i="4"/>
  <c r="L8" i="4"/>
  <c r="L9" i="4"/>
  <c r="L4" i="4"/>
  <c r="L11" i="4" s="1"/>
  <c r="C7" i="4" s="1"/>
  <c r="C23" i="4" l="1"/>
  <c r="C27" i="4" l="1"/>
  <c r="F14" i="1"/>
  <c r="F2" i="1"/>
  <c r="F3" i="1"/>
  <c r="F4" i="1"/>
  <c r="F6" i="1"/>
  <c r="F7" i="1"/>
  <c r="F8" i="1"/>
  <c r="F9" i="1"/>
  <c r="D12" i="1"/>
  <c r="F12" i="1" s="1"/>
  <c r="D13" i="1"/>
  <c r="F13" i="1" s="1"/>
  <c r="D2" i="1"/>
  <c r="D3" i="1"/>
  <c r="D4" i="1"/>
  <c r="D5" i="1"/>
  <c r="D6" i="1"/>
  <c r="D7" i="1"/>
  <c r="D8" i="1"/>
  <c r="D9" i="1"/>
  <c r="F16" i="1" l="1"/>
  <c r="C13" i="4" l="1"/>
  <c r="C14" i="4" s="1"/>
</calcChain>
</file>

<file path=xl/sharedStrings.xml><?xml version="1.0" encoding="utf-8"?>
<sst xmlns="http://schemas.openxmlformats.org/spreadsheetml/2006/main" count="94" uniqueCount="87">
  <si>
    <t>Qty</t>
  </si>
  <si>
    <t>Reference(s)</t>
  </si>
  <si>
    <t>Value</t>
  </si>
  <si>
    <t>SFH7252</t>
  </si>
  <si>
    <t>GREEN LED</t>
  </si>
  <si>
    <t>RED LED</t>
  </si>
  <si>
    <t>J2</t>
  </si>
  <si>
    <t>Q1</t>
  </si>
  <si>
    <t>3R3</t>
  </si>
  <si>
    <t>10k</t>
  </si>
  <si>
    <t>1k</t>
  </si>
  <si>
    <t>R3, R4, R5, R6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</si>
  <si>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</si>
  <si>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</si>
  <si>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</si>
  <si>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</si>
  <si>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</si>
  <si>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</si>
  <si>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</si>
  <si>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Notes</t>
  </si>
  <si>
    <t>https://au.rs-online.com/web/p/ir-leds/1685175/</t>
  </si>
  <si>
    <t>5 month lead time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</si>
  <si>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</si>
  <si>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</si>
  <si>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https://www.digikey.com.au/product-detail/en/sullins-connector-solutions/PPTC202LFBN-RC/S6104-ND/807240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</si>
  <si>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</si>
  <si>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</si>
  <si>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</si>
  <si>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Freight</t>
  </si>
  <si>
    <t>PCBWAY Estimate</t>
  </si>
  <si>
    <t>R1, R2</t>
  </si>
  <si>
    <t>Total Cost at Quantity</t>
  </si>
  <si>
    <t>Part / Assembly</t>
  </si>
  <si>
    <t>PCA</t>
  </si>
  <si>
    <t>Enclosure</t>
  </si>
  <si>
    <t>Per Unit Cost (Quantity 1000)</t>
  </si>
  <si>
    <t>Supplier</t>
  </si>
  <si>
    <t>Estimated Total</t>
  </si>
  <si>
    <t>Sale Price</t>
  </si>
  <si>
    <t>Markup</t>
  </si>
  <si>
    <t>Profit</t>
  </si>
  <si>
    <t>Delivery Cost</t>
  </si>
  <si>
    <t>Customer Supplied Items: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</si>
  <si>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</si>
  <si>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</si>
  <si>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</si>
  <si>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</si>
  <si>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https://www.officeworks.com.au/shop/officeworks/p/sandisk-ultra-16gb-micro-sdhc-memory-card-sdsq16gb</t>
  </si>
  <si>
    <t>Cost of Customer Items</t>
  </si>
  <si>
    <t>Excludes freight on self supplied items</t>
  </si>
  <si>
    <t>Total price to consumer</t>
  </si>
  <si>
    <t>Total</t>
  </si>
  <si>
    <t>Mounting hardware</t>
  </si>
  <si>
    <t>Raspberry Pi 3 A +</t>
  </si>
  <si>
    <t>https://core-electronics.com.au/raspberry-pi-3-model-a-plus.html</t>
  </si>
  <si>
    <t>See VeinCamHat Sheet</t>
  </si>
  <si>
    <t>20x2 Pin Header Female</t>
  </si>
  <si>
    <t>D1</t>
  </si>
  <si>
    <t>D2</t>
  </si>
  <si>
    <t>D3, D4, D5, D6, D7, D8</t>
  </si>
  <si>
    <t>R7, R8</t>
  </si>
  <si>
    <t>Mounting Hardware</t>
  </si>
  <si>
    <t>Quantity</t>
  </si>
  <si>
    <t>Cost ea</t>
  </si>
  <si>
    <t>Cost total</t>
  </si>
  <si>
    <t>M2.5 * 28mm Screw</t>
  </si>
  <si>
    <t>M3 * 11mm Spacer</t>
  </si>
  <si>
    <t>M3 * 3mm Spacer</t>
  </si>
  <si>
    <t>M2.5 Nut</t>
  </si>
  <si>
    <t>M2 Nut</t>
  </si>
  <si>
    <t>M2 * 4mm Screw</t>
  </si>
  <si>
    <t>Total Cost:</t>
  </si>
  <si>
    <t>https://www.ebay.com.au/itm/M2-5-3-60mm-Pan-Head-Phillips-Screws-Machine-Screws-Bolts-G304-Stainless-Steel/273041450256?ssPageName=STRK%3AMEBIDX%3AIT&amp;var=572285006604&amp;_trksid=p2060353.m2749.l2649</t>
  </si>
  <si>
    <t>Look in this direction -&gt;</t>
  </si>
  <si>
    <t>https://www.aliexpress.com/item/100Pcs-50pcs-m1-m1-2-m1-4-m1-6-M2-M2-5-M3-M4-DIN7985-GB818/32948746653.html?spm=a2g0s.9042311.0.0.1f924c4dMJUkZe</t>
  </si>
  <si>
    <t>https://www.aliexpress.com/item/50pcs-M3-M4-M5-M6-M8-White-Nylon-ABS-Non-Threaded-Spacer-Round-Hollow-Standoff-Washer/32868508973.html?spm=a2g0s.9042311.0.0.1f924c4dMJUkZe</t>
  </si>
  <si>
    <t>https://www.aliexpress.com/item/50Pcs-DIN934-M2-M2-5-M3-M4-M5-M6-M8-304-Stainless-Steel-Metric-Thread-Hex/32958861614.html?spm=a2g0s.9042311.0.0.1f924c4dMJUkZe</t>
  </si>
  <si>
    <t>NTJD4001N</t>
  </si>
  <si>
    <t>https://www.digikey.com.au/product-detail/en/on-semiconductor/NTJD4001NT1G/NTJD4001NT1GOSCT-ND/687105</t>
  </si>
  <si>
    <t>IR Filter Acrylic</t>
  </si>
  <si>
    <t>Clear Acrylic + Labour</t>
  </si>
  <si>
    <t>RPi 3A+, VeinCam, Clear Acrylic Case</t>
  </si>
  <si>
    <t>https://www.ebay.com.au/itm/50000mAh-External-Power-Bank-Dual-USB-Portable-Battery-Charger-For-Mobile-Phone/391554571425?hash=item5b2a789ca1:m:mPDj03kABY57qV9q2LbqCMQ</t>
  </si>
  <si>
    <t>Cost Price (inc GST)</t>
  </si>
  <si>
    <t>China Price shown</t>
  </si>
  <si>
    <t>Cost Price (ex GST)</t>
  </si>
  <si>
    <t>Assuming $150 for 50*50mm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</si>
</sst>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9" fillId="0" borderId="0" xfId="44" applyFont="1"/>
    <xf numFmtId="0" fontId="0" fillId="0" borderId="0" xfId="1" quotePrefix="1" applyNumberFormat="1" applyFont="1"/>
    <xf numFmtId="0" fontId="16" fillId="0" borderId="0" xfId="0" applyFont="1" applyAlignment="1">
      <alignment horizontal="left"/>
    </xf>
    <xf numFmtId="0" fontId="0" fillId="0" borderId="0" xfId="0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on-semiconductor/NTJD4001NT1G/NTJD4001NT1GOSCT-ND/687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sqref="A1:C1"/>
    </sheetView>
  </sheetViews>
  <sheetFormatPr defaultRowHeight="15" x14ac:dyDescent="0.25"/>
  <cols>
    <col min="2" max="2" width="22.140625" customWidth="1"/>
    <col min="3" max="3" width="14.42578125" customWidth="1"/>
    <col min="9" max="9" width="18.85546875" bestFit="1" customWidth="1"/>
    <col min="10" max="10" width="8.7109375" bestFit="1" customWidth="1"/>
    <col min="12" max="12" width="10.28515625" bestFit="1" customWidth="1"/>
    <col min="13" max="13" width="9.42578125" bestFit="1" customWidth="1"/>
  </cols>
  <sheetData>
    <row r="1" spans="1:14" x14ac:dyDescent="0.25">
      <c r="A1" s="12" t="s">
        <v>81</v>
      </c>
      <c r="B1" s="12"/>
      <c r="C1" s="12"/>
    </row>
    <row r="2" spans="1:14" ht="30.75" customHeight="1" x14ac:dyDescent="0.25">
      <c r="A2" s="12" t="s">
        <v>32</v>
      </c>
      <c r="B2" s="12"/>
      <c r="C2" s="7" t="s">
        <v>35</v>
      </c>
      <c r="D2" s="4"/>
      <c r="E2" t="s">
        <v>36</v>
      </c>
    </row>
    <row r="3" spans="1:14" x14ac:dyDescent="0.25">
      <c r="A3" t="s">
        <v>33</v>
      </c>
      <c r="C3" s="2">
        <f>'VeinCamHat BOM'!F16</f>
        <v>6.7799999999999985</v>
      </c>
      <c r="E3" t="s">
        <v>55</v>
      </c>
      <c r="I3" t="s">
        <v>61</v>
      </c>
      <c r="J3" t="s">
        <v>62</v>
      </c>
      <c r="K3" t="s">
        <v>63</v>
      </c>
      <c r="L3" t="s">
        <v>64</v>
      </c>
      <c r="N3" t="s">
        <v>36</v>
      </c>
    </row>
    <row r="4" spans="1:14" x14ac:dyDescent="0.25">
      <c r="A4" s="13" t="s">
        <v>34</v>
      </c>
      <c r="B4" s="13"/>
      <c r="I4" t="s">
        <v>65</v>
      </c>
      <c r="J4">
        <v>4</v>
      </c>
      <c r="K4" s="1">
        <v>0.107</v>
      </c>
      <c r="L4" s="1">
        <f>K4*J4</f>
        <v>0.42799999999999999</v>
      </c>
      <c r="N4" s="11" t="s">
        <v>72</v>
      </c>
    </row>
    <row r="5" spans="1:14" x14ac:dyDescent="0.25">
      <c r="B5" t="s">
        <v>80</v>
      </c>
      <c r="C5" s="1">
        <v>2.5</v>
      </c>
      <c r="I5" t="s">
        <v>66</v>
      </c>
      <c r="J5">
        <v>4</v>
      </c>
      <c r="K5" s="1">
        <v>5.8000000000000003E-2</v>
      </c>
      <c r="L5" s="1">
        <f t="shared" ref="L5:L9" si="0">K5*J5</f>
        <v>0.23200000000000001</v>
      </c>
      <c r="N5" s="11" t="s">
        <v>75</v>
      </c>
    </row>
    <row r="6" spans="1:14" x14ac:dyDescent="0.25">
      <c r="B6" t="s">
        <v>79</v>
      </c>
      <c r="C6" s="1">
        <v>1.5</v>
      </c>
      <c r="E6" t="s">
        <v>86</v>
      </c>
      <c r="I6" t="s">
        <v>67</v>
      </c>
      <c r="J6">
        <v>8</v>
      </c>
      <c r="K6" s="1">
        <v>5.8000000000000003E-2</v>
      </c>
      <c r="L6" s="1">
        <f t="shared" si="0"/>
        <v>0.46400000000000002</v>
      </c>
      <c r="N6" s="11" t="s">
        <v>75</v>
      </c>
    </row>
    <row r="7" spans="1:14" x14ac:dyDescent="0.25">
      <c r="B7" t="s">
        <v>52</v>
      </c>
      <c r="C7" s="1">
        <f>L11</f>
        <v>1.4880000000000004</v>
      </c>
      <c r="E7" t="s">
        <v>73</v>
      </c>
      <c r="I7" t="s">
        <v>70</v>
      </c>
      <c r="J7">
        <v>4</v>
      </c>
      <c r="K7" s="1">
        <v>2.5000000000000001E-2</v>
      </c>
      <c r="L7" s="1">
        <f t="shared" si="0"/>
        <v>0.1</v>
      </c>
      <c r="N7" s="11" t="s">
        <v>74</v>
      </c>
    </row>
    <row r="8" spans="1:14" x14ac:dyDescent="0.25">
      <c r="C8" s="1"/>
      <c r="I8" t="s">
        <v>68</v>
      </c>
      <c r="J8">
        <v>4</v>
      </c>
      <c r="K8" s="1">
        <v>3.3000000000000002E-2</v>
      </c>
      <c r="L8" s="1">
        <f t="shared" si="0"/>
        <v>0.13200000000000001</v>
      </c>
      <c r="N8" s="11" t="s">
        <v>76</v>
      </c>
    </row>
    <row r="9" spans="1:14" x14ac:dyDescent="0.25">
      <c r="A9" s="14" t="s">
        <v>37</v>
      </c>
      <c r="B9" s="14"/>
      <c r="I9" t="s">
        <v>69</v>
      </c>
      <c r="J9">
        <v>4</v>
      </c>
      <c r="K9" s="1">
        <v>3.3000000000000002E-2</v>
      </c>
      <c r="L9" s="1">
        <f t="shared" si="0"/>
        <v>0.13200000000000001</v>
      </c>
      <c r="N9" s="11" t="s">
        <v>76</v>
      </c>
    </row>
    <row r="10" spans="1:14" x14ac:dyDescent="0.25">
      <c r="A10" s="10"/>
      <c r="B10" s="15" t="s">
        <v>85</v>
      </c>
      <c r="C10" s="2">
        <f>SUM(C3:C7)</f>
        <v>12.267999999999997</v>
      </c>
      <c r="K10" s="1"/>
      <c r="L10" s="1"/>
      <c r="N10" s="11"/>
    </row>
    <row r="11" spans="1:14" x14ac:dyDescent="0.25">
      <c r="B11" t="s">
        <v>83</v>
      </c>
      <c r="C11" s="1">
        <f>C10*1.1</f>
        <v>13.494799999999998</v>
      </c>
      <c r="K11" t="s">
        <v>71</v>
      </c>
      <c r="L11" s="1">
        <f>SUM(L4:L9)</f>
        <v>1.4880000000000004</v>
      </c>
    </row>
    <row r="12" spans="1:14" x14ac:dyDescent="0.25">
      <c r="B12" t="s">
        <v>38</v>
      </c>
      <c r="C12" s="1">
        <v>39.99</v>
      </c>
    </row>
    <row r="13" spans="1:14" x14ac:dyDescent="0.25">
      <c r="B13" t="s">
        <v>40</v>
      </c>
      <c r="C13" s="6">
        <f>C12-C11</f>
        <v>26.495200000000004</v>
      </c>
    </row>
    <row r="14" spans="1:14" x14ac:dyDescent="0.25">
      <c r="B14" t="s">
        <v>39</v>
      </c>
      <c r="C14" s="5">
        <f>C13/C11</f>
        <v>1.9633636660046838</v>
      </c>
    </row>
    <row r="15" spans="1:14" x14ac:dyDescent="0.25">
      <c r="B15" t="s">
        <v>41</v>
      </c>
      <c r="C15" s="1">
        <v>8.3000000000000007</v>
      </c>
    </row>
    <row r="17" spans="1:5" x14ac:dyDescent="0.25">
      <c r="A17" s="4" t="s">
        <v>42</v>
      </c>
    </row>
    <row r="18" spans="1:5" x14ac:dyDescent="0.25">
      <c r="B18" t="s">
        <v>53</v>
      </c>
      <c r="C18" s="1">
        <v>38.229999999999997</v>
      </c>
      <c r="E18" t="s">
        <v>54</v>
      </c>
    </row>
    <row r="19" spans="1:5" x14ac:dyDescent="0.25">
      <c r="B19" t="s">
        <v>43</v>
      </c>
      <c r="C19" s="1">
        <v>38.950000000000003</v>
      </c>
      <c r="E19" t="s">
        <v>46</v>
      </c>
    </row>
    <row r="20" spans="1:5" x14ac:dyDescent="0.25">
      <c r="B20" t="s">
        <v>44</v>
      </c>
      <c r="C20" s="1">
        <v>9</v>
      </c>
      <c r="E20" s="11" t="s">
        <v>47</v>
      </c>
    </row>
    <row r="21" spans="1:5" x14ac:dyDescent="0.25">
      <c r="B21" t="s">
        <v>45</v>
      </c>
      <c r="C21" s="1">
        <v>12.95</v>
      </c>
      <c r="E21" s="11" t="s">
        <v>82</v>
      </c>
    </row>
    <row r="23" spans="1:5" x14ac:dyDescent="0.25">
      <c r="B23" t="s">
        <v>48</v>
      </c>
      <c r="C23" s="2">
        <f>SUM(C18:C21)</f>
        <v>99.13000000000001</v>
      </c>
    </row>
    <row r="25" spans="1:5" x14ac:dyDescent="0.25">
      <c r="A25" s="4" t="s">
        <v>50</v>
      </c>
    </row>
    <row r="26" spans="1:5" x14ac:dyDescent="0.25">
      <c r="B26" t="s">
        <v>49</v>
      </c>
    </row>
    <row r="27" spans="1:5" x14ac:dyDescent="0.25">
      <c r="B27" s="4" t="s">
        <v>51</v>
      </c>
      <c r="C27" s="2">
        <f>C23+C15+C12</f>
        <v>147.42000000000002</v>
      </c>
    </row>
  </sheetData>
  <mergeCells count="4">
    <mergeCell ref="A1:C1"/>
    <mergeCell ref="A2:B2"/>
    <mergeCell ref="A4:B4"/>
    <mergeCell ref="A9:B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E17" sqref="E17:F17"/>
    </sheetView>
  </sheetViews>
  <sheetFormatPr defaultRowHeight="15" x14ac:dyDescent="0.25"/>
  <cols>
    <col min="2" max="2" width="29.7109375" bestFit="1" customWidth="1"/>
    <col min="3" max="3" width="22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12</v>
      </c>
      <c r="E1" t="s">
        <v>17</v>
      </c>
      <c r="F1" t="s">
        <v>13</v>
      </c>
      <c r="G1" t="s">
        <v>19</v>
      </c>
      <c r="I1" t="s">
        <v>16</v>
      </c>
    </row>
    <row r="2" spans="1:9" x14ac:dyDescent="0.25">
      <c r="A2">
        <v>6</v>
      </c>
      <c r="B2" t="s">
        <v>59</v>
      </c>
      <c r="C2" t="s">
        <v>3</v>
      </c>
      <c r="D2">
        <f t="shared" ref="D2:D13" si="0">1000*A2</f>
        <v>6000</v>
      </c>
      <c r="E2" s="1">
        <v>0.86</v>
      </c>
      <c r="F2" s="1">
        <f t="shared" ref="F2:F9" si="1">E2*A2</f>
        <v>5.16</v>
      </c>
      <c r="G2" s="3" t="s">
        <v>21</v>
      </c>
      <c r="I2" t="s">
        <v>20</v>
      </c>
    </row>
    <row r="3" spans="1:9" x14ac:dyDescent="0.25">
      <c r="A3">
        <v>1</v>
      </c>
      <c r="B3" t="s">
        <v>57</v>
      </c>
      <c r="C3" t="s">
        <v>4</v>
      </c>
      <c r="D3">
        <f t="shared" si="0"/>
        <v>1000</v>
      </c>
      <c r="E3" s="1">
        <v>0.02</v>
      </c>
      <c r="F3" s="1">
        <f t="shared" si="1"/>
        <v>0.02</v>
      </c>
      <c r="G3" s="9" t="s">
        <v>84</v>
      </c>
      <c r="I3" t="s">
        <v>22</v>
      </c>
    </row>
    <row r="4" spans="1:9" x14ac:dyDescent="0.25">
      <c r="A4">
        <v>1</v>
      </c>
      <c r="B4" t="s">
        <v>58</v>
      </c>
      <c r="C4" t="s">
        <v>5</v>
      </c>
      <c r="D4">
        <f t="shared" si="0"/>
        <v>1000</v>
      </c>
      <c r="E4" s="1">
        <v>0.02</v>
      </c>
      <c r="F4" s="1">
        <f t="shared" si="1"/>
        <v>0.02</v>
      </c>
      <c r="G4" s="9" t="s">
        <v>84</v>
      </c>
      <c r="I4" t="s">
        <v>23</v>
      </c>
    </row>
    <row r="5" spans="1:9" x14ac:dyDescent="0.25">
      <c r="A5">
        <v>1</v>
      </c>
      <c r="B5" t="s">
        <v>6</v>
      </c>
      <c r="C5" t="s">
        <v>56</v>
      </c>
      <c r="D5">
        <f t="shared" si="0"/>
        <v>1000</v>
      </c>
      <c r="E5" s="1">
        <v>0.2</v>
      </c>
      <c r="F5" s="1">
        <f t="shared" si="1"/>
        <v>0.2</v>
      </c>
      <c r="G5" s="9" t="s">
        <v>84</v>
      </c>
      <c r="I5" t="s">
        <v>24</v>
      </c>
    </row>
    <row r="6" spans="1:9" x14ac:dyDescent="0.25">
      <c r="A6">
        <v>1</v>
      </c>
      <c r="B6" t="s">
        <v>7</v>
      </c>
      <c r="C6" t="s">
        <v>77</v>
      </c>
      <c r="D6">
        <f t="shared" si="0"/>
        <v>1000</v>
      </c>
      <c r="E6" s="1">
        <v>0.17</v>
      </c>
      <c r="F6" s="1">
        <f t="shared" si="1"/>
        <v>0.17</v>
      </c>
      <c r="G6" s="3"/>
      <c r="I6" s="8" t="s">
        <v>78</v>
      </c>
    </row>
    <row r="7" spans="1:9" x14ac:dyDescent="0.25">
      <c r="A7">
        <v>2</v>
      </c>
      <c r="B7" t="s">
        <v>30</v>
      </c>
      <c r="C7" t="s">
        <v>10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25</v>
      </c>
    </row>
    <row r="8" spans="1:9" x14ac:dyDescent="0.25">
      <c r="A8">
        <v>2</v>
      </c>
      <c r="B8" t="s">
        <v>60</v>
      </c>
      <c r="C8" t="s">
        <v>9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26</v>
      </c>
    </row>
    <row r="9" spans="1:9" x14ac:dyDescent="0.25">
      <c r="A9">
        <v>4</v>
      </c>
      <c r="B9" t="s">
        <v>11</v>
      </c>
      <c r="C9" t="s">
        <v>8</v>
      </c>
      <c r="D9">
        <f t="shared" si="0"/>
        <v>4000</v>
      </c>
      <c r="E9" s="1">
        <v>5.0000000000000001E-3</v>
      </c>
      <c r="F9" s="1">
        <f t="shared" si="1"/>
        <v>0.02</v>
      </c>
      <c r="G9" s="3"/>
      <c r="I9" t="s">
        <v>27</v>
      </c>
    </row>
    <row r="10" spans="1:9" x14ac:dyDescent="0.25">
      <c r="E10" s="1"/>
      <c r="F10" s="1"/>
      <c r="G10" s="3"/>
    </row>
    <row r="11" spans="1:9" x14ac:dyDescent="0.25">
      <c r="E11" s="1" t="s">
        <v>31</v>
      </c>
      <c r="F11" s="1"/>
      <c r="G11" s="3"/>
    </row>
    <row r="12" spans="1:9" x14ac:dyDescent="0.25">
      <c r="A12">
        <v>1</v>
      </c>
      <c r="B12" t="s">
        <v>14</v>
      </c>
      <c r="D12">
        <f t="shared" si="0"/>
        <v>1000</v>
      </c>
      <c r="E12" s="1">
        <v>500</v>
      </c>
      <c r="F12" s="1">
        <f>E12/D12</f>
        <v>0.5</v>
      </c>
      <c r="G12" t="s">
        <v>29</v>
      </c>
    </row>
    <row r="13" spans="1:9" x14ac:dyDescent="0.25">
      <c r="A13">
        <v>1</v>
      </c>
      <c r="B13" t="s">
        <v>15</v>
      </c>
      <c r="D13">
        <f t="shared" si="0"/>
        <v>1000</v>
      </c>
      <c r="E13" s="1">
        <v>460</v>
      </c>
      <c r="F13" s="1">
        <f t="shared" ref="F13:F14" si="2">E13/D13</f>
        <v>0.46</v>
      </c>
      <c r="G13" t="s">
        <v>29</v>
      </c>
    </row>
    <row r="14" spans="1:9" x14ac:dyDescent="0.25">
      <c r="A14">
        <v>1</v>
      </c>
      <c r="B14" t="s">
        <v>28</v>
      </c>
      <c r="D14">
        <v>1000</v>
      </c>
      <c r="E14" s="1">
        <v>210</v>
      </c>
      <c r="F14" s="1">
        <f t="shared" si="2"/>
        <v>0.21</v>
      </c>
      <c r="G14" t="s">
        <v>29</v>
      </c>
    </row>
    <row r="15" spans="1:9" x14ac:dyDescent="0.25">
      <c r="G15" s="3"/>
    </row>
    <row r="16" spans="1:9" x14ac:dyDescent="0.25">
      <c r="E16" t="s">
        <v>18</v>
      </c>
      <c r="F16" s="1">
        <f>SUM(F2:F14)</f>
        <v>6.7799999999999985</v>
      </c>
      <c r="I16" s="2"/>
    </row>
    <row r="17" spans="6:6" x14ac:dyDescent="0.25">
      <c r="F17" s="2"/>
    </row>
  </sheetData>
  <hyperlinks>
    <hyperlink ref="I6" r:id="rId1" xr:uid="{83FC4712-112D-4C88-9AC5-9B7C88DB1F2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VeinCam BOM</vt:lpstr>
      <vt:lpstr>VeinCamHat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2019-05-12T01:00:46Z</dcterms:modified>
</cp:coreProperties>
</file>