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814"/>
  <workbookPr showInkAnnotation="0" autoCompressPictures="0"/>
  <mc:AlternateContent xmlns:mc="http://schemas.openxmlformats.org/markup-compatibility/2006">
    <mc:Choice Requires="x15">
      <x15ac:absPath xmlns:x15ac="http://schemas.microsoft.com/office/spreadsheetml/2010/11/ac" url="/Users/chriscastille/Desktop/Tenure Review Packet/Teaching Documents/"/>
    </mc:Choice>
  </mc:AlternateContent>
  <xr:revisionPtr revIDLastSave="0" documentId="13_ncr:1_{9670D2D5-EB8C-7B42-AED4-01B155030F68}" xr6:coauthVersionLast="47" xr6:coauthVersionMax="47" xr10:uidLastSave="{00000000-0000-0000-0000-000000000000}"/>
  <bookViews>
    <workbookView xWindow="0" yWindow="500" windowWidth="28800" windowHeight="17500" tabRatio="500" firstSheet="2" activeTab="4" xr2:uid="{00000000-000D-0000-FFFF-FFFF00000000}"/>
  </bookViews>
  <sheets>
    <sheet name="Summary" sheetId="19" r:id="rId1"/>
    <sheet name="Human Relations (Ms)" sheetId="20" r:id="rId2"/>
    <sheet name="Human Relations (Full)" sheetId="14" r:id="rId3"/>
    <sheet name="Managing Human Capital (Ms)" sheetId="21" r:id="rId4"/>
    <sheet name="Managing Human Capital (Full)" sheetId="16" r:id="rId5"/>
    <sheet name="Perf. &amp; Comp. Mngt. (Ms)" sheetId="23" r:id="rId6"/>
    <sheet name="Perf. &amp; Comp. Mngt. (Full)" sheetId="15" r:id="rId7"/>
    <sheet name="HR Analytics (Ms)" sheetId="22" r:id="rId8"/>
    <sheet name="HR Analytics (Full)" sheetId="17" r:id="rId9"/>
    <sheet name="EMBA MHC" sheetId="18" r:id="rId10"/>
    <sheet name="OCM" sheetId="3" r:id="rId11"/>
    <sheet name="HR Metrics" sheetId="2" r:id="rId12"/>
    <sheet name="OB" sheetId="5" r:id="rId13"/>
    <sheet name="Org Leadership" sheetId="12" r:id="rId14"/>
    <sheet name="Intro Psyc" sheetId="6" r:id="rId15"/>
    <sheet name="Intro Stats" sheetId="8" r:id="rId16"/>
    <sheet name="Sheet1" sheetId="24" r:id="rId17"/>
    <sheet name="Psyc Appl. Life" sheetId="10" r:id="rId18"/>
    <sheet name="Industrial Psyc" sheetId="11" r:id="rId19"/>
    <sheet name="Management Skills" sheetId="13" r:id="rId20"/>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75" i="16" l="1"/>
  <c r="P37" i="16"/>
  <c r="G54" i="14"/>
  <c r="D10" i="16"/>
  <c r="J54" i="14"/>
  <c r="AB54" i="14"/>
  <c r="AB58" i="14"/>
  <c r="AE55" i="14"/>
  <c r="Y4" i="14"/>
  <c r="F87" i="14" l="1"/>
  <c r="F88" i="14" s="1"/>
  <c r="F90" i="14" s="1"/>
  <c r="G87" i="17"/>
  <c r="F87" i="17"/>
  <c r="E87" i="17"/>
  <c r="D87" i="17"/>
  <c r="C87" i="17"/>
  <c r="G86" i="17"/>
  <c r="F86" i="17"/>
  <c r="E86" i="17"/>
  <c r="D86" i="17"/>
  <c r="C86" i="17"/>
  <c r="G85" i="17"/>
  <c r="F85" i="17"/>
  <c r="E85" i="17"/>
  <c r="D85" i="17"/>
  <c r="C85" i="17"/>
  <c r="G84" i="17"/>
  <c r="F84" i="17"/>
  <c r="E84" i="17"/>
  <c r="D84" i="17"/>
  <c r="C84" i="17"/>
  <c r="G83" i="17"/>
  <c r="F83" i="17"/>
  <c r="E83" i="17"/>
  <c r="D83" i="17"/>
  <c r="C83" i="17"/>
  <c r="G82" i="17"/>
  <c r="F82" i="17"/>
  <c r="E82" i="17"/>
  <c r="D82" i="17"/>
  <c r="C82" i="17"/>
  <c r="G80" i="17"/>
  <c r="F80" i="17"/>
  <c r="E80" i="17"/>
  <c r="D80" i="17"/>
  <c r="C80" i="17"/>
  <c r="G79" i="17"/>
  <c r="F79" i="17"/>
  <c r="E79" i="17"/>
  <c r="D79" i="17"/>
  <c r="C79" i="17"/>
  <c r="G78" i="17"/>
  <c r="F78" i="17"/>
  <c r="E78" i="17"/>
  <c r="D78" i="17"/>
  <c r="C78" i="17"/>
  <c r="G77" i="17"/>
  <c r="F77" i="17"/>
  <c r="E77" i="17"/>
  <c r="D77" i="17"/>
  <c r="C77" i="17"/>
  <c r="G76" i="17"/>
  <c r="F76" i="17"/>
  <c r="E76" i="17"/>
  <c r="D76" i="17"/>
  <c r="C76" i="17"/>
  <c r="G75" i="17"/>
  <c r="F75" i="17"/>
  <c r="E75" i="17"/>
  <c r="D75" i="17"/>
  <c r="C75" i="17"/>
  <c r="G74" i="17"/>
  <c r="F74" i="17"/>
  <c r="E74" i="17"/>
  <c r="D74" i="17"/>
  <c r="C74" i="17"/>
  <c r="G73" i="17"/>
  <c r="F73" i="17"/>
  <c r="E73" i="17"/>
  <c r="D73" i="17"/>
  <c r="C73" i="17"/>
  <c r="G72" i="17"/>
  <c r="F72" i="17"/>
  <c r="E72" i="17"/>
  <c r="D72" i="17"/>
  <c r="C72" i="17"/>
  <c r="G71" i="17"/>
  <c r="F71" i="17"/>
  <c r="E71" i="17"/>
  <c r="D71" i="17"/>
  <c r="C71" i="17"/>
  <c r="G70" i="17"/>
  <c r="F70" i="17"/>
  <c r="E70" i="17"/>
  <c r="D70" i="17"/>
  <c r="C70" i="17"/>
  <c r="G69" i="17"/>
  <c r="F69" i="17"/>
  <c r="E69" i="17"/>
  <c r="D69" i="17"/>
  <c r="C69" i="17"/>
  <c r="G68" i="17"/>
  <c r="F68" i="17"/>
  <c r="E68" i="17"/>
  <c r="D68" i="17"/>
  <c r="C68" i="17"/>
  <c r="G67" i="17"/>
  <c r="F67" i="17"/>
  <c r="E67" i="17"/>
  <c r="D67" i="17"/>
  <c r="C67" i="17"/>
  <c r="G66" i="17"/>
  <c r="F66" i="17"/>
  <c r="E66" i="17"/>
  <c r="D66" i="17"/>
  <c r="C66" i="17"/>
  <c r="G65" i="17"/>
  <c r="F65" i="17"/>
  <c r="D65" i="17"/>
  <c r="C65" i="17"/>
  <c r="C55" i="17"/>
  <c r="G86" i="15"/>
  <c r="F86" i="15"/>
  <c r="E86" i="15"/>
  <c r="D86" i="15"/>
  <c r="C86" i="15"/>
  <c r="G85" i="15"/>
  <c r="F85" i="15"/>
  <c r="E85" i="15"/>
  <c r="D85" i="15"/>
  <c r="C85" i="15"/>
  <c r="G84" i="15"/>
  <c r="F84" i="15"/>
  <c r="E84" i="15"/>
  <c r="D84" i="15"/>
  <c r="C84" i="15"/>
  <c r="G83" i="15"/>
  <c r="F83" i="15"/>
  <c r="E83" i="15"/>
  <c r="D83" i="15"/>
  <c r="C83" i="15"/>
  <c r="G82" i="15"/>
  <c r="F82" i="15"/>
  <c r="E82" i="15"/>
  <c r="D82" i="15"/>
  <c r="C82" i="15"/>
  <c r="G80" i="15"/>
  <c r="F80" i="15"/>
  <c r="E80" i="15"/>
  <c r="D80" i="15"/>
  <c r="C80" i="15"/>
  <c r="G79" i="15"/>
  <c r="F79" i="15"/>
  <c r="E79" i="15"/>
  <c r="D79" i="15"/>
  <c r="C79" i="15"/>
  <c r="G78" i="15"/>
  <c r="F78" i="15"/>
  <c r="E78" i="15"/>
  <c r="D78" i="15"/>
  <c r="C78" i="15"/>
  <c r="G77" i="15"/>
  <c r="F77" i="15"/>
  <c r="E77" i="15"/>
  <c r="D77" i="15"/>
  <c r="C77" i="15"/>
  <c r="G76" i="15"/>
  <c r="F76" i="15"/>
  <c r="E76" i="15"/>
  <c r="D76" i="15"/>
  <c r="C76" i="15"/>
  <c r="G75" i="15"/>
  <c r="F75" i="15"/>
  <c r="E75" i="15"/>
  <c r="D75" i="15"/>
  <c r="C75" i="15"/>
  <c r="G74" i="15"/>
  <c r="F74" i="15"/>
  <c r="E74" i="15"/>
  <c r="D74" i="15"/>
  <c r="C74" i="15"/>
  <c r="G73" i="15"/>
  <c r="F73" i="15"/>
  <c r="E73" i="15"/>
  <c r="D73" i="15"/>
  <c r="C73" i="15"/>
  <c r="G72" i="15"/>
  <c r="F72" i="15"/>
  <c r="E72" i="15"/>
  <c r="D72" i="15"/>
  <c r="C72" i="15"/>
  <c r="G71" i="15"/>
  <c r="F71" i="15"/>
  <c r="E71" i="15"/>
  <c r="D71" i="15"/>
  <c r="C71" i="15"/>
  <c r="G70" i="15"/>
  <c r="F70" i="15"/>
  <c r="E70" i="15"/>
  <c r="D70" i="15"/>
  <c r="C70" i="15"/>
  <c r="G69" i="15"/>
  <c r="F69" i="15"/>
  <c r="E69" i="15"/>
  <c r="D69" i="15"/>
  <c r="C69" i="15"/>
  <c r="G68" i="15"/>
  <c r="F68" i="15"/>
  <c r="E68" i="15"/>
  <c r="D68" i="15"/>
  <c r="C68" i="15"/>
  <c r="G67" i="15"/>
  <c r="F67" i="15"/>
  <c r="E67" i="15"/>
  <c r="D67" i="15"/>
  <c r="C67" i="15"/>
  <c r="G66" i="15"/>
  <c r="F66" i="15"/>
  <c r="E66" i="15"/>
  <c r="D66" i="15"/>
  <c r="C66" i="15"/>
  <c r="G65" i="15"/>
  <c r="F65" i="15"/>
  <c r="D65" i="15"/>
  <c r="C65" i="15"/>
  <c r="C57" i="15"/>
  <c r="L87" i="16"/>
  <c r="K87" i="16"/>
  <c r="J87" i="16"/>
  <c r="I87" i="16"/>
  <c r="H87" i="16"/>
  <c r="G87" i="16"/>
  <c r="F87" i="16"/>
  <c r="E87" i="16"/>
  <c r="D87" i="16"/>
  <c r="C87" i="16"/>
  <c r="L86" i="16"/>
  <c r="K86" i="16"/>
  <c r="J86" i="16"/>
  <c r="I86" i="16"/>
  <c r="H86" i="16"/>
  <c r="G86" i="16"/>
  <c r="F86" i="16"/>
  <c r="E86" i="16"/>
  <c r="D86" i="16"/>
  <c r="C86" i="16"/>
  <c r="L85" i="16"/>
  <c r="K85" i="16"/>
  <c r="J85" i="16"/>
  <c r="I85" i="16"/>
  <c r="H85" i="16"/>
  <c r="G85" i="16"/>
  <c r="F85" i="16"/>
  <c r="E85" i="16"/>
  <c r="D85" i="16"/>
  <c r="C85" i="16"/>
  <c r="L84" i="16"/>
  <c r="K84" i="16"/>
  <c r="J84" i="16"/>
  <c r="I84" i="16"/>
  <c r="H84" i="16"/>
  <c r="H88" i="16" s="1"/>
  <c r="G84" i="16"/>
  <c r="F84" i="16"/>
  <c r="E84" i="16"/>
  <c r="D84" i="16"/>
  <c r="C84" i="16"/>
  <c r="L83" i="16"/>
  <c r="K83" i="16"/>
  <c r="K88" i="16" s="1"/>
  <c r="J83" i="16"/>
  <c r="J88" i="16" s="1"/>
  <c r="I83" i="16"/>
  <c r="H83" i="16"/>
  <c r="G83" i="16"/>
  <c r="F83" i="16"/>
  <c r="E83" i="16"/>
  <c r="D83" i="16"/>
  <c r="C83" i="16"/>
  <c r="C88" i="16" s="1"/>
  <c r="L82" i="16"/>
  <c r="L88" i="16" s="1"/>
  <c r="K82" i="16"/>
  <c r="J82" i="16"/>
  <c r="I82" i="16"/>
  <c r="H82" i="16"/>
  <c r="G82" i="16"/>
  <c r="G88" i="16" s="1"/>
  <c r="F82" i="16"/>
  <c r="E82" i="16"/>
  <c r="E88" i="16" s="1"/>
  <c r="D82" i="16"/>
  <c r="C82" i="16"/>
  <c r="L80" i="16"/>
  <c r="K80" i="16"/>
  <c r="J80" i="16"/>
  <c r="I80" i="16"/>
  <c r="H80" i="16"/>
  <c r="G80" i="16"/>
  <c r="F80" i="16"/>
  <c r="E80" i="16"/>
  <c r="D80" i="16"/>
  <c r="C80" i="16"/>
  <c r="L79" i="16"/>
  <c r="K79" i="16"/>
  <c r="J79" i="16"/>
  <c r="I79" i="16"/>
  <c r="H79" i="16"/>
  <c r="G79" i="16"/>
  <c r="F79" i="16"/>
  <c r="E79" i="16"/>
  <c r="D79" i="16"/>
  <c r="C79" i="16"/>
  <c r="L78" i="16"/>
  <c r="K78" i="16"/>
  <c r="J78" i="16"/>
  <c r="I78" i="16"/>
  <c r="H78" i="16"/>
  <c r="G78" i="16"/>
  <c r="F78" i="16"/>
  <c r="E78" i="16"/>
  <c r="D78" i="16"/>
  <c r="C78" i="16"/>
  <c r="L77" i="16"/>
  <c r="K77" i="16"/>
  <c r="J77" i="16"/>
  <c r="I77" i="16"/>
  <c r="H77" i="16"/>
  <c r="G77" i="16"/>
  <c r="F77" i="16"/>
  <c r="E77" i="16"/>
  <c r="D77" i="16"/>
  <c r="C77" i="16"/>
  <c r="L76" i="16"/>
  <c r="K76" i="16"/>
  <c r="J76" i="16"/>
  <c r="I76" i="16"/>
  <c r="H76" i="16"/>
  <c r="G76" i="16"/>
  <c r="F76" i="16"/>
  <c r="E76" i="16"/>
  <c r="D76" i="16"/>
  <c r="C76" i="16"/>
  <c r="L75" i="16"/>
  <c r="K75" i="16"/>
  <c r="J75" i="16"/>
  <c r="I75" i="16"/>
  <c r="G75" i="16"/>
  <c r="F75" i="16"/>
  <c r="E75" i="16"/>
  <c r="D75" i="16"/>
  <c r="C75" i="16"/>
  <c r="L74" i="16"/>
  <c r="K74" i="16"/>
  <c r="J74" i="16"/>
  <c r="I74" i="16"/>
  <c r="H74" i="16"/>
  <c r="G74" i="16"/>
  <c r="F74" i="16"/>
  <c r="E74" i="16"/>
  <c r="D74" i="16"/>
  <c r="C74" i="16"/>
  <c r="L73" i="16"/>
  <c r="K73" i="16"/>
  <c r="J73" i="16"/>
  <c r="I73" i="16"/>
  <c r="H73" i="16"/>
  <c r="G73" i="16"/>
  <c r="F73" i="16"/>
  <c r="E73" i="16"/>
  <c r="D73" i="16"/>
  <c r="C73" i="16"/>
  <c r="L72" i="16"/>
  <c r="K72" i="16"/>
  <c r="J72" i="16"/>
  <c r="I72" i="16"/>
  <c r="H72" i="16"/>
  <c r="G72" i="16"/>
  <c r="F72" i="16"/>
  <c r="E72" i="16"/>
  <c r="D72" i="16"/>
  <c r="C72" i="16"/>
  <c r="L71" i="16"/>
  <c r="K71" i="16"/>
  <c r="J71" i="16"/>
  <c r="I71" i="16"/>
  <c r="H71" i="16"/>
  <c r="G71" i="16"/>
  <c r="F71" i="16"/>
  <c r="E71" i="16"/>
  <c r="D71" i="16"/>
  <c r="C71" i="16"/>
  <c r="L70" i="16"/>
  <c r="K70" i="16"/>
  <c r="J70" i="16"/>
  <c r="I70" i="16"/>
  <c r="H70" i="16"/>
  <c r="G70" i="16"/>
  <c r="F70" i="16"/>
  <c r="E70" i="16"/>
  <c r="D70" i="16"/>
  <c r="C70" i="16"/>
  <c r="L69" i="16"/>
  <c r="K69" i="16"/>
  <c r="J69" i="16"/>
  <c r="I69" i="16"/>
  <c r="H69" i="16"/>
  <c r="G69" i="16"/>
  <c r="F69" i="16"/>
  <c r="E69" i="16"/>
  <c r="D69" i="16"/>
  <c r="C69" i="16"/>
  <c r="L68" i="16"/>
  <c r="K68" i="16"/>
  <c r="J68" i="16"/>
  <c r="I68" i="16"/>
  <c r="H68" i="16"/>
  <c r="G68" i="16"/>
  <c r="F68" i="16"/>
  <c r="E68" i="16"/>
  <c r="D68" i="16"/>
  <c r="C68" i="16"/>
  <c r="L67" i="16"/>
  <c r="K67" i="16"/>
  <c r="J67" i="16"/>
  <c r="I67" i="16"/>
  <c r="H67" i="16"/>
  <c r="G67" i="16"/>
  <c r="F67" i="16"/>
  <c r="E67" i="16"/>
  <c r="D67" i="16"/>
  <c r="C67" i="16"/>
  <c r="L66" i="16"/>
  <c r="K66" i="16"/>
  <c r="J66" i="16"/>
  <c r="I66" i="16"/>
  <c r="H66" i="16"/>
  <c r="G66" i="16"/>
  <c r="F66" i="16"/>
  <c r="E66" i="16"/>
  <c r="D66" i="16"/>
  <c r="C66" i="16"/>
  <c r="L65" i="16"/>
  <c r="L81" i="16" s="1"/>
  <c r="K65" i="16"/>
  <c r="K81" i="16" s="1"/>
  <c r="J65" i="16"/>
  <c r="J81" i="16" s="1"/>
  <c r="I65" i="16"/>
  <c r="H65" i="16"/>
  <c r="H81" i="16" s="1"/>
  <c r="G65" i="16"/>
  <c r="G81" i="16" s="1"/>
  <c r="F65" i="16"/>
  <c r="F81" i="16" s="1"/>
  <c r="E65" i="16"/>
  <c r="E81" i="16" s="1"/>
  <c r="E90" i="16" s="1"/>
  <c r="D65" i="16"/>
  <c r="D81" i="16" s="1"/>
  <c r="C65" i="16"/>
  <c r="C57" i="16"/>
  <c r="C71" i="14"/>
  <c r="C72" i="14"/>
  <c r="C73" i="14"/>
  <c r="C74" i="14"/>
  <c r="C81" i="14"/>
  <c r="C90" i="14" s="1"/>
  <c r="C75" i="14"/>
  <c r="C70" i="14"/>
  <c r="E83" i="14"/>
  <c r="E84" i="14"/>
  <c r="E88" i="14" s="1"/>
  <c r="E85" i="14"/>
  <c r="E86" i="14"/>
  <c r="E87" i="14"/>
  <c r="E82" i="14"/>
  <c r="E77" i="14"/>
  <c r="E78" i="14"/>
  <c r="E79" i="14"/>
  <c r="E80" i="14"/>
  <c r="E76" i="14"/>
  <c r="C55" i="20"/>
  <c r="C88" i="14"/>
  <c r="D55" i="20"/>
  <c r="L83" i="14"/>
  <c r="L84" i="14"/>
  <c r="L85" i="14"/>
  <c r="L86" i="14"/>
  <c r="L87" i="14"/>
  <c r="L82" i="14"/>
  <c r="L76" i="14"/>
  <c r="L77" i="14"/>
  <c r="L78" i="14"/>
  <c r="L79" i="14"/>
  <c r="L80" i="14"/>
  <c r="L75" i="14"/>
  <c r="L71" i="14"/>
  <c r="L72" i="14"/>
  <c r="L73" i="14"/>
  <c r="L74" i="14"/>
  <c r="L70" i="14"/>
  <c r="L66" i="14"/>
  <c r="L67" i="14"/>
  <c r="L68" i="14"/>
  <c r="L81" i="14" s="1"/>
  <c r="L69" i="14"/>
  <c r="L65" i="14"/>
  <c r="K83" i="14"/>
  <c r="K84" i="14"/>
  <c r="K85" i="14"/>
  <c r="K86" i="14"/>
  <c r="K87" i="14"/>
  <c r="K82" i="14"/>
  <c r="K76" i="14"/>
  <c r="K77" i="14"/>
  <c r="K78" i="14"/>
  <c r="K79" i="14"/>
  <c r="K80" i="14"/>
  <c r="K75" i="14"/>
  <c r="K71" i="14"/>
  <c r="K72" i="14"/>
  <c r="K73" i="14"/>
  <c r="K74" i="14"/>
  <c r="K70" i="14"/>
  <c r="K66" i="14"/>
  <c r="K67" i="14"/>
  <c r="K68" i="14"/>
  <c r="K69" i="14"/>
  <c r="K65" i="14"/>
  <c r="K88" i="14"/>
  <c r="J83" i="14"/>
  <c r="J84" i="14"/>
  <c r="J85" i="14"/>
  <c r="J86" i="14"/>
  <c r="J87" i="14"/>
  <c r="J82" i="14"/>
  <c r="J76" i="14"/>
  <c r="J77" i="14"/>
  <c r="J78" i="14"/>
  <c r="J79" i="14"/>
  <c r="J80" i="14"/>
  <c r="J75" i="14"/>
  <c r="J71" i="14"/>
  <c r="J72" i="14"/>
  <c r="J73" i="14"/>
  <c r="J74" i="14"/>
  <c r="J70" i="14"/>
  <c r="J66" i="14"/>
  <c r="J67" i="14"/>
  <c r="J68" i="14"/>
  <c r="J69" i="14"/>
  <c r="J65" i="14"/>
  <c r="I83" i="14"/>
  <c r="I84" i="14"/>
  <c r="I85" i="14"/>
  <c r="I86" i="14"/>
  <c r="I87" i="14"/>
  <c r="I82" i="14"/>
  <c r="I76" i="14"/>
  <c r="I77" i="14"/>
  <c r="I78" i="14"/>
  <c r="I79" i="14"/>
  <c r="I81" i="14" s="1"/>
  <c r="I80" i="14"/>
  <c r="I75" i="14"/>
  <c r="I88" i="14"/>
  <c r="I90" i="14" s="1"/>
  <c r="I71" i="14"/>
  <c r="I72" i="14"/>
  <c r="I73" i="14"/>
  <c r="I74" i="14"/>
  <c r="I70" i="14"/>
  <c r="I67" i="14"/>
  <c r="I68" i="14"/>
  <c r="I69" i="14"/>
  <c r="I66" i="14"/>
  <c r="I65" i="14"/>
  <c r="H83" i="14"/>
  <c r="H84" i="14"/>
  <c r="H85" i="14"/>
  <c r="H86" i="14"/>
  <c r="H87" i="14"/>
  <c r="H88" i="14" s="1"/>
  <c r="H82" i="14"/>
  <c r="H81" i="14"/>
  <c r="H76" i="14"/>
  <c r="H77" i="14"/>
  <c r="H78" i="14"/>
  <c r="H79" i="14"/>
  <c r="H80" i="14"/>
  <c r="H75" i="14"/>
  <c r="H71" i="14"/>
  <c r="H72" i="14"/>
  <c r="H73" i="14"/>
  <c r="H74" i="14"/>
  <c r="H70" i="14"/>
  <c r="H66" i="14"/>
  <c r="H67" i="14"/>
  <c r="H68" i="14"/>
  <c r="H69" i="14"/>
  <c r="H65" i="14"/>
  <c r="G88" i="14"/>
  <c r="G83" i="14"/>
  <c r="G84" i="14"/>
  <c r="G85" i="14"/>
  <c r="G86" i="14"/>
  <c r="G87" i="14"/>
  <c r="G82" i="14"/>
  <c r="G81" i="14"/>
  <c r="G76" i="14"/>
  <c r="G77" i="14"/>
  <c r="G78" i="14"/>
  <c r="G79" i="14"/>
  <c r="G80" i="14"/>
  <c r="G75" i="14"/>
  <c r="G71" i="14"/>
  <c r="G72" i="14"/>
  <c r="G73" i="14"/>
  <c r="G74" i="14"/>
  <c r="G70" i="14"/>
  <c r="G66" i="14"/>
  <c r="G67" i="14"/>
  <c r="G68" i="14"/>
  <c r="G69" i="14"/>
  <c r="G65" i="14"/>
  <c r="F83" i="14"/>
  <c r="F84" i="14"/>
  <c r="F85" i="14"/>
  <c r="F86" i="14"/>
  <c r="F82" i="14"/>
  <c r="F81" i="14"/>
  <c r="F76" i="14"/>
  <c r="F77" i="14"/>
  <c r="F78" i="14"/>
  <c r="F79" i="14"/>
  <c r="F80" i="14"/>
  <c r="F75" i="14"/>
  <c r="F71" i="14"/>
  <c r="F72" i="14"/>
  <c r="F73" i="14"/>
  <c r="F74" i="14"/>
  <c r="F70" i="14"/>
  <c r="F66" i="14"/>
  <c r="F67" i="14"/>
  <c r="F68" i="14"/>
  <c r="F69" i="14"/>
  <c r="F65" i="14"/>
  <c r="D82" i="14"/>
  <c r="E81" i="14"/>
  <c r="E75" i="14"/>
  <c r="E71" i="14"/>
  <c r="E72" i="14"/>
  <c r="E73" i="14"/>
  <c r="E74" i="14"/>
  <c r="E70" i="14"/>
  <c r="E66" i="14"/>
  <c r="E67" i="14"/>
  <c r="E68" i="14"/>
  <c r="E69" i="14"/>
  <c r="E65" i="14"/>
  <c r="D81" i="14"/>
  <c r="D88" i="14"/>
  <c r="D90" i="14" s="1"/>
  <c r="D83" i="14"/>
  <c r="D84" i="14"/>
  <c r="D85" i="14"/>
  <c r="D86" i="14"/>
  <c r="D87" i="14"/>
  <c r="D76" i="14"/>
  <c r="D77" i="14"/>
  <c r="D78" i="14"/>
  <c r="D79" i="14"/>
  <c r="D80" i="14"/>
  <c r="D75" i="14"/>
  <c r="D71" i="14"/>
  <c r="D72" i="14"/>
  <c r="D73" i="14"/>
  <c r="D74" i="14"/>
  <c r="D70" i="14"/>
  <c r="D66" i="14"/>
  <c r="D67" i="14"/>
  <c r="D68" i="14"/>
  <c r="D69" i="14"/>
  <c r="D65" i="14"/>
  <c r="C84" i="14"/>
  <c r="C85" i="14"/>
  <c r="C86" i="14"/>
  <c r="C87" i="14"/>
  <c r="C83" i="14"/>
  <c r="C82" i="14"/>
  <c r="C76" i="14"/>
  <c r="C77" i="14"/>
  <c r="C78" i="14"/>
  <c r="C79" i="14"/>
  <c r="C80" i="14"/>
  <c r="C65" i="14"/>
  <c r="C66" i="14"/>
  <c r="C67" i="14"/>
  <c r="C68" i="14"/>
  <c r="C69" i="14"/>
  <c r="C59" i="14"/>
  <c r="R55" i="21"/>
  <c r="P55" i="21"/>
  <c r="O55" i="21"/>
  <c r="M55" i="21"/>
  <c r="L55" i="21"/>
  <c r="J55" i="21"/>
  <c r="I55" i="21"/>
  <c r="G55" i="21"/>
  <c r="F55" i="21"/>
  <c r="D55" i="21"/>
  <c r="C55" i="21"/>
  <c r="H55" i="23"/>
  <c r="G55" i="23"/>
  <c r="F55" i="23"/>
  <c r="E55" i="23"/>
  <c r="D55" i="23"/>
  <c r="H55" i="22"/>
  <c r="D55" i="22"/>
  <c r="E55" i="22"/>
  <c r="F55" i="22"/>
  <c r="G55" i="22"/>
  <c r="R55" i="20"/>
  <c r="P55" i="20"/>
  <c r="O55" i="20"/>
  <c r="M55" i="20"/>
  <c r="L55" i="20"/>
  <c r="J55" i="20"/>
  <c r="I55" i="20"/>
  <c r="G55" i="20"/>
  <c r="F55" i="20"/>
  <c r="H54" i="23"/>
  <c r="Q52" i="21"/>
  <c r="Q50" i="21"/>
  <c r="Q49" i="21"/>
  <c r="Q48" i="21"/>
  <c r="Q46" i="21"/>
  <c r="Q45" i="21"/>
  <c r="Q44" i="21"/>
  <c r="Q43" i="21"/>
  <c r="Q42" i="21"/>
  <c r="Q41" i="21"/>
  <c r="Q40" i="21"/>
  <c r="Q39" i="21"/>
  <c r="Q38" i="21"/>
  <c r="Q36" i="21"/>
  <c r="Q35" i="21"/>
  <c r="Q34" i="21"/>
  <c r="Q33" i="21"/>
  <c r="Q32" i="21"/>
  <c r="Q31" i="21"/>
  <c r="Q30" i="21"/>
  <c r="Q28" i="21"/>
  <c r="Q27" i="21"/>
  <c r="Q26" i="21"/>
  <c r="Q25" i="21"/>
  <c r="Q24" i="21"/>
  <c r="Q23" i="21"/>
  <c r="Q21" i="21"/>
  <c r="Q20" i="21"/>
  <c r="Q19" i="21"/>
  <c r="Q18" i="21"/>
  <c r="Q17" i="21"/>
  <c r="Q15" i="21"/>
  <c r="Q14" i="21"/>
  <c r="Q13" i="21"/>
  <c r="Q12" i="21"/>
  <c r="Q11" i="21"/>
  <c r="Q9" i="21"/>
  <c r="Q8" i="21"/>
  <c r="Q7" i="21"/>
  <c r="Q6" i="21"/>
  <c r="Q5" i="21"/>
  <c r="Q4" i="21"/>
  <c r="N23" i="21"/>
  <c r="N24" i="21"/>
  <c r="N25" i="21"/>
  <c r="N26" i="21"/>
  <c r="N27" i="21"/>
  <c r="N28" i="21"/>
  <c r="N30" i="21"/>
  <c r="N31" i="21"/>
  <c r="N32" i="21"/>
  <c r="N33" i="21"/>
  <c r="N34" i="21"/>
  <c r="N35" i="21"/>
  <c r="N36" i="21"/>
  <c r="N38" i="21"/>
  <c r="N39" i="21"/>
  <c r="N40" i="21"/>
  <c r="N41" i="21"/>
  <c r="N42" i="21"/>
  <c r="N44" i="21"/>
  <c r="N45" i="21"/>
  <c r="N46" i="21"/>
  <c r="N48" i="21"/>
  <c r="N49" i="21"/>
  <c r="N50" i="21"/>
  <c r="N52" i="21"/>
  <c r="N21" i="21"/>
  <c r="N20" i="21"/>
  <c r="N19" i="21"/>
  <c r="N18" i="21"/>
  <c r="N17" i="21"/>
  <c r="N15" i="21"/>
  <c r="N14" i="21"/>
  <c r="N13" i="21"/>
  <c r="N12" i="21"/>
  <c r="N11" i="21"/>
  <c r="N9" i="21"/>
  <c r="N8" i="21"/>
  <c r="N7" i="21"/>
  <c r="N6" i="21"/>
  <c r="N5" i="21"/>
  <c r="K23" i="21"/>
  <c r="K24" i="21"/>
  <c r="K25" i="21"/>
  <c r="K26" i="21"/>
  <c r="K27" i="21"/>
  <c r="K28" i="21"/>
  <c r="K30" i="21"/>
  <c r="K31" i="21"/>
  <c r="K32" i="21"/>
  <c r="K33" i="21"/>
  <c r="K34" i="21"/>
  <c r="K35" i="21"/>
  <c r="K36" i="21"/>
  <c r="K38" i="21"/>
  <c r="K39" i="21"/>
  <c r="K40" i="21"/>
  <c r="K41" i="21"/>
  <c r="K42" i="21"/>
  <c r="K44" i="21"/>
  <c r="K45" i="21"/>
  <c r="K46" i="21"/>
  <c r="K48" i="21"/>
  <c r="K49" i="21"/>
  <c r="K50" i="21"/>
  <c r="K52" i="21"/>
  <c r="K21" i="21"/>
  <c r="K20" i="21"/>
  <c r="K19" i="21"/>
  <c r="K18" i="21"/>
  <c r="K17" i="21"/>
  <c r="K15" i="21"/>
  <c r="K14" i="21"/>
  <c r="K13" i="21"/>
  <c r="K12" i="21"/>
  <c r="K11" i="21"/>
  <c r="K9" i="21"/>
  <c r="K8" i="21"/>
  <c r="K7" i="21"/>
  <c r="K6" i="21"/>
  <c r="K5" i="21"/>
  <c r="H23" i="21"/>
  <c r="H24" i="21"/>
  <c r="H25" i="21"/>
  <c r="H26" i="21"/>
  <c r="H27" i="21"/>
  <c r="H28" i="21"/>
  <c r="H30" i="21"/>
  <c r="H31" i="21"/>
  <c r="H32" i="21"/>
  <c r="H33" i="21"/>
  <c r="H34" i="21"/>
  <c r="H35" i="21"/>
  <c r="H36" i="21"/>
  <c r="H38" i="21"/>
  <c r="H39" i="21"/>
  <c r="H40" i="21"/>
  <c r="H41" i="21"/>
  <c r="H42" i="21"/>
  <c r="H44" i="21"/>
  <c r="H45" i="21"/>
  <c r="H46" i="21"/>
  <c r="H48" i="21"/>
  <c r="H49" i="21"/>
  <c r="H50" i="21"/>
  <c r="H52" i="21"/>
  <c r="H21" i="21"/>
  <c r="H20" i="21"/>
  <c r="H19" i="21"/>
  <c r="H18" i="21"/>
  <c r="H17" i="21"/>
  <c r="H15" i="21"/>
  <c r="H14" i="21"/>
  <c r="H13" i="21"/>
  <c r="H12" i="21"/>
  <c r="H11" i="21"/>
  <c r="H9" i="21"/>
  <c r="H8" i="21"/>
  <c r="H7" i="21"/>
  <c r="H6" i="21"/>
  <c r="H5" i="21"/>
  <c r="E5" i="21"/>
  <c r="E6" i="21"/>
  <c r="E7" i="21"/>
  <c r="E8" i="21"/>
  <c r="E9" i="21"/>
  <c r="E11" i="21"/>
  <c r="E12" i="21"/>
  <c r="E13" i="21"/>
  <c r="E14" i="21"/>
  <c r="E15" i="21"/>
  <c r="E17" i="21"/>
  <c r="E18" i="21"/>
  <c r="E19" i="21"/>
  <c r="E20" i="21"/>
  <c r="E21" i="21"/>
  <c r="E23" i="21"/>
  <c r="E24" i="21"/>
  <c r="E25" i="21"/>
  <c r="E26" i="21"/>
  <c r="E27" i="21"/>
  <c r="E28" i="21"/>
  <c r="E30" i="21"/>
  <c r="E31" i="21"/>
  <c r="E32" i="21"/>
  <c r="E33" i="21"/>
  <c r="E34" i="21"/>
  <c r="E35" i="21"/>
  <c r="E36" i="21"/>
  <c r="E38" i="21"/>
  <c r="E39" i="21"/>
  <c r="E40" i="21"/>
  <c r="E41" i="21"/>
  <c r="E42" i="21"/>
  <c r="E44" i="21"/>
  <c r="E45" i="21"/>
  <c r="E46" i="21"/>
  <c r="E48" i="21"/>
  <c r="E49" i="21"/>
  <c r="E50" i="21"/>
  <c r="E52" i="21"/>
  <c r="Q13" i="20"/>
  <c r="Q11" i="20"/>
  <c r="Q9" i="20"/>
  <c r="Q7" i="20"/>
  <c r="Q5" i="20"/>
  <c r="Q52" i="20"/>
  <c r="Q51" i="20"/>
  <c r="Q50" i="20"/>
  <c r="Q49" i="20"/>
  <c r="Q48" i="20"/>
  <c r="Q46" i="20"/>
  <c r="Q45" i="20"/>
  <c r="Q44" i="20"/>
  <c r="Q42" i="20"/>
  <c r="Q41" i="20"/>
  <c r="Q40" i="20"/>
  <c r="Q39" i="20"/>
  <c r="Q38" i="20"/>
  <c r="Q37" i="20"/>
  <c r="Q36" i="20"/>
  <c r="Q35" i="20"/>
  <c r="Q34" i="20"/>
  <c r="Q33" i="20"/>
  <c r="Q32" i="20"/>
  <c r="Q31" i="20"/>
  <c r="Q30" i="20"/>
  <c r="Q28" i="20"/>
  <c r="Q27" i="20"/>
  <c r="Q26" i="20"/>
  <c r="Q25" i="20"/>
  <c r="Q24" i="20"/>
  <c r="Q23" i="20"/>
  <c r="Q21" i="20"/>
  <c r="Q20" i="20"/>
  <c r="Q19" i="20"/>
  <c r="Q18" i="20"/>
  <c r="Q17" i="20"/>
  <c r="Q15" i="20"/>
  <c r="Q14" i="20"/>
  <c r="Q12" i="20"/>
  <c r="Q8" i="20"/>
  <c r="Q6" i="20"/>
  <c r="N5" i="20"/>
  <c r="N6" i="20"/>
  <c r="N7" i="20"/>
  <c r="N8" i="20"/>
  <c r="N9" i="20"/>
  <c r="N11" i="20"/>
  <c r="N12" i="20"/>
  <c r="N13" i="20"/>
  <c r="N14" i="20"/>
  <c r="N15" i="20"/>
  <c r="N17" i="20"/>
  <c r="N18" i="20"/>
  <c r="N19" i="20"/>
  <c r="N20" i="20"/>
  <c r="N21" i="20"/>
  <c r="N23" i="20"/>
  <c r="N24" i="20"/>
  <c r="N25" i="20"/>
  <c r="N26" i="20"/>
  <c r="N27" i="20"/>
  <c r="N28" i="20"/>
  <c r="N30" i="20"/>
  <c r="N31" i="20"/>
  <c r="N32" i="20"/>
  <c r="N33" i="20"/>
  <c r="N34" i="20"/>
  <c r="N35" i="20"/>
  <c r="N36" i="20"/>
  <c r="N38" i="20"/>
  <c r="N39" i="20"/>
  <c r="N40" i="20"/>
  <c r="N41" i="20"/>
  <c r="N42" i="20"/>
  <c r="N44" i="20"/>
  <c r="N45" i="20"/>
  <c r="N46" i="20"/>
  <c r="N48" i="20"/>
  <c r="N49" i="20"/>
  <c r="N50" i="20"/>
  <c r="N51" i="20"/>
  <c r="N52" i="20"/>
  <c r="K5" i="20"/>
  <c r="K6" i="20"/>
  <c r="K7" i="20"/>
  <c r="K8" i="20"/>
  <c r="K9" i="20"/>
  <c r="K11" i="20"/>
  <c r="K12" i="20"/>
  <c r="K13" i="20"/>
  <c r="K14" i="20"/>
  <c r="K15" i="20"/>
  <c r="K17" i="20"/>
  <c r="K18" i="20"/>
  <c r="K19" i="20"/>
  <c r="K20" i="20"/>
  <c r="K21" i="20"/>
  <c r="K23" i="20"/>
  <c r="K24" i="20"/>
  <c r="K25" i="20"/>
  <c r="K26" i="20"/>
  <c r="K27" i="20"/>
  <c r="K28" i="20"/>
  <c r="K30" i="20"/>
  <c r="K31" i="20"/>
  <c r="K32" i="20"/>
  <c r="K33" i="20"/>
  <c r="K34" i="20"/>
  <c r="K35" i="20"/>
  <c r="K36" i="20"/>
  <c r="K38" i="20"/>
  <c r="K39" i="20"/>
  <c r="K40" i="20"/>
  <c r="K41" i="20"/>
  <c r="K42" i="20"/>
  <c r="K44" i="20"/>
  <c r="K45" i="20"/>
  <c r="K46" i="20"/>
  <c r="K48" i="20"/>
  <c r="K49" i="20"/>
  <c r="K50" i="20"/>
  <c r="K51" i="20"/>
  <c r="K52" i="20"/>
  <c r="H5" i="20"/>
  <c r="H6" i="20"/>
  <c r="H7" i="20"/>
  <c r="H8" i="20"/>
  <c r="H9" i="20"/>
  <c r="H11" i="20"/>
  <c r="H12" i="20"/>
  <c r="H13" i="20"/>
  <c r="H14" i="20"/>
  <c r="H15" i="20"/>
  <c r="H17" i="20"/>
  <c r="H18" i="20"/>
  <c r="H19" i="20"/>
  <c r="H20" i="20"/>
  <c r="H21" i="20"/>
  <c r="H23" i="20"/>
  <c r="H24" i="20"/>
  <c r="H25" i="20"/>
  <c r="H26" i="20"/>
  <c r="H27" i="20"/>
  <c r="H28" i="20"/>
  <c r="H30" i="20"/>
  <c r="H31" i="20"/>
  <c r="H32" i="20"/>
  <c r="H33" i="20"/>
  <c r="H34" i="20"/>
  <c r="H35" i="20"/>
  <c r="H36" i="20"/>
  <c r="H38" i="20"/>
  <c r="H39" i="20"/>
  <c r="H40" i="20"/>
  <c r="H41" i="20"/>
  <c r="H42" i="20"/>
  <c r="H44" i="20"/>
  <c r="H45" i="20"/>
  <c r="H46" i="20"/>
  <c r="H48" i="20"/>
  <c r="H49" i="20"/>
  <c r="H50" i="20"/>
  <c r="H51" i="20"/>
  <c r="H52" i="20"/>
  <c r="E5" i="20"/>
  <c r="E6" i="20"/>
  <c r="E7" i="20"/>
  <c r="E8" i="20"/>
  <c r="E9" i="20"/>
  <c r="E11" i="20"/>
  <c r="E12" i="20"/>
  <c r="E13" i="20"/>
  <c r="E14" i="20"/>
  <c r="E15" i="20"/>
  <c r="E17" i="20"/>
  <c r="E18" i="20"/>
  <c r="E19" i="20"/>
  <c r="E20" i="20"/>
  <c r="E21" i="20"/>
  <c r="E23" i="20"/>
  <c r="E24" i="20"/>
  <c r="E25" i="20"/>
  <c r="E26" i="20"/>
  <c r="E27" i="20"/>
  <c r="E28" i="20"/>
  <c r="E30" i="20"/>
  <c r="E31" i="20"/>
  <c r="E32" i="20"/>
  <c r="E33" i="20"/>
  <c r="E34" i="20"/>
  <c r="E35" i="20"/>
  <c r="E36" i="20"/>
  <c r="E38" i="20"/>
  <c r="E39" i="20"/>
  <c r="E40" i="20"/>
  <c r="E41" i="20"/>
  <c r="E42" i="20"/>
  <c r="E44" i="20"/>
  <c r="E45" i="20"/>
  <c r="E46" i="20"/>
  <c r="E48" i="20"/>
  <c r="E49" i="20"/>
  <c r="E50" i="20"/>
  <c r="E52" i="20"/>
  <c r="C4" i="23"/>
  <c r="C10" i="23"/>
  <c r="H10" i="23" s="1"/>
  <c r="C22" i="23"/>
  <c r="G53" i="23"/>
  <c r="H47" i="23"/>
  <c r="H43" i="23"/>
  <c r="H37" i="23"/>
  <c r="H29" i="23"/>
  <c r="H22" i="23"/>
  <c r="H16" i="23"/>
  <c r="H4" i="23"/>
  <c r="G47" i="23"/>
  <c r="F47" i="23"/>
  <c r="E47" i="23"/>
  <c r="D47" i="23"/>
  <c r="C47" i="23"/>
  <c r="G43" i="23"/>
  <c r="F43" i="23"/>
  <c r="E43" i="23"/>
  <c r="D43" i="23"/>
  <c r="C43" i="23"/>
  <c r="G37" i="23"/>
  <c r="F37" i="23"/>
  <c r="E37" i="23"/>
  <c r="D37" i="23"/>
  <c r="C37" i="23"/>
  <c r="G29" i="23"/>
  <c r="F29" i="23"/>
  <c r="E29" i="23"/>
  <c r="D29" i="23"/>
  <c r="C29" i="23"/>
  <c r="G22" i="23"/>
  <c r="F22" i="23"/>
  <c r="E22" i="23"/>
  <c r="E54" i="23" s="1"/>
  <c r="D22" i="23"/>
  <c r="G16" i="23"/>
  <c r="F16" i="23"/>
  <c r="E16" i="23"/>
  <c r="D16" i="23"/>
  <c r="C16" i="23"/>
  <c r="G10" i="23"/>
  <c r="F10" i="23"/>
  <c r="E10" i="23"/>
  <c r="D10" i="23"/>
  <c r="G4" i="23"/>
  <c r="F4" i="23"/>
  <c r="E4" i="23"/>
  <c r="D4" i="23"/>
  <c r="G47" i="22"/>
  <c r="F47" i="22"/>
  <c r="E47" i="22"/>
  <c r="D47" i="22"/>
  <c r="C47" i="22"/>
  <c r="G43" i="22"/>
  <c r="F43" i="22"/>
  <c r="E43" i="22"/>
  <c r="D43" i="22"/>
  <c r="C43" i="22"/>
  <c r="G37" i="22"/>
  <c r="F37" i="22"/>
  <c r="E37" i="22"/>
  <c r="D37" i="22"/>
  <c r="C37" i="22"/>
  <c r="G29" i="22"/>
  <c r="F29" i="22"/>
  <c r="E29" i="22"/>
  <c r="C29" i="22"/>
  <c r="H29" i="22" s="1"/>
  <c r="G22" i="22"/>
  <c r="F22" i="22"/>
  <c r="E22" i="22"/>
  <c r="D22" i="22"/>
  <c r="G16" i="22"/>
  <c r="F16" i="22"/>
  <c r="E16" i="22"/>
  <c r="D16" i="22"/>
  <c r="C16" i="22"/>
  <c r="H16" i="22" s="1"/>
  <c r="G10" i="22"/>
  <c r="F10" i="22"/>
  <c r="E10" i="22"/>
  <c r="D10" i="22"/>
  <c r="C10" i="22"/>
  <c r="C54" i="22" s="1"/>
  <c r="G4" i="22"/>
  <c r="F4" i="22"/>
  <c r="E4" i="22"/>
  <c r="D4" i="22"/>
  <c r="C4" i="22"/>
  <c r="O43" i="17"/>
  <c r="L43" i="17"/>
  <c r="I43" i="17"/>
  <c r="O37" i="17"/>
  <c r="L37" i="17"/>
  <c r="I37" i="17"/>
  <c r="O29" i="17"/>
  <c r="L29" i="17"/>
  <c r="I29" i="17"/>
  <c r="O22" i="17"/>
  <c r="L22" i="17"/>
  <c r="I22" i="17"/>
  <c r="O16" i="17"/>
  <c r="L16" i="17"/>
  <c r="I16" i="17"/>
  <c r="I10" i="17"/>
  <c r="L10" i="17"/>
  <c r="O10" i="17"/>
  <c r="O4" i="17"/>
  <c r="L4" i="17"/>
  <c r="I4" i="17"/>
  <c r="F4" i="17"/>
  <c r="C4" i="17"/>
  <c r="Q47" i="17"/>
  <c r="Q53" i="17" s="1"/>
  <c r="P47" i="17"/>
  <c r="Q43" i="17"/>
  <c r="P43" i="17"/>
  <c r="Q37" i="17"/>
  <c r="P37" i="17"/>
  <c r="Q29" i="17"/>
  <c r="Q22" i="17"/>
  <c r="Q16" i="17"/>
  <c r="Q10" i="17"/>
  <c r="Q4" i="17"/>
  <c r="P4" i="17"/>
  <c r="P47" i="21"/>
  <c r="P43" i="21"/>
  <c r="P37" i="21"/>
  <c r="P29" i="21"/>
  <c r="P22" i="21"/>
  <c r="P16" i="21"/>
  <c r="P10" i="21"/>
  <c r="P4" i="21"/>
  <c r="AE54" i="16"/>
  <c r="AD29" i="16"/>
  <c r="AF47" i="16"/>
  <c r="AE47" i="16"/>
  <c r="AD47" i="16"/>
  <c r="AF43" i="16"/>
  <c r="AE43" i="16"/>
  <c r="AD43" i="16"/>
  <c r="AF37" i="16"/>
  <c r="AD37" i="16"/>
  <c r="AF29" i="16"/>
  <c r="AF22" i="16"/>
  <c r="AD22" i="16"/>
  <c r="AF16" i="16"/>
  <c r="AD16" i="16"/>
  <c r="AF10" i="16"/>
  <c r="AD10" i="16"/>
  <c r="AF4" i="16"/>
  <c r="AE4" i="16"/>
  <c r="AD4" i="16"/>
  <c r="P47" i="20"/>
  <c r="P43" i="20"/>
  <c r="P37" i="20"/>
  <c r="P29" i="20"/>
  <c r="Q29" i="20" s="1"/>
  <c r="P22" i="20"/>
  <c r="P16" i="20"/>
  <c r="P10" i="20"/>
  <c r="P4" i="20"/>
  <c r="AD37" i="14"/>
  <c r="AF47" i="14"/>
  <c r="AE47" i="14"/>
  <c r="AD47" i="14"/>
  <c r="AF43" i="14"/>
  <c r="AE43" i="14"/>
  <c r="AD43" i="14"/>
  <c r="AF37" i="14"/>
  <c r="AF29" i="14"/>
  <c r="AD29" i="14"/>
  <c r="AF22" i="14"/>
  <c r="AD22" i="14"/>
  <c r="AF16" i="14"/>
  <c r="AD16" i="14"/>
  <c r="AF10" i="14"/>
  <c r="AD10" i="14"/>
  <c r="AF4" i="14"/>
  <c r="AE4" i="14"/>
  <c r="AD4" i="14"/>
  <c r="O47" i="21"/>
  <c r="Q47" i="21" s="1"/>
  <c r="M47" i="21"/>
  <c r="N47" i="21" s="1"/>
  <c r="J47" i="21"/>
  <c r="I47" i="21"/>
  <c r="K47" i="21" s="1"/>
  <c r="G47" i="21"/>
  <c r="F47" i="21"/>
  <c r="D47" i="21"/>
  <c r="C47" i="21"/>
  <c r="O43" i="21"/>
  <c r="M43" i="21"/>
  <c r="L43" i="21"/>
  <c r="N43" i="21" s="1"/>
  <c r="J43" i="21"/>
  <c r="I43" i="21"/>
  <c r="G43" i="21"/>
  <c r="F43" i="21"/>
  <c r="D43" i="21"/>
  <c r="C43" i="21"/>
  <c r="O37" i="21"/>
  <c r="Q37" i="21" s="1"/>
  <c r="M37" i="21"/>
  <c r="L37" i="21"/>
  <c r="N37" i="21" s="1"/>
  <c r="J37" i="21"/>
  <c r="I37" i="21"/>
  <c r="G37" i="21"/>
  <c r="F37" i="21"/>
  <c r="D37" i="21"/>
  <c r="C37" i="21"/>
  <c r="O29" i="21"/>
  <c r="Q29" i="21" s="1"/>
  <c r="M29" i="21"/>
  <c r="L29" i="21"/>
  <c r="J29" i="21"/>
  <c r="I29" i="21"/>
  <c r="G29" i="21"/>
  <c r="F29" i="21"/>
  <c r="D29" i="21"/>
  <c r="C29" i="21"/>
  <c r="O22" i="21"/>
  <c r="Q22" i="21" s="1"/>
  <c r="M22" i="21"/>
  <c r="L22" i="21"/>
  <c r="J22" i="21"/>
  <c r="I22" i="21"/>
  <c r="G22" i="21"/>
  <c r="H22" i="21" s="1"/>
  <c r="C22" i="21"/>
  <c r="E22" i="21" s="1"/>
  <c r="O16" i="21"/>
  <c r="Q16" i="21" s="1"/>
  <c r="M16" i="21"/>
  <c r="L16" i="21"/>
  <c r="J16" i="21"/>
  <c r="I16" i="21"/>
  <c r="G16" i="21"/>
  <c r="F16" i="21"/>
  <c r="D16" i="21"/>
  <c r="C16" i="21"/>
  <c r="O10" i="21"/>
  <c r="Q10" i="21" s="1"/>
  <c r="M10" i="21"/>
  <c r="L10" i="21"/>
  <c r="J10" i="21"/>
  <c r="I10" i="21"/>
  <c r="K10" i="21" s="1"/>
  <c r="G10" i="21"/>
  <c r="F10" i="21"/>
  <c r="D10" i="21"/>
  <c r="C10" i="21"/>
  <c r="E10" i="21" s="1"/>
  <c r="O4" i="21"/>
  <c r="M4" i="21"/>
  <c r="L4" i="21"/>
  <c r="N4" i="21" s="1"/>
  <c r="J4" i="21"/>
  <c r="I4" i="21"/>
  <c r="K4" i="21" s="1"/>
  <c r="G4" i="21"/>
  <c r="F4" i="21"/>
  <c r="H4" i="21" s="1"/>
  <c r="D4" i="21"/>
  <c r="C4" i="21"/>
  <c r="O47" i="20"/>
  <c r="Q47" i="20" s="1"/>
  <c r="M47" i="20"/>
  <c r="N47" i="20" s="1"/>
  <c r="L47" i="20"/>
  <c r="J47" i="20"/>
  <c r="I47" i="20"/>
  <c r="G47" i="20"/>
  <c r="F47" i="20"/>
  <c r="D47" i="20"/>
  <c r="C47" i="20"/>
  <c r="E47" i="20" s="1"/>
  <c r="O43" i="20"/>
  <c r="Q43" i="20" s="1"/>
  <c r="M43" i="20"/>
  <c r="L43" i="20"/>
  <c r="N43" i="20" s="1"/>
  <c r="J43" i="20"/>
  <c r="I43" i="20"/>
  <c r="K43" i="20" s="1"/>
  <c r="G43" i="20"/>
  <c r="F43" i="20"/>
  <c r="D43" i="20"/>
  <c r="C43" i="20"/>
  <c r="O37" i="20"/>
  <c r="M37" i="20"/>
  <c r="L37" i="20"/>
  <c r="N37" i="20" s="1"/>
  <c r="J37" i="20"/>
  <c r="I37" i="20"/>
  <c r="G37" i="20"/>
  <c r="F37" i="20"/>
  <c r="H37" i="20" s="1"/>
  <c r="D37" i="20"/>
  <c r="C37" i="20"/>
  <c r="C53" i="20" s="1"/>
  <c r="O29" i="20"/>
  <c r="M29" i="20"/>
  <c r="L29" i="20"/>
  <c r="N29" i="20" s="1"/>
  <c r="J29" i="20"/>
  <c r="I29" i="20"/>
  <c r="G29" i="20"/>
  <c r="F29" i="20"/>
  <c r="H29" i="20" s="1"/>
  <c r="D29" i="20"/>
  <c r="C29" i="20"/>
  <c r="O22" i="20"/>
  <c r="Q22" i="20" s="1"/>
  <c r="M22" i="20"/>
  <c r="L22" i="20"/>
  <c r="N22" i="20" s="1"/>
  <c r="J22" i="20"/>
  <c r="I22" i="20"/>
  <c r="K22" i="20" s="1"/>
  <c r="G22" i="20"/>
  <c r="F22" i="20"/>
  <c r="D22" i="20"/>
  <c r="C22" i="20"/>
  <c r="O16" i="20"/>
  <c r="Q16" i="20" s="1"/>
  <c r="M16" i="20"/>
  <c r="L16" i="20"/>
  <c r="J16" i="20"/>
  <c r="I16" i="20"/>
  <c r="K16" i="20" s="1"/>
  <c r="G16" i="20"/>
  <c r="F16" i="20"/>
  <c r="H16" i="20" s="1"/>
  <c r="D16" i="20"/>
  <c r="C16" i="20"/>
  <c r="O10" i="20"/>
  <c r="Q10" i="20" s="1"/>
  <c r="M10" i="20"/>
  <c r="L10" i="20"/>
  <c r="N10" i="20" s="1"/>
  <c r="J10" i="20"/>
  <c r="I10" i="20"/>
  <c r="G10" i="20"/>
  <c r="F10" i="20"/>
  <c r="D10" i="20"/>
  <c r="C10" i="20"/>
  <c r="O4" i="20"/>
  <c r="Q4" i="20" s="1"/>
  <c r="M4" i="20"/>
  <c r="L4" i="20"/>
  <c r="N4" i="20" s="1"/>
  <c r="J4" i="20"/>
  <c r="I4" i="20"/>
  <c r="G4" i="20"/>
  <c r="F4" i="20"/>
  <c r="D4" i="20"/>
  <c r="C4" i="20"/>
  <c r="D37" i="14"/>
  <c r="G22" i="14"/>
  <c r="J4" i="14"/>
  <c r="G16" i="16"/>
  <c r="AB43" i="16"/>
  <c r="AC43" i="16"/>
  <c r="AC29" i="16"/>
  <c r="AB54" i="16"/>
  <c r="AC22" i="16"/>
  <c r="AC10" i="16"/>
  <c r="AC47" i="16"/>
  <c r="AB47" i="16"/>
  <c r="AA47" i="16"/>
  <c r="AA43" i="16"/>
  <c r="AC37" i="16"/>
  <c r="AA37" i="16"/>
  <c r="AA29" i="16"/>
  <c r="AA22" i="16"/>
  <c r="AC16" i="16"/>
  <c r="AA16" i="16"/>
  <c r="AA10" i="16"/>
  <c r="AC4" i="16"/>
  <c r="AB4" i="16"/>
  <c r="AA4" i="16"/>
  <c r="Q47" i="15"/>
  <c r="Q53" i="15" s="1"/>
  <c r="P47" i="15"/>
  <c r="N47" i="15"/>
  <c r="N53" i="15" s="1"/>
  <c r="M47" i="15"/>
  <c r="K47" i="15"/>
  <c r="J47" i="15"/>
  <c r="P43" i="15"/>
  <c r="Q43" i="15"/>
  <c r="O4" i="15"/>
  <c r="Z22" i="14"/>
  <c r="AC47" i="14"/>
  <c r="AB47" i="14"/>
  <c r="AA47" i="14"/>
  <c r="AC43" i="14"/>
  <c r="AB43" i="14"/>
  <c r="AA43" i="14"/>
  <c r="AC37" i="14"/>
  <c r="AA37" i="14"/>
  <c r="AC29" i="14"/>
  <c r="AA29" i="14"/>
  <c r="AC22" i="14"/>
  <c r="AA22" i="14"/>
  <c r="AC16" i="14"/>
  <c r="AA16" i="14"/>
  <c r="AC10" i="14"/>
  <c r="AA10" i="14"/>
  <c r="AC4" i="14"/>
  <c r="AB4" i="14"/>
  <c r="AA4" i="14"/>
  <c r="Z47" i="14"/>
  <c r="Y47" i="14"/>
  <c r="W47" i="14"/>
  <c r="V47" i="14"/>
  <c r="Y43" i="14"/>
  <c r="Z43" i="14"/>
  <c r="Z29" i="14"/>
  <c r="O47" i="15"/>
  <c r="O43" i="15" s="1"/>
  <c r="Q37" i="15"/>
  <c r="P37" i="15"/>
  <c r="O37" i="15"/>
  <c r="Q29" i="15"/>
  <c r="P29" i="15"/>
  <c r="O29" i="15"/>
  <c r="Q22" i="15"/>
  <c r="P22" i="15"/>
  <c r="G87" i="15" s="1"/>
  <c r="O22" i="15"/>
  <c r="Q16" i="15"/>
  <c r="P16" i="15"/>
  <c r="O16" i="15"/>
  <c r="Q10" i="15"/>
  <c r="P10" i="15"/>
  <c r="O10" i="15"/>
  <c r="Q4" i="15"/>
  <c r="P4" i="15"/>
  <c r="N37" i="17"/>
  <c r="N47" i="17"/>
  <c r="N53" i="17" s="1"/>
  <c r="M47" i="17"/>
  <c r="N43" i="17"/>
  <c r="M43" i="17"/>
  <c r="N29" i="17"/>
  <c r="N22" i="17"/>
  <c r="N16" i="17"/>
  <c r="N10" i="17"/>
  <c r="N4" i="17"/>
  <c r="M4" i="17"/>
  <c r="X43" i="16"/>
  <c r="X4" i="16"/>
  <c r="Y10" i="14"/>
  <c r="Z10" i="14"/>
  <c r="X4" i="14"/>
  <c r="X47" i="14"/>
  <c r="X43" i="14"/>
  <c r="Z37" i="14"/>
  <c r="X37" i="14"/>
  <c r="X29" i="14"/>
  <c r="X22" i="14"/>
  <c r="Z16" i="14"/>
  <c r="X16" i="14"/>
  <c r="X10" i="14"/>
  <c r="Z4" i="14"/>
  <c r="U4" i="16"/>
  <c r="L4" i="15"/>
  <c r="L47" i="15"/>
  <c r="L43" i="15" s="1"/>
  <c r="N43" i="15"/>
  <c r="M43" i="15"/>
  <c r="N37" i="15"/>
  <c r="M37" i="15"/>
  <c r="L37" i="15"/>
  <c r="N29" i="15"/>
  <c r="L29" i="15"/>
  <c r="N22" i="15"/>
  <c r="M22" i="15"/>
  <c r="F87" i="15" s="1"/>
  <c r="L22" i="15"/>
  <c r="N16" i="15"/>
  <c r="L16" i="15"/>
  <c r="N10" i="15"/>
  <c r="M10" i="15"/>
  <c r="L10" i="15"/>
  <c r="N4" i="15"/>
  <c r="M4" i="15"/>
  <c r="U47" i="14"/>
  <c r="W43" i="14"/>
  <c r="V43" i="14"/>
  <c r="U43" i="14"/>
  <c r="W37" i="14"/>
  <c r="U37" i="14"/>
  <c r="W29" i="14"/>
  <c r="U29" i="14"/>
  <c r="W22" i="14"/>
  <c r="U22" i="14"/>
  <c r="W16" i="14"/>
  <c r="U16" i="14"/>
  <c r="W10" i="14"/>
  <c r="U10" i="14"/>
  <c r="W4" i="14"/>
  <c r="V4" i="14"/>
  <c r="S4" i="14"/>
  <c r="T4" i="14"/>
  <c r="T10" i="14"/>
  <c r="S16" i="14"/>
  <c r="T16" i="14"/>
  <c r="T22" i="14"/>
  <c r="T29" i="14"/>
  <c r="T37" i="14"/>
  <c r="S43" i="14"/>
  <c r="T43" i="14"/>
  <c r="S47" i="14"/>
  <c r="T47" i="14"/>
  <c r="T53" i="14" s="1"/>
  <c r="V43" i="16"/>
  <c r="W43" i="16"/>
  <c r="Z47" i="16"/>
  <c r="Y47" i="16"/>
  <c r="X47" i="16"/>
  <c r="Z43" i="16"/>
  <c r="Y43" i="16"/>
  <c r="Z37" i="16"/>
  <c r="X37" i="16"/>
  <c r="Z29" i="16"/>
  <c r="X29" i="16"/>
  <c r="Z22" i="16"/>
  <c r="X22" i="16"/>
  <c r="Z16" i="16"/>
  <c r="X16" i="16"/>
  <c r="Z10" i="16"/>
  <c r="X10" i="16"/>
  <c r="Z4" i="16"/>
  <c r="Y4" i="16"/>
  <c r="U47" i="16"/>
  <c r="U43" i="16"/>
  <c r="W37" i="16"/>
  <c r="U37" i="16"/>
  <c r="W29" i="16"/>
  <c r="U29" i="16"/>
  <c r="W22" i="16"/>
  <c r="U22" i="16"/>
  <c r="W16" i="16"/>
  <c r="U16" i="16"/>
  <c r="W10" i="16"/>
  <c r="U10" i="16"/>
  <c r="W4" i="16"/>
  <c r="V4" i="16"/>
  <c r="F88" i="17" l="1"/>
  <c r="D88" i="17"/>
  <c r="D81" i="17"/>
  <c r="F81" i="17"/>
  <c r="G88" i="17"/>
  <c r="G81" i="17"/>
  <c r="G90" i="17" s="1"/>
  <c r="C81" i="17"/>
  <c r="C88" i="17"/>
  <c r="G90" i="14"/>
  <c r="H90" i="14"/>
  <c r="G90" i="16"/>
  <c r="D90" i="17"/>
  <c r="F90" i="17"/>
  <c r="E88" i="17"/>
  <c r="L90" i="16"/>
  <c r="K90" i="16"/>
  <c r="J90" i="16"/>
  <c r="I81" i="16"/>
  <c r="I90" i="16" s="1"/>
  <c r="I88" i="16"/>
  <c r="H90" i="16"/>
  <c r="F88" i="16"/>
  <c r="F90" i="16" s="1"/>
  <c r="D88" i="16"/>
  <c r="D90" i="16" s="1"/>
  <c r="C81" i="16"/>
  <c r="C90" i="16" s="1"/>
  <c r="L88" i="14"/>
  <c r="L90" i="14" s="1"/>
  <c r="J88" i="14"/>
  <c r="C81" i="15"/>
  <c r="D81" i="15"/>
  <c r="F81" i="15"/>
  <c r="F88" i="15"/>
  <c r="G81" i="15"/>
  <c r="G88" i="15"/>
  <c r="E90" i="14"/>
  <c r="K81" i="14"/>
  <c r="K90" i="14" s="1"/>
  <c r="J81" i="14"/>
  <c r="N10" i="21"/>
  <c r="N22" i="21"/>
  <c r="K37" i="21"/>
  <c r="H47" i="21"/>
  <c r="E4" i="21"/>
  <c r="N16" i="21"/>
  <c r="N29" i="21"/>
  <c r="K43" i="21"/>
  <c r="H47" i="22"/>
  <c r="H22" i="22"/>
  <c r="H37" i="22"/>
  <c r="H43" i="22"/>
  <c r="C53" i="22"/>
  <c r="H4" i="22"/>
  <c r="H10" i="22"/>
  <c r="D54" i="22"/>
  <c r="H54" i="22" s="1"/>
  <c r="H10" i="21"/>
  <c r="H16" i="21"/>
  <c r="H29" i="21"/>
  <c r="K16" i="21"/>
  <c r="K29" i="21"/>
  <c r="H43" i="21"/>
  <c r="H37" i="21"/>
  <c r="E47" i="21"/>
  <c r="K22" i="21"/>
  <c r="D54" i="21"/>
  <c r="E16" i="21"/>
  <c r="E29" i="21"/>
  <c r="F54" i="21"/>
  <c r="F56" i="21" s="1"/>
  <c r="E37" i="21"/>
  <c r="E43" i="21"/>
  <c r="P54" i="21"/>
  <c r="N16" i="20"/>
  <c r="K10" i="20"/>
  <c r="K29" i="20"/>
  <c r="K37" i="20"/>
  <c r="H47" i="20"/>
  <c r="E10" i="20"/>
  <c r="H4" i="20"/>
  <c r="E16" i="20"/>
  <c r="H10" i="20"/>
  <c r="K47" i="20"/>
  <c r="E37" i="20"/>
  <c r="K4" i="20"/>
  <c r="H43" i="20"/>
  <c r="E22" i="20"/>
  <c r="F54" i="20"/>
  <c r="E29" i="20"/>
  <c r="H22" i="20"/>
  <c r="E43" i="20"/>
  <c r="C54" i="20"/>
  <c r="P54" i="20"/>
  <c r="D54" i="20"/>
  <c r="E4" i="20"/>
  <c r="P53" i="20"/>
  <c r="F54" i="23"/>
  <c r="D53" i="23"/>
  <c r="G54" i="23"/>
  <c r="E53" i="23"/>
  <c r="C53" i="23"/>
  <c r="H53" i="23" s="1"/>
  <c r="F53" i="23"/>
  <c r="D54" i="23"/>
  <c r="C54" i="23"/>
  <c r="P54" i="15"/>
  <c r="E54" i="22"/>
  <c r="F54" i="22"/>
  <c r="G54" i="22"/>
  <c r="F53" i="22"/>
  <c r="D53" i="22"/>
  <c r="G53" i="22"/>
  <c r="E53" i="22"/>
  <c r="P54" i="17"/>
  <c r="P53" i="17"/>
  <c r="G54" i="21"/>
  <c r="D53" i="21"/>
  <c r="P53" i="21"/>
  <c r="AE53" i="16"/>
  <c r="AF53" i="16"/>
  <c r="AF53" i="14"/>
  <c r="AE54" i="14"/>
  <c r="AE53" i="14"/>
  <c r="J53" i="21"/>
  <c r="I53" i="21"/>
  <c r="K53" i="21" s="1"/>
  <c r="C54" i="21"/>
  <c r="C56" i="21" s="1"/>
  <c r="O54" i="21"/>
  <c r="M53" i="21"/>
  <c r="L53" i="21"/>
  <c r="N53" i="21" s="1"/>
  <c r="O53" i="21"/>
  <c r="Q53" i="21" s="1"/>
  <c r="L54" i="21"/>
  <c r="I54" i="21"/>
  <c r="G53" i="21"/>
  <c r="F53" i="21"/>
  <c r="M54" i="21"/>
  <c r="J54" i="21"/>
  <c r="C53" i="21"/>
  <c r="J53" i="20"/>
  <c r="L53" i="20"/>
  <c r="I54" i="20"/>
  <c r="F53" i="20"/>
  <c r="J54" i="20"/>
  <c r="G53" i="20"/>
  <c r="M53" i="20"/>
  <c r="G54" i="20"/>
  <c r="O54" i="20"/>
  <c r="L54" i="20"/>
  <c r="I53" i="20"/>
  <c r="K53" i="20" s="1"/>
  <c r="O53" i="20"/>
  <c r="M54" i="20"/>
  <c r="D53" i="20"/>
  <c r="E53" i="20" s="1"/>
  <c r="V54" i="14"/>
  <c r="AB53" i="14"/>
  <c r="S53" i="14"/>
  <c r="V53" i="14"/>
  <c r="W53" i="14"/>
  <c r="AC53" i="14"/>
  <c r="AB53" i="16"/>
  <c r="AC53" i="16"/>
  <c r="P53" i="15"/>
  <c r="Y54" i="14"/>
  <c r="Y53" i="14"/>
  <c r="M53" i="17"/>
  <c r="M54" i="17"/>
  <c r="Z53" i="16"/>
  <c r="Y53" i="16"/>
  <c r="Y54" i="16"/>
  <c r="AB57" i="14" s="1"/>
  <c r="Z53" i="14"/>
  <c r="M53" i="15"/>
  <c r="M54" i="15"/>
  <c r="S54" i="14"/>
  <c r="W53" i="16"/>
  <c r="V53" i="16"/>
  <c r="V54" i="16"/>
  <c r="C90" i="17" l="1"/>
  <c r="J90" i="14"/>
  <c r="M90" i="14" s="1"/>
  <c r="M90" i="16"/>
  <c r="F90" i="15"/>
  <c r="G90" i="15"/>
  <c r="O56" i="21"/>
  <c r="Q54" i="21"/>
  <c r="K54" i="21"/>
  <c r="I56" i="21"/>
  <c r="L56" i="21"/>
  <c r="H53" i="22"/>
  <c r="Q53" i="20"/>
  <c r="C56" i="20"/>
  <c r="Q54" i="20"/>
  <c r="N54" i="21"/>
  <c r="E53" i="21"/>
  <c r="H53" i="21"/>
  <c r="H54" i="21"/>
  <c r="E54" i="21"/>
  <c r="A2" i="19"/>
  <c r="F56" i="20"/>
  <c r="N54" i="20"/>
  <c r="N53" i="20"/>
  <c r="K54" i="20"/>
  <c r="C63" i="20"/>
  <c r="H54" i="20"/>
  <c r="H53" i="20"/>
  <c r="L56" i="20"/>
  <c r="O56" i="20"/>
  <c r="E54" i="20"/>
  <c r="I56" i="20"/>
  <c r="P55" i="15"/>
  <c r="P55" i="17"/>
  <c r="AE55" i="16"/>
  <c r="V55" i="14"/>
  <c r="AB55" i="16"/>
  <c r="AB55" i="14"/>
  <c r="Y55" i="14"/>
  <c r="Y55" i="16"/>
  <c r="S43" i="16"/>
  <c r="S47" i="16"/>
  <c r="T22" i="16" l="1"/>
  <c r="T47" i="16"/>
  <c r="R47" i="16"/>
  <c r="T43" i="16"/>
  <c r="R43" i="16"/>
  <c r="T37" i="16"/>
  <c r="S37" i="16"/>
  <c r="R37" i="16"/>
  <c r="T29" i="16"/>
  <c r="R29" i="16"/>
  <c r="R22" i="16"/>
  <c r="T16" i="16"/>
  <c r="R16" i="16"/>
  <c r="T10" i="16"/>
  <c r="R10" i="16"/>
  <c r="T4" i="16"/>
  <c r="S4" i="16"/>
  <c r="K16" i="17"/>
  <c r="K47" i="17"/>
  <c r="K53" i="17" s="1"/>
  <c r="J47" i="17"/>
  <c r="K43" i="17"/>
  <c r="J43" i="17"/>
  <c r="K37" i="17"/>
  <c r="K29" i="17"/>
  <c r="K22" i="17"/>
  <c r="K10" i="17"/>
  <c r="K4" i="17"/>
  <c r="J4" i="17"/>
  <c r="E65" i="17" s="1"/>
  <c r="E81" i="17" s="1"/>
  <c r="E90" i="17" s="1"/>
  <c r="H90" i="17" s="1"/>
  <c r="V58" i="14" l="1"/>
  <c r="S53" i="16"/>
  <c r="S54" i="16"/>
  <c r="J54" i="17"/>
  <c r="T53" i="16"/>
  <c r="J53" i="17"/>
  <c r="M43" i="16"/>
  <c r="K53" i="15"/>
  <c r="I47" i="15"/>
  <c r="I43" i="15" s="1"/>
  <c r="K43" i="15"/>
  <c r="J43" i="15"/>
  <c r="K37" i="15"/>
  <c r="J37" i="15"/>
  <c r="I37" i="15"/>
  <c r="K29" i="15"/>
  <c r="J29" i="15"/>
  <c r="I29" i="15"/>
  <c r="K22" i="15"/>
  <c r="J22" i="15"/>
  <c r="E87" i="15" s="1"/>
  <c r="E88" i="15" s="1"/>
  <c r="I22" i="15"/>
  <c r="K16" i="15"/>
  <c r="J16" i="15"/>
  <c r="I16" i="15"/>
  <c r="K10" i="15"/>
  <c r="J10" i="15"/>
  <c r="I10" i="15"/>
  <c r="K4" i="15"/>
  <c r="J4" i="15"/>
  <c r="E65" i="15" s="1"/>
  <c r="E81" i="15" s="1"/>
  <c r="I4" i="15"/>
  <c r="Q47" i="16"/>
  <c r="O47" i="16"/>
  <c r="Q43" i="16"/>
  <c r="P43" i="16"/>
  <c r="O43" i="16"/>
  <c r="Q37" i="16"/>
  <c r="O37" i="16"/>
  <c r="Q29" i="16"/>
  <c r="O29" i="16"/>
  <c r="Q22" i="16"/>
  <c r="P22" i="16"/>
  <c r="O22" i="16"/>
  <c r="Q16" i="16"/>
  <c r="P16" i="16"/>
  <c r="O16" i="16"/>
  <c r="Q10" i="16"/>
  <c r="P10" i="16"/>
  <c r="O10" i="16"/>
  <c r="Q4" i="16"/>
  <c r="P4" i="16"/>
  <c r="P4" i="14"/>
  <c r="Q4" i="14"/>
  <c r="O4" i="14"/>
  <c r="Q47" i="14"/>
  <c r="Q53" i="14" s="1"/>
  <c r="P47" i="14"/>
  <c r="O47" i="14"/>
  <c r="Q43" i="14"/>
  <c r="P43" i="14"/>
  <c r="O43" i="14"/>
  <c r="Q37" i="14"/>
  <c r="P37" i="14"/>
  <c r="O37" i="14"/>
  <c r="Q29" i="14"/>
  <c r="P29" i="14"/>
  <c r="O29" i="14"/>
  <c r="Q22" i="14"/>
  <c r="P22" i="14"/>
  <c r="O22" i="14"/>
  <c r="Q16" i="14"/>
  <c r="P16" i="14"/>
  <c r="O16" i="14"/>
  <c r="Q10" i="14"/>
  <c r="P10" i="14"/>
  <c r="O10" i="14"/>
  <c r="E90" i="15" l="1"/>
  <c r="J53" i="15"/>
  <c r="M55" i="15" s="1"/>
  <c r="V57" i="14"/>
  <c r="P54" i="16"/>
  <c r="P54" i="14"/>
  <c r="V55" i="16"/>
  <c r="M55" i="17"/>
  <c r="Q53" i="16"/>
  <c r="P53" i="16"/>
  <c r="J54" i="15"/>
  <c r="P53" i="14"/>
  <c r="S55" i="14" s="1"/>
  <c r="H47" i="17"/>
  <c r="H53" i="17" s="1"/>
  <c r="G47" i="17"/>
  <c r="F47" i="17"/>
  <c r="E47" i="17"/>
  <c r="E53" i="17" s="1"/>
  <c r="D47" i="17"/>
  <c r="C47" i="17"/>
  <c r="H47" i="15"/>
  <c r="H53" i="15" s="1"/>
  <c r="G47" i="15"/>
  <c r="F47" i="15"/>
  <c r="F43" i="15" s="1"/>
  <c r="E47" i="15"/>
  <c r="E53" i="15" s="1"/>
  <c r="D47" i="15"/>
  <c r="C47" i="15"/>
  <c r="N47" i="16"/>
  <c r="M47" i="16"/>
  <c r="L47" i="16"/>
  <c r="K47" i="16"/>
  <c r="J47" i="16"/>
  <c r="I47" i="16"/>
  <c r="H47" i="16"/>
  <c r="G47" i="16"/>
  <c r="F47" i="16"/>
  <c r="E47" i="16"/>
  <c r="D47" i="16"/>
  <c r="C47" i="16"/>
  <c r="H43" i="17"/>
  <c r="G43" i="17"/>
  <c r="F43" i="17"/>
  <c r="H37" i="17"/>
  <c r="G37" i="17"/>
  <c r="F37" i="17"/>
  <c r="H29" i="17"/>
  <c r="F29" i="17"/>
  <c r="H22" i="17"/>
  <c r="F22" i="17"/>
  <c r="H16" i="17"/>
  <c r="G16" i="17"/>
  <c r="F16" i="17"/>
  <c r="H10" i="17"/>
  <c r="G10" i="17"/>
  <c r="F10" i="17"/>
  <c r="H4" i="17"/>
  <c r="G4" i="17"/>
  <c r="L43" i="14"/>
  <c r="M4" i="14"/>
  <c r="N4" i="14"/>
  <c r="N47" i="14"/>
  <c r="N53" i="14" s="1"/>
  <c r="M47" i="14"/>
  <c r="L47" i="14"/>
  <c r="N43" i="14"/>
  <c r="M43" i="14"/>
  <c r="N37" i="14"/>
  <c r="M37" i="14"/>
  <c r="L37" i="14"/>
  <c r="N29" i="14"/>
  <c r="L29" i="14"/>
  <c r="N22" i="14"/>
  <c r="L22" i="14"/>
  <c r="N16" i="14"/>
  <c r="M16" i="14"/>
  <c r="L16" i="14"/>
  <c r="N10" i="14"/>
  <c r="M10" i="14"/>
  <c r="L10" i="14"/>
  <c r="L4" i="14"/>
  <c r="M4" i="16"/>
  <c r="N43" i="16"/>
  <c r="L43" i="16"/>
  <c r="N37" i="16"/>
  <c r="M37" i="16"/>
  <c r="L37" i="16"/>
  <c r="N29" i="16"/>
  <c r="L29" i="16"/>
  <c r="N22" i="16"/>
  <c r="L22" i="16"/>
  <c r="N16" i="16"/>
  <c r="M16" i="16"/>
  <c r="L16" i="16"/>
  <c r="N10" i="16"/>
  <c r="M10" i="16"/>
  <c r="L10" i="16"/>
  <c r="N4" i="16"/>
  <c r="H47" i="14"/>
  <c r="D47" i="14"/>
  <c r="K47" i="14"/>
  <c r="J47" i="14"/>
  <c r="I47" i="14"/>
  <c r="I43" i="14" s="1"/>
  <c r="G47" i="14"/>
  <c r="F47" i="14"/>
  <c r="E47" i="14"/>
  <c r="C47" i="14"/>
  <c r="J43" i="16"/>
  <c r="H17" i="18"/>
  <c r="I17" i="18"/>
  <c r="I15" i="18"/>
  <c r="H15" i="18"/>
  <c r="I13" i="18"/>
  <c r="H13" i="18"/>
  <c r="I11" i="18"/>
  <c r="H11" i="18"/>
  <c r="H5" i="18"/>
  <c r="I5" i="18"/>
  <c r="H6" i="18"/>
  <c r="I6" i="18"/>
  <c r="H7" i="18"/>
  <c r="I7" i="18"/>
  <c r="H8" i="18"/>
  <c r="I8" i="18"/>
  <c r="H9" i="18"/>
  <c r="I9" i="18"/>
  <c r="I4" i="18"/>
  <c r="H4" i="18"/>
  <c r="K43" i="16"/>
  <c r="I43" i="16"/>
  <c r="K37" i="16"/>
  <c r="J37" i="16"/>
  <c r="I37" i="16"/>
  <c r="K29" i="16"/>
  <c r="I29" i="16"/>
  <c r="K22" i="16"/>
  <c r="I22" i="16"/>
  <c r="K16" i="16"/>
  <c r="I16" i="16"/>
  <c r="K10" i="16"/>
  <c r="J10" i="16"/>
  <c r="I10" i="16"/>
  <c r="K4" i="16"/>
  <c r="J4" i="16"/>
  <c r="G43" i="15"/>
  <c r="G4" i="15"/>
  <c r="F4" i="15"/>
  <c r="H43" i="15"/>
  <c r="H37" i="15"/>
  <c r="G37" i="15"/>
  <c r="F37" i="15"/>
  <c r="H29" i="15"/>
  <c r="F29" i="15"/>
  <c r="H22" i="15"/>
  <c r="G22" i="15"/>
  <c r="D87" i="15" s="1"/>
  <c r="D88" i="15" s="1"/>
  <c r="D90" i="15" s="1"/>
  <c r="F22" i="15"/>
  <c r="H16" i="15"/>
  <c r="G16" i="15"/>
  <c r="F16" i="15"/>
  <c r="H10" i="15"/>
  <c r="G10" i="15"/>
  <c r="F10" i="15"/>
  <c r="H4" i="15"/>
  <c r="K43" i="14"/>
  <c r="J43" i="14"/>
  <c r="K37" i="14"/>
  <c r="J37" i="14"/>
  <c r="K29" i="14"/>
  <c r="K22" i="14"/>
  <c r="J22" i="14"/>
  <c r="J16" i="14"/>
  <c r="J10" i="14"/>
  <c r="I37" i="14"/>
  <c r="I29" i="14"/>
  <c r="I22" i="14"/>
  <c r="K16" i="14"/>
  <c r="I16" i="14"/>
  <c r="K10" i="14"/>
  <c r="I10" i="14"/>
  <c r="I4" i="14"/>
  <c r="K4" i="14"/>
  <c r="D4" i="14"/>
  <c r="C4" i="14"/>
  <c r="G43" i="14"/>
  <c r="E43" i="17"/>
  <c r="D43" i="17"/>
  <c r="C43" i="17"/>
  <c r="E37" i="17"/>
  <c r="D37" i="17"/>
  <c r="C37" i="17"/>
  <c r="E29" i="17"/>
  <c r="C29" i="17"/>
  <c r="E22" i="17"/>
  <c r="C22" i="17"/>
  <c r="E16" i="17"/>
  <c r="D16" i="17"/>
  <c r="C16" i="17"/>
  <c r="E10" i="17"/>
  <c r="D10" i="17"/>
  <c r="C10" i="17"/>
  <c r="E4" i="17"/>
  <c r="D4" i="17"/>
  <c r="E22" i="16"/>
  <c r="H43" i="16"/>
  <c r="G43" i="16"/>
  <c r="F43" i="16"/>
  <c r="H37" i="16"/>
  <c r="G37" i="16"/>
  <c r="F37" i="16"/>
  <c r="H29" i="16"/>
  <c r="G29" i="16"/>
  <c r="F29" i="16"/>
  <c r="H22" i="16"/>
  <c r="F22" i="16"/>
  <c r="H16" i="16"/>
  <c r="F16" i="16"/>
  <c r="H10" i="16"/>
  <c r="G10" i="16"/>
  <c r="F10" i="16"/>
  <c r="H4" i="16"/>
  <c r="G4" i="16"/>
  <c r="G37" i="14"/>
  <c r="C29" i="14"/>
  <c r="D29" i="14"/>
  <c r="E29" i="14"/>
  <c r="F29" i="14"/>
  <c r="H29" i="14"/>
  <c r="H22" i="14"/>
  <c r="F22" i="14"/>
  <c r="E22" i="14"/>
  <c r="C22" i="14"/>
  <c r="D22" i="14"/>
  <c r="G4" i="14"/>
  <c r="F10" i="14"/>
  <c r="F16" i="14"/>
  <c r="F37" i="14"/>
  <c r="F43" i="14"/>
  <c r="H43" i="14"/>
  <c r="H37" i="14"/>
  <c r="H16" i="14"/>
  <c r="G16" i="14"/>
  <c r="H10" i="14"/>
  <c r="G10" i="14"/>
  <c r="H4" i="14"/>
  <c r="E43" i="16"/>
  <c r="D43" i="16"/>
  <c r="C43" i="16"/>
  <c r="E37" i="16"/>
  <c r="D37" i="16"/>
  <c r="C37" i="16"/>
  <c r="E29" i="16"/>
  <c r="C29" i="16"/>
  <c r="C22" i="16"/>
  <c r="E16" i="16"/>
  <c r="D16" i="16"/>
  <c r="C16" i="16"/>
  <c r="E10" i="16"/>
  <c r="C10" i="16"/>
  <c r="E4" i="16"/>
  <c r="D4" i="16"/>
  <c r="C4" i="16"/>
  <c r="D4" i="15"/>
  <c r="D10" i="15"/>
  <c r="E43" i="15"/>
  <c r="D43" i="15"/>
  <c r="C43" i="15"/>
  <c r="E37" i="15"/>
  <c r="D37" i="15"/>
  <c r="C37" i="15"/>
  <c r="E29" i="15"/>
  <c r="C29" i="15"/>
  <c r="E22" i="15"/>
  <c r="C87" i="15"/>
  <c r="C88" i="15" s="1"/>
  <c r="C90" i="15" s="1"/>
  <c r="C22" i="15"/>
  <c r="E16" i="15"/>
  <c r="D16" i="15"/>
  <c r="C16" i="15"/>
  <c r="E10" i="15"/>
  <c r="C10" i="15"/>
  <c r="E4" i="15"/>
  <c r="C4" i="15"/>
  <c r="D43" i="14"/>
  <c r="E43" i="14"/>
  <c r="C43" i="14"/>
  <c r="C37" i="14"/>
  <c r="C16" i="14"/>
  <c r="C10" i="14"/>
  <c r="E37" i="14"/>
  <c r="E16" i="14"/>
  <c r="E10" i="14"/>
  <c r="E4" i="14"/>
  <c r="Y19" i="13"/>
  <c r="V19" i="13"/>
  <c r="AH19" i="13"/>
  <c r="AG19" i="13"/>
  <c r="AF19" i="13"/>
  <c r="AE19" i="13"/>
  <c r="S19" i="13"/>
  <c r="T19" i="13"/>
  <c r="W19" i="13"/>
  <c r="Z19" i="13"/>
  <c r="AC19" i="13"/>
  <c r="AB19" i="13"/>
  <c r="AD19" i="13"/>
  <c r="AA19" i="13"/>
  <c r="X19" i="13"/>
  <c r="U19" i="13"/>
  <c r="L19" i="13"/>
  <c r="I19" i="13"/>
  <c r="F19" i="13"/>
  <c r="G19" i="13"/>
  <c r="C19" i="13"/>
  <c r="N19" i="13"/>
  <c r="M19" i="13"/>
  <c r="K19" i="13"/>
  <c r="J19" i="13"/>
  <c r="H19" i="13"/>
  <c r="E19" i="13"/>
  <c r="D19" i="13"/>
  <c r="R19" i="13"/>
  <c r="Q19" i="13"/>
  <c r="P19" i="13"/>
  <c r="O19" i="13"/>
  <c r="D13" i="10"/>
  <c r="D13" i="6"/>
  <c r="Y38" i="3"/>
  <c r="D26" i="3"/>
  <c r="AC38" i="2"/>
  <c r="P26" i="3"/>
  <c r="Z26" i="2"/>
  <c r="X26" i="2"/>
  <c r="V26" i="2"/>
  <c r="R26" i="3"/>
  <c r="T26" i="3"/>
  <c r="L26" i="3"/>
  <c r="J26" i="3"/>
  <c r="H26" i="3"/>
  <c r="F26" i="3"/>
  <c r="AE35" i="2"/>
  <c r="AE38" i="2" s="1"/>
  <c r="AE37" i="2"/>
  <c r="AE36" i="2"/>
  <c r="T26" i="2"/>
  <c r="R26" i="2"/>
  <c r="P26" i="2"/>
  <c r="W37" i="3"/>
  <c r="W36" i="3"/>
  <c r="W35" i="3"/>
  <c r="W38" i="3" s="1"/>
  <c r="H26" i="12"/>
  <c r="F26" i="12"/>
  <c r="D26" i="12"/>
  <c r="F13" i="11"/>
  <c r="E13" i="11"/>
  <c r="D13" i="11"/>
  <c r="F13" i="10"/>
  <c r="E13" i="10"/>
  <c r="J13" i="8"/>
  <c r="I13" i="8"/>
  <c r="H13" i="8"/>
  <c r="F13" i="8"/>
  <c r="E13" i="8"/>
  <c r="D13" i="8"/>
  <c r="J13" i="6"/>
  <c r="I13" i="6"/>
  <c r="H13" i="6"/>
  <c r="F13" i="6"/>
  <c r="E13" i="6"/>
  <c r="H26" i="5"/>
  <c r="F26" i="5"/>
  <c r="D26" i="5"/>
  <c r="N26" i="3"/>
  <c r="N26" i="2"/>
  <c r="L26" i="2"/>
  <c r="J26" i="2"/>
  <c r="H26" i="2"/>
  <c r="F26" i="2"/>
  <c r="D26" i="2"/>
  <c r="H90" i="15" l="1"/>
  <c r="D53" i="15"/>
  <c r="D54" i="15"/>
  <c r="G54" i="15"/>
  <c r="D53" i="17"/>
  <c r="D54" i="17"/>
  <c r="G54" i="17"/>
  <c r="S55" i="16"/>
  <c r="M54" i="16"/>
  <c r="P58" i="14"/>
  <c r="J58" i="14"/>
  <c r="D53" i="14"/>
  <c r="D54" i="14"/>
  <c r="M54" i="14"/>
  <c r="J53" i="16"/>
  <c r="G54" i="16"/>
  <c r="J57" i="14" s="1"/>
  <c r="J54" i="16"/>
  <c r="G53" i="17"/>
  <c r="E53" i="16"/>
  <c r="D54" i="16"/>
  <c r="N53" i="16"/>
  <c r="G53" i="14"/>
  <c r="H53" i="16"/>
  <c r="H53" i="14"/>
  <c r="M53" i="16"/>
  <c r="K53" i="16"/>
  <c r="H19" i="18"/>
  <c r="M53" i="14"/>
  <c r="P55" i="14" s="1"/>
  <c r="D53" i="16"/>
  <c r="C20" i="13"/>
  <c r="S20" i="13"/>
  <c r="E53" i="14"/>
  <c r="H18" i="18"/>
  <c r="J53" i="14"/>
  <c r="G53" i="15"/>
  <c r="I18" i="18"/>
  <c r="G53" i="16"/>
  <c r="K53" i="14"/>
  <c r="I19" i="18"/>
  <c r="G55" i="15" l="1"/>
  <c r="P57" i="14"/>
  <c r="J55" i="15"/>
  <c r="J55" i="14"/>
  <c r="M55" i="14"/>
  <c r="P55" i="16"/>
  <c r="G55" i="17"/>
  <c r="J55" i="17"/>
  <c r="M55" i="16"/>
  <c r="G55" i="16"/>
  <c r="G55" i="14"/>
  <c r="J55" i="1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Christopher Castille</author>
  </authors>
  <commentList>
    <comment ref="I42" authorId="0" shapeId="0" xr:uid="{DD786262-2A2A-AD47-A218-1477D86592B4}">
      <text>
        <r>
          <rPr>
            <b/>
            <sz val="10"/>
            <color rgb="FF000000"/>
            <rFont val="Tahoma"/>
            <family val="2"/>
          </rPr>
          <t>Christopher Castille:</t>
        </r>
        <r>
          <rPr>
            <sz val="10"/>
            <color rgb="FF000000"/>
            <rFont val="Tahoma"/>
            <family val="2"/>
          </rPr>
          <t xml:space="preserve">
</t>
        </r>
        <r>
          <rPr>
            <sz val="10"/>
            <color rgb="FF000000"/>
            <rFont val="Tahoma"/>
            <family val="2"/>
          </rPr>
          <t>Check this work.</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Christopher Castille</author>
  </authors>
  <commentList>
    <comment ref="P42" authorId="0" shapeId="0" xr:uid="{A988C5EF-0743-3843-A9ED-5314EF501F81}">
      <text>
        <r>
          <rPr>
            <b/>
            <sz val="10"/>
            <color rgb="FF000000"/>
            <rFont val="Tahoma"/>
            <family val="2"/>
          </rPr>
          <t>Christopher Castille:</t>
        </r>
        <r>
          <rPr>
            <sz val="10"/>
            <color rgb="FF000000"/>
            <rFont val="Tahoma"/>
            <family val="2"/>
          </rPr>
          <t xml:space="preserve">
</t>
        </r>
        <r>
          <rPr>
            <sz val="10"/>
            <color rgb="FF000000"/>
            <rFont val="Tahoma"/>
            <family val="2"/>
          </rPr>
          <t>Check this work.</t>
        </r>
      </text>
    </comment>
  </commentList>
</comments>
</file>

<file path=xl/sharedStrings.xml><?xml version="1.0" encoding="utf-8"?>
<sst xmlns="http://schemas.openxmlformats.org/spreadsheetml/2006/main" count="2708" uniqueCount="1193">
  <si>
    <t>Dept</t>
  </si>
  <si>
    <t>Item</t>
  </si>
  <si>
    <t>Area of Rating</t>
  </si>
  <si>
    <t>N</t>
  </si>
  <si>
    <t>Mean</t>
  </si>
  <si>
    <t>College</t>
  </si>
  <si>
    <t>Hours per week worked outisde of classroom</t>
  </si>
  <si>
    <t>Organizes and plans course effectively</t>
  </si>
  <si>
    <t>Uses class time effectively</t>
  </si>
  <si>
    <t>Makes the goal of the course clear</t>
  </si>
  <si>
    <t>Interacts effectively with the students</t>
  </si>
  <si>
    <t>Treats students in a respectful manner</t>
  </si>
  <si>
    <t>Encourages student participation</t>
  </si>
  <si>
    <t>Is available for help outside of class</t>
  </si>
  <si>
    <t>Is enthusiastic about the subject</t>
  </si>
  <si>
    <t>Is clear about instruction for assignments</t>
  </si>
  <si>
    <t>Explains course material clearly</t>
  </si>
  <si>
    <t>Responds effectively to student questions</t>
  </si>
  <si>
    <t>Provides helpful feedback to student work</t>
  </si>
  <si>
    <t>Grades student work fairly</t>
  </si>
  <si>
    <t>Employs relevant test and assignments</t>
  </si>
  <si>
    <t>Hard work is required to get a good grade</t>
  </si>
  <si>
    <t>I found the course intellectually stimulating</t>
  </si>
  <si>
    <t>I attended most class sessions</t>
  </si>
  <si>
    <t>I kept up with the assigned work</t>
  </si>
  <si>
    <t>I learned a great deal in this course</t>
  </si>
  <si>
    <t>There was no cheating in this class</t>
  </si>
  <si>
    <t>Rate overall quality of instruction</t>
  </si>
  <si>
    <t>Rate overall value of this course</t>
  </si>
  <si>
    <t>N (15)</t>
  </si>
  <si>
    <t>Average</t>
  </si>
  <si>
    <t>116-117</t>
  </si>
  <si>
    <t>1135-1159</t>
  </si>
  <si>
    <t>Fall 2014 – Villanova University</t>
  </si>
  <si>
    <t>Spring 2015 – Villanova University</t>
  </si>
  <si>
    <t>105-106</t>
  </si>
  <si>
    <t>1014-1029</t>
  </si>
  <si>
    <t>N (4)</t>
  </si>
  <si>
    <t>87-89</t>
  </si>
  <si>
    <t>N (8)</t>
  </si>
  <si>
    <t>83-86</t>
  </si>
  <si>
    <t>N (9)</t>
  </si>
  <si>
    <t>Summer 2015 – Villanova University (online)</t>
  </si>
  <si>
    <t>N (16)</t>
  </si>
  <si>
    <t>Rate the OVERALL QUALITY OF INSTRUCTION in this course as it contributed to your learning. (Try to set aside your feelings about the course itself.)</t>
  </si>
  <si>
    <t>Hard work is required to get good grades in this course.</t>
  </si>
  <si>
    <t>I found the course intellectually stimulating.</t>
  </si>
  <si>
    <t>I used the message board for discussions other than those specifically assigned in the course.</t>
  </si>
  <si>
    <t>I kept up with the assigned work.</t>
  </si>
  <si>
    <t>I learned a great deal in this course.</t>
  </si>
  <si>
    <t>If cheating occurred in this class, it was dealt with fairly.</t>
  </si>
  <si>
    <t>The amount of work required for this course is reasonable.</t>
  </si>
  <si>
    <t>The virtual class sessions were valuable to my learning experience.</t>
  </si>
  <si>
    <t>The instructor for this course organizes and plans the course effectively.</t>
  </si>
  <si>
    <t>The instructor for this course creates an atmosphere of community in the classroom.</t>
  </si>
  <si>
    <t>The instructor for this course uses class time effectively.</t>
  </si>
  <si>
    <t>The instructor for this course makes the goals and objectives of the course clear.</t>
  </si>
  <si>
    <t>The instructor for this course interacts effectively with the students.</t>
  </si>
  <si>
    <t>The instructor for this course treats students in a respectful manner.</t>
  </si>
  <si>
    <t>The instructor for this course is available for help outside of class.</t>
  </si>
  <si>
    <t>The instructor for this course encourages students to ask questions and participate.</t>
  </si>
  <si>
    <t>The instructor for this course is enthusiastic about the subject.</t>
  </si>
  <si>
    <t>The instructor for this course is clear about instructions for assignments.</t>
  </si>
  <si>
    <t>The instructor for this course explains course material clearly.</t>
  </si>
  <si>
    <t>The instructor for this course responds effectively to student questions.</t>
  </si>
  <si>
    <t>The instructor for this course provides helpful feedback on student work.</t>
  </si>
  <si>
    <t>The instructor for this course employs tests and graded materials relevant to course content.</t>
  </si>
  <si>
    <t>The instructor for this course grades student work fairly.</t>
  </si>
  <si>
    <t>The instructor for this course assigns or recommends readings that are helpful.</t>
  </si>
  <si>
    <t>The instructor facilitated interesting and relevant virtual class sessions.</t>
  </si>
  <si>
    <t>The website was easy to navigate with useful features and functions which helped to enhance the learning experience.</t>
  </si>
  <si>
    <t>I found all necessary tools available in the online classroom to provide every opportunity for me to be successful in class.</t>
  </si>
  <si>
    <t>The video lectures were helpful in learning the course subject matter.</t>
  </si>
  <si>
    <t>The online classroom was conducive to a successful learning experience.</t>
  </si>
  <si>
    <t>The books and materials I received were in good condition, delivered in a timely manner and accurate for my course.</t>
  </si>
  <si>
    <t>I primarily accessed the lectures from the course website.</t>
  </si>
  <si>
    <t>I used the Study Guide in conjunction with the lecture modules.</t>
  </si>
  <si>
    <t>Rate the OVERALL VALUE of this course to you as it contributed to your learning. (Try to set aside your feelings about the instructor.)</t>
  </si>
  <si>
    <t>On average, how many hours per week do you spend on course work (inclusive of reading, lectures, assignments, virtual class sessions, chats, and message boards)?</t>
  </si>
  <si>
    <t xml:space="preserve">Item </t>
  </si>
  <si>
    <t>Appropriate examinations</t>
  </si>
  <si>
    <t>Organized presentations</t>
  </si>
  <si>
    <t>Expressiveness</t>
  </si>
  <si>
    <t>Stimulates interest</t>
  </si>
  <si>
    <t>Explains difficult material</t>
  </si>
  <si>
    <t>Concerned about learning</t>
  </si>
  <si>
    <t>Willing to answer questions</t>
  </si>
  <si>
    <t>Gained greater understanding</t>
  </si>
  <si>
    <t>Accomplished class purposes</t>
  </si>
  <si>
    <t>Rating of instructor</t>
  </si>
  <si>
    <t>N (21)</t>
  </si>
  <si>
    <t>Fall 2012 – Louisiana Tech University</t>
  </si>
  <si>
    <t>Fall 2013 – Louisiana Tech University</t>
  </si>
  <si>
    <t>N (42)</t>
  </si>
  <si>
    <t>Winter 2012 – Louisiana Tech University</t>
  </si>
  <si>
    <t>N (25)</t>
  </si>
  <si>
    <t>Spring 2013 – Louisiana Tech University</t>
  </si>
  <si>
    <t>N (22)</t>
  </si>
  <si>
    <t>N (6)</t>
  </si>
  <si>
    <t>Fall 2013 – Louisiana Tech University (online)</t>
  </si>
  <si>
    <t>Spring 2013 – Louisiana Tech University (online)</t>
  </si>
  <si>
    <t>Spring 2015 – Villanova University</t>
  </si>
  <si>
    <t>Fall 2015 – Villanova University</t>
  </si>
  <si>
    <t>N (13)</t>
  </si>
  <si>
    <t>106-109</t>
  </si>
  <si>
    <t>106-110</t>
  </si>
  <si>
    <t>106-111</t>
  </si>
  <si>
    <t>106-112</t>
  </si>
  <si>
    <t>106-113</t>
  </si>
  <si>
    <t>106-114</t>
  </si>
  <si>
    <t>106-115</t>
  </si>
  <si>
    <t>106-116</t>
  </si>
  <si>
    <t>106-117</t>
  </si>
  <si>
    <t>106-118</t>
  </si>
  <si>
    <t>106-119</t>
  </si>
  <si>
    <t>106-120</t>
  </si>
  <si>
    <t>106-121</t>
  </si>
  <si>
    <t>106-122</t>
  </si>
  <si>
    <t>106-123</t>
  </si>
  <si>
    <t>106-124</t>
  </si>
  <si>
    <t>106-125</t>
  </si>
  <si>
    <t>106-126</t>
  </si>
  <si>
    <t>106-127</t>
  </si>
  <si>
    <t>106-128</t>
  </si>
  <si>
    <t>106-129</t>
  </si>
  <si>
    <t>106-130</t>
  </si>
  <si>
    <t>106-131</t>
  </si>
  <si>
    <t>1046-1064</t>
  </si>
  <si>
    <t>N(10)</t>
  </si>
  <si>
    <t>OCM–Section2 Fall 2015</t>
  </si>
  <si>
    <t>N(16)</t>
  </si>
  <si>
    <t>Spring 2016 – Villanova University</t>
  </si>
  <si>
    <t>75-77</t>
  </si>
  <si>
    <t>75-78</t>
  </si>
  <si>
    <t>75-79</t>
  </si>
  <si>
    <t>75-80</t>
  </si>
  <si>
    <t>75-81</t>
  </si>
  <si>
    <t>75-82</t>
  </si>
  <si>
    <t>75-83</t>
  </si>
  <si>
    <t>75-84</t>
  </si>
  <si>
    <t>75-85</t>
  </si>
  <si>
    <t>75-86</t>
  </si>
  <si>
    <t>75-87</t>
  </si>
  <si>
    <t>75-88</t>
  </si>
  <si>
    <t>75-89</t>
  </si>
  <si>
    <t>75-90</t>
  </si>
  <si>
    <t>75-91</t>
  </si>
  <si>
    <t>75-92</t>
  </si>
  <si>
    <t>75-93</t>
  </si>
  <si>
    <t>75-94</t>
  </si>
  <si>
    <t>75-95</t>
  </si>
  <si>
    <t>75-96</t>
  </si>
  <si>
    <t>75-97</t>
  </si>
  <si>
    <t>75-98</t>
  </si>
  <si>
    <t>75-99</t>
  </si>
  <si>
    <t>971-990</t>
  </si>
  <si>
    <t>971-991</t>
  </si>
  <si>
    <t>971-992</t>
  </si>
  <si>
    <t>971-993</t>
  </si>
  <si>
    <t>971-994</t>
  </si>
  <si>
    <t>971-995</t>
  </si>
  <si>
    <t>971-996</t>
  </si>
  <si>
    <t>971-997</t>
  </si>
  <si>
    <t>971-998</t>
  </si>
  <si>
    <t>971-999</t>
  </si>
  <si>
    <t>971-1000</t>
  </si>
  <si>
    <t>971-1001</t>
  </si>
  <si>
    <t>971-1002</t>
  </si>
  <si>
    <t>971-1003</t>
  </si>
  <si>
    <t>971-1004</t>
  </si>
  <si>
    <t>971-1005</t>
  </si>
  <si>
    <t>971-1006</t>
  </si>
  <si>
    <t>971-1007</t>
  </si>
  <si>
    <t>971-1008</t>
  </si>
  <si>
    <t>971-1009</t>
  </si>
  <si>
    <t>971-1010</t>
  </si>
  <si>
    <t>971-1011</t>
  </si>
  <si>
    <t>971-1012</t>
  </si>
  <si>
    <t>Spring 2016 – Villanova University</t>
  </si>
  <si>
    <t>56-57</t>
  </si>
  <si>
    <t>971-1013</t>
  </si>
  <si>
    <t>971-1014</t>
  </si>
  <si>
    <t>Spring 2016 – Villanova University (online)</t>
  </si>
  <si>
    <t>Fall 2017</t>
  </si>
  <si>
    <t>The instructor was prepared for class and presented the material in an organized manner.</t>
  </si>
  <si>
    <t>The instructor responded effectively to student comments and questions.</t>
  </si>
  <si>
    <t>Section 16</t>
  </si>
  <si>
    <t>Section 3</t>
  </si>
  <si>
    <t>RBS</t>
  </si>
  <si>
    <t>SD</t>
  </si>
  <si>
    <t>M</t>
  </si>
  <si>
    <t>The instructor had a positive attitude toward assisting all students in understanding course material.</t>
  </si>
  <si>
    <t>The instructor assigned grades fairly.</t>
  </si>
  <si>
    <t>The instructional methods encouraged student learning.</t>
  </si>
  <si>
    <t>I had a strong prior interest in the subject matter and wanted to take this course.</t>
  </si>
  <si>
    <t>I rate the teaching effectiveness of the instructor as:</t>
  </si>
  <si>
    <t>I rate the overall quality of the course as:</t>
  </si>
  <si>
    <t>N (48)</t>
  </si>
  <si>
    <t>If you sought the instructor's assistance outside of class, the instructor was helpful. (leave blank if not applicable)</t>
  </si>
  <si>
    <t>The instructor treated students in this course with respect.</t>
  </si>
  <si>
    <t>The instructor strived to create an environment that promoted academic integrity.</t>
  </si>
  <si>
    <t xml:space="preserve"> Since the beginning of this course how many hours a week, on average, have you spent on this course in addition to class time?</t>
  </si>
  <si>
    <t>N (50)</t>
  </si>
  <si>
    <t>N (37)</t>
  </si>
  <si>
    <t>N (45)</t>
  </si>
  <si>
    <t>Sections</t>
  </si>
  <si>
    <t>What do you like best about this course?:</t>
  </si>
  <si>
    <t>The teaching style and the enthusiasm of the course since it is a three hour class.</t>
  </si>
  <si>
    <t>group</t>
  </si>
  <si>
    <t>The fact that we work a lot in teams</t>
  </si>
  <si>
    <t>i loved the professor. he made an honest effort to make us comfortable and took our feedback seriously. He was successful in teaching the material in an new and interesting way and used different techniques to keep teaching and learning interactive and fun.</t>
  </si>
  <si>
    <t>I liked the group discussion and working in teams because my team worked efficiently and effectively. We never had any communication issues.</t>
  </si>
  <si>
    <t xml:space="preserve">Its super interesting. I like the interactive activities he had. </t>
  </si>
  <si>
    <t xml:space="preserve">Dr. Castille brought a great vibe to 3-hour Monday night class. I enjoyed his informative lectures and some of the hands-on activities (role-playing). </t>
  </si>
  <si>
    <t>Group work</t>
  </si>
  <si>
    <t>It was interesting subject matter</t>
  </si>
  <si>
    <t>helps you learn how to work with groups</t>
  </si>
  <si>
    <t>Learned a lot</t>
  </si>
  <si>
    <t>The professor</t>
  </si>
  <si>
    <t xml:space="preserve">Professor is very knowledgeable in this field </t>
  </si>
  <si>
    <t xml:space="preserve">The interaction and small class environment. </t>
  </si>
  <si>
    <t xml:space="preserve">I think the professor was the best part of this class. </t>
  </si>
  <si>
    <t xml:space="preserve">we work in a group. </t>
  </si>
  <si>
    <t>It's very professional. The professor himself treats us all as fellow co-workers perhaps and simulates a very professional environment. The entire time I never felt like a student but rather an employee for a company.</t>
  </si>
  <si>
    <t xml:space="preserve">The lighthearted and easygoing environment; students can somewhat talk amongst one another without repercussions. Also, the material that crossed over with psychology was interesting to me. </t>
  </si>
  <si>
    <t xml:space="preserve">Getting into the minds of people and looking at how they behave in certain situations. </t>
  </si>
  <si>
    <t>Though I didn't expect this course to do so, I learned a lot about human interaction. I was pleasantly surprised by how interesting the material was.</t>
  </si>
  <si>
    <t xml:space="preserve">The instructor engages the class to learn about concepts. </t>
  </si>
  <si>
    <t>The professor and the course content because I am interested in Managerial skills.</t>
  </si>
  <si>
    <t>Professor Castille is a good professor and has brought in a variety of in class activities and videos to help us learn in a fun way.</t>
  </si>
  <si>
    <t>Many interesting facts and studies were talked about in class</t>
  </si>
  <si>
    <t>the interactive environment with the material</t>
  </si>
  <si>
    <t>The group work.</t>
  </si>
  <si>
    <t xml:space="preserve">Class is very informative and material learned is applicable. The professor is also pretty chill. </t>
  </si>
  <si>
    <t xml:space="preserve">What I liked best about this course is the different opinions and feedback we can get from each other. I felt as if the class had a good ratio of freshmen, sophomores, juniors, and seniors. More importantly, we were randomly assigned to groups, allowing us to become friends with people we would've never worked with had we chosen our own teams. I also enjoyed the project because it let us work with an established organization and their real-world problems. </t>
  </si>
  <si>
    <t>He prepared very well for the class</t>
  </si>
  <si>
    <t>Learned many things about management and work in a group.</t>
  </si>
  <si>
    <t>If you were teaching this course, what would you do differently?:</t>
  </si>
  <si>
    <t>Be more in depth on the more serious topics, prioritize the more important lectures.</t>
  </si>
  <si>
    <t>no</t>
  </si>
  <si>
    <t>Balance out interactive and lecture-style teaching equally.</t>
  </si>
  <si>
    <t>the course itself is kind of common knowledge to an extent</t>
  </si>
  <si>
    <t>I would probably emphasize less on correlation statistics because I did not really see the relevance of it.</t>
  </si>
  <si>
    <t>I would give "busy" work. Just to refresh what we have learned in the lecture. Sometimes there is a lot of information to take in and it is hard to grasp every concept.</t>
  </si>
  <si>
    <t xml:space="preserve">Less lecture </t>
  </si>
  <si>
    <t xml:space="preserve">More quizzes instead of just a midterm and a final. </t>
  </si>
  <si>
    <t>Give more breaks in class, 3 hours is a lot</t>
  </si>
  <si>
    <t>shorter classes</t>
  </si>
  <si>
    <t>show more videos</t>
  </si>
  <si>
    <t>Not make it only a 3 hour course</t>
  </si>
  <si>
    <t xml:space="preserve">less dependency on slides to teach </t>
  </si>
  <si>
    <t xml:space="preserve">I would not use correlations, I would change the way the midterm was set up because there were too many psychologically thought out questions. </t>
  </si>
  <si>
    <t>I would not do as much group work to ensure everyone does their own work and doesn't rely on their group every week.</t>
  </si>
  <si>
    <t>I would do nothing differently.</t>
  </si>
  <si>
    <t xml:space="preserve">Put more emphasis on the theories themselves rather than numerical data and statistics from experiments. </t>
  </si>
  <si>
    <t xml:space="preserve">Show more videos that opened up my mind to new ways of thinking. </t>
  </si>
  <si>
    <t>Nothing</t>
  </si>
  <si>
    <t>I would focus more on the content and less on the case studies.</t>
  </si>
  <si>
    <t xml:space="preserve">If I were teaching the course, I would exclude the correlation studies and lecture a bit more thoroughly to cover all points on the exam. During the midterm, he focused heavily on topics we barely understood and discussed--in fact, he included a bit too much detail to confuse students which was unnecessary. </t>
  </si>
  <si>
    <t>More focus on what will be on exams</t>
  </si>
  <si>
    <t xml:space="preserve">add more interaction and cut it a little shorter </t>
  </si>
  <si>
    <t>I would shorten the classes a little bit more often because people get tired after about two hours of sitting in the same spot.</t>
  </si>
  <si>
    <t xml:space="preserve">Couldn't do it better if I tried. </t>
  </si>
  <si>
    <t xml:space="preserve">I would not focus too much on what the students want, as the students will take advantage. The class feels like a psychology class. And that might be because we focus too much on evidence-based surveys. Also, tie in more real-life scenarios, such as actual case studies rather than hypothetical scenarios. These hypothetical scenarios made it hard for everyone to take serious, eventually skewing the actual learning we were supposed to get from them. In addition, the class seems a bit redundant for an upperclassman. </t>
  </si>
  <si>
    <t>i dont</t>
  </si>
  <si>
    <t>The instructor is doing well in the course and I think I would do similarly.</t>
  </si>
  <si>
    <t>In what ways, if any, has this course or the instructor encouraged your intellectual growth and progress?:</t>
  </si>
  <si>
    <t>He has given us much positive feedback on any assignments that we have done.</t>
  </si>
  <si>
    <t>group exercise</t>
  </si>
  <si>
    <t>It put us in real-life situations we would expect in a very crowdsourcing heacy world we live in currently.</t>
  </si>
  <si>
    <t>This course was intresting since it addressed many workplace and management issues that you may come across often.</t>
  </si>
  <si>
    <t>Applying concepts to real life definitely encouraged me to learn more about the subject matter.</t>
  </si>
  <si>
    <t xml:space="preserve">It was the reason why I've decided to major in Management and minor in psychology. </t>
  </si>
  <si>
    <t>This course gave me a lot of real world applications I can use in the future after college.</t>
  </si>
  <si>
    <t>Research case studies</t>
  </si>
  <si>
    <t>encouraged working with others</t>
  </si>
  <si>
    <t>the group project push me to collaborate with team mates. help me to exercise the management terms in books</t>
  </si>
  <si>
    <t xml:space="preserve">I have learned more about the components of management, and how to successfully work in groups </t>
  </si>
  <si>
    <t xml:space="preserve">I have been able to become more of a leader and have learned to be confident in my learning technique in group settings. </t>
  </si>
  <si>
    <t>This course has increased my interest in management and has given me a new appreciation to what managers actually go through.</t>
  </si>
  <si>
    <t>yes</t>
  </si>
  <si>
    <t>The professor allows us to experience a professional setting. It was very enlightening as a freshmen and to see the respect that the professor gives us is also very relieving.</t>
  </si>
  <si>
    <t>I enjoyed the ties with communication and psychology, which helped me generate more interest in the class itself.</t>
  </si>
  <si>
    <t>I have been pushed to think in ways that I have not before.</t>
  </si>
  <si>
    <t>This course has taught me to question everything. The way that information is presented to me certainly impacts the way that I perceive it. Now that I am aware of this concept, I notice it every day.</t>
  </si>
  <si>
    <t xml:space="preserve">The instructor makes sure we are up to date with homework. </t>
  </si>
  <si>
    <t>This course has taught me to be a respectable and fair team member/leader.</t>
  </si>
  <si>
    <t>Through the videos and class activities, I have learned a lot about how to lead effectively. Overall, I enjoyed the class.</t>
  </si>
  <si>
    <t>Instructor's past accomplishments and history was inspiring</t>
  </si>
  <si>
    <t>always allowing us to figure out solutions through management methods for different and increasingly tough scenarios</t>
  </si>
  <si>
    <t>I have really learned a lot about leadership, teamwork, and managing a group.</t>
  </si>
  <si>
    <t>Inspired me to be more meticulous</t>
  </si>
  <si>
    <t>I enjoyed learning and listening to all my peers and the professor as well. A lot of great insight was given and I also enjoyed our discussions from videos/experiments that we watched.</t>
  </si>
  <si>
    <t xml:space="preserve">he always makes us talk to group mates, </t>
  </si>
  <si>
    <t>Group work and group discussions helped me improved a lot.</t>
  </si>
  <si>
    <t>Other comments or suggestions::</t>
  </si>
  <si>
    <t>N/A</t>
  </si>
  <si>
    <t>Nice professor</t>
  </si>
  <si>
    <t>Castille is the man</t>
  </si>
  <si>
    <t>this course not an environmentally friendly course. There was a lot of unnecessary usage of paper when it could of just been simply previewed online.</t>
  </si>
  <si>
    <t>I would make this course twice a week for shorter period of time because three hours is very long for this course.</t>
  </si>
  <si>
    <t>Mention the readings more in class/briefly summarize them.</t>
  </si>
  <si>
    <t>I appreciate that Dr. Castille completely reasonable when it comes to grading papers and exams. I wish that all professors considered student feedback as much as he does.</t>
  </si>
  <si>
    <t xml:space="preserve">Although Professor Castille has taught us a lot, his exams are very in depth and exhausting. It was as if we were participants in one of his research studies and he expected us to read his mind as to what one word implied on the exam. It felt pretty unfair that we had to predict what he meant on his exam. Also, when he was asked questions outside of class, he was quite condescending which discouraged me from asking anything relating to the course. Students also feel that his demeanor is very robot like and that he is not genuine, but I think his style is fine. At times he can be a stickler for the rules, but I don't really mind. </t>
  </si>
  <si>
    <t xml:space="preserve">Team project absolutely needs improvement. Not fair that one or two team members spend significantly more time than everyone else. </t>
  </si>
  <si>
    <t>I really enjoyed this class and learned a lot.</t>
  </si>
  <si>
    <t>Pleasure meeting you Professor Castille, I wish you the best during your time here at Rutgers!</t>
  </si>
  <si>
    <t>The professor provides interesting ways to learn the material</t>
  </si>
  <si>
    <t xml:space="preserve">The applicability of the material to more than just business. </t>
  </si>
  <si>
    <t xml:space="preserve">Professor Castille is passionate about what is he is teaching. He brings outside sources into the classroom to promote understanding. He is amazing. </t>
  </si>
  <si>
    <t>The information is extremely useful and relevant, and is presented in a manner that is easy to understand.</t>
  </si>
  <si>
    <t>The readings and lectures are interesting. The powerpoints are comprehensive</t>
  </si>
  <si>
    <t xml:space="preserve">I liked how flexible the curriculum was and the professor did his best to reach out and was very involved with the teaching material. </t>
  </si>
  <si>
    <t>The professor really made this class interesting. It was an 8:40AM class and he made me excited to go to class.</t>
  </si>
  <si>
    <t xml:space="preserve">I liked how we had little psychology experiments in class like the $20 exercise. That made an otherwise incredibly boring class manageable. Also when we watched that clip from 12 Angry Men. </t>
  </si>
  <si>
    <t>Straight-forward. Interesting anecdotes during lecture.</t>
  </si>
  <si>
    <t>How much the professor was involved in getting to know us.</t>
  </si>
  <si>
    <t>The group based work and the helpfulness of in class lectures.</t>
  </si>
  <si>
    <t xml:space="preserve">The way he made the class interactive. The group project was the best part of the class. Also the way he taught was excellent. </t>
  </si>
  <si>
    <t>I really enjoyed the professors way of teaching. His lectures were interesting and surprisingly not too boring. This was because the professor knew that it was a 3 hour class so he used videos and activities to try to keep us up and focused.</t>
  </si>
  <si>
    <t xml:space="preserve">Learning how to be a better more effective manager. </t>
  </si>
  <si>
    <t xml:space="preserve">i liked the instructor's use of outside material to help us understand the course material </t>
  </si>
  <si>
    <t xml:space="preserve">I liked how organized Dr. Castille was, and how he was always available to talk or answer questions. </t>
  </si>
  <si>
    <t>The Prof</t>
  </si>
  <si>
    <t>The professor was upbeat and animated, which is difficult so early in the morning. As well, the collaborative aspect meant that not every week had the same amount of work and some weeks were more soft-skill based.</t>
  </si>
  <si>
    <t>group focused class</t>
  </si>
  <si>
    <t xml:space="preserve">I like how it connects to the real world. I also enjoy working in teams. </t>
  </si>
  <si>
    <t>How Professor Castille was able to hold my attention for 3 hours every Tuesday at 8:40 AM.</t>
  </si>
  <si>
    <t xml:space="preserve">Social Experiments (Deidra's Island) </t>
  </si>
  <si>
    <t>case studies</t>
  </si>
  <si>
    <t>The assigning of the group in the beginning allowed us to meet some of our classmates early on, which promoted group learning.</t>
  </si>
  <si>
    <t xml:space="preserve">I really enjoyed the way the format, which the information was taught through because the class received all necessary learning material. At the same time, it allowed free discussion so that students were able to apply the subject. </t>
  </si>
  <si>
    <t>I liked working as a team and really learning what it was like to develop skills for my future in a career if I would be working with a team</t>
  </si>
  <si>
    <t>What I like best about this course overall is the skills that it teaches you to help you work well with others and manage others.</t>
  </si>
  <si>
    <t xml:space="preserve">Teacher seemed very enthusiastic about subject brought up interesting stories while teaching made it easy to follow even with the long class time. </t>
  </si>
  <si>
    <t>I loved how during lecture time we would do group activities and exercises to drive home the lessons we were being taught. listening to an 80 minute lecture can be a nightmare but professor Castille would break it up into lecture then activity, lecture then activity. It really helped to keep everyone engaged</t>
  </si>
  <si>
    <t>The interactive activities we do in class.</t>
  </si>
  <si>
    <t>I enjoyed the research data that was brought up in class and the team work we did during the lecture. They were like breaths of fresh air compared to the normal lectures from other classes.</t>
  </si>
  <si>
    <t>I enjoyed how the course content could be reflected upon with real world applications. I thought this helped me understand the material to a greater depth.</t>
  </si>
  <si>
    <t xml:space="preserve">The way the professor was able to link course content to real life scenarios. This put many things we learned into perspective and generated some humor as well. </t>
  </si>
  <si>
    <t xml:space="preserve">I like how there are no secrets about the exams. What is on the study guides is on the exams. </t>
  </si>
  <si>
    <t>I enjoyed working on the group project throughout the semester.</t>
  </si>
  <si>
    <t xml:space="preserve">Awesome teacher. Knew his stuff. God knows how many times he brought up interesting studies off the top of his head. Clearly has a thirst for knowledge embedded in his character. Being able to dispute our tests was HUGE. </t>
  </si>
  <si>
    <t>I would make the instructions more clear and provide examples for clarification.</t>
  </si>
  <si>
    <t>I don't think I could change the course in a beneficial way. The instructor provides real-world examples of topics that makes them relevant while also making it very possible for students who pay attention and do assignments to do well.</t>
  </si>
  <si>
    <t xml:space="preserve">I would do less activities in class and more on the subject matter. </t>
  </si>
  <si>
    <t>I would organize the project in a different way. It was very unclear to us and we constantly had to ask 100 questions. Also, I think the midterm was unreasonable. It was more of a psychology exam than a management skills exam.</t>
  </si>
  <si>
    <t>N/a</t>
  </si>
  <si>
    <t>Not having the exam on a computer.</t>
  </si>
  <si>
    <t>Make the assignments more clear</t>
  </si>
  <si>
    <t xml:space="preserve">There is nothing he should do differently. </t>
  </si>
  <si>
    <t>I would definitely make the projects outside of class more meaningful to the students. Also, explain the projects throughout the semester in greater detail because for some of the projects I was really confused on what exactly to do.</t>
  </si>
  <si>
    <t xml:space="preserve">I would make sure that student stay more in task. </t>
  </si>
  <si>
    <t>nothing</t>
  </si>
  <si>
    <t>Nothing! I loved it :) ((maybe easier exams))</t>
  </si>
  <si>
    <t>I would make sure my guidelines and the assignments link up clearly so that there were no questions.</t>
  </si>
  <si>
    <t xml:space="preserve">Cut down on the weekly reading. It is a lot compared to other classes. Readings range from 40-70 pages/ week. We have other classes to balance as well. </t>
  </si>
  <si>
    <t>I would not make it 3 hours every Tuesday at 8:40 AM.</t>
  </si>
  <si>
    <t xml:space="preserve">Incorporate less lecture, and more social experiments or interaction to teach concepts </t>
  </si>
  <si>
    <t>add more case studies</t>
  </si>
  <si>
    <t>Not really the fault of the professor, but the 3-hour time slot made it difficult to pay attention to all the material throughout the lecture.</t>
  </si>
  <si>
    <t xml:space="preserve">N/A </t>
  </si>
  <si>
    <t xml:space="preserve">The exams were a little tough because they were so involved and specific. </t>
  </si>
  <si>
    <t>Try to get the students to realize the significance of avoiding arbitrary practices and thinking critically about how to approach something in the most effective manner before acting.</t>
  </si>
  <si>
    <t xml:space="preserve">Give a little more details on the team paper </t>
  </si>
  <si>
    <t>I would provide examples of the various team tasks so that the students would have a guide on how to complete each task.</t>
  </si>
  <si>
    <t>I would be more open with what some assignments required, such as with our research assignment. Some of the requirements were vague to me.</t>
  </si>
  <si>
    <t xml:space="preserve">There was some confusion with regards to what was expected for some deliverables of the group project. I would just make sure that the document that outlines the project aligns with the assignment descriptions on blackboard. </t>
  </si>
  <si>
    <t xml:space="preserve">I would cut class time, as three hours seems excessive and even counterproductive in aiding learning. I would also strive to cultivate a slightly more pressurized environment in class by challenging students in ways that promote quick thinking and impromptu presentations (e.g. give a dense reading and ask students to share aloud their findings with analysis). Students can learn the concepts at home; class provides the opportunity for application and growth through challenging and sometimes even uncomfortable exercises. </t>
  </si>
  <si>
    <t>The tests where like taking the SATs. Things I was knowledgable about I was getting wrong simply because the wording was so confusing. Just simplify it a tad. Simple true/false, matching, and fill-in-the-blank would suffice. Oftentimes it seemed like there was 2 correct answers, then you had to appeal you answer, it was just a process.</t>
  </si>
  <si>
    <t>He knows a lot about the subject, which makes me want to learn more as well.</t>
  </si>
  <si>
    <t xml:space="preserve">I am interested in learning more about organization psychology. </t>
  </si>
  <si>
    <t>The structure of the course promotes learning new ways to divide time efficiently, as it is very difficult to do all of the assignments for the week in one sitting.</t>
  </si>
  <si>
    <t>He organizes activities in class which help us learn the material in fun and creative ways.</t>
  </si>
  <si>
    <t xml:space="preserve">The professor's material was very interesting and encouraged me to study beyond what was given outside the classroom. </t>
  </si>
  <si>
    <t xml:space="preserve">The instructor's way of teaching this class made me think of resolving disputes from a more behavioral standpoint. </t>
  </si>
  <si>
    <t xml:space="preserve">Making us think about management and how to approach things from a different perspective </t>
  </si>
  <si>
    <t>The course helped me manage my work better as well as gave me knowledge on how to better communicate with others.</t>
  </si>
  <si>
    <t xml:space="preserve">The instructor encouraged me to work in teams when working in teams could provide benefits. Also, taught me how to work better in teams. </t>
  </si>
  <si>
    <t xml:space="preserve">Encouraged critical thinking and applying psychological concepts to real business situations. </t>
  </si>
  <si>
    <t>it has encouraged me to always find more information before reaching your final solution</t>
  </si>
  <si>
    <t xml:space="preserve">I learned a lot about how to manage not only my time, but other things in my life too. Not only can I apply all these skills to the business world but the way that they were taught, I am able to apply them to my everyday life as well. </t>
  </si>
  <si>
    <t>This instructor has shown me that, even outside of management, that it is important to be diligent and understand the foundations of what I am using.</t>
  </si>
  <si>
    <t>encouraged debate of ideas</t>
  </si>
  <si>
    <t xml:space="preserve">I feel like I can be a better manager by have taking this class. </t>
  </si>
  <si>
    <t>It has taught me how to deal with people in a more professional manner.</t>
  </si>
  <si>
    <t>Asking simple questions that expanded upon broader, and more complex ideas</t>
  </si>
  <si>
    <t>lots and lots of case studies</t>
  </si>
  <si>
    <t>Some of these processes and theories I will bring with me into my own management experience in my full time career.</t>
  </si>
  <si>
    <t xml:space="preserve">By asking challenging questions during the lecture to force us to think outside of what we learned and apply it to the actual world/ </t>
  </si>
  <si>
    <t xml:space="preserve">The class has definitely opened up my mind more to how to behave in a workplace setting and the instructor made it a fun environment. </t>
  </si>
  <si>
    <t>It has helped me to stop and think before making decisions instead of going through the motions. Using evidence in order to carry out various tasks effectively is something that is very important as I have learned in the class.</t>
  </si>
  <si>
    <t xml:space="preserve">The in-class assignments were all different but very interesting. Each assignment challenged all of our problem solving skills which I found entertaining and a great learning experience. </t>
  </si>
  <si>
    <t>The course has gotten me to think more about others and how to act properly in a team.</t>
  </si>
  <si>
    <t xml:space="preserve">While enrolled in this course, I felt that I learned how to constantly strive for deeper, more specific information that should relevance. While researching, because of the aid from my professor, I learned how to weed out unwanted information. </t>
  </si>
  <si>
    <t xml:space="preserve">The professor made it clear since day one that this course was all about intellectual growth mainly through his definition of evidence based management which is acting with the best information you have on hand while doubting that which you believe to be true. He encouraged us to challenge ideas and think outside of the box. </t>
  </si>
  <si>
    <t>I think because this is his first year as a professor here that he is having some trouble adjusting, but he will be fine after he gets more practice.</t>
  </si>
  <si>
    <t xml:space="preserve">Amazing professor. Really, really cares about his students and what he is teaching. One of the only professors that I can name who is excited about what he teaches. </t>
  </si>
  <si>
    <t>n/a</t>
  </si>
  <si>
    <t xml:space="preserve">Although I enjoyed portions of this class, why did I have to take this class and Intro to Management? I liked the teacher and liked his style, but I can't stand how RBS makes me spend money on classes that I don't care for and only see a very small marginal benefit from, but that's more a problem I have with how stuck up RBS is. I hope someone actually reads this. </t>
  </si>
  <si>
    <t>Free A's for all!</t>
  </si>
  <si>
    <t xml:space="preserve">great professor, for a boring class, he made it interesting as it could possibly be </t>
  </si>
  <si>
    <t>Enjoyed my time in this course, however course content (assignments) and the entire project could have been better explained early on (seemed daunting at first).</t>
  </si>
  <si>
    <t xml:space="preserve">Overall great teaching style, I would recommend to my friends! </t>
  </si>
  <si>
    <t>Learned a lot of skills that can be applied outside of the classroom and should help with communication in general.</t>
  </si>
  <si>
    <t xml:space="preserve">Overall I had a good experience in this class, I would recommend taking this course with this professor to anyone. </t>
  </si>
  <si>
    <t xml:space="preserve">Continue doing in class activities. They make the class fun and more engaging. This was the only class that I took this semester that I actually looked forward to coming to each week. Keep integrating your sense of humor into your lectures because it provides much needed comedic relief to stressed out college kids. If you were teaching any other required courses that I needed to graduate I would have definitely signed up based on my experience in this class. </t>
  </si>
  <si>
    <t>Sometimes, the readings were overbearing and it discourages students from reading. It would be nice to find a way to make them more interactive.</t>
  </si>
  <si>
    <t>This was a three hour class which was pretty stressful in itself and on top of that it was held in the morning. These factors about the course were very undesirable but Professor Castille was always so enthusiastic and organized which nullified the undesirable circumstances. He is a great professor and I would 100% recommend him and this class in general.</t>
  </si>
  <si>
    <t>Section 5</t>
  </si>
  <si>
    <t>Once a week</t>
  </si>
  <si>
    <t xml:space="preserve">I like the study guides that are provided before exams. </t>
  </si>
  <si>
    <t>Evidence from actual research some of the activities.</t>
  </si>
  <si>
    <t>The group aspect of it</t>
  </si>
  <si>
    <t>The lectures were engaging and interesting.</t>
  </si>
  <si>
    <t>The professor is very interactive and the course is very interactive as well</t>
  </si>
  <si>
    <t>Class is interesting</t>
  </si>
  <si>
    <t xml:space="preserve">I liked the fact that Professor Castille engaged the students with a variety of activities that applied the material learned in class. </t>
  </si>
  <si>
    <t>I enjoyed the small activities that Dr. Castille prepared for the class.</t>
  </si>
  <si>
    <t>I do enjoy that data and research is presented to support many of the points being made.</t>
  </si>
  <si>
    <t>the way the class was structured, students organized in groups</t>
  </si>
  <si>
    <t xml:space="preserve">The teacher and his attitude </t>
  </si>
  <si>
    <t xml:space="preserve">The class runs for 3 hours, it's very impressive when a professor can generate interest for that entire time period. </t>
  </si>
  <si>
    <t>Applying course material to real-world examples</t>
  </si>
  <si>
    <t xml:space="preserve">The course content is very practical. </t>
  </si>
  <si>
    <t>The activities we did during the class were enjoyable. Working in groups was also enjoyable.</t>
  </si>
  <si>
    <t>I enjoy the group work and the activities.</t>
  </si>
  <si>
    <t>Class was always interesting. His teaching method of putting students in groups is a great way to get everyone thinking.</t>
  </si>
  <si>
    <t>Working in a group each week and learning team skills I didn't know before.</t>
  </si>
  <si>
    <t>The psychological aspects and how they affect business organization .</t>
  </si>
  <si>
    <t>The professor. Without Castille this course would not have been as enjoyable.</t>
  </si>
  <si>
    <t xml:space="preserve">I like the research that was presented in this course. </t>
  </si>
  <si>
    <t>I really enjoyed getting to know and working with my team.</t>
  </si>
  <si>
    <t xml:space="preserve">I liked how interactive the class was; this was helpful to creating a more engaging feel which was important because at times the three hour length seemed tiring. </t>
  </si>
  <si>
    <t>Worked with peers and in groups</t>
  </si>
  <si>
    <t xml:space="preserve">How interesting the professor made the information seem </t>
  </si>
  <si>
    <t xml:space="preserve">My favorite part of this course is the content that we learned, as well as the professor. I found Prof. Castille to be very engaging in every lesson he taught. You could really see his passion for the subject reflective in the class, as he was teaching us lessons that were relevant to working on any team both right now and in the future. </t>
  </si>
  <si>
    <t>More time allotted for dancing</t>
  </si>
  <si>
    <t xml:space="preserve">Maybe not have it for three hours. Have two classes a week for 80 minutes. </t>
  </si>
  <si>
    <t>No, absolutely not</t>
  </si>
  <si>
    <t>More specific on finding a corporation</t>
  </si>
  <si>
    <t>I would not teach this course any differently</t>
  </si>
  <si>
    <t>I would include more activities for the students to keep them engaged.</t>
  </si>
  <si>
    <t>I understand that the course emphasizes learning to work with others and being a part of a team, but I feel that the final grade should be based more on individual assignments rather than group assignments due to social loafing.</t>
  </si>
  <si>
    <t xml:space="preserve">More interactive. 3 hours is a very long lecture </t>
  </si>
  <si>
    <t>I would focus a bit more on the structure of the questions on the final. Psychology questions are occasionally subjective and I don't think that students are well equipped to answer them.</t>
  </si>
  <si>
    <t xml:space="preserve">Making the course a hybrid so it's half meeting and half online. </t>
  </si>
  <si>
    <t>Not really.</t>
  </si>
  <si>
    <t>I would make sure the syllabus match blackboard a little better to eliminate confusion.</t>
  </si>
  <si>
    <t>Help distinguish the final project questions a little better.</t>
  </si>
  <si>
    <t>I would help and make sure the teams are on track with their team project</t>
  </si>
  <si>
    <t>I would not have changed a thing.</t>
  </si>
  <si>
    <t xml:space="preserve">I would definitely make the length of class shorter. The night class makes it difficult to concentrate sometimes and staying focused for that long of a period is very difficult. If there is no choice to only present the course as 2.5 hours, then the professor should present the information in a more engaging way if he can. </t>
  </si>
  <si>
    <t>If I were to teach this course I would clearly set up the syllabus because some information would be different on different platforms.</t>
  </si>
  <si>
    <t xml:space="preserve">I would make sure the syllabus matched up with the Blackboard assignments exactly. </t>
  </si>
  <si>
    <t>Show more videos</t>
  </si>
  <si>
    <t xml:space="preserve">I wouldn't do anything differently </t>
  </si>
  <si>
    <t xml:space="preserve">I would not change the teaching methods of this course at all. It was by far the most interactive and engaging course I have taken so far at RBS. I wish more courses were as engaging as Management Skills. </t>
  </si>
  <si>
    <t>Recommended reading</t>
  </si>
  <si>
    <t xml:space="preserve">I though the instructor presented the information in an interesting and engaging way. </t>
  </si>
  <si>
    <t>The project encouraged research.</t>
  </si>
  <si>
    <t>deadlines and group projects</t>
  </si>
  <si>
    <t xml:space="preserve">He made me think more critically about things that we took for granted. </t>
  </si>
  <si>
    <t xml:space="preserve">The organized manner in which he teaches and the proactive uploading of all the documents online. </t>
  </si>
  <si>
    <t>Yes, he is helpful</t>
  </si>
  <si>
    <t>This course has taught me how to not only manage people in order to promote production but also the healthiest way in which people achieve their full production</t>
  </si>
  <si>
    <t>Dr. Castille continuously questioned us and kept us thinking.</t>
  </si>
  <si>
    <t>The instructor helped encourage my intellectual growth by asking questions that make me think outside of the box.</t>
  </si>
  <si>
    <t>increased my understanding and knowledge in management</t>
  </si>
  <si>
    <t xml:space="preserve">Has inspired me to learn more about ethics </t>
  </si>
  <si>
    <t>Challenged opinions to encourage outward thinking</t>
  </si>
  <si>
    <t xml:space="preserve">Doing the interactive course exercises. </t>
  </si>
  <si>
    <t>The instructor combine psychology with management.</t>
  </si>
  <si>
    <t>It taught me to not take business as aggressively as i perceived prior and to understand others point of views to advance better within business. I also learned that being competitive is not as great as it comes out to be.</t>
  </si>
  <si>
    <t>through group work and activities</t>
  </si>
  <si>
    <t>encouraged group dynamic skills</t>
  </si>
  <si>
    <t xml:space="preserve">The instructor helped us learn how to work as a team and how to be a good leader. </t>
  </si>
  <si>
    <t>To understand workforce psychology.</t>
  </si>
  <si>
    <t>He has given a new perspective of psychology within the business world for me.</t>
  </si>
  <si>
    <t>This course has taught me a lot about myself and how to work efficiently in a team setting.</t>
  </si>
  <si>
    <t xml:space="preserve">It helped me get a better understanding of myself in terms of the way I act and behave as well as how to interact with others in a more effective manner. </t>
  </si>
  <si>
    <t>I learned the importance of sharing ideas and collaborating with peers</t>
  </si>
  <si>
    <t xml:space="preserve">This course has taught me how to be an effective manager. </t>
  </si>
  <si>
    <t xml:space="preserve">One way this course could be improved is to perfect the project description. Obviously, a large component of our grade is the group project we were assigned to do throughout the entire duration of the course. As we were working through each deliverable, my team and I found there were numerous disconnects in terms of what was expected in each deliverable. The requirements of the deliverables were differently explained in blackboard than from how they were explained in the project description or the syllabus. This was often frustrating when completing an assignment with my team, as we had to decide which description to follow. </t>
  </si>
  <si>
    <t>Good class</t>
  </si>
  <si>
    <t>none</t>
  </si>
  <si>
    <t>I really enjoyed being in the class</t>
  </si>
  <si>
    <t>I enjoyed this class very much especially when i was "messed with" during it. It really reminded me of back home which really helped my transfer through the first semester of college. Thankyou for helping me through this class.</t>
  </si>
  <si>
    <t>No comment</t>
  </si>
  <si>
    <t xml:space="preserve">One thing that my team and I found somewhat inconvenient was how the team project description provided to us at the start of the project had guidelines and questions that did not match the assignment document found on document. The syllabus and the Blackboard documents many times would not match. This led to confusion several times. </t>
  </si>
  <si>
    <t>Great Class!</t>
  </si>
  <si>
    <t>Section 7</t>
  </si>
  <si>
    <t xml:space="preserve">Very encourage critical thinking. Very interesting class even though I hate management classes so bad but this professor literally change my mind Really enjoy class environment, graded fairly </t>
  </si>
  <si>
    <t>The Professor was one of the best i've had</t>
  </si>
  <si>
    <t xml:space="preserve">I like how the professor has the students interact a lot. It would not be a great class if we were to sit 3 hours through just lecturing. </t>
  </si>
  <si>
    <t>I like the small classroom setting and group work.</t>
  </si>
  <si>
    <t>All of the concepts he taught with videos, in-class assignments and real life experiences</t>
  </si>
  <si>
    <t xml:space="preserve">3 hour course but it is more hands on activities rather than a straight lecture. </t>
  </si>
  <si>
    <t>The professor makes all of the material interesting.</t>
  </si>
  <si>
    <t>best</t>
  </si>
  <si>
    <t>Groups</t>
  </si>
  <si>
    <t>I like the involvement of the students through in class case studies.</t>
  </si>
  <si>
    <t xml:space="preserve">The group based class was great. I loved how everything tied together and the way that professor Castille taught was so good. </t>
  </si>
  <si>
    <t>Interactive studies with classmates.</t>
  </si>
  <si>
    <t>Very interesting discussions. Professor communicates well and is very cool.</t>
  </si>
  <si>
    <t xml:space="preserve">It was educational and entertaining which is not so common. You usually get just educational. </t>
  </si>
  <si>
    <t>It was fun.</t>
  </si>
  <si>
    <t>The course was very hands and and unique in how the information was presented.</t>
  </si>
  <si>
    <t>The interactive lecture design</t>
  </si>
  <si>
    <t xml:space="preserve">Professor Castille due to his excellent understanding of the course material </t>
  </si>
  <si>
    <t>Professor made class pretty interesting</t>
  </si>
  <si>
    <t xml:space="preserve">I enjoyed the way Dr. Castille presented the information to the class. It was intriguing. I learned more than just the course material. I felt I developed on a personal level in this class. Especially, as a leader. </t>
  </si>
  <si>
    <t xml:space="preserve">The professor was very devoted to teaching </t>
  </si>
  <si>
    <t xml:space="preserve">Learned a lot of things that shifted prior beliefs. </t>
  </si>
  <si>
    <t>Very Interesting</t>
  </si>
  <si>
    <t xml:space="preserve">The professor cares a lot about the students learning and you can definitely tell his knowledge of the subject. </t>
  </si>
  <si>
    <t>Class was productive and informative</t>
  </si>
  <si>
    <t>It offers a unique perspective on how to effectively manage by getting to the root of human behavior</t>
  </si>
  <si>
    <t>The concepts and theories taught throughout the course were interesting.</t>
  </si>
  <si>
    <t xml:space="preserve">i like how the professor keeps the whole class engaged </t>
  </si>
  <si>
    <t>The teacher and how he keeps the class fun and I actually want to come</t>
  </si>
  <si>
    <t>The lectures in class</t>
  </si>
  <si>
    <t>Its hands on.</t>
  </si>
  <si>
    <t>Nothing. Keep the same way that he's teaching</t>
  </si>
  <si>
    <t xml:space="preserve">nothing. </t>
  </si>
  <si>
    <t>I would do a review day just to make sure everyone understands the material for the exam.</t>
  </si>
  <si>
    <t>Nothing at all.</t>
  </si>
  <si>
    <t>It feels like a psychology class</t>
  </si>
  <si>
    <t>Give a little more time in class explaining the team projects due, especially the bigger ones.</t>
  </si>
  <si>
    <t>Nothing.</t>
  </si>
  <si>
    <t>I would give a longer deadline for the projects</t>
  </si>
  <si>
    <t xml:space="preserve">I wouldnt change anything about the course </t>
  </si>
  <si>
    <t>Make the syllabus and assignment requirements a little more clear</t>
  </si>
  <si>
    <t>I would not do anything differently he does a good job</t>
  </si>
  <si>
    <t>The group project quality can vary based on a connection to an organization. Maybe assign the students a company, or do not have it all.</t>
  </si>
  <si>
    <t>Shorter class times.</t>
  </si>
  <si>
    <t>i would make the class a little shorter because i tend to see students gaze off</t>
  </si>
  <si>
    <t>On the test do not make one question with 10 answers</t>
  </si>
  <si>
    <t>nothing really</t>
  </si>
  <si>
    <t>Yes, definitely</t>
  </si>
  <si>
    <t>On multiple occasions I spoke with the Professor outside of class on a range of topics</t>
  </si>
  <si>
    <t xml:space="preserve">allowing us to interact and learn things through our experiences in the classroom. </t>
  </si>
  <si>
    <t>He's a genius. Hard to sum it into words but he is possibly the most intelligent man I have ever met and is a fantastic teacher</t>
  </si>
  <si>
    <t>Teamwork makes the dream work</t>
  </si>
  <si>
    <t>great</t>
  </si>
  <si>
    <t xml:space="preserve">Group activities </t>
  </si>
  <si>
    <t>I learned about how to solve a real company problem using class concepts.</t>
  </si>
  <si>
    <t>He made class so interactive and interesting</t>
  </si>
  <si>
    <t xml:space="preserve">He encouraged application of class concepts regulalarly. </t>
  </si>
  <si>
    <t>Expanded my range of thinking in related topics.</t>
  </si>
  <si>
    <t xml:space="preserve">Definitely, he made us think </t>
  </si>
  <si>
    <t>My mind was challenged to think differently.</t>
  </si>
  <si>
    <t>Challenged us to base our deductions off of evidence and research data</t>
  </si>
  <si>
    <t xml:space="preserve">he has helped me understand more theories and different management techniques </t>
  </si>
  <si>
    <t>Taught me new ways to learn</t>
  </si>
  <si>
    <t xml:space="preserve">Dr. Castille cares about the students including myself and wants us to grow and prosper as successful individuals. He gives us strong data and sources that backup his lessons and we learn concepts that we can bring to the working world </t>
  </si>
  <si>
    <t xml:space="preserve">By making me understand that reading more often gives me more knowledge and be able to quote information from readings just like he can all the time </t>
  </si>
  <si>
    <t xml:space="preserve">The instructor really makes you think outside the box. He makes you think about the underlying meanings and not just surface perceptions. </t>
  </si>
  <si>
    <t>He teaches valuable knowledge for post graduation. Not just information to get you a good grade on a test.</t>
  </si>
  <si>
    <t>Always held the class openly and allowed students to speak their minds</t>
  </si>
  <si>
    <t xml:space="preserve">He forces us to think outside the box through in class group activities and the real world application through the course's main project </t>
  </si>
  <si>
    <t>By forcing me to talk to my group</t>
  </si>
  <si>
    <t>By being able to work well and communicate with a team effectively.</t>
  </si>
  <si>
    <t>i leaned how to work with a team</t>
  </si>
  <si>
    <t xml:space="preserve">He brought a psychological aspect to management which i thought was really intellectually stimulating </t>
  </si>
  <si>
    <t>Makes you genuniely interested in the course so that you do research on your own time and for yourself.</t>
  </si>
  <si>
    <t>Well done!!! Hope I will have another chance collaborate with this professor in the future. Very smart professor. Will recommend him to anyone</t>
  </si>
  <si>
    <t>Great professor.</t>
  </si>
  <si>
    <t xml:space="preserve">for a first year professor Dr. Casstille was excellent in all aspects. </t>
  </si>
  <si>
    <t xml:space="preserve">This was my favorite class and saying that as a Junior at RBS. I can truthfully say I learned the most of this course and it is represented through Dr.Castille's knowledge and background. </t>
  </si>
  <si>
    <t>Loved the class !</t>
  </si>
  <si>
    <t>This professor is one of the best I had at Rutgers. It was a 3 hour class that did not feel long at all. Definitely one of my favorites.</t>
  </si>
  <si>
    <t>Very good professor.</t>
  </si>
  <si>
    <t>The instructor generated interest in the course material.</t>
  </si>
  <si>
    <t>Weighted Average</t>
  </si>
  <si>
    <t>Section 6</t>
  </si>
  <si>
    <t>Good learning experience </t>
  </si>
  <si>
    <t>Fostered individual growth, and scenario based.</t>
  </si>
  <si>
    <t>Professor was very interesting and tied together his psychology background quite effectively with the subject matter of the course. Engaging lectures and interesting course material. </t>
  </si>
  <si>
    <t>The material.</t>
  </si>
  <si>
    <t>I liked how it helped us interact with each other. It was an interesting project and helped us get to know people as well as learn the material. </t>
  </si>
  <si>
    <t>professor looks so handsome</t>
  </si>
  <si>
    <t>Working in groups, the professors willingness to help</t>
  </si>
  <si>
    <t>This course was beneficial to my major and was durable for the 3 hours.</t>
  </si>
  <si>
    <t>I learned a lot about management</t>
  </si>
  <si>
    <t>Leveraging team abilities </t>
  </si>
  <si>
    <t>I like how it is very relaxed and I got to know other people in my class compared to other classes where I just sit and do work on my own.</t>
  </si>
  <si>
    <t>The team project</t>
  </si>
  <si>
    <t>I like the fact that this course has multiple ways to apply the concepts we are learning, whether it be through in-class exercises, case studies, as well as our final project.</t>
  </si>
  <si>
    <t>The Professor is nice and knowledgeable and he made the three-hour class seem like it moved fast. The powerpoint slides were clear.</t>
  </si>
  <si>
    <t>I liked my group and how the class was outlined. I also really enjoyed watching the videos on the psych studies. The professor is very understanding and I enjoyed coming to class. I also enjoyed the hands on team work we did, such as the role plays.</t>
  </si>
  <si>
    <t>Videos and studies that were relevant to course materials. I liked all of the discussions.</t>
  </si>
  <si>
    <t>I like that we learn scientifically how people usually behave and how people should behave in a team.</t>
  </si>
  <si>
    <t>Working with teams and give opportunities to lead the group</t>
  </si>
  <si>
    <t>the lectures were very interesting and some of the material as well</t>
  </si>
  <si>
    <t>Sitting with a team</t>
  </si>
  <si>
    <t>The balloon battle!</t>
  </si>
  <si>
    <t>I like the group aspect of the class and how we sit together and are assigned group work.</t>
  </si>
  <si>
    <t>The course material that applies to personality sociology to better understand how work and how to better cooperate with people that are different from myself.</t>
  </si>
  <si>
    <t>The activities we do in class, especially the role plays, are very helpful in understanding the course material.</t>
  </si>
  <si>
    <t>the teacher enthusiasm for the course content and teaching us was always positive.</t>
  </si>
  <si>
    <t>Nothing about the course. Instructor is good.</t>
  </si>
  <si>
    <t>INTERESTING ACTIVITIES</t>
  </si>
  <si>
    <t>I like how every single lesson that is introduced in class is related to a real life scenario. Those should be used more often. Also the role playing exercises also got the students involved with each other so that was also enjoyable.</t>
  </si>
  <si>
    <t>the correlations are interesting</t>
  </si>
  <si>
    <t>The class roleplays including managerial style and negotiations</t>
  </si>
  <si>
    <t>Interesting course materials, role play </t>
  </si>
  <si>
    <t>The course materials are interesting.</t>
  </si>
  <si>
    <t>I liked learning about the theories that explained the correlation between various traits. I also liked the self-assessments because they helped me gain more self-understanding. The videos and case studies made the lessons interesting as well. </t>
  </si>
  <si>
    <t>The teaching style and how he tried to engage the class in all the lectures.</t>
  </si>
  <si>
    <t>Less time role playing, more time learning the material we would be tested on. Building a balloon ship and the Island of Deidra exercise are just two examples of wasted time in class.</t>
  </si>
  <si>
    <t>Actually teach the material that we were being tested on and not waste time with role plays like we're six years old.</t>
  </si>
  <si>
    <t>i would focus it more on situational group work. Where we would have to solve our own Case study during the time allotted </t>
  </si>
  <si>
    <t>i would change the format of the class (like a flipped class set up similar to intro to management) and would also change the formatting of the exams to be on paper and scantron </t>
  </si>
  <si>
    <t>I want to recommend him to teach the course</t>
  </si>
  <si>
    <t>Provide more of a review on the exam, they take a backseat to the project</t>
  </si>
  <si>
    <t>I would give more breaks because 3 hours is a long time;</t>
  </si>
  <si>
    <t>I would make sure that the rubrics and the assignments are related to each other, to reduce confusion. Also, make sure the instructions that are given by the professor are told to the TA because the TA grades according to what he/she is told but we might have been told another set of directions</t>
  </si>
  <si>
    <t>Nothing </t>
  </si>
  <si>
    <t>Less cluster</t>
  </si>
  <si>
    <t>I would not use up the full three hours because sometimes the lectures seem very dragged out. </t>
  </si>
  <si>
    <t>I would get rid of the group project or at least make it less vigorous. I feel as if it is pointless and just busy work for no reason. We can learn the tactics in class and putting us in random groups is just annoying for us all.</t>
  </si>
  <si>
    <t>I would get to know my students better. I would also make more projects instead of exams.</t>
  </si>
  <si>
    <t>Make the class shorter, maybe hybrid. </t>
  </si>
  <si>
    <t>I think focus more in class on case studies and less on lectures and slides</t>
  </si>
  <si>
    <t>The project is pointless in my opinion, practice it more in class</t>
  </si>
  <si>
    <t>The assignments never matched the rubric and there were multiple different assignment instructions for one assignment. That needs to be fixed, it's not fair as a student to have to guess which instructions better fit a rubric to follow.</t>
  </si>
  <si>
    <t>Nothing, I think it was very well taught.</t>
  </si>
  <si>
    <t>The only thing I would do differently, if possible, would be to split the class into 2 days a week, rather than one.</t>
  </si>
  <si>
    <t>more clearly separate course content and examples. was difficult to distinguish what was used as an example and what was needed to study. yes, they go hand and hand but when studying it was too much to look at, at the same time.</t>
  </si>
  <si>
    <t>Stop this course and teach something useful</t>
  </si>
  <si>
    <t>three hours feels dragged out and his TA grading sucked was totally unfair</t>
  </si>
  <si>
    <t>Remove the exercise with the statistics as it was confusing. </t>
  </si>
  <si>
    <t>NA</t>
  </si>
  <si>
    <t>I may add more time to explain concepts.</t>
  </si>
  <si>
    <t>I would not randomly assign groups.</t>
  </si>
  <si>
    <t>Some of the group role-playing activities were awkward or the reason behind them was not clear. I would reduce the number of those.</t>
  </si>
  <si>
    <t>Too much teamwork, and students cannot build their teams according to their wills.</t>
  </si>
  <si>
    <t>really made me think about how i managed myself, and therefor how it would affect other people on my team</t>
  </si>
  <si>
    <t>did not really learn anything new but interested to learn more about occupational psychology </t>
  </si>
  <si>
    <t>Helped me work better in groups.</t>
  </si>
  <si>
    <t>I personally liked the videos that he showed that linked the things we were learning to the real world and what actually happens.</t>
  </si>
  <si>
    <t>yes, cause he is attractive</t>
  </si>
  <si>
    <t>Very engaging towards the class</t>
  </si>
  <si>
    <t>It has taught me how to work in a team; this is especially important for my major. </t>
  </si>
  <si>
    <t>The statistics offered in class made me put a lot of the information in perspective.</t>
  </si>
  <si>
    <t>More extroverted </t>
  </si>
  <si>
    <t>I was encouraged to learn by working with fellow classmates along the way. </t>
  </si>
  <si>
    <t>Professor Castille encourage my intellectual growth by adding in concepts of psychology wherever need be, and it was very interesting to see this side of business. </t>
  </si>
  <si>
    <t>He encouraged reading more</t>
  </si>
  <si>
    <t>The professor could have shortened class by making the information more concise during the lectures. </t>
  </si>
  <si>
    <t>Providing us with tools to succeed as a business leader.</t>
  </si>
  <si>
    <t>The scientific results and the videos help a lot.</t>
  </si>
  <si>
    <t>He gave an outside view on management</t>
  </si>
  <si>
    <t>To use to psychological in management, in order to improve my team</t>
  </si>
  <si>
    <t>Meet with teams outside of class</t>
  </si>
  <si>
    <t>He really challenged the status quo which was very intriguing.</t>
  </si>
  <si>
    <t>It made me reconsider my previous ideas and conceptions about management methods, and consider new ones.</t>
  </si>
  <si>
    <t>This class makes you really think outside of the box. It helped me look at many things that I thought were common sense from a new perspective.</t>
  </si>
  <si>
    <t>Definitely learned a great deal of ethics, integrity and how to work with groups with all the info learned in class.</t>
  </si>
  <si>
    <t>None</t>
  </si>
  <si>
    <t>LOTS OF ACTIVITY</t>
  </si>
  <si>
    <t>It introduced me to many tools that are helpful when managing.</t>
  </si>
  <si>
    <t>we will think and discuss in group and then get the correct answer. </t>
  </si>
  <si>
    <t>by talking about facts</t>
  </si>
  <si>
    <t>No.</t>
  </si>
  <si>
    <t>The researches presented in class are invoking.</t>
  </si>
  <si>
    <t>I just learned alot about how to deal with management issues if I was ever to encounter them.</t>
  </si>
  <si>
    <t>This class would be more effective it it was made into a hybrid class. Where the theory and 'power point material' are published for students to watch on their own time. and then apply what we've learned in class with our groups. Like how Intro to Management is set up </t>
  </si>
  <si>
    <t>Nothing else.</t>
  </si>
  <si>
    <t>I already took intro to psychology, I didn't think I would have to take it again in the business school. </t>
  </si>
  <si>
    <t>Great job, great professor!</t>
  </si>
  <si>
    <t>Thanks for patiently prepare all these materials to class and help us learn.</t>
  </si>
  <si>
    <t>I think this course would work great as a hybrid, similar to intro to management. The 3 hour block was long and a lot of students did not pay attention to the slides or lectures. I think reading/watching videos on materials outside of class and possibly doing homework assignments would be better than the lecture part. I do think the class would be more productive if it was just one 80 minute period for groupwork and case studies with the lecture material done outside of class. </t>
  </si>
  <si>
    <t>Overall great course. My favorite this semester.</t>
  </si>
  <si>
    <t>3 hr course can be too much and annoying.</t>
  </si>
  <si>
    <t>I suggest that students can pick their teammates because there may be less free riders if people are close friends.</t>
  </si>
  <si>
    <t>What do you like best about this course?: </t>
  </si>
  <si>
    <t>If you were teaching this course, what would you do differently?: </t>
  </si>
  <si>
    <t>In what ways, if any, has this course or the instructor encouraged your intellectual growth and progress?: </t>
  </si>
  <si>
    <t>Other comments or suggestions:: </t>
  </si>
  <si>
    <t>N (34)</t>
  </si>
  <si>
    <t>Secion 11</t>
  </si>
  <si>
    <t>The course is interesting and Iearnt a lot of new things</t>
  </si>
  <si>
    <t>the team work process</t>
  </si>
  <si>
    <t>the professor is funny and he teaches efficiently</t>
  </si>
  <si>
    <t>The evaluation of the company</t>
  </si>
  <si>
    <t>Learning the psychological principles</t>
  </si>
  <si>
    <t>The professor did a great job of making material that I did not have strong interest in interesting and useful</t>
  </si>
  <si>
    <t>The psychology aspect </t>
  </si>
  <si>
    <t>The professor is hot, seriously, hot.</t>
  </si>
  <si>
    <t>applying psychology to the workplace </t>
  </si>
  <si>
    <t>Professor Castille made it very interesting and engaging for students.</t>
  </si>
  <si>
    <t>Group project </t>
  </si>
  <si>
    <t>Professor Castillo is a good teacher and did his best to generate interest in the material. </t>
  </si>
  <si>
    <t>I liked the way we looked at real life studies throughout the class. It was very interesting and I learned a lot.</t>
  </si>
  <si>
    <t>I like that this course presented fact-based viable information regarding management technique and how to function as part of a team.</t>
  </si>
  <si>
    <t>The professor kept the material interesting in a way that forced to students to be engaged. </t>
  </si>
  <si>
    <t>This class really taught me how to manage myself and be responsible. The group project that we did was a great process to have to go through. It made me realize that as a college student you are getting prepared for the real world.</t>
  </si>
  <si>
    <t>The professor is very knowledgeable, so we learnt a lot about real life applications of the class</t>
  </si>
  <si>
    <t>The professor shows great interest in the course material and his students. He's a really great professor.</t>
  </si>
  <si>
    <t>I like the psychological aspect tied to business concepts and evidence-based management. I think Professor Castille did a great job making the course content palatable and engaging, relating it to everyday examples. </t>
  </si>
  <si>
    <t>I really like the conversational aspect of the class, and how there are a lot of discussions that lead the class.</t>
  </si>
  <si>
    <t>Like my other management class, </t>
  </si>
  <si>
    <t>I like how this course made me work in a team and that has improved my social skills and has taught me a lot about how I work with others.</t>
  </si>
  <si>
    <t>the case studies and research shown</t>
  </si>
  <si>
    <t>I would not pick up people into team randomly because sometime certain student did not contribute fairly to the project.</t>
  </si>
  <si>
    <t>add more in-class exercises</t>
  </si>
  <si>
    <t>Do not offer so many homework to do for the whole semester. offer more help on team work.</t>
  </si>
  <si>
    <t>Nothing. Prof. Castille is very knowledgeable in management and provides great insight into what needs works and what doesn't. </t>
  </si>
  <si>
    <t>More videos and less articles to read.</t>
  </si>
  <si>
    <t>Nothing to change</t>
  </si>
  <si>
    <t>This class demanded more of its students than it let on. Had I not taken a business writing research class prior to this one, I would have been totally lost. There is no instruction given on how to write the paper or research, and everything is left to google searches.</t>
  </si>
  <si>
    <t>I would make the project a little more practical</t>
  </si>
  <si>
    <t>If I was teaching this course, I would have students work on scenarios in management and teamwork for homework like we did in class instead of doing a singular project on one business. I felt this helped us better understand concepts.</t>
  </si>
  <si>
    <t>Not make it 8:40 in the morning </t>
  </si>
  <si>
    <t>I could not do much differently. Professor Castille has been a role model and a perfect professor and has taught the material in a very professional manner.</t>
  </si>
  <si>
    <t>I would make the class 45mins shorter, or make the class breaks a little longer(15mins) and provide the students with a field trip to see management skill being utilized real life.</t>
  </si>
  <si>
    <t>I think I would make the exams a little easier. I felt as if although the exams were not terribly hard, some of the answers were tricky in having multiple answers for each.</t>
  </si>
  <si>
    <t>Make the group project easier lol, give more actual feedback from the professor, maybe a thesis-approval type feedback. It was very taxing, and maybe not so rewarding because the whole time I was not really sure if we were doing it right. </t>
  </si>
  <si>
    <t>I think I would spend less time on the small group activities I often felt as though they didn't not really do as much for the class, and did not really teach me anything.</t>
  </si>
  <si>
    <t>If I were teaching this course, I would not do anything differently. I honestly like the way this course is structured.</t>
  </si>
  <si>
    <t>not much</t>
  </si>
  <si>
    <t>He supported our team project.</t>
  </si>
  <si>
    <t>teach us to refer back to statistics but not define things based on our common sense.</t>
  </si>
  <si>
    <t>Allowed for me to see management as something more than just feelings.</t>
  </si>
  <si>
    <t>I see the world and the people in it through a different lens than before.</t>
  </si>
  <si>
    <t>Yes</t>
  </si>
  <si>
    <t>made me aware of my biases</t>
  </si>
  <si>
    <t>Made me think of new ways to formulate answers.</t>
  </si>
  <si>
    <t>He helped us look at problems within groups differently and encouraged us to use methods learned in class that work in real life.</t>
  </si>
  <si>
    <t>The course instructor challenged us to look inside ourselves and at our way of thinking, and to be critical of this in light of actual evidence.</t>
  </si>
  <si>
    <t>Although a business course, the professor added a holistic view on common and new business information.</t>
  </si>
  <si>
    <t>Professor Castille has continuously pushed for all students to actually learn about this course. </t>
  </si>
  <si>
    <t>He has encouraged me to develop emotional intelligence, question management"fads", analyze data correctly to draw inference and also to think critically and always demand facts before making conclusions.</t>
  </si>
  <si>
    <t>He taught us how to look at business tactics that involve employees in a psychological manner rather than just hard core facts.</t>
  </si>
  <si>
    <t>I like how he challenged the conventional ways to think. This class has truly given me a new perspective on management/psychology in the workplace. I have learned countless new ideas and perspectives relating to the typical problems in the workplace. </t>
  </si>
  <si>
    <t>I think the team project has been a great way of teaching me how to work with people and be responsible for my work, while also helping others out. I know that this consulting type experience will be very valuable later on.</t>
  </si>
  <si>
    <t>The instructor placed me in a team and assigned projects in which I had to work with my team and a company, which really encouraged my intellectual growth. The concepts we learned in this course also helped my intellectual progress by educating me on issues and topics that I might encounter in the business world.</t>
  </si>
  <si>
    <t>he made me more aware of my strengths and weaknesses when it comes to group work and how to fix the flaws</t>
  </si>
  <si>
    <t>The teacher is great.</t>
  </si>
  <si>
    <t>A special thank you to Professor Castille for helping each and every student become the best version of themselves (even though we only meet once a week). </t>
  </si>
  <si>
    <t>PROF CASTILLE IS GREAT, and I'm normally very critical of Professors' effectiveness, it has been my most palatable 8am in 4 years of college </t>
  </si>
  <si>
    <t>Class content was presented in a variety of ways, not just through lecturing.</t>
  </si>
  <si>
    <t>In class activities.</t>
  </si>
  <si>
    <t>The team aspect is enjoyable. </t>
  </si>
  <si>
    <t>I liked learning about scientific evidence in management. I liked learning about the different ways people work in teams and personality traits. Some of the content material was interesting.</t>
  </si>
  <si>
    <t>the teammates are perfect</t>
  </si>
  <si>
    <t>The group work really was vital and made you apply the concept of working in teams to your own experience as well as to the business we were working on. In addition, the case studies that were presented were very surprising and reinforced the idea of evidence. </t>
  </si>
  <si>
    <t>Learning how to manage a group and work in teams. As well as realizing there are misconceptions about certain common peoples thinking.</t>
  </si>
  <si>
    <t>discussion part </t>
  </si>
  <si>
    <t>The hands-on project and group work.</t>
  </si>
  <si>
    <t>The amount of engagement within the class was fun.</t>
  </si>
  <si>
    <t>How integrated and interactive it is.</t>
  </si>
  <si>
    <t>The professor was very interesting and cool.</t>
  </si>
  <si>
    <t>We get to have group discussions.</t>
  </si>
  <si>
    <t>The real world applications that were noted throughout the lecture</t>
  </si>
  <si>
    <t>Interactive group work, the team aspect</t>
  </si>
  <si>
    <t>It's an interesting topic</t>
  </si>
  <si>
    <t>team activity and group experiments/activities</t>
  </si>
  <si>
    <t>The management lectures </t>
  </si>
  <si>
    <t>Professor Castille is a very prepared and engaging teacher. Although I found the material somewhat dull, Professor Castille made it as interesting as possible.</t>
  </si>
  <si>
    <t>This was different from the traditional courses, and I really liked the people I was grouped with. This class is very relaxed, and very comfortable.</t>
  </si>
  <si>
    <t>the interaction with other students</t>
  </si>
  <si>
    <t>Group activities.</t>
  </si>
  <si>
    <t>The teacher was very well prepared, knowledgeable and respectful</t>
  </si>
  <si>
    <t>The group exercises kept everyone engaged in the class and made sure that we all paid attention.</t>
  </si>
  <si>
    <t>The room </t>
  </si>
  <si>
    <t>Professor presented many studies with statistics to back up claims and effectiveness of management theories </t>
  </si>
  <si>
    <t>His professional, his way of making the class interesting</t>
  </si>
  <si>
    <t>Professor was very nice and enthusiastic about the topic. He provided amazing power points that engaged all of the students. Group activities were very helpful and fun.</t>
  </si>
  <si>
    <t>I liked the strong emphasis on psychological processes and theories.</t>
  </si>
  <si>
    <t>team interaction and role play</t>
  </si>
  <si>
    <t>The professor is enthusiastic</t>
  </si>
  <si>
    <t>They way it let's students think, rather than shoving a ton of information down their throats. </t>
  </si>
  <si>
    <t>I enjoyed the lectures - they were very engaging. Most of the information I learned was from the lectures, which is different than other classes, where I would have to read the textbook a lot to understand what was being said.</t>
  </si>
  <si>
    <t>It was a fun class. Professor Castille is one of the best professors I have ever met. He is smart, professional and humorous. </t>
  </si>
  <si>
    <t>The professor is really enthusiastic about what he teaches and teaches I'm a very interactive way, that excites students to come back every week and learn more.</t>
  </si>
  <si>
    <t>The Professor! he is very thorough, data oriented and gives detailed and informative management practices.</t>
  </si>
  <si>
    <t>I did feel that many of the questions on exams were hard to understand (some questions were straightforward). The multiple choice answers were at times so similar that I second guessed questions that I knew were right and then ended up changing. I prefer that the class be more hands on learning and the exam just a cut and dry question and answer review. </t>
  </si>
  <si>
    <t>make the class session shorter </t>
  </si>
  <si>
    <t>Maybe tooo many case studies? It was a little overkill sometimes. </t>
  </si>
  <si>
    <t>I will act the same way as teacher did</t>
  </si>
  <si>
    <t>nothing.</t>
  </si>
  <si>
    <t>above</t>
  </si>
  <si>
    <t>Make the group project with more since it takes up a lot of time.</t>
  </si>
  <si>
    <t>Not focus on powerpoints as much</t>
  </si>
  <si>
    <t>not make the exam questions so ambiguous</t>
  </si>
  <si>
    <t>-</t>
  </si>
  <si>
    <t>Make the lectures twice a week for 1 hour and 20 minutes </t>
  </si>
  <si>
    <t>I do not think I would change anything. This course was taught very well. The exams were a little difficult though.</t>
  </si>
  <si>
    <t>Im not sure</t>
  </si>
  <si>
    <t>Less emphasis on team structure.</t>
  </si>
  <si>
    <t>Longer breaks lol</t>
  </si>
  <si>
    <t>Not have the class last 3 hours</t>
  </si>
  <si>
    <t>Take out the group projects; instead use individual assignments that more directly relate to class concepts</t>
  </si>
  <si>
    <t>nothing, this guy knows his stuff</t>
  </si>
  <si>
    <t>Not worry about team dynamics too much.</t>
  </si>
  <si>
    <t>I would reduce the emphasis on procedural activities within the group. </t>
  </si>
  <si>
    <t>I'd be lucky if I could even teach it half as good as Prof. Castille does. </t>
  </si>
  <si>
    <t>I don't think I would make the readings, beside the case study, mandatory for each lecture. The readings could still be used on the final. </t>
  </si>
  <si>
    <t>I won't choose online test. </t>
  </si>
  <si>
    <t>I probably wouldn't habe taught the class as well as the professor.</t>
  </si>
  <si>
    <t>By challenging my perspection either through evidence or role playing</t>
  </si>
  <si>
    <t>Helped me think in different ways through the perspective of other people.</t>
  </si>
  <si>
    <t>Professor Castille made this class interesting. The content alone was dry, but Professor Castille added lots of interesting information, research, work experience, stories, videos, and exercises to help students understand how groups work. He was one of the main reasons the class was interesting. I learned a great deal from his expertise and appreciate all of his knowledge.</t>
  </si>
  <si>
    <t>he looks cute</t>
  </si>
  <si>
    <t>It coincided with intro to management so I was able to make connections and ask questions. </t>
  </si>
  <si>
    <t>Do research on my own and that what I think is true may not be the reality.</t>
  </si>
  <si>
    <t>I got a little bit growth but not a lot</t>
  </si>
  <si>
    <t>The professor has encouraged myself to step out of my own comfort zone.</t>
  </si>
  <si>
    <t>More current examples and research</t>
  </si>
  <si>
    <t>By making us think outside the box and think critically.</t>
  </si>
  <si>
    <t>I have learned more about the psychology behind management.</t>
  </si>
  <si>
    <t>to think outside the box, and to look at things from a scientific, unbiased perspective</t>
  </si>
  <si>
    <t>He cares which ignites his students to care. </t>
  </si>
  <si>
    <t>helped me with management skills</t>
  </si>
  <si>
    <t>Meet twice a week, not once a week for 3 hours</t>
  </si>
  <si>
    <t>Professor Castille does not only want us to memorize theories and definitions, but also to learn the differences between them. This really encouraged my intellectual growth.</t>
  </si>
  <si>
    <t>There is more analysis than just learning straight up content.</t>
  </si>
  <si>
    <t>by communicating the concepts clearly, using scientific data, and getting the whole class involved</t>
  </si>
  <si>
    <t>Interesting correlations about the real-world.</t>
  </si>
  <si>
    <t>Lots of group work</t>
  </si>
  <si>
    <t>Brings up interesting news articles and studies that are relevant to the course and in general.</t>
  </si>
  <si>
    <t>yeah, being professional and passionate</t>
  </si>
  <si>
    <t>He talked about a lot of psychological data that showed us how we could improve ourselves in the work environment. </t>
  </si>
  <si>
    <t>I now know more about the Psychology of organizations and will use this knowledge in my career to become an effective manager. </t>
  </si>
  <si>
    <t>he is a amazing professor and encouraged everyone to speak</t>
  </si>
  <si>
    <t>He really had a lot of info</t>
  </si>
  <si>
    <t>Prof. Castille is one of the most professional instructor I have ever seen despite his age, one might think. </t>
  </si>
  <si>
    <t>He has generated interest in the course material. Through the project, I also learned communication skills with managers and employees.</t>
  </si>
  <si>
    <t>This class didn't just give us the theory. The things this class trying to do is making us thinking and understanding. </t>
  </si>
  <si>
    <t>The professor has taught me very useful interpersonal skills that can be used in my career and personal development.</t>
  </si>
  <si>
    <t>It has showed me a variety of management methods that will benefit me in my career outside of school.</t>
  </si>
  <si>
    <t>No</t>
  </si>
  <si>
    <t>Great class, thank you for a good semester!</t>
  </si>
  <si>
    <t>Also would like more time during class to work on the team project/meetings. It was very difficult to meet with team members due to our schedules and that I live an hour away/commuter. Professor Castille is awesome.</t>
  </si>
  <si>
    <t>its nothing wrong with the instructor, its about the department. why this class is so long for no reason ......</t>
  </si>
  <si>
    <t>no comments</t>
  </si>
  <si>
    <t>greatest professor!</t>
  </si>
  <si>
    <t>Cool</t>
  </si>
  <si>
    <t>great class, great professor who provoked interest and curiosity</t>
  </si>
  <si>
    <t>The only thing is that this class is 3 hours. There is probably a reason why this is, but there are times where I get kind of tired and lose attention sometimes. </t>
  </si>
  <si>
    <t>Fairer exam grading </t>
  </si>
  <si>
    <t>toward the end of the semester, the class content doesn't excite me that much compared to the start of the semester, I guess that's something that can be changed </t>
  </si>
  <si>
    <t>Professor is awesome.</t>
  </si>
  <si>
    <t>I enjoyed this course overall.</t>
  </si>
  <si>
    <t>is perfect</t>
  </si>
  <si>
    <t>It's a shame he's leaving. I feel sad for the upcoming students that is not going to be able to experience this class with Prof. Castille. Rarely a 3 hour evening class after a long day makes you excited to jump in and start learning. It is not so the subject of the class "for me", but how good Prof. Castille is. </t>
  </si>
  <si>
    <t>I think it would be interesting to use the class as a study group. You can watch over time how many members of each groups use their laptops, for example. And then at the end you can share your results with the class on their behavior. </t>
  </si>
  <si>
    <t>3-hour class is a little bit too long. The efficiency of lectures definitely declines.</t>
  </si>
  <si>
    <t>No comment. The course has been excellent</t>
  </si>
  <si>
    <t>It would be nice to have a Management Skills course that meets twice a week as sometimes the 3 hour class can become tiresome.</t>
  </si>
  <si>
    <t>Section 13</t>
  </si>
  <si>
    <t>I liked the group activities.</t>
  </si>
  <si>
    <t>Professor knowledge to help us the social skills in real life.</t>
  </si>
  <si>
    <t>Group works.</t>
  </si>
  <si>
    <t>I liked the idea of having a group project that allowed us to work with industry professionals. </t>
  </si>
  <si>
    <t>Learning about real world examples, case studies, experiments, and the videos presented.</t>
  </si>
  <si>
    <t>the MBTI and TKI assessment stuff</t>
  </si>
  <si>
    <t>The course incorporated a lot of psychology into business management and presented us with many interesting case studies. </t>
  </si>
  <si>
    <t>great professor that makes the topics interesting</t>
  </si>
  <si>
    <t>I like the things we learn in class</t>
  </si>
  <si>
    <t>The information presented. How someone can develop the skills needed to interact with others especially in teams. </t>
  </si>
  <si>
    <t>I enjoyed his lessons on market awareness</t>
  </si>
  <si>
    <t>Group work was a nice change of pace from lectures . </t>
  </si>
  <si>
    <t>The team environment was an interesting change of pace compared to most traditional courses, but the material and work was often dry and boring</t>
  </si>
  <si>
    <t>The professors enthusiasm and ability to try to make a three hour class more interesting.</t>
  </si>
  <si>
    <t>It mixed in what i learned in other classes </t>
  </si>
  <si>
    <t>being able to set our own schedule and balance our own workload</t>
  </si>
  <si>
    <t>The professor.</t>
  </si>
  <si>
    <t>This course is very team based and you can work how you decide. There are rules but you can choose to interpret them how you want. The class is also interesting and teaches an important topic. </t>
  </si>
  <si>
    <t>theres are studies that backs up the theories we lear in class</t>
  </si>
  <si>
    <t>The group project was fairly straight forward, gave me an insight look into how to make a business more efficient</t>
  </si>
  <si>
    <t>I liked how Prof Castille utilized real-world studies and data to not only support but relate to the concepts and things we were learning it class. It helped me understand some things better, as well as made it far more interesting.</t>
  </si>
  <si>
    <t>Professor is funny and interesting, i like his way of teaching which made me into the class</t>
  </si>
  <si>
    <t>I like the statistics provided each class and personality tests we took.</t>
  </si>
  <si>
    <t>The instructor leads the discussion very well, and makes the teaching materials interesting. </t>
  </si>
  <si>
    <t>Thought provoking lessons. Also very relaxed course structure.</t>
  </si>
  <si>
    <t>the in class activities kept the class interesting and engaging. it also helped me apply course topics to real world situations.</t>
  </si>
  <si>
    <t>Professor is engaging, organized, and respectful</t>
  </si>
  <si>
    <t>The class is interactive, everyone can have a chance to speak.</t>
  </si>
  <si>
    <t>the cases we did in class</t>
  </si>
  <si>
    <t>The case studies and role plays were an effective way of learning the material, instead of just reading directly from the slides.</t>
  </si>
  <si>
    <t>learning how to work with ppl. can be applied in real work place</t>
  </si>
  <si>
    <t>I liked the course material and Professor C is very intelligent and easy to communicate with. Very understanding and takes in what the students have to say and digests everything and is able re-phrases student comments (in a better way). It's awesome.</t>
  </si>
  <si>
    <t>I like the course because the course is really organized well. We work in a team through the whole semester and have different work and projects to do every week, which keeps the engagement in a high level.</t>
  </si>
  <si>
    <t>What I liked best was the statistics he included on every slide. That way he was able to prove the research.</t>
  </si>
  <si>
    <t>The professor was passionate about the material making the class more enjoyable .</t>
  </si>
  <si>
    <t>I learned a lot and I think it's useful material too. </t>
  </si>
  <si>
    <t>I really enjoyed the hands on activities we had that made the 3 hour class fun.</t>
  </si>
  <si>
    <t>not doing or teaching in class. let student do it in reality.</t>
  </si>
  <si>
    <t>Maybe add more interactions with students and give more examples.</t>
  </si>
  <si>
    <t>I would give more direction with the group projects. I didn't think we talked about it enough in class and so it made the project a bit more difficult to complete. If there was more direction on how to approach certain companies, what to look for, and what ways to help them, it would have made the project more enjoyable. </t>
  </si>
  <si>
    <t>I would make it easier to lead during group assignments--oftentimes, there's not a clear need for a leader, or a good way for someone to take on that role.</t>
  </si>
  <si>
    <t>Less role plays but rather give scenarios and let students work through them in a group.</t>
  </si>
  <si>
    <t>Nothing, Professor Castille was great. He generated interest in the course material and was very positive and receptive to questions and discussions. </t>
  </si>
  <si>
    <t>I would maybe change the team projects towards the end since all of the last few projects are due on the same day and that's somewhat overwhelming</t>
  </si>
  <si>
    <t>Overall, the class is taught well. Just very long lecture, difficult to stay focus </t>
  </si>
  <si>
    <t>More focus on course material</t>
  </si>
  <si>
    <t>Provide some in class time to work on projects .</t>
  </si>
  <si>
    <t>allow more time in class for students to discuss among their team about the project </t>
  </si>
  <si>
    <t>Make the material less boring.</t>
  </si>
  <si>
    <t>Less powerpoint based, more exercises or activities. </t>
  </si>
  <si>
    <t>more clips for the class so it doesn't get boring</t>
  </si>
  <si>
    <t>Not have tests including the big group project, it should be weekly quizzes instead</t>
  </si>
  <si>
    <t>Perfect enough</t>
  </si>
  <si>
    <t>I don't know, I had a good time in this class.</t>
  </si>
  <si>
    <t>Make slides more concise. </t>
  </si>
  <si>
    <t>not make it a 3 hour class. it was tough to stay focused for 3 hours every week.</t>
  </si>
  <si>
    <t>Less focus on team project... most people do not take it seriously and most real-world problems that students have access to do not relate well to the course material</t>
  </si>
  <si>
    <t>Maybe the homework was too big.</t>
  </si>
  <si>
    <t>More practical theories </t>
  </si>
  <si>
    <t>Would have preferred it not to be 3 hours</t>
  </si>
  <si>
    <t>lesson the amount of concepts...too much concepts in one class and on the test. Less concepts = better retention = actual use in work force</t>
  </si>
  <si>
    <t>To be honest, I can't do better than my instructor did. It was perfect.</t>
  </si>
  <si>
    <t>I would maybe do less group exercises, i believe they take up a lot of time and dont contribute that much to the lessons.</t>
  </si>
  <si>
    <t>Nothing. He was very good.</t>
  </si>
  <si>
    <t>More guidance on the report around how to make good tables and graphs, how to communicate with the client and the steps we should go through to get information from them</t>
  </si>
  <si>
    <t>I would add even more hands on activities as it keeps me focused and helps me apply what we learn to actual situations and scenarios. </t>
  </si>
  <si>
    <t>improve my EI </t>
  </si>
  <si>
    <t>The class gives us the chance to be the leader and guide the team. It is very valuable and helpful in the future.</t>
  </si>
  <si>
    <t>I've enjoyed learning about the psychology behind management and business interactions, and I believe I know more about how people function and are motivated.</t>
  </si>
  <si>
    <t>Professor Castille presented us with very accurate information and always provided us with sources to fact check and research further on topics we were interested in giving us a lot of opportunity to learn more outside of class. </t>
  </si>
  <si>
    <t>a lot of activities</t>
  </si>
  <si>
    <t>The instructor has encouraged my intellectual growth by learning to try to stay ahead of the material instead of procrastinating</t>
  </si>
  <si>
    <t>Self-awareness. I learned a lot about myself </t>
  </si>
  <si>
    <t>Reading and understanding the news</t>
  </si>
  <si>
    <t>Encouraged me to learn how to work well with one group on a many assignments . </t>
  </si>
  <si>
    <t>He had great slides and incorporated things into class to give real life examples, also uses technology well in class (videos pictures etc.)</t>
  </si>
  <si>
    <t>taught how to work in teams effectively and deal effectively with team members</t>
  </si>
  <si>
    <t>The course material sucked, but the Professor is great.</t>
  </si>
  <si>
    <t>Because of this course I have thought about a career in consulting. </t>
  </si>
  <si>
    <t>I was able to learn different style of how to effectively handle conflict</t>
  </si>
  <si>
    <t>There were many times in this course that I learned something that I plan to later apply outside of a classroom setting. On top of covering course material, we were given valuable knowledge and insights into real world situations and how to handle them effectively</t>
  </si>
  <si>
    <t>Studying about how people think and do things in business</t>
  </si>
  <si>
    <t>I have learned to work in cross-functional teams.</t>
  </si>
  <si>
    <t>Deeper understanding of corporate psychology and management theory.</t>
  </si>
  <si>
    <t>it shed light on topics that i have overlooked in the past. i learned new strategies that will help me in the future</t>
  </si>
  <si>
    <t>As a BAIT major, the focus on statistics regarding behaviors in psychological tests was interesting to relate to my prior coursework</t>
  </si>
  <si>
    <t>The teacher takes time to talk to everyone.</t>
  </si>
  <si>
    <t>made me more aware of situations that could happen in the business world</t>
  </si>
  <si>
    <t>Professor Castille really encouraged every student to get involved, instead of letting them sit there. Personally he made the topics interesting and that made me want to learn me</t>
  </si>
  <si>
    <t>forced me to think outside the box and think in general during class. discussions were very open minded and had lots of answers. </t>
  </si>
  <si>
    <t>Our professor, who is very professional in the course-related field, delivers us some valuable experience and professional perspectives.</t>
  </si>
  <si>
    <t>A new approach t working with teams. I will reference this class when working with teams in the future.</t>
  </si>
  <si>
    <t>The material was well organized, clear, research supported, and that's what gets through to me. The group assignment was challenging and I'm proud that we did well.</t>
  </si>
  <si>
    <t>This course has encouraged me to think outside the box and think about management from a psychological perspective and in turn helping me grow intellectually.</t>
  </si>
  <si>
    <t>The course is like psychology but it includes more about the leadership and management. I like it a lot. The only thing I don't like is the long-time class.</t>
  </si>
  <si>
    <t>I would make the review questions for the exams clearer, and update them in advance. Sometimes while researching the answers, I wasn't sure whether I was being too detailed, or looking in the wrong section(s), because the questions were a bit too vague.</t>
  </si>
  <si>
    <t>Allow students to pick their own groups.</t>
  </si>
  <si>
    <t>The group project is a necessary evil in this class, honestly going forward I think it would be beneficial if Rutgers Business School partnered with local businesses to help us with the projects to avoid the complications finding a business and tracking down the owner whose busy schedule combined with the students schedule makes it very difficult to get work done. </t>
  </si>
  <si>
    <t>Awesome professor. He knows what he is talking about. </t>
  </si>
  <si>
    <t>I felt like this course was some sort of business psychology course. I don't feel as if it was one of the most beneficial of the business core courses. </t>
  </si>
  <si>
    <t>Excellent work!</t>
  </si>
  <si>
    <t>3-hour class is just too long</t>
  </si>
  <si>
    <t>Offer the option of skipping the break. Most kids want to streamline a 3 hour class. Asking for a vote to see if the break is necessary would be a good idea. Saves a good 10-15 minutes.</t>
  </si>
  <si>
    <t>Very organized and well run course.</t>
  </si>
  <si>
    <t>He was very knowledge able about this course. i wish we did more true- to- life examples and exercises so when we enter the work force we can implement and remember ideas a lot better. Along with that less concepts. too many concepts to remember at times</t>
  </si>
  <si>
    <t>I dislike the majority of the videos showed, ex: the elevator one. Ted talks are better.</t>
  </si>
  <si>
    <t>This course is so far my favorite course in the management department. I would recommend every student in RBS to take this course and my professor, glad it is in the business core curriculum.</t>
  </si>
  <si>
    <t>I enjoyed the class's structure and I hope it stays this way. I like the use of so many forms of education from media to hands on scenarios as opposed to all the professors who just read off slides. I really enjoyed this class.</t>
  </si>
  <si>
    <t>Fall 2016</t>
  </si>
  <si>
    <t>Spring 2017</t>
  </si>
  <si>
    <t>Course Organization and Planning</t>
  </si>
  <si>
    <t>The instructor's explanation of course requirements.</t>
  </si>
  <si>
    <t>The instructor's preparation for each class period.</t>
  </si>
  <si>
    <t>The instructor's command of the subject matter.</t>
  </si>
  <si>
    <t>The instructor's use of class time.</t>
  </si>
  <si>
    <t>The instructor's way of summarizing or emphasizing important points in class.</t>
  </si>
  <si>
    <t xml:space="preserve">Communication </t>
  </si>
  <si>
    <t>The instructor's ability to make clear and understandable presentations.</t>
  </si>
  <si>
    <t>The instructor's command of spoken English (or the lanugage used in the course)</t>
  </si>
  <si>
    <t>The instructor's use of examples or illustrations to clarify course material.</t>
  </si>
  <si>
    <t>The instructor's use of challenging questions or problems.</t>
  </si>
  <si>
    <t>The instructor's enthusiasm for the course material.</t>
  </si>
  <si>
    <t>Faculty/Student Interaction</t>
  </si>
  <si>
    <t>The instructor's helpfulsness and responsiveness to students.</t>
  </si>
  <si>
    <t>The instructor's respect for students.</t>
  </si>
  <si>
    <t>The instructor's concern for student progress.</t>
  </si>
  <si>
    <t>The avilaibility of extra help for this class (taking into acccount the size of the class).</t>
  </si>
  <si>
    <t>The instructor's willingness to listen to student questions and options.</t>
  </si>
  <si>
    <t>Assignments, Exams, and Grading</t>
  </si>
  <si>
    <t>The information given to students about how they would be graded</t>
  </si>
  <si>
    <t>The clarity of exam equestions</t>
  </si>
  <si>
    <t>The exams' coverage of important aspects of the course</t>
  </si>
  <si>
    <t>The instructor's comments on assignments and exams</t>
  </si>
  <si>
    <t>The overall quality of the textbook(s)</t>
  </si>
  <si>
    <t>The helpfulness of assignments in understanding course material</t>
  </si>
  <si>
    <t>Supplentary Instructional Methods</t>
  </si>
  <si>
    <t>Problems or questions presented by the instructor for small group discussions</t>
  </si>
  <si>
    <t>Term paper(s) or project(s)</t>
  </si>
  <si>
    <t>Laboratory exercises for understanding by the instructor for small group discussions</t>
  </si>
  <si>
    <t>Assigned projects in which students worked together</t>
  </si>
  <si>
    <t>Case studies, simulations, or role playing</t>
  </si>
  <si>
    <t>Course journals or logs required of students</t>
  </si>
  <si>
    <t>Instructor's use of computers as aids in instruction</t>
  </si>
  <si>
    <t>Course Outcomes</t>
  </si>
  <si>
    <t>My learning increased in this course</t>
  </si>
  <si>
    <t>I made progress toward achieving course objectives</t>
  </si>
  <si>
    <t>My interest in the subject area has increased</t>
  </si>
  <si>
    <t>This course helped me to think independently about the subject matter</t>
  </si>
  <si>
    <t>This course actively involved me in what I was learning</t>
  </si>
  <si>
    <t>Student Effort and Involvement</t>
  </si>
  <si>
    <t>I studied and put effort into the course</t>
  </si>
  <si>
    <t>I was prepared for each class (writing and reading assignments)</t>
  </si>
  <si>
    <t>I was challenged by this course</t>
  </si>
  <si>
    <t>Course Difficulty, Work Load, and Pace</t>
  </si>
  <si>
    <t>For my preparation and ability, the level of difficulty of this course was</t>
  </si>
  <si>
    <t>For me, the pace at which the instructor covered the material during the term was:</t>
  </si>
  <si>
    <t>Overal Evaluation</t>
  </si>
  <si>
    <t>Rate the quality of instruction in this course as it contributed to your learning (try to set aside your feelings about the course content):</t>
  </si>
  <si>
    <t>Class</t>
  </si>
  <si>
    <t>The work load for this course in relation to other courses of equal credit was</t>
  </si>
  <si>
    <t>AVERAGE</t>
  </si>
  <si>
    <t>N (28)</t>
  </si>
  <si>
    <t>N (11)</t>
  </si>
  <si>
    <t>Spring 2018</t>
  </si>
  <si>
    <t>Cohen's d</t>
  </si>
  <si>
    <t>N (12)</t>
  </si>
  <si>
    <t>Fall 2018</t>
  </si>
  <si>
    <t>N (32)</t>
  </si>
  <si>
    <t>Fall 2019</t>
  </si>
  <si>
    <t>N (14)</t>
  </si>
  <si>
    <t>1. The instructor’s preparation for each class period.</t>
  </si>
  <si>
    <t>2. The instructor’s command of the subject matter.</t>
  </si>
  <si>
    <t>3. The instructor’s use of class time.</t>
  </si>
  <si>
    <t>4. The instructor’s ability to make clear and understandable presentations.</t>
  </si>
  <si>
    <t>5. The instructor’s use of examples or illustrations to clarify course material.</t>
  </si>
  <si>
    <t>6. The instructor’s enthusiasm for the course material.</t>
  </si>
  <si>
    <t>Ineffective</t>
  </si>
  <si>
    <t>Somewhat Ineffective</t>
  </si>
  <si>
    <t>Moderately Effective</t>
  </si>
  <si>
    <t>Effective</t>
  </si>
  <si>
    <t>Very Effective</t>
  </si>
  <si>
    <t>7. For my preparation and ability, the level of difficulty of this course was.</t>
  </si>
  <si>
    <t>8. For me, the pace at which the material was covered was.</t>
  </si>
  <si>
    <t>9. Rate the quality of instruction in this course as it contributed to your ability to learn the material.</t>
  </si>
  <si>
    <t>10. Rate your level of satisfaction with the course in meeting your expectations.</t>
  </si>
  <si>
    <t>Rating –&gt;</t>
  </si>
  <si>
    <t>Very Difficult</t>
  </si>
  <si>
    <t>Somewhat Difficult</t>
  </si>
  <si>
    <t>About Right</t>
  </si>
  <si>
    <t>Somewhat Elementary</t>
  </si>
  <si>
    <t>Very Elementary</t>
  </si>
  <si>
    <t>Very Fast</t>
  </si>
  <si>
    <t>Somewhat Fast</t>
  </si>
  <si>
    <t>Somewhat Slow</t>
  </si>
  <si>
    <t>Very Slow</t>
  </si>
  <si>
    <t>Very Satisfied</t>
  </si>
  <si>
    <t>Satisfied</t>
  </si>
  <si>
    <t>Neutral</t>
  </si>
  <si>
    <t>Dissatisfied</t>
  </si>
  <si>
    <t>Very Dissatisfid</t>
  </si>
  <si>
    <r>
      <t>The part (s) of the</t>
    </r>
    <r>
      <rPr>
        <b/>
        <sz val="11"/>
        <color theme="1"/>
        <rFont val="Times New Roman"/>
        <family val="1"/>
      </rPr>
      <t xml:space="preserve"> MNGT 502 </t>
    </r>
    <r>
      <rPr>
        <sz val="11"/>
        <color theme="1"/>
        <rFont val="Times New Roman"/>
        <family val="1"/>
      </rPr>
      <t>course most beneficial to me and my career was:</t>
    </r>
  </si>
  <si>
    <r>
      <t>1.</t>
    </r>
    <r>
      <rPr>
        <sz val="7"/>
        <color theme="1"/>
        <rFont val="Times New Roman"/>
        <family val="1"/>
      </rPr>
      <t xml:space="preserve">     </t>
    </r>
    <r>
      <rPr>
        <sz val="12"/>
        <color theme="1"/>
        <rFont val="Times New Roman"/>
        <family val="1"/>
      </rPr>
      <t>Evaluation and assessment techniques and incorporating a risk based approach.</t>
    </r>
  </si>
  <si>
    <r>
      <t>2.</t>
    </r>
    <r>
      <rPr>
        <sz val="7"/>
        <color theme="1"/>
        <rFont val="Times New Roman"/>
        <family val="1"/>
      </rPr>
      <t xml:space="preserve">     </t>
    </r>
    <r>
      <rPr>
        <sz val="12"/>
        <color theme="1"/>
        <rFont val="Times New Roman"/>
        <family val="1"/>
      </rPr>
      <t>Data analytical approach to decision making with HR.</t>
    </r>
  </si>
  <si>
    <r>
      <t>3.</t>
    </r>
    <r>
      <rPr>
        <sz val="7"/>
        <color theme="1"/>
        <rFont val="Times New Roman"/>
        <family val="1"/>
      </rPr>
      <t xml:space="preserve">     </t>
    </r>
    <r>
      <rPr>
        <sz val="12"/>
        <color theme="1"/>
        <rFont val="Times New Roman"/>
        <family val="1"/>
      </rPr>
      <t>I was able to take lessons from the course and implement them into my daily practice at work immediately. I was tasked with creating a Diversity and Inclusion program in my company and was able to use information from the course to do so along with bringing questions back to Dr. Castille for feedback. I also gathered great information for measuring employee performance that I was able to include into my weekly practice.</t>
    </r>
  </si>
  <si>
    <r>
      <t>4.</t>
    </r>
    <r>
      <rPr>
        <sz val="7"/>
        <color theme="1"/>
        <rFont val="Times New Roman"/>
        <family val="1"/>
      </rPr>
      <t xml:space="preserve">     </t>
    </r>
    <r>
      <rPr>
        <sz val="12"/>
        <color theme="1"/>
        <rFont val="Times New Roman"/>
        <family val="1"/>
      </rPr>
      <t>Learning about the analytical side of HR</t>
    </r>
  </si>
  <si>
    <r>
      <t>5.</t>
    </r>
    <r>
      <rPr>
        <sz val="7"/>
        <color theme="1"/>
        <rFont val="Times New Roman"/>
        <family val="1"/>
      </rPr>
      <t xml:space="preserve">     </t>
    </r>
    <r>
      <rPr>
        <sz val="12"/>
        <color theme="1"/>
        <rFont val="Times New Roman"/>
        <family val="1"/>
      </rPr>
      <t>Best techniques for hiring and managing people.  I enjoyed the exposure to Tableau, although, I have been regularly running into users of Microsoft power B1 from Chevron and Schlumberger to our own maintenance system software developer.</t>
    </r>
  </si>
  <si>
    <r>
      <t xml:space="preserve">To improve the </t>
    </r>
    <r>
      <rPr>
        <b/>
        <sz val="11"/>
        <color theme="1"/>
        <rFont val="Times New Roman"/>
        <family val="1"/>
      </rPr>
      <t xml:space="preserve">MNGT 502 </t>
    </r>
    <r>
      <rPr>
        <sz val="11"/>
        <color theme="1"/>
        <rFont val="Times New Roman"/>
        <family val="1"/>
      </rPr>
      <t>course in the future, the professor should:</t>
    </r>
  </si>
  <si>
    <r>
      <t>1.</t>
    </r>
    <r>
      <rPr>
        <sz val="7"/>
        <color theme="1"/>
        <rFont val="Times New Roman"/>
        <family val="1"/>
      </rPr>
      <t xml:space="preserve">     </t>
    </r>
    <r>
      <rPr>
        <sz val="11"/>
        <color theme="1"/>
        <rFont val="Times New Roman"/>
        <family val="1"/>
      </rPr>
      <t>Move the coding language to another prep course like CIS. I feel the exposure of it is very useful but there is too much currently relevant information that needs learning to focus so much time on learning a coding language as well. At least this way it is introduced and you might be able to focus more on the application of it rather than the learning and application.</t>
    </r>
  </si>
  <si>
    <r>
      <t>2.</t>
    </r>
    <r>
      <rPr>
        <sz val="7"/>
        <color theme="1"/>
        <rFont val="Times New Roman"/>
        <family val="1"/>
      </rPr>
      <t xml:space="preserve">     </t>
    </r>
    <r>
      <rPr>
        <sz val="11"/>
        <color theme="1"/>
        <rFont val="Times New Roman"/>
        <family val="1"/>
      </rPr>
      <t xml:space="preserve"> </t>
    </r>
  </si>
  <si>
    <r>
      <t>3.</t>
    </r>
    <r>
      <rPr>
        <sz val="7"/>
        <color theme="1"/>
        <rFont val="Times New Roman"/>
        <family val="1"/>
      </rPr>
      <t xml:space="preserve">     </t>
    </r>
    <r>
      <rPr>
        <sz val="11"/>
        <color theme="1"/>
        <rFont val="Times New Roman"/>
        <family val="1"/>
      </rPr>
      <t xml:space="preserve">Possibly use the a few hours in the CIS course to cover “R” which was used in the MNGT course. </t>
    </r>
  </si>
  <si>
    <r>
      <t>4.</t>
    </r>
    <r>
      <rPr>
        <sz val="7"/>
        <color theme="1"/>
        <rFont val="Times New Roman"/>
        <family val="1"/>
      </rPr>
      <t xml:space="preserve">     </t>
    </r>
    <r>
      <rPr>
        <sz val="11"/>
        <color theme="1"/>
        <rFont val="Times New Roman"/>
        <family val="1"/>
      </rPr>
      <t>Move R to the CIS and statistics courses, so students have an understanding before this course.</t>
    </r>
  </si>
  <si>
    <r>
      <t>5.</t>
    </r>
    <r>
      <rPr>
        <sz val="7"/>
        <color theme="1"/>
        <rFont val="Times New Roman"/>
        <family val="1"/>
      </rPr>
      <t xml:space="preserve">     </t>
    </r>
    <r>
      <rPr>
        <sz val="11"/>
        <color theme="1"/>
        <rFont val="Times New Roman"/>
        <family val="1"/>
      </rPr>
      <t>I am grateful for the exposure to the data analytics, I believe it’s important to the MBA program and would be better nestled in Statistics or Information Systems course.</t>
    </r>
  </si>
  <si>
    <r>
      <t>6.</t>
    </r>
    <r>
      <rPr>
        <sz val="7"/>
        <color theme="1"/>
        <rFont val="Times New Roman"/>
        <family val="1"/>
      </rPr>
      <t xml:space="preserve">     </t>
    </r>
    <r>
      <rPr>
        <sz val="11"/>
        <color theme="1"/>
        <rFont val="Times New Roman"/>
        <family val="1"/>
      </rPr>
      <t>I would recommend a data analytics class as a prerequisite for this class. Will add additional layers for the students to learn more.</t>
    </r>
  </si>
  <si>
    <r>
      <t>7.</t>
    </r>
    <r>
      <rPr>
        <sz val="7"/>
        <color theme="1"/>
        <rFont val="Times New Roman"/>
        <family val="1"/>
      </rPr>
      <t xml:space="preserve">     </t>
    </r>
    <r>
      <rPr>
        <sz val="11"/>
        <color theme="1"/>
        <rFont val="Times New Roman"/>
        <family val="1"/>
      </rPr>
      <t xml:space="preserve"> </t>
    </r>
  </si>
  <si>
    <t>Year</t>
  </si>
  <si>
    <t>MEAN</t>
  </si>
  <si>
    <r>
      <t>1.</t>
    </r>
    <r>
      <rPr>
        <sz val="7"/>
        <color theme="1"/>
        <rFont val="Times New Roman"/>
        <family val="1"/>
      </rPr>
      <t xml:space="preserve">     </t>
    </r>
    <r>
      <rPr>
        <sz val="11"/>
        <color theme="1"/>
        <rFont val="Times New Roman"/>
        <family val="1"/>
      </rPr>
      <t>I appreciate your willingness to go the extra mile to accommodate and ensure that your students fully grasp the information being taught both in class and the application of it into their professional careers. I think most of us wish that we could have had a better mastery of “R” but it is just difficult in the EMBA format.</t>
    </r>
  </si>
  <si>
    <r>
      <t>2.</t>
    </r>
    <r>
      <rPr>
        <sz val="7"/>
        <color theme="1"/>
        <rFont val="Times New Roman"/>
        <family val="1"/>
      </rPr>
      <t xml:space="preserve">     </t>
    </r>
    <r>
      <rPr>
        <sz val="11"/>
        <color theme="1"/>
        <rFont val="Times New Roman"/>
        <family val="1"/>
      </rPr>
      <t xml:space="preserve">R appears to have a rear functionality benefit in the workplace for professionals but tough to learn in a 4 class meeting curriculum. Overall, good course material with functional learning for the future. </t>
    </r>
  </si>
  <si>
    <r>
      <t>3.</t>
    </r>
    <r>
      <rPr>
        <sz val="7"/>
        <color theme="1"/>
        <rFont val="Times New Roman"/>
        <family val="1"/>
      </rPr>
      <t xml:space="preserve">     </t>
    </r>
    <r>
      <rPr>
        <sz val="11"/>
        <color theme="1"/>
        <rFont val="Times New Roman"/>
        <family val="1"/>
      </rPr>
      <t>I was extremely satisfied with the course and have been able to implement multiple items covered into my professional career.</t>
    </r>
  </si>
  <si>
    <r>
      <t>4.</t>
    </r>
    <r>
      <rPr>
        <sz val="7"/>
        <color theme="1"/>
        <rFont val="Times New Roman"/>
        <family val="1"/>
      </rPr>
      <t xml:space="preserve">     </t>
    </r>
    <r>
      <rPr>
        <sz val="11"/>
        <color theme="1"/>
        <rFont val="Times New Roman"/>
        <family val="1"/>
      </rPr>
      <t xml:space="preserve"> </t>
    </r>
  </si>
  <si>
    <r>
      <t>5.</t>
    </r>
    <r>
      <rPr>
        <sz val="7"/>
        <color theme="1"/>
        <rFont val="Times New Roman"/>
        <family val="1"/>
      </rPr>
      <t xml:space="preserve">     </t>
    </r>
    <r>
      <rPr>
        <sz val="11"/>
        <color theme="1"/>
        <rFont val="Times New Roman"/>
        <family val="1"/>
      </rPr>
      <t>I really enjoyed the program.  He’s very intelligent and passionate about his field of study.  He has an excellent way of keeping the class on topic and moving thru the curriculum.  I would enjoy another class taught by him.</t>
    </r>
  </si>
  <si>
    <r>
      <t>6.</t>
    </r>
    <r>
      <rPr>
        <sz val="7"/>
        <color theme="1"/>
        <rFont val="Times New Roman"/>
        <family val="1"/>
      </rPr>
      <t xml:space="preserve">     </t>
    </r>
    <r>
      <rPr>
        <sz val="11"/>
        <color theme="1"/>
        <rFont val="Times New Roman"/>
        <family val="1"/>
      </rPr>
      <t>I enjoyed the class and that the material covered, especially data analytics, which will be extremely beneficial to future students.</t>
    </r>
  </si>
  <si>
    <r>
      <t>. I would like my professor (</t>
    </r>
    <r>
      <rPr>
        <b/>
        <sz val="11"/>
        <color theme="1"/>
        <rFont val="Times New Roman"/>
        <family val="1"/>
      </rPr>
      <t xml:space="preserve">Dr. Chris Castille) </t>
    </r>
    <r>
      <rPr>
        <sz val="11"/>
        <color theme="1"/>
        <rFont val="Times New Roman"/>
        <family val="1"/>
      </rPr>
      <t xml:space="preserve"> to know that:</t>
    </r>
  </si>
  <si>
    <t>Spring 2019</t>
  </si>
  <si>
    <t>N (20)</t>
  </si>
  <si>
    <t>Changes:</t>
  </si>
  <si>
    <t>2. HRManagement simulation brought into coursework</t>
  </si>
  <si>
    <t>1. Course revamped to focus on HR Management/Analytics rather than to be a topical treatment of HR/OB coursework</t>
  </si>
  <si>
    <t>3. HR analytics coursework (e.g., R, DataCamp Training) introduced as optional training (few students took it on)</t>
  </si>
  <si>
    <t>1. HR Analytics coursework (e.g., R, DataCamp Training) required. Heavy emphasis on independent study.</t>
  </si>
  <si>
    <t>1. More effort devoted toward developing/building teams in the beginning of the course.</t>
  </si>
  <si>
    <t>Note: While the coursework was similar to the previous course iteration, the students were allowed to delegate readings, thus reducing their weekly workload and creating opportunitities for teamwork to emerge.</t>
  </si>
  <si>
    <t>Note: My aim was to focused more on teaching them how to work as a MANAGEMENT team.</t>
  </si>
  <si>
    <t>High Performance Cutoff for Tenure Purposes</t>
  </si>
  <si>
    <t xml:space="preserve"> trivally small positive effect of changes</t>
  </si>
  <si>
    <t xml:space="preserve"> large negative effect of changes</t>
  </si>
  <si>
    <t>moderate-to-large positive effect of changes</t>
  </si>
  <si>
    <t>large negative effect</t>
  </si>
  <si>
    <t>medium-to-large positive effect</t>
  </si>
  <si>
    <t>Course Changes:</t>
  </si>
  <si>
    <t>1. Changes are largely in terms of execution (more confident presenting material, clearer structure, familiar with student issues).</t>
  </si>
  <si>
    <t xml:space="preserve">1. Similar to previous semester. </t>
  </si>
  <si>
    <t>1. Made students more accountable to their teammates. I noticed lots of social loafing in previous classes and sought to eliminate this issue.</t>
  </si>
  <si>
    <t>small-to-moderate positive effect of changes</t>
  </si>
  <si>
    <t>The instructor's helpfulness and responsiveness to students.</t>
  </si>
  <si>
    <t>Course Organization and Planning A</t>
  </si>
  <si>
    <t>Communication B</t>
  </si>
  <si>
    <t>Assignments, Exams, and Grading D</t>
  </si>
  <si>
    <t>Composite</t>
  </si>
  <si>
    <t>Supplentary Instructional Methods E</t>
  </si>
  <si>
    <t>Student Effort and Involvement G</t>
  </si>
  <si>
    <t>Course Difficulty, Work Load, and Pace H</t>
  </si>
  <si>
    <t>Overal Evaluation I</t>
  </si>
  <si>
    <t>N (23)</t>
  </si>
  <si>
    <t>Course Outcomes F (i.e., Currency in Field)</t>
  </si>
  <si>
    <t>Faculty/Student Interaction C (i.e., Accessibility / Interaction with Students)</t>
  </si>
  <si>
    <t>2018 "Delivery of Instruction" Composite</t>
  </si>
  <si>
    <t>2019 "Delivery of Instruction" Composite</t>
  </si>
  <si>
    <t>2018 "Accessibility/Interaction with Students"</t>
  </si>
  <si>
    <t>2019 "Accessibility/Interaction with Students"</t>
  </si>
  <si>
    <t>N (18)</t>
  </si>
  <si>
    <t>2020 "Delivery of Instruction" Composite</t>
  </si>
  <si>
    <t>2020 "Accessibility/Interaction with Students"</t>
  </si>
  <si>
    <t>N (7)</t>
  </si>
  <si>
    <t xml:space="preserve">1. Implemented guidance from tenure committee following strategy review. </t>
  </si>
  <si>
    <t>1. More effort devoted toward developing/building teams in the beginning of the course. Studnets only worked in one team (not enough to make multiple teams).</t>
  </si>
  <si>
    <t>Spring 2020</t>
  </si>
  <si>
    <t>Spring 2021</t>
  </si>
  <si>
    <t>Fall 2020</t>
  </si>
  <si>
    <t>N (9/33)</t>
  </si>
  <si>
    <t>No changes from spring.</t>
  </si>
  <si>
    <t xml:space="preserve">moderate-to-large negative effect </t>
  </si>
  <si>
    <t>N (19/32)</t>
  </si>
  <si>
    <t>N (5/7)</t>
  </si>
  <si>
    <t>N (28/40)</t>
  </si>
  <si>
    <t xml:space="preserve">moderate-to-large positive effect </t>
  </si>
  <si>
    <t>N (17/31)</t>
  </si>
  <si>
    <t>N (27/33)</t>
  </si>
  <si>
    <t>Fall 2021</t>
  </si>
  <si>
    <t>N (10/28)</t>
  </si>
  <si>
    <t>None.</t>
  </si>
  <si>
    <t>N (20/30)</t>
  </si>
  <si>
    <t>N (9/16)</t>
  </si>
  <si>
    <t>2021 "Delivery of Instruction" Composite</t>
  </si>
  <si>
    <t>2021 "Accessibility/Interaction with Students"</t>
  </si>
  <si>
    <t>Summary</t>
  </si>
  <si>
    <t>F17</t>
  </si>
  <si>
    <t>S18</t>
  </si>
  <si>
    <t>F18</t>
  </si>
  <si>
    <t>S19</t>
  </si>
  <si>
    <t>F19</t>
  </si>
  <si>
    <t>S20</t>
  </si>
  <si>
    <t>F20</t>
  </si>
  <si>
    <t>S21</t>
  </si>
  <si>
    <t>F21</t>
  </si>
  <si>
    <t>OVERALL</t>
  </si>
  <si>
    <t>COMPOSITE</t>
  </si>
  <si>
    <t>S22</t>
  </si>
  <si>
    <t>Spring 2022</t>
  </si>
  <si>
    <t>N (24/26)</t>
  </si>
  <si>
    <t>N (20/25)</t>
  </si>
  <si>
    <t>N (21/23)</t>
  </si>
  <si>
    <t>AY17–18</t>
  </si>
  <si>
    <t>AY18–19</t>
  </si>
  <si>
    <t>AY19–20</t>
  </si>
  <si>
    <t>AY20–21</t>
  </si>
  <si>
    <t>DEL of Instruct</t>
  </si>
  <si>
    <t>AY</t>
  </si>
  <si>
    <t>TSCORE</t>
  </si>
  <si>
    <t>Tscore</t>
  </si>
  <si>
    <t>Overall N</t>
  </si>
  <si>
    <t>Semester</t>
  </si>
  <si>
    <t>Course Enrollment</t>
  </si>
  <si>
    <t># of Students Responding</t>
  </si>
  <si>
    <t>Q1 Ex. Of Requirements</t>
  </si>
  <si>
    <t>Q2 Prep for Class</t>
  </si>
  <si>
    <t>Q3 Command of Subj.</t>
  </si>
  <si>
    <t>Q4 Use of Class Time</t>
  </si>
  <si>
    <t>Q5 Instructor's Way of Summarizing</t>
  </si>
  <si>
    <t>Q6 Presentations</t>
  </si>
  <si>
    <t>Q7 Command of Lang</t>
  </si>
  <si>
    <t>Q8 Use of Examples</t>
  </si>
  <si>
    <t>Q10 Enthusiasm</t>
  </si>
  <si>
    <t xml:space="preserve">Q9 Challenging Questions </t>
  </si>
  <si>
    <t>Q16 Grading Information</t>
  </si>
  <si>
    <t>Q17 Clarity of Exam Questions</t>
  </si>
  <si>
    <t>Q18 Exam Coverage of Import Mat.</t>
  </si>
  <si>
    <t>Q19 Instructor Comments</t>
  </si>
  <si>
    <t>Q20 Overall Quality of Textbook</t>
  </si>
  <si>
    <t>Q21Helpfullness of Assignments</t>
  </si>
  <si>
    <t>DELIVERY OF INSTRUCTION</t>
  </si>
  <si>
    <t>Questions</t>
  </si>
  <si>
    <t>Q11 Helpfulness</t>
  </si>
  <si>
    <t>Q12 Respect for Students</t>
  </si>
  <si>
    <t>Q13 Concern for Students</t>
  </si>
  <si>
    <t>Q14 Avail for Extra Help</t>
  </si>
  <si>
    <t>Q15 Listen to Std. Ideas</t>
  </si>
  <si>
    <t>Q16 Inform How Graded</t>
  </si>
  <si>
    <t>INTERACTION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</si>
</sst>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font>
      <sz val="12"/>
      <color theme="1"/>
      <name val="Calibri"/>
      <family val="2"/>
      <charset val="204"/>
      <scheme val="minor"/>
    </font>
    <font>
      <sz val="12"/>
      <color theme="1"/>
      <name val="Calibri"/>
      <family val="2"/>
      <scheme val="minor"/>
    </font>
    <font>
      <u/>
      <sz val="12"/>
      <color theme="10"/>
      <name val="Calibri"/>
      <family val="2"/>
      <scheme val="minor"/>
    </font>
    <font>
      <u/>
      <sz val="12"/>
      <color theme="11"/>
      <name val="Calibri"/>
      <family val="2"/>
      <scheme val="minor"/>
    </font>
    <font>
      <sz val="12"/>
      <color rgb="FF000000"/>
      <name val="Calibri"/>
      <family val="2"/>
      <scheme val="minor"/>
    </font>
    <font>
      <b/>
      <sz val="12"/>
      <color theme="1"/>
      <name val="Calibri"/>
      <family val="2"/>
      <scheme val="minor"/>
    </font>
    <font>
      <sz val="10"/>
      <color theme="1"/>
      <name val="Calibri"/>
      <family val="2"/>
      <scheme val="minor"/>
    </font>
    <font>
      <sz val="10"/>
      <color rgb="FF000000"/>
      <name val="Calibri"/>
      <family val="2"/>
      <scheme val="minor"/>
    </font>
    <font>
      <b/>
      <sz val="12"/>
      <color rgb="FF000000"/>
      <name val="Calibri"/>
      <family val="2"/>
      <scheme val="minor"/>
    </font>
    <font>
      <b/>
      <i/>
      <sz val="12"/>
      <color theme="1"/>
      <name val="Calibri"/>
      <family val="2"/>
      <scheme val="minor"/>
    </font>
    <font>
      <sz val="12"/>
      <color theme="1"/>
      <name val="Times New Roman"/>
      <family val="1"/>
    </font>
    <font>
      <sz val="11"/>
      <color theme="1"/>
      <name val="Times New Roman"/>
      <family val="1"/>
    </font>
    <font>
      <sz val="8"/>
      <color theme="1"/>
      <name val="Times New Roman"/>
      <family val="1"/>
    </font>
    <font>
      <b/>
      <sz val="8"/>
      <color theme="1"/>
      <name val="Times New Roman"/>
      <family val="1"/>
    </font>
    <font>
      <b/>
      <sz val="11"/>
      <color theme="1"/>
      <name val="Times New Roman"/>
      <family val="1"/>
    </font>
    <font>
      <sz val="7"/>
      <color theme="1"/>
      <name val="Times New Roman"/>
      <family val="1"/>
    </font>
    <font>
      <b/>
      <sz val="8"/>
      <color theme="1"/>
      <name val="Time New Roman"/>
    </font>
    <font>
      <sz val="8"/>
      <name val="Calibri"/>
      <family val="2"/>
      <charset val="204"/>
      <scheme val="minor"/>
    </font>
    <font>
      <sz val="10"/>
      <color rgb="FF000000"/>
      <name val="Tahoma"/>
      <family val="2"/>
    </font>
    <font>
      <b/>
      <sz val="10"/>
      <color rgb="FF000000"/>
      <name val="Tahoma"/>
      <family val="2"/>
    </font>
    <font>
      <sz val="12"/>
      <color rgb="FFFF0000"/>
      <name val="Calibri"/>
      <family val="2"/>
      <scheme val="minor"/>
    </font>
    <font>
      <b/>
      <sz val="12"/>
      <color rgb="FFFF0000"/>
      <name val="Calibri"/>
      <family val="2"/>
      <scheme val="minor"/>
    </font>
    <font>
      <b/>
      <sz val="12"/>
      <color theme="1"/>
      <name val="Times New Roman"/>
      <family val="1"/>
    </font>
  </fonts>
  <fills count="8">
    <fill>
      <patternFill patternType="none"/>
    </fill>
    <fill>
      <patternFill patternType="gray125"/>
    </fill>
    <fill>
      <patternFill patternType="solid">
        <fgColor rgb="FFFFFF00"/>
        <bgColor indexed="64"/>
      </patternFill>
    </fill>
    <fill>
      <patternFill patternType="solid">
        <fgColor theme="6" tint="0.59999389629810485"/>
        <bgColor indexed="64"/>
      </patternFill>
    </fill>
    <fill>
      <patternFill patternType="solid">
        <fgColor theme="5" tint="0.59999389629810485"/>
        <bgColor indexed="64"/>
      </patternFill>
    </fill>
    <fill>
      <patternFill patternType="solid">
        <fgColor theme="4" tint="0.59999389629810485"/>
        <bgColor indexed="64"/>
      </patternFill>
    </fill>
    <fill>
      <patternFill patternType="solid">
        <fgColor theme="2"/>
        <bgColor indexed="64"/>
      </patternFill>
    </fill>
    <fill>
      <patternFill patternType="solid">
        <fgColor theme="0"/>
        <bgColor indexed="64"/>
      </patternFill>
    </fill>
  </fills>
  <borders count="4">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theme="0"/>
      </left>
      <right style="thin">
        <color theme="0"/>
      </right>
      <top style="thin">
        <color theme="0"/>
      </top>
      <bottom style="thin">
        <color theme="0"/>
      </bottom>
      <diagonal/>
    </border>
  </borders>
  <cellStyleXfs count="309">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125">
    <xf numFmtId="0" fontId="0" fillId="0" borderId="0" xfId="0"/>
    <xf numFmtId="0" fontId="0" fillId="0" borderId="0" xfId="0" applyAlignment="1">
      <alignment horizontal="center"/>
    </xf>
    <xf numFmtId="0" fontId="0" fillId="0" borderId="0" xfId="0" applyAlignment="1">
      <alignment horizontal="center"/>
    </xf>
    <xf numFmtId="2" fontId="0" fillId="0" borderId="0" xfId="0" applyNumberFormat="1" applyAlignment="1">
      <alignment horizontal="center"/>
    </xf>
    <xf numFmtId="0" fontId="6" fillId="0" borderId="0" xfId="0" applyFont="1" applyBorder="1" applyAlignment="1">
      <alignment horizontal="center" vertical="top" wrapText="1"/>
    </xf>
    <xf numFmtId="0" fontId="0" fillId="0" borderId="0" xfId="0" applyBorder="1"/>
    <xf numFmtId="0" fontId="6" fillId="0" borderId="0" xfId="0" applyFont="1" applyFill="1" applyBorder="1" applyAlignment="1">
      <alignment horizontal="center" vertical="top" wrapText="1"/>
    </xf>
    <xf numFmtId="0" fontId="0" fillId="0" borderId="0" xfId="0" applyBorder="1" applyAlignment="1">
      <alignment horizontal="left" wrapText="1"/>
    </xf>
    <xf numFmtId="0" fontId="0" fillId="0" borderId="0" xfId="0" applyAlignment="1">
      <alignment wrapText="1"/>
    </xf>
    <xf numFmtId="0" fontId="0" fillId="0" borderId="0" xfId="0" applyNumberFormat="1" applyAlignment="1">
      <alignment horizontal="center"/>
    </xf>
    <xf numFmtId="0" fontId="5" fillId="0" borderId="0" xfId="0" applyFont="1"/>
    <xf numFmtId="2" fontId="5" fillId="0" borderId="0" xfId="0" applyNumberFormat="1" applyFont="1" applyAlignment="1">
      <alignment horizontal="center"/>
    </xf>
    <xf numFmtId="0" fontId="5" fillId="0" borderId="0" xfId="0" applyFont="1" applyAlignment="1">
      <alignment horizontal="center"/>
    </xf>
    <xf numFmtId="2" fontId="0" fillId="0" borderId="0" xfId="0" applyNumberFormat="1" applyFont="1" applyAlignment="1">
      <alignment horizontal="center"/>
    </xf>
    <xf numFmtId="0" fontId="0" fillId="0" borderId="0" xfId="0" applyAlignment="1">
      <alignment horizontal="center"/>
    </xf>
    <xf numFmtId="0" fontId="6" fillId="0" borderId="1" xfId="0" applyFont="1" applyBorder="1" applyAlignment="1">
      <alignment horizontal="center" vertical="top" wrapText="1"/>
    </xf>
    <xf numFmtId="0" fontId="6" fillId="0" borderId="1" xfId="0" applyFont="1" applyBorder="1" applyAlignment="1">
      <alignment horizontal="left" vertical="top" wrapText="1"/>
    </xf>
    <xf numFmtId="0" fontId="0" fillId="0" borderId="0" xfId="0" applyFill="1" applyBorder="1" applyAlignment="1">
      <alignment horizontal="center"/>
    </xf>
    <xf numFmtId="0" fontId="7" fillId="0" borderId="1" xfId="0" applyFont="1" applyBorder="1" applyAlignment="1">
      <alignment horizontal="center" vertical="top" wrapText="1"/>
    </xf>
    <xf numFmtId="0" fontId="7" fillId="0" borderId="2" xfId="0" applyFont="1" applyBorder="1" applyAlignment="1">
      <alignment horizontal="center" vertical="top" wrapText="1"/>
    </xf>
    <xf numFmtId="0" fontId="0" fillId="0" borderId="0" xfId="0" applyAlignment="1">
      <alignment horizontal="center"/>
    </xf>
    <xf numFmtId="0" fontId="0" fillId="0" borderId="0" xfId="0" applyAlignment="1">
      <alignment horizontal="center"/>
    </xf>
    <xf numFmtId="0" fontId="5" fillId="0" borderId="0" xfId="0" applyFont="1" applyAlignment="1">
      <alignment horizontal="right"/>
    </xf>
    <xf numFmtId="2" fontId="8" fillId="0" borderId="0" xfId="0" applyNumberFormat="1" applyFont="1" applyAlignment="1">
      <alignment horizontal="center"/>
    </xf>
    <xf numFmtId="0" fontId="0" fillId="0" borderId="0" xfId="0" applyAlignment="1">
      <alignment horizontal="left"/>
    </xf>
    <xf numFmtId="0" fontId="0" fillId="0" borderId="0" xfId="0" applyAlignment="1">
      <alignment horizontal="center"/>
    </xf>
    <xf numFmtId="0" fontId="5" fillId="0" borderId="0" xfId="0" applyFont="1" applyAlignment="1">
      <alignment horizontal="center"/>
    </xf>
    <xf numFmtId="0" fontId="0" fillId="0" borderId="0" xfId="0" applyAlignment="1">
      <alignment horizontal="center"/>
    </xf>
    <xf numFmtId="0" fontId="4" fillId="0" borderId="0" xfId="0" applyFont="1" applyAlignment="1">
      <alignment horizontal="center"/>
    </xf>
    <xf numFmtId="0" fontId="5" fillId="0" borderId="0" xfId="0" applyFont="1" applyAlignment="1">
      <alignment horizontal="center"/>
    </xf>
    <xf numFmtId="0" fontId="5" fillId="0" borderId="0" xfId="0" applyFont="1" applyAlignment="1">
      <alignment horizontal="left"/>
    </xf>
    <xf numFmtId="0" fontId="0" fillId="0" borderId="0" xfId="0" applyAlignment="1">
      <alignment horizontal="center"/>
    </xf>
    <xf numFmtId="0" fontId="5" fillId="0" borderId="0" xfId="0" applyFont="1" applyAlignment="1">
      <alignment horizontal="center"/>
    </xf>
    <xf numFmtId="0" fontId="0" fillId="0" borderId="0" xfId="0" applyFont="1" applyAlignment="1">
      <alignment horizontal="left"/>
    </xf>
    <xf numFmtId="0" fontId="0" fillId="0" borderId="0" xfId="0" applyFont="1" applyAlignment="1">
      <alignment horizontal="center"/>
    </xf>
    <xf numFmtId="2" fontId="4" fillId="0" borderId="0" xfId="0" applyNumberFormat="1" applyFont="1" applyAlignment="1">
      <alignment horizontal="center"/>
    </xf>
    <xf numFmtId="0" fontId="9" fillId="0" borderId="0" xfId="0" applyFont="1"/>
    <xf numFmtId="0" fontId="8" fillId="0" borderId="0" xfId="0" applyFont="1" applyAlignment="1">
      <alignment horizontal="center"/>
    </xf>
    <xf numFmtId="0" fontId="0" fillId="0" borderId="0" xfId="0" applyAlignment="1">
      <alignment horizontal="center"/>
    </xf>
    <xf numFmtId="0" fontId="4" fillId="0" borderId="0" xfId="0" applyFont="1" applyAlignment="1">
      <alignment horizontal="center"/>
    </xf>
    <xf numFmtId="0" fontId="5" fillId="0" borderId="0" xfId="0" applyFont="1" applyAlignment="1">
      <alignment horizontal="center"/>
    </xf>
    <xf numFmtId="0" fontId="11" fillId="0" borderId="0" xfId="0" applyFont="1" applyAlignment="1">
      <alignment vertical="center" wrapText="1"/>
    </xf>
    <xf numFmtId="0" fontId="11" fillId="0" borderId="0" xfId="0" applyFont="1" applyAlignment="1">
      <alignment horizontal="center" vertical="center" wrapText="1"/>
    </xf>
    <xf numFmtId="0" fontId="12" fillId="0" borderId="0" xfId="0" applyFont="1" applyAlignment="1">
      <alignment horizontal="center" vertical="center" wrapText="1"/>
    </xf>
    <xf numFmtId="0" fontId="11" fillId="0" borderId="0" xfId="0" applyFont="1"/>
    <xf numFmtId="0" fontId="13" fillId="0" borderId="0" xfId="0" applyFont="1" applyAlignment="1">
      <alignment horizontal="center" vertical="center" wrapText="1"/>
    </xf>
    <xf numFmtId="0" fontId="12" fillId="0" borderId="0" xfId="0" applyFont="1"/>
    <xf numFmtId="0" fontId="12" fillId="0" borderId="0" xfId="0" applyFont="1" applyAlignment="1">
      <alignment horizontal="center"/>
    </xf>
    <xf numFmtId="0" fontId="11" fillId="0" borderId="0" xfId="0" applyFont="1" applyAlignment="1">
      <alignment vertical="center"/>
    </xf>
    <xf numFmtId="0" fontId="10" fillId="0" borderId="0" xfId="0" applyFont="1" applyAlignment="1">
      <alignment horizontal="left" vertical="center" indent="4"/>
    </xf>
    <xf numFmtId="0" fontId="11" fillId="0" borderId="0" xfId="0" applyFont="1" applyAlignment="1">
      <alignment horizontal="left" vertical="center" indent="4"/>
    </xf>
    <xf numFmtId="0" fontId="16" fillId="0" borderId="0" xfId="0" applyFont="1" applyAlignment="1">
      <alignment horizontal="center"/>
    </xf>
    <xf numFmtId="0" fontId="11" fillId="0" borderId="0" xfId="0" applyFont="1" applyAlignment="1">
      <alignment horizontal="center"/>
    </xf>
    <xf numFmtId="0" fontId="11" fillId="0" borderId="0" xfId="0" applyFont="1" applyAlignment="1">
      <alignment horizontal="center" vertical="center"/>
    </xf>
    <xf numFmtId="2" fontId="12" fillId="0" borderId="0" xfId="0" applyNumberFormat="1" applyFont="1" applyAlignment="1">
      <alignment horizontal="center"/>
    </xf>
    <xf numFmtId="0" fontId="0" fillId="0" borderId="0" xfId="0" applyAlignment="1">
      <alignment horizontal="center"/>
    </xf>
    <xf numFmtId="0" fontId="5" fillId="0" borderId="0" xfId="0" applyFont="1" applyAlignment="1">
      <alignment horizontal="center"/>
    </xf>
    <xf numFmtId="0" fontId="5" fillId="2" borderId="0" xfId="0" applyFont="1" applyFill="1" applyAlignment="1">
      <alignment horizontal="center"/>
    </xf>
    <xf numFmtId="2" fontId="5" fillId="2" borderId="0" xfId="0" applyNumberFormat="1" applyFont="1" applyFill="1" applyAlignment="1">
      <alignment horizontal="center"/>
    </xf>
    <xf numFmtId="0" fontId="0" fillId="2" borderId="0" xfId="0" applyFill="1" applyAlignment="1">
      <alignment horizontal="center"/>
    </xf>
    <xf numFmtId="2" fontId="4" fillId="2" borderId="0" xfId="0" applyNumberFormat="1" applyFont="1" applyFill="1" applyAlignment="1">
      <alignment horizontal="center"/>
    </xf>
    <xf numFmtId="0" fontId="0" fillId="2" borderId="0" xfId="0" applyFont="1" applyFill="1" applyAlignment="1">
      <alignment horizontal="center"/>
    </xf>
    <xf numFmtId="0" fontId="0" fillId="2" borderId="0" xfId="0" applyFill="1"/>
    <xf numFmtId="0" fontId="8" fillId="2" borderId="0" xfId="0" applyFont="1" applyFill="1" applyAlignment="1">
      <alignment horizontal="center"/>
    </xf>
    <xf numFmtId="0" fontId="0" fillId="0" borderId="0" xfId="0" applyBorder="1" applyAlignment="1">
      <alignment horizontal="center"/>
    </xf>
    <xf numFmtId="2" fontId="5" fillId="0" borderId="0" xfId="0" applyNumberFormat="1" applyFont="1"/>
    <xf numFmtId="0" fontId="5" fillId="0" borderId="0" xfId="0" applyFont="1" applyAlignment="1">
      <alignment horizontal="center"/>
    </xf>
    <xf numFmtId="0" fontId="0" fillId="0" borderId="0" xfId="0" applyAlignment="1">
      <alignment horizontal="center"/>
    </xf>
    <xf numFmtId="0" fontId="4" fillId="0" borderId="0" xfId="0" applyFont="1" applyAlignment="1">
      <alignment horizontal="center"/>
    </xf>
    <xf numFmtId="0" fontId="5" fillId="3" borderId="0" xfId="0" applyFont="1" applyFill="1"/>
    <xf numFmtId="0" fontId="5" fillId="4" borderId="0" xfId="0" applyFont="1" applyFill="1"/>
    <xf numFmtId="0" fontId="5" fillId="5" borderId="0" xfId="0" applyFont="1" applyFill="1"/>
    <xf numFmtId="0" fontId="5" fillId="0" borderId="0" xfId="0" applyFont="1" applyAlignment="1">
      <alignment horizontal="center"/>
    </xf>
    <xf numFmtId="0" fontId="0" fillId="0" borderId="0" xfId="0" applyAlignment="1">
      <alignment horizontal="center"/>
    </xf>
    <xf numFmtId="0" fontId="0" fillId="0" borderId="0" xfId="0" applyAlignment="1">
      <alignment horizontal="center"/>
    </xf>
    <xf numFmtId="0" fontId="1" fillId="0" borderId="0" xfId="0" applyFont="1"/>
    <xf numFmtId="0" fontId="1" fillId="0" borderId="0" xfId="0" applyFont="1" applyAlignment="1">
      <alignment horizontal="center"/>
    </xf>
    <xf numFmtId="0" fontId="5" fillId="0" borderId="0" xfId="0" applyFont="1" applyAlignment="1">
      <alignment horizontal="center"/>
    </xf>
    <xf numFmtId="0" fontId="0" fillId="0" borderId="0" xfId="0" applyAlignment="1">
      <alignment horizontal="center"/>
    </xf>
    <xf numFmtId="0" fontId="4" fillId="0" borderId="0" xfId="0" applyFont="1" applyAlignment="1">
      <alignment horizontal="center"/>
    </xf>
    <xf numFmtId="0" fontId="5" fillId="0" borderId="0" xfId="0" applyFont="1" applyAlignment="1">
      <alignment horizontal="center"/>
    </xf>
    <xf numFmtId="0" fontId="0" fillId="0" borderId="0" xfId="0" applyAlignment="1">
      <alignment horizontal="center"/>
    </xf>
    <xf numFmtId="0" fontId="4" fillId="0" borderId="0" xfId="0" applyFont="1" applyAlignment="1">
      <alignment horizontal="center"/>
    </xf>
    <xf numFmtId="0" fontId="5" fillId="0" borderId="0" xfId="0" applyFont="1" applyAlignment="1">
      <alignment horizontal="center"/>
    </xf>
    <xf numFmtId="0" fontId="0" fillId="0" borderId="0" xfId="0" applyAlignment="1">
      <alignment horizontal="center"/>
    </xf>
    <xf numFmtId="2" fontId="0" fillId="0" borderId="0" xfId="0" applyNumberFormat="1"/>
    <xf numFmtId="2" fontId="21" fillId="2" borderId="0" xfId="0" applyNumberFormat="1" applyFont="1" applyFill="1" applyAlignment="1">
      <alignment horizontal="center"/>
    </xf>
    <xf numFmtId="0" fontId="5" fillId="0" borderId="0" xfId="0" applyFont="1" applyFill="1" applyAlignment="1">
      <alignment horizontal="center"/>
    </xf>
    <xf numFmtId="2" fontId="5" fillId="0" borderId="0" xfId="0" applyNumberFormat="1" applyFont="1" applyFill="1" applyAlignment="1">
      <alignment horizontal="center"/>
    </xf>
    <xf numFmtId="0" fontId="0" fillId="0" borderId="0" xfId="0" applyFill="1" applyAlignment="1">
      <alignment horizontal="center"/>
    </xf>
    <xf numFmtId="2" fontId="4" fillId="0" borderId="0" xfId="0" applyNumberFormat="1" applyFont="1" applyFill="1" applyAlignment="1">
      <alignment horizontal="center"/>
    </xf>
    <xf numFmtId="0" fontId="0" fillId="0" borderId="0" xfId="0" applyFont="1" applyFill="1" applyAlignment="1">
      <alignment horizontal="center"/>
    </xf>
    <xf numFmtId="0" fontId="0" fillId="0" borderId="0" xfId="0" applyFill="1"/>
    <xf numFmtId="0" fontId="5" fillId="0" borderId="0" xfId="0" applyFont="1" applyFill="1" applyAlignment="1">
      <alignment horizontal="right"/>
    </xf>
    <xf numFmtId="2" fontId="0" fillId="0" borderId="0" xfId="0" applyNumberFormat="1" applyFill="1"/>
    <xf numFmtId="0" fontId="20" fillId="0" borderId="0" xfId="0" applyFont="1" applyAlignment="1">
      <alignment horizontal="center"/>
    </xf>
    <xf numFmtId="0" fontId="21" fillId="4" borderId="0" xfId="0" applyFont="1" applyFill="1"/>
    <xf numFmtId="2" fontId="21" fillId="0" borderId="0" xfId="0" applyNumberFormat="1" applyFont="1" applyFill="1" applyAlignment="1">
      <alignment horizontal="center"/>
    </xf>
    <xf numFmtId="0" fontId="20" fillId="0" borderId="0" xfId="0" applyFont="1"/>
    <xf numFmtId="0" fontId="21" fillId="5" borderId="0" xfId="0" applyFont="1" applyFill="1"/>
    <xf numFmtId="2" fontId="20" fillId="0" borderId="0" xfId="0" applyNumberFormat="1" applyFont="1" applyAlignment="1">
      <alignment horizontal="center"/>
    </xf>
    <xf numFmtId="0" fontId="8" fillId="0" borderId="0" xfId="0" applyFont="1" applyFill="1" applyAlignment="1">
      <alignment horizontal="center"/>
    </xf>
    <xf numFmtId="0" fontId="5" fillId="0" borderId="0" xfId="0" applyFont="1" applyFill="1"/>
    <xf numFmtId="0" fontId="22" fillId="0" borderId="3" xfId="0" applyFont="1" applyFill="1" applyBorder="1"/>
    <xf numFmtId="0" fontId="22" fillId="0" borderId="3" xfId="0" applyFont="1" applyFill="1" applyBorder="1" applyAlignment="1">
      <alignment horizontal="center"/>
    </xf>
    <xf numFmtId="0" fontId="10" fillId="6" borderId="3" xfId="0" applyFont="1" applyFill="1" applyBorder="1"/>
    <xf numFmtId="0" fontId="10" fillId="6" borderId="3" xfId="0" applyFont="1" applyFill="1" applyBorder="1" applyAlignment="1">
      <alignment horizontal="center"/>
    </xf>
    <xf numFmtId="0" fontId="10" fillId="0" borderId="3" xfId="0" applyFont="1" applyFill="1" applyBorder="1" applyAlignment="1">
      <alignment horizontal="center"/>
    </xf>
    <xf numFmtId="0" fontId="10" fillId="0" borderId="3" xfId="0" applyFont="1" applyFill="1" applyBorder="1"/>
    <xf numFmtId="2" fontId="10" fillId="0" borderId="3" xfId="0" applyNumberFormat="1" applyFont="1" applyFill="1" applyBorder="1" applyAlignment="1">
      <alignment horizontal="center"/>
    </xf>
    <xf numFmtId="0" fontId="22" fillId="6" borderId="3" xfId="0" applyFont="1" applyFill="1" applyBorder="1"/>
    <xf numFmtId="2" fontId="22" fillId="6" borderId="3" xfId="0" applyNumberFormat="1" applyFont="1" applyFill="1" applyBorder="1" applyAlignment="1">
      <alignment horizontal="center"/>
    </xf>
    <xf numFmtId="0" fontId="10" fillId="0" borderId="3" xfId="0" applyFont="1" applyBorder="1"/>
    <xf numFmtId="2" fontId="22" fillId="6" borderId="3" xfId="0" applyNumberFormat="1" applyFont="1" applyFill="1" applyBorder="1"/>
    <xf numFmtId="0" fontId="22" fillId="7" borderId="3" xfId="0" applyFont="1" applyFill="1" applyBorder="1" applyAlignment="1">
      <alignment horizontal="right"/>
    </xf>
    <xf numFmtId="0" fontId="10" fillId="7" borderId="3" xfId="0" applyFont="1" applyFill="1" applyBorder="1"/>
    <xf numFmtId="2" fontId="5" fillId="0" borderId="0" xfId="0" applyNumberFormat="1" applyFont="1" applyFill="1" applyAlignment="1">
      <alignment horizontal="center"/>
    </xf>
    <xf numFmtId="0" fontId="5" fillId="0" borderId="0" xfId="0" applyFont="1" applyFill="1" applyAlignment="1">
      <alignment horizontal="center"/>
    </xf>
    <xf numFmtId="0" fontId="8" fillId="0" borderId="0" xfId="0" applyFont="1" applyFill="1" applyAlignment="1">
      <alignment horizontal="center"/>
    </xf>
    <xf numFmtId="0" fontId="5" fillId="0" borderId="0" xfId="0" applyFont="1" applyAlignment="1">
      <alignment horizontal="center"/>
    </xf>
    <xf numFmtId="0" fontId="8" fillId="0" borderId="0" xfId="0" applyFont="1" applyAlignment="1">
      <alignment horizontal="center"/>
    </xf>
    <xf numFmtId="0" fontId="0" fillId="0" borderId="0" xfId="0" applyAlignment="1">
      <alignment horizontal="center"/>
    </xf>
    <xf numFmtId="0" fontId="4" fillId="0" borderId="0" xfId="0" applyFont="1" applyAlignment="1">
      <alignment horizontal="center"/>
    </xf>
    <xf numFmtId="2" fontId="10" fillId="0" borderId="3" xfId="0" applyNumberFormat="1" applyFont="1" applyFill="1" applyBorder="1"/>
    <xf numFmtId="2" fontId="10" fillId="0" borderId="3" xfId="0" applyNumberFormat="1" applyFont="1" applyBorder="1"/>
  </cellXfs>
  <cellStyles count="30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006E6C-D519-1743-B4EA-6608EB3CC28A}">
  <dimension ref="A1:A2"/>
  <sheetViews>
    <sheetView workbookViewId="0">
      <selection activeCell="A2" sqref="A2"/>
    </sheetView>
  </sheetViews>
  <sheetFormatPr baseColWidth="10" defaultRowHeight="16"/>
  <sheetData>
    <row r="1" spans="1:1">
      <c r="A1" t="s">
        <v>1139</v>
      </c>
    </row>
    <row r="2" spans="1:1">
      <c r="A2" s="85" t="e">
        <f>AVERAGE('Human Relations (Ms)'!Q54,'Managing Human Capital (Ms)'!#REF!,'Perf. &amp; Comp. Mngt. (Ms)'!H54,'HR Analytics (Ms)'!H54)</f>
        <v>#REF!</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47"/>
  <sheetViews>
    <sheetView topLeftCell="B9" zoomScale="185" workbookViewId="0">
      <selection activeCell="H20" sqref="H20"/>
    </sheetView>
  </sheetViews>
  <sheetFormatPr baseColWidth="10" defaultRowHeight="16"/>
  <cols>
    <col min="1" max="1" width="36.83203125" customWidth="1"/>
  </cols>
  <sheetData>
    <row r="1" spans="1:9">
      <c r="A1" s="10" t="s">
        <v>1068</v>
      </c>
      <c r="B1" s="119" t="s">
        <v>1020</v>
      </c>
      <c r="C1" s="119"/>
      <c r="D1" s="119"/>
      <c r="E1" s="119"/>
      <c r="F1" s="119"/>
      <c r="G1" s="119"/>
      <c r="H1" s="119"/>
      <c r="I1" s="119"/>
    </row>
    <row r="2" spans="1:9" ht="24">
      <c r="A2" s="10" t="s">
        <v>1</v>
      </c>
      <c r="B2" s="45" t="s">
        <v>1030</v>
      </c>
      <c r="C2" s="45" t="s">
        <v>1031</v>
      </c>
      <c r="D2" s="45" t="s">
        <v>1032</v>
      </c>
      <c r="E2" s="45" t="s">
        <v>1033</v>
      </c>
      <c r="F2" s="45" t="s">
        <v>1034</v>
      </c>
      <c r="G2" s="45" t="s">
        <v>3</v>
      </c>
      <c r="H2" s="51" t="s">
        <v>1069</v>
      </c>
      <c r="I2" s="51" t="s">
        <v>189</v>
      </c>
    </row>
    <row r="3" spans="1:9">
      <c r="A3" s="10" t="s">
        <v>1039</v>
      </c>
      <c r="B3" s="45">
        <v>1</v>
      </c>
      <c r="C3" s="45">
        <v>2</v>
      </c>
      <c r="D3" s="45">
        <v>3</v>
      </c>
      <c r="E3" s="45">
        <v>4</v>
      </c>
      <c r="F3" s="45">
        <v>5</v>
      </c>
      <c r="G3" s="45">
        <v>6</v>
      </c>
      <c r="H3" s="46"/>
      <c r="I3" s="46"/>
    </row>
    <row r="4" spans="1:9" ht="25" customHeight="1">
      <c r="A4" s="41" t="s">
        <v>1024</v>
      </c>
      <c r="B4" s="42">
        <v>0</v>
      </c>
      <c r="C4" s="42">
        <v>0</v>
      </c>
      <c r="D4" s="42">
        <v>0</v>
      </c>
      <c r="E4" s="42">
        <v>1</v>
      </c>
      <c r="F4" s="42">
        <v>5</v>
      </c>
      <c r="G4" s="45">
        <v>6</v>
      </c>
      <c r="H4" s="54">
        <f t="shared" ref="H4:H9" si="0">(F4*$F$3+E4*$E$3+D4*$D$3+C4*$C$3+B4*$B$3)/G4</f>
        <v>4.833333333333333</v>
      </c>
      <c r="I4" s="54">
        <f t="shared" ref="I4:I9" si="1">_xlfn.STDEV.S(F4*$F$3/G4,E4*$E$3/G4,D4*$D$3/G4,C4*$C$3/G4,B4*$B$3/G4)</f>
        <v>1.8119970566569177</v>
      </c>
    </row>
    <row r="5" spans="1:9" ht="29" customHeight="1">
      <c r="A5" s="41" t="s">
        <v>1025</v>
      </c>
      <c r="B5" s="42">
        <v>0</v>
      </c>
      <c r="C5" s="42">
        <v>0</v>
      </c>
      <c r="D5" s="42">
        <v>0</v>
      </c>
      <c r="E5" s="42">
        <v>1</v>
      </c>
      <c r="F5" s="42">
        <v>5</v>
      </c>
      <c r="G5" s="45">
        <v>6</v>
      </c>
      <c r="H5" s="54">
        <f t="shared" si="0"/>
        <v>4.833333333333333</v>
      </c>
      <c r="I5" s="54">
        <f t="shared" si="1"/>
        <v>1.8119970566569177</v>
      </c>
    </row>
    <row r="6" spans="1:9" ht="18" customHeight="1">
      <c r="A6" s="41" t="s">
        <v>1026</v>
      </c>
      <c r="B6" s="42">
        <v>0</v>
      </c>
      <c r="C6" s="42">
        <v>0</v>
      </c>
      <c r="D6" s="42">
        <v>0</v>
      </c>
      <c r="E6" s="42">
        <v>2</v>
      </c>
      <c r="F6" s="42">
        <v>4</v>
      </c>
      <c r="G6" s="45">
        <v>6</v>
      </c>
      <c r="H6" s="54">
        <f t="shared" si="0"/>
        <v>4.666666666666667</v>
      </c>
      <c r="I6" s="54">
        <f t="shared" si="1"/>
        <v>1.4605934866804429</v>
      </c>
    </row>
    <row r="7" spans="1:9" ht="32" customHeight="1">
      <c r="A7" s="41" t="s">
        <v>1027</v>
      </c>
      <c r="B7" s="42">
        <v>0</v>
      </c>
      <c r="C7" s="42">
        <v>0</v>
      </c>
      <c r="D7" s="42">
        <v>0</v>
      </c>
      <c r="E7" s="42">
        <v>1</v>
      </c>
      <c r="F7" s="42">
        <v>5</v>
      </c>
      <c r="G7" s="45">
        <v>6</v>
      </c>
      <c r="H7" s="54">
        <f t="shared" si="0"/>
        <v>4.833333333333333</v>
      </c>
      <c r="I7" s="54">
        <f t="shared" si="1"/>
        <v>1.8119970566569177</v>
      </c>
    </row>
    <row r="8" spans="1:9" ht="32" customHeight="1">
      <c r="A8" s="41" t="s">
        <v>1028</v>
      </c>
      <c r="B8" s="42">
        <v>0</v>
      </c>
      <c r="C8" s="42">
        <v>0</v>
      </c>
      <c r="D8" s="42">
        <v>0</v>
      </c>
      <c r="E8" s="42">
        <v>2</v>
      </c>
      <c r="F8" s="42">
        <v>4</v>
      </c>
      <c r="G8" s="45">
        <v>6</v>
      </c>
      <c r="H8" s="54">
        <f t="shared" si="0"/>
        <v>4.666666666666667</v>
      </c>
      <c r="I8" s="54">
        <f t="shared" si="1"/>
        <v>1.4605934866804429</v>
      </c>
    </row>
    <row r="9" spans="1:9" ht="43" customHeight="1">
      <c r="A9" s="41" t="s">
        <v>1029</v>
      </c>
      <c r="B9" s="42">
        <v>0</v>
      </c>
      <c r="C9" s="42">
        <v>0</v>
      </c>
      <c r="D9" s="42">
        <v>0</v>
      </c>
      <c r="E9" s="42">
        <v>1</v>
      </c>
      <c r="F9" s="42">
        <v>5</v>
      </c>
      <c r="G9" s="45">
        <v>6</v>
      </c>
      <c r="H9" s="54">
        <f t="shared" si="0"/>
        <v>4.833333333333333</v>
      </c>
      <c r="I9" s="54">
        <f t="shared" si="1"/>
        <v>1.8119970566569177</v>
      </c>
    </row>
    <row r="10" spans="1:9" ht="18" customHeight="1">
      <c r="A10" s="41"/>
      <c r="B10" s="43" t="s">
        <v>1040</v>
      </c>
      <c r="C10" s="43" t="s">
        <v>1041</v>
      </c>
      <c r="D10" s="43" t="s">
        <v>1042</v>
      </c>
      <c r="E10" s="43" t="s">
        <v>1043</v>
      </c>
      <c r="F10" s="43" t="s">
        <v>1044</v>
      </c>
      <c r="G10" s="43"/>
      <c r="H10" s="54"/>
      <c r="I10" s="54"/>
    </row>
    <row r="11" spans="1:9" ht="30">
      <c r="A11" s="41" t="s">
        <v>1035</v>
      </c>
      <c r="B11" s="42">
        <v>0</v>
      </c>
      <c r="C11" s="42">
        <v>1</v>
      </c>
      <c r="D11" s="42">
        <v>5</v>
      </c>
      <c r="E11" s="42">
        <v>0</v>
      </c>
      <c r="F11" s="42">
        <v>0</v>
      </c>
      <c r="G11" s="45">
        <v>6</v>
      </c>
      <c r="H11" s="54">
        <f>(F11*$F$3+E11*$E$3+D11*$D$3+C11*$C$3+B11*$B$3)/G11</f>
        <v>2.8333333333333335</v>
      </c>
      <c r="I11" s="54">
        <f>_xlfn.STDEV.S(F11*$F$3/G11,E11*$E$3/G11,D11*$D$3/G11,C11*$C$3/G11,B11*$B$3/G11)</f>
        <v>1.0903618155864083</v>
      </c>
    </row>
    <row r="12" spans="1:9">
      <c r="A12" s="41"/>
      <c r="B12" s="43" t="s">
        <v>1045</v>
      </c>
      <c r="C12" s="43" t="s">
        <v>1046</v>
      </c>
      <c r="D12" s="43" t="s">
        <v>1042</v>
      </c>
      <c r="E12" s="43" t="s">
        <v>1047</v>
      </c>
      <c r="F12" s="43" t="s">
        <v>1048</v>
      </c>
      <c r="G12" s="43"/>
      <c r="H12" s="54"/>
      <c r="I12" s="54"/>
    </row>
    <row r="13" spans="1:9" ht="30">
      <c r="A13" s="41" t="s">
        <v>1036</v>
      </c>
      <c r="B13" s="42">
        <v>1</v>
      </c>
      <c r="C13" s="42">
        <v>1</v>
      </c>
      <c r="D13" s="42">
        <v>4</v>
      </c>
      <c r="E13" s="42">
        <v>0</v>
      </c>
      <c r="F13" s="42">
        <v>0</v>
      </c>
      <c r="G13" s="45">
        <v>6</v>
      </c>
      <c r="H13" s="54">
        <f>(F13*$F$3+E13*$E$3+D13*$D$3+C13*$C$3+B13*$B$3)/G13</f>
        <v>2.5</v>
      </c>
      <c r="I13" s="54">
        <f>_xlfn.STDEV.S(F13*$F$3/G13,E13*$E$3/G13,D13*$D$3/G13,C13*$C$3/G13,B13*$B$3/G13)</f>
        <v>0.84983658559879738</v>
      </c>
    </row>
    <row r="14" spans="1:9" ht="24">
      <c r="A14" s="41"/>
      <c r="B14" s="43" t="s">
        <v>1030</v>
      </c>
      <c r="C14" s="43" t="s">
        <v>1031</v>
      </c>
      <c r="D14" s="43" t="s">
        <v>1032</v>
      </c>
      <c r="E14" s="43" t="s">
        <v>1033</v>
      </c>
      <c r="F14" s="43" t="s">
        <v>1034</v>
      </c>
      <c r="G14" s="43"/>
      <c r="H14" s="46"/>
      <c r="I14" s="46"/>
    </row>
    <row r="15" spans="1:9" ht="45">
      <c r="A15" s="41" t="s">
        <v>1037</v>
      </c>
      <c r="B15" s="44">
        <v>0</v>
      </c>
      <c r="C15" s="44">
        <v>0</v>
      </c>
      <c r="D15" s="44">
        <v>1</v>
      </c>
      <c r="E15" s="44">
        <v>2</v>
      </c>
      <c r="F15" s="44">
        <v>3</v>
      </c>
      <c r="G15" s="52">
        <v>6</v>
      </c>
      <c r="H15" s="54">
        <f>(F15*$F$3+E15*$E$3+D15*$D$3+C15*$C$3+B15*$B$3)/G15</f>
        <v>4.333333333333333</v>
      </c>
      <c r="I15" s="54">
        <f>_xlfn.STDEV.S(F15*$F$3/G15,E15*$E$3/G15,D15*$D$3/G15,C15*$C$3/G15,B15*$B$3/G15)</f>
        <v>1.0632758605157722</v>
      </c>
    </row>
    <row r="16" spans="1:9">
      <c r="A16" s="41"/>
      <c r="B16" s="47" t="s">
        <v>1049</v>
      </c>
      <c r="C16" s="47" t="s">
        <v>1050</v>
      </c>
      <c r="D16" s="47" t="s">
        <v>1051</v>
      </c>
      <c r="E16" s="47" t="s">
        <v>1052</v>
      </c>
      <c r="F16" s="47" t="s">
        <v>1053</v>
      </c>
      <c r="G16" s="47"/>
      <c r="H16" s="46"/>
      <c r="I16" s="46"/>
    </row>
    <row r="17" spans="1:9">
      <c r="A17" s="44" t="s">
        <v>1038</v>
      </c>
      <c r="B17" s="48">
        <v>2</v>
      </c>
      <c r="C17" s="48">
        <v>4</v>
      </c>
      <c r="D17" s="48">
        <v>0</v>
      </c>
      <c r="E17" s="48">
        <v>0</v>
      </c>
      <c r="F17" s="48">
        <v>0</v>
      </c>
      <c r="G17" s="53">
        <v>6</v>
      </c>
      <c r="H17" s="54">
        <f>(F17*$B$3+E17*$C$3+D17*$D$3+C17*$E$3+B17*$F$3)/G17</f>
        <v>4.333333333333333</v>
      </c>
      <c r="I17" s="54">
        <f>_xlfn.STDEV.S(F17*$F$3/G17,E17*$E$3/G17,D17*$D$3/G17,C17*$C$3/G17,B17*$B$3/G17)</f>
        <v>0.57735026918962584</v>
      </c>
    </row>
    <row r="18" spans="1:9">
      <c r="G18" s="10" t="s">
        <v>4</v>
      </c>
      <c r="H18" s="3">
        <f>AVERAGE(H15,H4,H5,H6,H7,H8,H9,H17)</f>
        <v>4.666666666666667</v>
      </c>
      <c r="I18" s="3">
        <f>AVERAGE(I4,I5,I6,I7,I8,I9,I17)</f>
        <v>1.5352179241683117</v>
      </c>
    </row>
    <row r="19" spans="1:9">
      <c r="G19" s="10" t="s">
        <v>189</v>
      </c>
      <c r="H19" s="3">
        <f>_xlfn.STDEV.S(H17,H15,H9,H8,H7,H6,H5,H4)</f>
        <v>0.21821789023599236</v>
      </c>
      <c r="I19" s="3">
        <f>_xlfn.STDEV.S(I17,I15,I9,I8,I7,I6,I5,I4)</f>
        <v>0.45197391802652753</v>
      </c>
    </row>
    <row r="25" spans="1:9">
      <c r="A25" s="48" t="s">
        <v>1054</v>
      </c>
    </row>
    <row r="26" spans="1:9">
      <c r="A26" s="49" t="s">
        <v>1055</v>
      </c>
    </row>
    <row r="27" spans="1:9">
      <c r="A27" s="49" t="s">
        <v>1056</v>
      </c>
    </row>
    <row r="28" spans="1:9">
      <c r="A28" s="49" t="s">
        <v>1057</v>
      </c>
    </row>
    <row r="29" spans="1:9">
      <c r="A29" s="49" t="s">
        <v>1058</v>
      </c>
    </row>
    <row r="30" spans="1:9">
      <c r="A30" s="49" t="s">
        <v>1059</v>
      </c>
    </row>
    <row r="31" spans="1:9">
      <c r="A31" s="49"/>
    </row>
    <row r="32" spans="1:9">
      <c r="A32" s="48" t="s">
        <v>1060</v>
      </c>
    </row>
    <row r="33" spans="1:1">
      <c r="A33" s="50" t="s">
        <v>1061</v>
      </c>
    </row>
    <row r="34" spans="1:1">
      <c r="A34" s="50" t="s">
        <v>1062</v>
      </c>
    </row>
    <row r="35" spans="1:1">
      <c r="A35" s="50" t="s">
        <v>1063</v>
      </c>
    </row>
    <row r="36" spans="1:1">
      <c r="A36" s="50" t="s">
        <v>1064</v>
      </c>
    </row>
    <row r="37" spans="1:1">
      <c r="A37" s="50" t="s">
        <v>1065</v>
      </c>
    </row>
    <row r="38" spans="1:1">
      <c r="A38" s="50" t="s">
        <v>1066</v>
      </c>
    </row>
    <row r="39" spans="1:1">
      <c r="A39" s="50" t="s">
        <v>1067</v>
      </c>
    </row>
    <row r="40" spans="1:1">
      <c r="A40" s="50"/>
    </row>
    <row r="41" spans="1:1">
      <c r="A41" s="48" t="s">
        <v>1076</v>
      </c>
    </row>
    <row r="42" spans="1:1">
      <c r="A42" s="50" t="s">
        <v>1070</v>
      </c>
    </row>
    <row r="43" spans="1:1">
      <c r="A43" s="50" t="s">
        <v>1071</v>
      </c>
    </row>
    <row r="44" spans="1:1">
      <c r="A44" s="50" t="s">
        <v>1072</v>
      </c>
    </row>
    <row r="45" spans="1:1">
      <c r="A45" s="50" t="s">
        <v>1073</v>
      </c>
    </row>
    <row r="46" spans="1:1">
      <c r="A46" s="50" t="s">
        <v>1074</v>
      </c>
    </row>
    <row r="47" spans="1:1">
      <c r="A47" s="50" t="s">
        <v>1075</v>
      </c>
    </row>
  </sheetData>
  <mergeCells count="1">
    <mergeCell ref="B1:I1"/>
  </mergeCells>
  <phoneticPr fontId="17" type="noConversion"/>
  <pageMargins left="0.7" right="0.7" top="0.75" bottom="0.75" header="0.3" footer="0.3"/>
  <pageSetup orientation="landscape" horizontalDpi="4294967292" verticalDpi="429496729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Y50"/>
  <sheetViews>
    <sheetView topLeftCell="T1" workbookViewId="0">
      <selection activeCell="Y39" sqref="Y39"/>
    </sheetView>
  </sheetViews>
  <sheetFormatPr baseColWidth="10" defaultRowHeight="16"/>
  <cols>
    <col min="1" max="1" width="5.1640625" customWidth="1"/>
    <col min="2" max="2" width="45" customWidth="1"/>
    <col min="3" max="8" width="10.83203125" style="1"/>
    <col min="21" max="21" width="48.6640625" style="7" customWidth="1"/>
    <col min="23" max="23" width="10.83203125" style="2"/>
  </cols>
  <sheetData>
    <row r="1" spans="1:25">
      <c r="A1" s="121" t="s">
        <v>33</v>
      </c>
      <c r="B1" s="121"/>
      <c r="C1" s="121"/>
      <c r="D1" s="121"/>
      <c r="E1" s="121"/>
      <c r="F1" s="121"/>
      <c r="G1" s="121"/>
      <c r="H1" s="121"/>
      <c r="I1" s="121" t="s">
        <v>34</v>
      </c>
      <c r="J1" s="121"/>
      <c r="K1" s="121"/>
      <c r="L1" s="121"/>
      <c r="M1" s="121"/>
      <c r="N1" s="121"/>
      <c r="O1" s="121" t="s">
        <v>131</v>
      </c>
      <c r="P1" s="121"/>
      <c r="Q1" s="121"/>
      <c r="R1" s="121"/>
      <c r="S1" s="121"/>
      <c r="T1" s="121"/>
      <c r="U1" s="121"/>
      <c r="V1" s="121"/>
      <c r="W1" s="121"/>
      <c r="X1" s="121" t="s">
        <v>129</v>
      </c>
      <c r="Y1" s="121"/>
    </row>
    <row r="2" spans="1:25" ht="17">
      <c r="A2" t="s">
        <v>1</v>
      </c>
      <c r="B2" t="s">
        <v>2</v>
      </c>
      <c r="C2" s="1" t="s">
        <v>37</v>
      </c>
      <c r="D2" s="1" t="s">
        <v>4</v>
      </c>
      <c r="E2" s="1" t="s">
        <v>3</v>
      </c>
      <c r="F2" s="1" t="s">
        <v>0</v>
      </c>
      <c r="G2" s="1" t="s">
        <v>3</v>
      </c>
      <c r="H2" s="1" t="s">
        <v>5</v>
      </c>
      <c r="I2" s="1" t="s">
        <v>39</v>
      </c>
      <c r="J2" s="1" t="s">
        <v>4</v>
      </c>
      <c r="K2" s="1" t="s">
        <v>3</v>
      </c>
      <c r="L2" s="1" t="s">
        <v>0</v>
      </c>
      <c r="M2" s="1" t="s">
        <v>3</v>
      </c>
      <c r="N2" s="1" t="s">
        <v>5</v>
      </c>
      <c r="O2" s="20" t="s">
        <v>39</v>
      </c>
      <c r="P2" s="20" t="s">
        <v>4</v>
      </c>
      <c r="Q2" s="20" t="s">
        <v>3</v>
      </c>
      <c r="R2" s="20" t="s">
        <v>0</v>
      </c>
      <c r="S2" s="20" t="s">
        <v>3</v>
      </c>
      <c r="T2" s="20" t="s">
        <v>5</v>
      </c>
      <c r="U2" s="7" t="s">
        <v>2</v>
      </c>
      <c r="V2" s="2" t="s">
        <v>43</v>
      </c>
      <c r="W2" s="9" t="s">
        <v>4</v>
      </c>
      <c r="X2" s="9" t="s">
        <v>128</v>
      </c>
      <c r="Y2" s="9" t="s">
        <v>4</v>
      </c>
    </row>
    <row r="3" spans="1:25" ht="17">
      <c r="A3">
        <v>7</v>
      </c>
      <c r="B3" t="s">
        <v>6</v>
      </c>
      <c r="C3" s="1">
        <v>4</v>
      </c>
      <c r="D3" s="1">
        <v>3</v>
      </c>
      <c r="E3" s="1" t="s">
        <v>38</v>
      </c>
      <c r="F3" s="1">
        <v>2.8</v>
      </c>
      <c r="G3" s="1" t="s">
        <v>32</v>
      </c>
      <c r="H3" s="1">
        <v>2.7</v>
      </c>
      <c r="I3" s="1">
        <v>8</v>
      </c>
      <c r="J3" s="1">
        <v>2.6</v>
      </c>
      <c r="K3" s="1" t="s">
        <v>40</v>
      </c>
      <c r="L3" s="1">
        <v>2</v>
      </c>
      <c r="M3" s="1" t="s">
        <v>36</v>
      </c>
      <c r="N3" s="1">
        <v>2.5</v>
      </c>
      <c r="O3" s="20">
        <v>8</v>
      </c>
      <c r="P3" s="20">
        <v>3.8</v>
      </c>
      <c r="Q3" s="20" t="s">
        <v>132</v>
      </c>
      <c r="R3" s="20">
        <v>2.2000000000000002</v>
      </c>
      <c r="S3" s="20" t="s">
        <v>155</v>
      </c>
      <c r="T3" s="20">
        <v>2.6</v>
      </c>
      <c r="U3" s="8" t="s">
        <v>45</v>
      </c>
      <c r="V3" s="2">
        <v>10</v>
      </c>
      <c r="W3" s="15">
        <v>4.7</v>
      </c>
      <c r="X3" s="17">
        <v>10</v>
      </c>
      <c r="Y3" s="17">
        <v>4.5999999999999996</v>
      </c>
    </row>
    <row r="4" spans="1:25" ht="17">
      <c r="A4">
        <v>8</v>
      </c>
      <c r="B4" t="s">
        <v>7</v>
      </c>
      <c r="C4" s="1">
        <v>4</v>
      </c>
      <c r="D4" s="1">
        <v>4.5</v>
      </c>
      <c r="E4" s="1" t="s">
        <v>38</v>
      </c>
      <c r="F4" s="1">
        <v>4.3</v>
      </c>
      <c r="G4" s="1" t="s">
        <v>32</v>
      </c>
      <c r="H4" s="1">
        <v>4.4000000000000004</v>
      </c>
      <c r="I4" s="1">
        <v>8</v>
      </c>
      <c r="J4" s="1">
        <v>3</v>
      </c>
      <c r="K4" s="1" t="s">
        <v>40</v>
      </c>
      <c r="L4" s="1">
        <v>4.4000000000000004</v>
      </c>
      <c r="M4" s="1" t="s">
        <v>36</v>
      </c>
      <c r="N4" s="1">
        <v>4.4000000000000004</v>
      </c>
      <c r="O4" s="20">
        <v>8</v>
      </c>
      <c r="P4" s="20">
        <v>3.9</v>
      </c>
      <c r="Q4" s="20" t="s">
        <v>133</v>
      </c>
      <c r="R4" s="20">
        <v>4.4000000000000004</v>
      </c>
      <c r="S4" s="20" t="s">
        <v>156</v>
      </c>
      <c r="T4" s="20">
        <v>4.4000000000000004</v>
      </c>
      <c r="U4" s="8" t="s">
        <v>46</v>
      </c>
      <c r="V4" s="2">
        <v>10</v>
      </c>
      <c r="W4" s="15">
        <v>4.7</v>
      </c>
      <c r="X4" s="17">
        <v>10</v>
      </c>
      <c r="Y4" s="17">
        <v>4.4000000000000004</v>
      </c>
    </row>
    <row r="5" spans="1:25" ht="34">
      <c r="A5">
        <v>9</v>
      </c>
      <c r="B5" t="s">
        <v>8</v>
      </c>
      <c r="C5" s="1">
        <v>4</v>
      </c>
      <c r="D5" s="1">
        <v>4.8</v>
      </c>
      <c r="E5" s="1" t="s">
        <v>38</v>
      </c>
      <c r="F5" s="1">
        <v>4.2</v>
      </c>
      <c r="G5" s="1" t="s">
        <v>32</v>
      </c>
      <c r="H5" s="1">
        <v>4.3</v>
      </c>
      <c r="I5" s="1">
        <v>8</v>
      </c>
      <c r="J5" s="1">
        <v>3.4</v>
      </c>
      <c r="K5" s="1" t="s">
        <v>40</v>
      </c>
      <c r="L5" s="1">
        <v>4.4000000000000004</v>
      </c>
      <c r="M5" s="1" t="s">
        <v>36</v>
      </c>
      <c r="N5" s="1">
        <v>4.4000000000000004</v>
      </c>
      <c r="O5" s="20">
        <v>7</v>
      </c>
      <c r="P5" s="20">
        <v>4.3</v>
      </c>
      <c r="Q5" s="20" t="s">
        <v>134</v>
      </c>
      <c r="R5" s="20">
        <v>4.3</v>
      </c>
      <c r="S5" s="20" t="s">
        <v>157</v>
      </c>
      <c r="T5" s="20">
        <v>4.3</v>
      </c>
      <c r="U5" s="8" t="s">
        <v>47</v>
      </c>
      <c r="V5" s="2">
        <v>10</v>
      </c>
      <c r="W5" s="15">
        <v>3.4</v>
      </c>
      <c r="X5" s="17">
        <v>10</v>
      </c>
      <c r="Y5" s="17">
        <v>2.6</v>
      </c>
    </row>
    <row r="6" spans="1:25" ht="17">
      <c r="A6">
        <v>10</v>
      </c>
      <c r="B6" t="s">
        <v>9</v>
      </c>
      <c r="C6" s="1">
        <v>4</v>
      </c>
      <c r="D6" s="1">
        <v>3.8</v>
      </c>
      <c r="E6" s="1" t="s">
        <v>38</v>
      </c>
      <c r="F6" s="1">
        <v>4.3</v>
      </c>
      <c r="G6" s="1" t="s">
        <v>32</v>
      </c>
      <c r="H6" s="1">
        <v>4.5</v>
      </c>
      <c r="I6" s="1">
        <v>7</v>
      </c>
      <c r="J6" s="1">
        <v>3.1</v>
      </c>
      <c r="K6" s="1" t="s">
        <v>40</v>
      </c>
      <c r="L6" s="1">
        <v>4.5999999999999996</v>
      </c>
      <c r="M6" s="1" t="s">
        <v>36</v>
      </c>
      <c r="N6" s="1">
        <v>4.5</v>
      </c>
      <c r="O6" s="20">
        <v>8</v>
      </c>
      <c r="P6" s="20">
        <v>4.3</v>
      </c>
      <c r="Q6" s="20" t="s">
        <v>135</v>
      </c>
      <c r="R6" s="20">
        <v>4.5999999999999996</v>
      </c>
      <c r="S6" s="20" t="s">
        <v>158</v>
      </c>
      <c r="T6" s="20">
        <v>4.4000000000000004</v>
      </c>
      <c r="U6" s="8" t="s">
        <v>48</v>
      </c>
      <c r="V6" s="2">
        <v>10</v>
      </c>
      <c r="W6" s="15">
        <v>4.0999999999999996</v>
      </c>
      <c r="X6" s="17">
        <v>10</v>
      </c>
      <c r="Y6" s="17">
        <v>4.3</v>
      </c>
    </row>
    <row r="7" spans="1:25" ht="17">
      <c r="A7">
        <v>11</v>
      </c>
      <c r="B7" t="s">
        <v>10</v>
      </c>
      <c r="C7" s="1">
        <v>4</v>
      </c>
      <c r="D7" s="1">
        <v>5</v>
      </c>
      <c r="E7" s="1" t="s">
        <v>38</v>
      </c>
      <c r="F7" s="1">
        <v>4.5</v>
      </c>
      <c r="G7" s="1" t="s">
        <v>32</v>
      </c>
      <c r="H7" s="1">
        <v>4.5999999999999996</v>
      </c>
      <c r="I7" s="1">
        <v>7</v>
      </c>
      <c r="J7" s="1">
        <v>4.0999999999999996</v>
      </c>
      <c r="K7" s="1" t="s">
        <v>40</v>
      </c>
      <c r="L7" s="1">
        <v>4.8</v>
      </c>
      <c r="M7" s="1" t="s">
        <v>36</v>
      </c>
      <c r="N7" s="1">
        <v>4.5999999999999996</v>
      </c>
      <c r="O7" s="20">
        <v>8</v>
      </c>
      <c r="P7" s="20">
        <v>4.4000000000000004</v>
      </c>
      <c r="Q7" s="20" t="s">
        <v>136</v>
      </c>
      <c r="R7" s="20">
        <v>4.7</v>
      </c>
      <c r="S7" s="20" t="s">
        <v>159</v>
      </c>
      <c r="T7" s="20">
        <v>4.5999999999999996</v>
      </c>
      <c r="U7" s="8" t="s">
        <v>49</v>
      </c>
      <c r="V7" s="2">
        <v>10</v>
      </c>
      <c r="W7" s="15">
        <v>4.5</v>
      </c>
      <c r="X7" s="17">
        <v>10</v>
      </c>
      <c r="Y7" s="17">
        <v>4.0999999999999996</v>
      </c>
    </row>
    <row r="8" spans="1:25" ht="17">
      <c r="A8">
        <v>12</v>
      </c>
      <c r="B8" t="s">
        <v>11</v>
      </c>
      <c r="C8" s="1">
        <v>4</v>
      </c>
      <c r="D8" s="1">
        <v>5</v>
      </c>
      <c r="E8" s="1" t="s">
        <v>38</v>
      </c>
      <c r="F8" s="1">
        <v>4.7</v>
      </c>
      <c r="G8" s="1" t="s">
        <v>32</v>
      </c>
      <c r="H8" s="1">
        <v>4.8</v>
      </c>
      <c r="I8" s="1">
        <v>7</v>
      </c>
      <c r="J8" s="1">
        <v>4.5999999999999996</v>
      </c>
      <c r="K8" s="1" t="s">
        <v>40</v>
      </c>
      <c r="L8" s="1">
        <v>4.8</v>
      </c>
      <c r="M8" s="1" t="s">
        <v>36</v>
      </c>
      <c r="N8" s="1">
        <v>4.8</v>
      </c>
      <c r="O8" s="20">
        <v>8</v>
      </c>
      <c r="P8" s="20">
        <v>4.5999999999999996</v>
      </c>
      <c r="Q8" s="20" t="s">
        <v>137</v>
      </c>
      <c r="R8" s="20">
        <v>4.8</v>
      </c>
      <c r="S8" s="20" t="s">
        <v>160</v>
      </c>
      <c r="T8" s="20">
        <v>4.8</v>
      </c>
      <c r="U8" s="8" t="s">
        <v>50</v>
      </c>
      <c r="V8" s="2">
        <v>10</v>
      </c>
      <c r="W8" s="15">
        <v>3.7</v>
      </c>
      <c r="X8" s="17">
        <v>10</v>
      </c>
      <c r="Y8" s="17">
        <v>3.2</v>
      </c>
    </row>
    <row r="9" spans="1:25" ht="34">
      <c r="A9">
        <v>13</v>
      </c>
      <c r="B9" t="s">
        <v>13</v>
      </c>
      <c r="C9" s="1">
        <v>4</v>
      </c>
      <c r="D9" s="1">
        <v>4.8</v>
      </c>
      <c r="E9" s="1" t="s">
        <v>38</v>
      </c>
      <c r="F9" s="1">
        <v>4.5999999999999996</v>
      </c>
      <c r="G9" s="1" t="s">
        <v>32</v>
      </c>
      <c r="H9" s="1">
        <v>4.5999999999999996</v>
      </c>
      <c r="I9" s="1">
        <v>7</v>
      </c>
      <c r="J9" s="1">
        <v>4.5999999999999996</v>
      </c>
      <c r="K9" s="1" t="s">
        <v>40</v>
      </c>
      <c r="L9" s="1">
        <v>4.8</v>
      </c>
      <c r="M9" s="1" t="s">
        <v>36</v>
      </c>
      <c r="N9" s="1">
        <v>4.7</v>
      </c>
      <c r="O9" s="20">
        <v>8</v>
      </c>
      <c r="P9" s="20">
        <v>4.5999999999999996</v>
      </c>
      <c r="Q9" s="20" t="s">
        <v>138</v>
      </c>
      <c r="R9" s="20">
        <v>4.7</v>
      </c>
      <c r="S9" s="20" t="s">
        <v>161</v>
      </c>
      <c r="T9" s="20">
        <v>4.5999999999999996</v>
      </c>
      <c r="U9" s="8" t="s">
        <v>51</v>
      </c>
      <c r="V9" s="2">
        <v>10</v>
      </c>
      <c r="W9" s="15">
        <v>3.5</v>
      </c>
      <c r="X9" s="17">
        <v>10</v>
      </c>
      <c r="Y9" s="17">
        <v>3.6</v>
      </c>
    </row>
    <row r="10" spans="1:25" ht="34">
      <c r="A10">
        <v>14</v>
      </c>
      <c r="B10" t="s">
        <v>12</v>
      </c>
      <c r="C10" s="1">
        <v>4</v>
      </c>
      <c r="D10" s="1">
        <v>5</v>
      </c>
      <c r="E10" s="1" t="s">
        <v>38</v>
      </c>
      <c r="F10" s="1">
        <v>4.8</v>
      </c>
      <c r="G10" s="1" t="s">
        <v>32</v>
      </c>
      <c r="H10" s="1">
        <v>4.7</v>
      </c>
      <c r="I10" s="1">
        <v>8</v>
      </c>
      <c r="J10" s="1">
        <v>4.8</v>
      </c>
      <c r="K10" s="1" t="s">
        <v>40</v>
      </c>
      <c r="L10" s="1">
        <v>4.9000000000000004</v>
      </c>
      <c r="M10" s="1" t="s">
        <v>36</v>
      </c>
      <c r="N10" s="1">
        <v>4.7</v>
      </c>
      <c r="O10" s="20">
        <v>8</v>
      </c>
      <c r="P10" s="20">
        <v>4.9000000000000004</v>
      </c>
      <c r="Q10" s="20" t="s">
        <v>139</v>
      </c>
      <c r="R10" s="20">
        <v>4.8</v>
      </c>
      <c r="S10" s="20" t="s">
        <v>162</v>
      </c>
      <c r="T10" s="20">
        <v>4.7</v>
      </c>
      <c r="U10" s="8" t="s">
        <v>52</v>
      </c>
      <c r="V10" s="2">
        <v>10</v>
      </c>
      <c r="W10" s="15">
        <v>4.5</v>
      </c>
      <c r="X10" s="17">
        <v>10</v>
      </c>
      <c r="Y10" s="17">
        <v>4.4000000000000004</v>
      </c>
    </row>
    <row r="11" spans="1:25" ht="34">
      <c r="A11">
        <v>15</v>
      </c>
      <c r="B11" t="s">
        <v>14</v>
      </c>
      <c r="C11" s="1">
        <v>4</v>
      </c>
      <c r="D11" s="1">
        <v>5</v>
      </c>
      <c r="E11" s="1" t="s">
        <v>38</v>
      </c>
      <c r="F11" s="1">
        <v>4.8</v>
      </c>
      <c r="G11" s="1" t="s">
        <v>32</v>
      </c>
      <c r="H11" s="1">
        <v>4.8</v>
      </c>
      <c r="I11" s="1">
        <v>8</v>
      </c>
      <c r="J11" s="1">
        <v>4.0999999999999996</v>
      </c>
      <c r="K11" s="1" t="s">
        <v>40</v>
      </c>
      <c r="L11" s="1">
        <v>4.9000000000000004</v>
      </c>
      <c r="M11" s="1" t="s">
        <v>36</v>
      </c>
      <c r="N11" s="1">
        <v>4.8</v>
      </c>
      <c r="O11" s="20">
        <v>7</v>
      </c>
      <c r="P11" s="20">
        <v>4.5999999999999996</v>
      </c>
      <c r="Q11" s="20" t="s">
        <v>140</v>
      </c>
      <c r="R11" s="20">
        <v>4.8</v>
      </c>
      <c r="S11" s="20" t="s">
        <v>163</v>
      </c>
      <c r="T11" s="20">
        <v>4.8</v>
      </c>
      <c r="U11" s="8" t="s">
        <v>53</v>
      </c>
      <c r="V11" s="2">
        <v>10</v>
      </c>
      <c r="W11" s="15">
        <v>3.9</v>
      </c>
      <c r="X11" s="17">
        <v>10</v>
      </c>
      <c r="Y11" s="17">
        <v>4.3</v>
      </c>
    </row>
    <row r="12" spans="1:25" ht="34">
      <c r="A12">
        <v>16</v>
      </c>
      <c r="B12" t="s">
        <v>15</v>
      </c>
      <c r="C12" s="1">
        <v>4</v>
      </c>
      <c r="D12" s="1">
        <v>3.5</v>
      </c>
      <c r="E12" s="1" t="s">
        <v>38</v>
      </c>
      <c r="F12" s="1">
        <v>4</v>
      </c>
      <c r="G12" s="1" t="s">
        <v>32</v>
      </c>
      <c r="H12" s="1">
        <v>4.3</v>
      </c>
      <c r="I12" s="1">
        <v>8</v>
      </c>
      <c r="J12" s="1">
        <v>2.8</v>
      </c>
      <c r="K12" s="1" t="s">
        <v>40</v>
      </c>
      <c r="L12" s="1">
        <v>4.4000000000000004</v>
      </c>
      <c r="M12" s="1" t="s">
        <v>36</v>
      </c>
      <c r="N12" s="1">
        <v>4.4000000000000004</v>
      </c>
      <c r="O12" s="20">
        <v>7</v>
      </c>
      <c r="P12" s="20">
        <v>3.4</v>
      </c>
      <c r="Q12" s="20" t="s">
        <v>141</v>
      </c>
      <c r="R12" s="20">
        <v>4.4000000000000004</v>
      </c>
      <c r="S12" s="20" t="s">
        <v>164</v>
      </c>
      <c r="T12" s="20">
        <v>4.3</v>
      </c>
      <c r="U12" s="8" t="s">
        <v>54</v>
      </c>
      <c r="V12" s="2">
        <v>10</v>
      </c>
      <c r="W12" s="15">
        <v>4.7</v>
      </c>
      <c r="X12" s="17">
        <v>10</v>
      </c>
      <c r="Y12" s="17">
        <v>4.3</v>
      </c>
    </row>
    <row r="13" spans="1:25" ht="17">
      <c r="A13">
        <v>17</v>
      </c>
      <c r="B13" t="s">
        <v>16</v>
      </c>
      <c r="C13" s="1">
        <v>4</v>
      </c>
      <c r="D13" s="1">
        <v>4</v>
      </c>
      <c r="E13" s="1" t="s">
        <v>38</v>
      </c>
      <c r="F13" s="1">
        <v>4.0999999999999996</v>
      </c>
      <c r="G13" s="1" t="s">
        <v>32</v>
      </c>
      <c r="H13" s="1">
        <v>4.4000000000000004</v>
      </c>
      <c r="I13" s="1">
        <v>8</v>
      </c>
      <c r="J13" s="1">
        <v>3.6</v>
      </c>
      <c r="K13" s="1" t="s">
        <v>40</v>
      </c>
      <c r="L13" s="1">
        <v>4.5</v>
      </c>
      <c r="M13" s="1" t="s">
        <v>36</v>
      </c>
      <c r="N13" s="1">
        <v>4.5</v>
      </c>
      <c r="O13" s="20">
        <v>8</v>
      </c>
      <c r="P13" s="20">
        <v>3.6</v>
      </c>
      <c r="Q13" s="20" t="s">
        <v>142</v>
      </c>
      <c r="R13" s="20">
        <v>4.4000000000000004</v>
      </c>
      <c r="S13" s="20" t="s">
        <v>165</v>
      </c>
      <c r="T13" s="20">
        <v>4.4000000000000004</v>
      </c>
      <c r="U13" s="8" t="s">
        <v>55</v>
      </c>
      <c r="V13" s="2">
        <v>10</v>
      </c>
      <c r="W13" s="15">
        <v>4.5999999999999996</v>
      </c>
      <c r="X13" s="17">
        <v>10</v>
      </c>
      <c r="Y13" s="17">
        <v>4.3</v>
      </c>
    </row>
    <row r="14" spans="1:25" ht="34">
      <c r="A14">
        <v>18</v>
      </c>
      <c r="B14" t="s">
        <v>17</v>
      </c>
      <c r="C14" s="1">
        <v>4</v>
      </c>
      <c r="D14" s="1">
        <v>4.3</v>
      </c>
      <c r="E14" s="1" t="s">
        <v>38</v>
      </c>
      <c r="F14" s="1">
        <v>4.4000000000000004</v>
      </c>
      <c r="G14" s="1" t="s">
        <v>32</v>
      </c>
      <c r="H14" s="1">
        <v>4.5999999999999996</v>
      </c>
      <c r="I14" s="1">
        <v>8</v>
      </c>
      <c r="J14" s="1">
        <v>3.9</v>
      </c>
      <c r="K14" s="1" t="s">
        <v>40</v>
      </c>
      <c r="L14" s="1">
        <v>4.7</v>
      </c>
      <c r="M14" s="1" t="s">
        <v>36</v>
      </c>
      <c r="N14" s="1">
        <v>4.5999999999999996</v>
      </c>
      <c r="O14" s="20">
        <v>8</v>
      </c>
      <c r="P14" s="20">
        <v>4.0999999999999996</v>
      </c>
      <c r="Q14" s="20" t="s">
        <v>143</v>
      </c>
      <c r="R14" s="20">
        <v>4.5999999999999996</v>
      </c>
      <c r="S14" s="20" t="s">
        <v>166</v>
      </c>
      <c r="T14" s="20">
        <v>4.5</v>
      </c>
      <c r="U14" s="8" t="s">
        <v>56</v>
      </c>
      <c r="V14" s="2">
        <v>10</v>
      </c>
      <c r="W14" s="15">
        <v>3.8</v>
      </c>
      <c r="X14" s="17">
        <v>10</v>
      </c>
      <c r="Y14" s="17">
        <v>4.3</v>
      </c>
    </row>
    <row r="15" spans="1:25" ht="34">
      <c r="A15">
        <v>19</v>
      </c>
      <c r="B15" t="s">
        <v>18</v>
      </c>
      <c r="C15" s="1">
        <v>4</v>
      </c>
      <c r="D15" s="1">
        <v>4.5</v>
      </c>
      <c r="E15" s="1" t="s">
        <v>38</v>
      </c>
      <c r="F15" s="1">
        <v>4.2</v>
      </c>
      <c r="G15" s="1" t="s">
        <v>32</v>
      </c>
      <c r="H15" s="1">
        <v>4.5</v>
      </c>
      <c r="I15" s="1">
        <v>8</v>
      </c>
      <c r="J15" s="1">
        <v>3.9</v>
      </c>
      <c r="K15" s="1" t="s">
        <v>40</v>
      </c>
      <c r="L15" s="1">
        <v>4.5</v>
      </c>
      <c r="M15" s="1" t="s">
        <v>36</v>
      </c>
      <c r="N15" s="1">
        <v>4.5</v>
      </c>
      <c r="O15" s="20">
        <v>8</v>
      </c>
      <c r="P15" s="20">
        <v>4.5999999999999996</v>
      </c>
      <c r="Q15" s="20" t="s">
        <v>144</v>
      </c>
      <c r="R15" s="20">
        <v>4.5</v>
      </c>
      <c r="S15" s="20" t="s">
        <v>167</v>
      </c>
      <c r="T15" s="20">
        <v>4.5</v>
      </c>
      <c r="U15" s="8" t="s">
        <v>57</v>
      </c>
      <c r="V15" s="2">
        <v>10</v>
      </c>
      <c r="W15" s="15">
        <v>4.5</v>
      </c>
      <c r="X15" s="17">
        <v>10</v>
      </c>
      <c r="Y15" s="17">
        <v>4</v>
      </c>
    </row>
    <row r="16" spans="1:25" ht="34">
      <c r="A16">
        <v>20</v>
      </c>
      <c r="B16" t="s">
        <v>19</v>
      </c>
      <c r="C16" s="1">
        <v>4</v>
      </c>
      <c r="D16" s="1">
        <v>5</v>
      </c>
      <c r="E16" s="1" t="s">
        <v>38</v>
      </c>
      <c r="F16" s="1">
        <v>4.5999999999999996</v>
      </c>
      <c r="G16" s="1" t="s">
        <v>32</v>
      </c>
      <c r="H16" s="1">
        <v>4.5999999999999996</v>
      </c>
      <c r="I16" s="1">
        <v>8</v>
      </c>
      <c r="J16" s="1">
        <v>3.9</v>
      </c>
      <c r="K16" s="1" t="s">
        <v>40</v>
      </c>
      <c r="L16" s="1">
        <v>4.5999999999999996</v>
      </c>
      <c r="M16" s="1" t="s">
        <v>36</v>
      </c>
      <c r="N16" s="1">
        <v>4.5999999999999996</v>
      </c>
      <c r="O16" s="20">
        <v>8</v>
      </c>
      <c r="P16" s="20">
        <v>4.5</v>
      </c>
      <c r="Q16" s="20" t="s">
        <v>145</v>
      </c>
      <c r="R16" s="20">
        <v>4.7</v>
      </c>
      <c r="S16" s="20" t="s">
        <v>168</v>
      </c>
      <c r="T16" s="20">
        <v>4.5999999999999996</v>
      </c>
      <c r="U16" s="8" t="s">
        <v>58</v>
      </c>
      <c r="V16" s="2">
        <v>10</v>
      </c>
      <c r="W16" s="15">
        <v>4.7</v>
      </c>
      <c r="X16" s="17">
        <v>10</v>
      </c>
      <c r="Y16" s="17">
        <v>4.4000000000000004</v>
      </c>
    </row>
    <row r="17" spans="1:25" ht="34">
      <c r="A17">
        <v>21</v>
      </c>
      <c r="B17" t="s">
        <v>20</v>
      </c>
      <c r="C17" s="1">
        <v>4</v>
      </c>
      <c r="D17" s="1">
        <v>5</v>
      </c>
      <c r="E17" s="1" t="s">
        <v>38</v>
      </c>
      <c r="F17" s="1">
        <v>4.7</v>
      </c>
      <c r="G17" s="1" t="s">
        <v>32</v>
      </c>
      <c r="H17" s="1">
        <v>4.5999999999999996</v>
      </c>
      <c r="I17" s="1">
        <v>8</v>
      </c>
      <c r="J17" s="1">
        <v>3.6</v>
      </c>
      <c r="K17" s="1" t="s">
        <v>40</v>
      </c>
      <c r="L17" s="1">
        <v>4.7</v>
      </c>
      <c r="M17" s="1" t="s">
        <v>36</v>
      </c>
      <c r="N17" s="1">
        <v>4.5999999999999996</v>
      </c>
      <c r="O17" s="20">
        <v>8</v>
      </c>
      <c r="P17" s="20">
        <v>4.4000000000000004</v>
      </c>
      <c r="Q17" s="20" t="s">
        <v>146</v>
      </c>
      <c r="R17" s="20">
        <v>4.5999999999999996</v>
      </c>
      <c r="S17" s="20" t="s">
        <v>169</v>
      </c>
      <c r="T17" s="20">
        <v>4.5999999999999996</v>
      </c>
      <c r="U17" s="8" t="s">
        <v>59</v>
      </c>
      <c r="V17" s="2">
        <v>10</v>
      </c>
      <c r="W17" s="15">
        <v>4.7</v>
      </c>
      <c r="X17" s="17">
        <v>10</v>
      </c>
      <c r="Y17" s="17">
        <v>3.9</v>
      </c>
    </row>
    <row r="18" spans="1:25" ht="34">
      <c r="A18">
        <v>22</v>
      </c>
      <c r="B18" t="s">
        <v>21</v>
      </c>
      <c r="C18" s="1">
        <v>4</v>
      </c>
      <c r="D18" s="1">
        <v>5</v>
      </c>
      <c r="E18" s="1" t="s">
        <v>38</v>
      </c>
      <c r="F18" s="1">
        <v>4.4000000000000004</v>
      </c>
      <c r="G18" s="1" t="s">
        <v>32</v>
      </c>
      <c r="H18" s="1">
        <v>4.4000000000000004</v>
      </c>
      <c r="I18" s="1">
        <v>8</v>
      </c>
      <c r="J18" s="1">
        <v>4.5999999999999996</v>
      </c>
      <c r="K18" s="1" t="s">
        <v>40</v>
      </c>
      <c r="L18" s="1">
        <v>4.0999999999999996</v>
      </c>
      <c r="M18" s="1" t="s">
        <v>36</v>
      </c>
      <c r="N18" s="1">
        <v>4.4000000000000004</v>
      </c>
      <c r="O18" s="20">
        <v>8</v>
      </c>
      <c r="P18" s="20">
        <v>4.9000000000000004</v>
      </c>
      <c r="Q18" s="20" t="s">
        <v>147</v>
      </c>
      <c r="R18" s="20">
        <v>4.3</v>
      </c>
      <c r="S18" s="20" t="s">
        <v>170</v>
      </c>
      <c r="T18" s="20">
        <v>4.4000000000000004</v>
      </c>
      <c r="U18" s="8" t="s">
        <v>60</v>
      </c>
      <c r="V18" s="2">
        <v>10</v>
      </c>
      <c r="W18" s="15">
        <v>4.8</v>
      </c>
      <c r="X18" s="17">
        <v>10</v>
      </c>
      <c r="Y18" s="17">
        <v>4.3</v>
      </c>
    </row>
    <row r="19" spans="1:25" ht="34">
      <c r="A19">
        <v>23</v>
      </c>
      <c r="B19" t="s">
        <v>22</v>
      </c>
      <c r="C19" s="1">
        <v>4</v>
      </c>
      <c r="D19" s="1">
        <v>5</v>
      </c>
      <c r="E19" s="1" t="s">
        <v>38</v>
      </c>
      <c r="F19" s="1">
        <v>4.3</v>
      </c>
      <c r="G19" s="1" t="s">
        <v>32</v>
      </c>
      <c r="H19" s="1">
        <v>4.4000000000000004</v>
      </c>
      <c r="I19" s="1">
        <v>8</v>
      </c>
      <c r="J19" s="1">
        <v>3.9</v>
      </c>
      <c r="K19" s="1" t="s">
        <v>40</v>
      </c>
      <c r="L19" s="1">
        <v>4.3</v>
      </c>
      <c r="M19" s="1" t="s">
        <v>36</v>
      </c>
      <c r="N19" s="1">
        <v>4.5</v>
      </c>
      <c r="O19" s="20">
        <v>8</v>
      </c>
      <c r="P19" s="20">
        <v>4.0999999999999996</v>
      </c>
      <c r="Q19" s="20" t="s">
        <v>148</v>
      </c>
      <c r="R19" s="20">
        <v>4.3</v>
      </c>
      <c r="S19" s="20" t="s">
        <v>171</v>
      </c>
      <c r="T19" s="20">
        <v>4.4000000000000004</v>
      </c>
      <c r="U19" s="8" t="s">
        <v>61</v>
      </c>
      <c r="V19" s="2">
        <v>10</v>
      </c>
      <c r="W19" s="15">
        <v>4.7</v>
      </c>
      <c r="X19" s="17">
        <v>10</v>
      </c>
      <c r="Y19" s="17">
        <v>4.3</v>
      </c>
    </row>
    <row r="20" spans="1:25" ht="34">
      <c r="A20">
        <v>24</v>
      </c>
      <c r="B20" t="s">
        <v>23</v>
      </c>
      <c r="C20" s="1">
        <v>4</v>
      </c>
      <c r="D20" s="1">
        <v>5</v>
      </c>
      <c r="E20" s="1" t="s">
        <v>38</v>
      </c>
      <c r="F20" s="1">
        <v>5</v>
      </c>
      <c r="G20" s="1" t="s">
        <v>32</v>
      </c>
      <c r="H20" s="1">
        <v>4.9000000000000004</v>
      </c>
      <c r="I20" s="1">
        <v>8</v>
      </c>
      <c r="J20" s="1">
        <v>4.9000000000000004</v>
      </c>
      <c r="K20" s="1" t="s">
        <v>40</v>
      </c>
      <c r="L20" s="1">
        <v>4.9000000000000004</v>
      </c>
      <c r="M20" s="1" t="s">
        <v>36</v>
      </c>
      <c r="N20" s="1">
        <v>4.9000000000000004</v>
      </c>
      <c r="O20" s="20">
        <v>8</v>
      </c>
      <c r="P20" s="20">
        <v>5</v>
      </c>
      <c r="Q20" s="20" t="s">
        <v>149</v>
      </c>
      <c r="R20" s="20">
        <v>5</v>
      </c>
      <c r="S20" s="20" t="s">
        <v>172</v>
      </c>
      <c r="T20" s="20">
        <v>4.9000000000000004</v>
      </c>
      <c r="U20" s="8" t="s">
        <v>62</v>
      </c>
      <c r="V20" s="2">
        <v>10</v>
      </c>
      <c r="W20" s="15">
        <v>3.7</v>
      </c>
      <c r="X20" s="17">
        <v>10</v>
      </c>
      <c r="Y20" s="17">
        <v>4.3</v>
      </c>
    </row>
    <row r="21" spans="1:25" ht="34">
      <c r="A21">
        <v>25</v>
      </c>
      <c r="B21" t="s">
        <v>24</v>
      </c>
      <c r="C21" s="1">
        <v>4</v>
      </c>
      <c r="D21" s="1">
        <v>4.5</v>
      </c>
      <c r="E21" s="1" t="s">
        <v>38</v>
      </c>
      <c r="F21" s="1">
        <v>4.5</v>
      </c>
      <c r="G21" s="1" t="s">
        <v>32</v>
      </c>
      <c r="H21" s="1">
        <v>4.5999999999999996</v>
      </c>
      <c r="I21" s="1">
        <v>8</v>
      </c>
      <c r="J21" s="1">
        <v>4.8</v>
      </c>
      <c r="K21" s="1" t="s">
        <v>40</v>
      </c>
      <c r="L21" s="1">
        <v>4.7</v>
      </c>
      <c r="M21" s="1" t="s">
        <v>36</v>
      </c>
      <c r="N21" s="1">
        <v>4.7</v>
      </c>
      <c r="O21" s="20">
        <v>8</v>
      </c>
      <c r="P21" s="20">
        <v>4.8</v>
      </c>
      <c r="Q21" s="20" t="s">
        <v>150</v>
      </c>
      <c r="R21" s="20">
        <v>4.8</v>
      </c>
      <c r="S21" s="20" t="s">
        <v>173</v>
      </c>
      <c r="T21" s="20">
        <v>4.7</v>
      </c>
      <c r="U21" s="8" t="s">
        <v>63</v>
      </c>
      <c r="V21" s="2">
        <v>10</v>
      </c>
      <c r="W21" s="15">
        <v>4.5</v>
      </c>
      <c r="X21" s="17">
        <v>10</v>
      </c>
      <c r="Y21" s="17">
        <v>4.3</v>
      </c>
    </row>
    <row r="22" spans="1:25" ht="34">
      <c r="A22">
        <v>26</v>
      </c>
      <c r="B22" t="s">
        <v>25</v>
      </c>
      <c r="C22" s="1">
        <v>4</v>
      </c>
      <c r="D22" s="1">
        <v>5</v>
      </c>
      <c r="E22" s="1" t="s">
        <v>38</v>
      </c>
      <c r="F22" s="1">
        <v>4.2</v>
      </c>
      <c r="G22" s="1" t="s">
        <v>32</v>
      </c>
      <c r="H22" s="1">
        <v>4.4000000000000004</v>
      </c>
      <c r="I22" s="1">
        <v>8</v>
      </c>
      <c r="J22" s="1">
        <v>4.0999999999999996</v>
      </c>
      <c r="K22" s="1" t="s">
        <v>40</v>
      </c>
      <c r="L22" s="1">
        <v>4.4000000000000004</v>
      </c>
      <c r="M22" s="1" t="s">
        <v>36</v>
      </c>
      <c r="N22" s="1">
        <v>4.5</v>
      </c>
      <c r="O22" s="20">
        <v>8</v>
      </c>
      <c r="P22" s="20">
        <v>4.4000000000000004</v>
      </c>
      <c r="Q22" s="20" t="s">
        <v>151</v>
      </c>
      <c r="R22" s="20">
        <v>4.5</v>
      </c>
      <c r="S22" s="20" t="s">
        <v>174</v>
      </c>
      <c r="T22" s="20">
        <v>4.4000000000000004</v>
      </c>
      <c r="U22" s="8" t="s">
        <v>64</v>
      </c>
      <c r="V22" s="2">
        <v>10</v>
      </c>
      <c r="W22" s="15">
        <v>4.4000000000000004</v>
      </c>
      <c r="X22" s="17">
        <v>10</v>
      </c>
      <c r="Y22" s="17">
        <v>4</v>
      </c>
    </row>
    <row r="23" spans="1:25" ht="34">
      <c r="A23">
        <v>27</v>
      </c>
      <c r="B23" t="s">
        <v>26</v>
      </c>
      <c r="C23" s="1">
        <v>4</v>
      </c>
      <c r="D23" s="1">
        <v>5</v>
      </c>
      <c r="E23" s="1" t="s">
        <v>38</v>
      </c>
      <c r="F23" s="1">
        <v>4.9000000000000004</v>
      </c>
      <c r="G23" s="1" t="s">
        <v>32</v>
      </c>
      <c r="H23" s="1">
        <v>4.9000000000000004</v>
      </c>
      <c r="I23" s="1">
        <v>8</v>
      </c>
      <c r="J23" s="1">
        <v>5</v>
      </c>
      <c r="K23" s="1" t="s">
        <v>40</v>
      </c>
      <c r="L23" s="1">
        <v>5</v>
      </c>
      <c r="M23" s="1" t="s">
        <v>36</v>
      </c>
      <c r="N23" s="1">
        <v>4.9000000000000004</v>
      </c>
      <c r="O23" s="20">
        <v>8</v>
      </c>
      <c r="P23" s="20">
        <v>4.9000000000000004</v>
      </c>
      <c r="Q23" s="20" t="s">
        <v>152</v>
      </c>
      <c r="R23" s="20">
        <v>5</v>
      </c>
      <c r="S23" s="20" t="s">
        <v>175</v>
      </c>
      <c r="T23" s="20">
        <v>4.9000000000000004</v>
      </c>
      <c r="U23" s="8" t="s">
        <v>65</v>
      </c>
      <c r="V23" s="2">
        <v>10</v>
      </c>
      <c r="W23" s="15">
        <v>4.3</v>
      </c>
      <c r="X23" s="17">
        <v>10</v>
      </c>
      <c r="Y23" s="17">
        <v>4.3</v>
      </c>
    </row>
    <row r="24" spans="1:25" ht="34">
      <c r="A24">
        <v>28</v>
      </c>
      <c r="B24" t="s">
        <v>27</v>
      </c>
      <c r="C24" s="1">
        <v>4</v>
      </c>
      <c r="D24" s="1">
        <v>4.3</v>
      </c>
      <c r="E24" s="1" t="s">
        <v>38</v>
      </c>
      <c r="F24" s="1">
        <v>4.2</v>
      </c>
      <c r="G24" s="1" t="s">
        <v>32</v>
      </c>
      <c r="H24" s="1">
        <v>4.4000000000000004</v>
      </c>
      <c r="I24" s="1">
        <v>8</v>
      </c>
      <c r="J24" s="1">
        <v>3.4</v>
      </c>
      <c r="K24" s="1" t="s">
        <v>40</v>
      </c>
      <c r="L24" s="1">
        <v>4.5</v>
      </c>
      <c r="M24" s="1" t="s">
        <v>36</v>
      </c>
      <c r="N24" s="1">
        <v>4.5</v>
      </c>
      <c r="O24" s="20">
        <v>8</v>
      </c>
      <c r="P24" s="20">
        <v>3.8</v>
      </c>
      <c r="Q24" s="20" t="s">
        <v>153</v>
      </c>
      <c r="R24" s="20">
        <v>4.4000000000000004</v>
      </c>
      <c r="S24" s="20" t="s">
        <v>176</v>
      </c>
      <c r="T24" s="20">
        <v>4.4000000000000004</v>
      </c>
      <c r="U24" s="8" t="s">
        <v>66</v>
      </c>
      <c r="V24" s="2">
        <v>10</v>
      </c>
      <c r="W24" s="15">
        <v>4.5</v>
      </c>
      <c r="X24" s="17">
        <v>10</v>
      </c>
      <c r="Y24" s="17">
        <v>4.2</v>
      </c>
    </row>
    <row r="25" spans="1:25" ht="17">
      <c r="A25">
        <v>29</v>
      </c>
      <c r="B25" t="s">
        <v>28</v>
      </c>
      <c r="C25" s="1">
        <v>4</v>
      </c>
      <c r="D25" s="1">
        <v>4.5</v>
      </c>
      <c r="E25" s="1" t="s">
        <v>38</v>
      </c>
      <c r="F25" s="1">
        <v>4.0999999999999996</v>
      </c>
      <c r="G25" s="1" t="s">
        <v>32</v>
      </c>
      <c r="H25" s="1">
        <v>4.4000000000000004</v>
      </c>
      <c r="I25" s="1">
        <v>8</v>
      </c>
      <c r="J25" s="1">
        <v>3.6</v>
      </c>
      <c r="K25" s="1" t="s">
        <v>40</v>
      </c>
      <c r="L25" s="1">
        <v>4.3</v>
      </c>
      <c r="M25" s="1" t="s">
        <v>36</v>
      </c>
      <c r="N25" s="1">
        <v>4.5</v>
      </c>
      <c r="O25" s="20">
        <v>8</v>
      </c>
      <c r="P25" s="20">
        <v>4</v>
      </c>
      <c r="Q25" s="20" t="s">
        <v>154</v>
      </c>
      <c r="R25" s="20">
        <v>4.5</v>
      </c>
      <c r="S25" s="20" t="s">
        <v>177</v>
      </c>
      <c r="T25" s="20">
        <v>4.3</v>
      </c>
      <c r="U25" s="8" t="s">
        <v>67</v>
      </c>
      <c r="V25" s="2">
        <v>10</v>
      </c>
      <c r="W25" s="15">
        <v>4.3</v>
      </c>
      <c r="X25" s="17">
        <v>10</v>
      </c>
      <c r="Y25" s="17">
        <v>4.3</v>
      </c>
    </row>
    <row r="26" spans="1:25" ht="34">
      <c r="B26" s="10" t="s">
        <v>30</v>
      </c>
      <c r="C26" s="11"/>
      <c r="D26" s="11">
        <f>AVERAGE(D3:D25)</f>
        <v>4.5869565217391308</v>
      </c>
      <c r="E26" s="20"/>
      <c r="F26" s="3">
        <f>AVERAGE(F3:F25)</f>
        <v>4.3739130434782609</v>
      </c>
      <c r="G26" s="20"/>
      <c r="H26" s="3">
        <f>AVERAGE(H3:H25)</f>
        <v>4.4695652173913052</v>
      </c>
      <c r="I26" s="20"/>
      <c r="J26" s="11">
        <f>AVERAGE(J3:J25)</f>
        <v>3.9260869565217389</v>
      </c>
      <c r="K26" s="20"/>
      <c r="L26" s="3">
        <f>AVERAGE(L3:L25)</f>
        <v>4.4869565217391303</v>
      </c>
      <c r="M26" s="1"/>
      <c r="N26" s="3">
        <f>AVERAGE(N3:N25)</f>
        <v>4.5000000000000009</v>
      </c>
      <c r="O26" s="3"/>
      <c r="P26" s="11">
        <f>AVERAGE(P3:P25)</f>
        <v>4.3434782608695661</v>
      </c>
      <c r="Q26" s="3"/>
      <c r="R26" s="3">
        <f>AVERAGE(R3:R25)</f>
        <v>4.4913043478260866</v>
      </c>
      <c r="S26" s="3"/>
      <c r="T26" s="3">
        <f>AVERAGE(T3:T25)</f>
        <v>4.4565217391304364</v>
      </c>
      <c r="U26" s="8" t="s">
        <v>68</v>
      </c>
      <c r="V26" s="2">
        <v>10</v>
      </c>
      <c r="W26" s="15">
        <v>4.7</v>
      </c>
      <c r="X26" s="17">
        <v>10</v>
      </c>
      <c r="Y26" s="17">
        <v>4.3</v>
      </c>
    </row>
    <row r="27" spans="1:25" ht="34">
      <c r="U27" s="8" t="s">
        <v>69</v>
      </c>
      <c r="V27" s="2">
        <v>10</v>
      </c>
      <c r="W27" s="15">
        <v>4.8</v>
      </c>
      <c r="X27" s="17">
        <v>10</v>
      </c>
      <c r="Y27" s="17">
        <v>4.3</v>
      </c>
    </row>
    <row r="28" spans="1:25" ht="51">
      <c r="U28" s="8" t="s">
        <v>70</v>
      </c>
      <c r="V28" s="2">
        <v>10</v>
      </c>
      <c r="W28" s="15">
        <v>4.4000000000000004</v>
      </c>
      <c r="X28" s="17">
        <v>10</v>
      </c>
      <c r="Y28" s="17">
        <v>3.9</v>
      </c>
    </row>
    <row r="29" spans="1:25" ht="51">
      <c r="U29" s="8" t="s">
        <v>71</v>
      </c>
      <c r="V29" s="2">
        <v>10</v>
      </c>
      <c r="W29" s="15">
        <v>4.3</v>
      </c>
      <c r="X29" s="17">
        <v>10</v>
      </c>
      <c r="Y29" s="17">
        <v>3.9</v>
      </c>
    </row>
    <row r="30" spans="1:25" ht="34">
      <c r="U30" s="8" t="s">
        <v>72</v>
      </c>
      <c r="V30" s="2">
        <v>10</v>
      </c>
      <c r="W30" s="15">
        <v>3.9</v>
      </c>
      <c r="X30" s="17">
        <v>10</v>
      </c>
      <c r="Y30" s="17">
        <v>3.7</v>
      </c>
    </row>
    <row r="31" spans="1:25" ht="34">
      <c r="U31" s="8" t="s">
        <v>73</v>
      </c>
      <c r="V31" s="2">
        <v>10</v>
      </c>
      <c r="W31" s="15">
        <v>4.5</v>
      </c>
      <c r="X31" s="17">
        <v>10</v>
      </c>
      <c r="Y31" s="17">
        <v>3.9</v>
      </c>
    </row>
    <row r="32" spans="1:25" ht="51">
      <c r="U32" s="8" t="s">
        <v>74</v>
      </c>
      <c r="V32" s="2">
        <v>10</v>
      </c>
      <c r="W32" s="15">
        <v>4.3</v>
      </c>
      <c r="X32" s="17">
        <v>10</v>
      </c>
      <c r="Y32" s="17">
        <v>3.8</v>
      </c>
    </row>
    <row r="33" spans="21:25" ht="34">
      <c r="U33" s="8" t="s">
        <v>75</v>
      </c>
      <c r="V33" s="2">
        <v>10</v>
      </c>
      <c r="W33" s="15">
        <v>4.3</v>
      </c>
      <c r="X33" s="17">
        <v>10</v>
      </c>
      <c r="Y33" s="17">
        <v>4.0999999999999996</v>
      </c>
    </row>
    <row r="34" spans="21:25" ht="34">
      <c r="U34" s="8" t="s">
        <v>76</v>
      </c>
      <c r="V34" s="2">
        <v>10</v>
      </c>
      <c r="W34" s="15">
        <v>3.1</v>
      </c>
      <c r="X34" s="17">
        <v>10</v>
      </c>
      <c r="Y34" s="17">
        <v>2.9</v>
      </c>
    </row>
    <row r="35" spans="21:25" ht="51">
      <c r="U35" s="8" t="s">
        <v>44</v>
      </c>
      <c r="V35" s="2">
        <v>10</v>
      </c>
      <c r="W35" s="3">
        <f>(6*5+4*4)/10</f>
        <v>4.5999999999999996</v>
      </c>
      <c r="X35" s="17">
        <v>10</v>
      </c>
      <c r="Y35" s="17">
        <v>4.2</v>
      </c>
    </row>
    <row r="36" spans="21:25" ht="51">
      <c r="U36" s="8" t="s">
        <v>77</v>
      </c>
      <c r="V36" s="2">
        <v>10</v>
      </c>
      <c r="W36" s="3">
        <f>(7*5+2*4+1*1)/10</f>
        <v>4.4000000000000004</v>
      </c>
      <c r="X36" s="17">
        <v>10</v>
      </c>
      <c r="Y36" s="17">
        <v>4.2</v>
      </c>
    </row>
    <row r="37" spans="21:25" ht="51">
      <c r="U37" s="8" t="s">
        <v>78</v>
      </c>
      <c r="V37" s="2">
        <v>10</v>
      </c>
      <c r="W37" s="3">
        <f>(5*4+3*4+2*3+1*2)/10</f>
        <v>4</v>
      </c>
      <c r="X37" s="17">
        <v>10</v>
      </c>
      <c r="Y37" s="17">
        <v>3.5</v>
      </c>
    </row>
    <row r="38" spans="21:25">
      <c r="U38" s="16"/>
      <c r="V38" s="10" t="s">
        <v>30</v>
      </c>
      <c r="W38" s="11">
        <f>AVERAGE(W11:W27,W35)</f>
        <v>4.4555555555555548</v>
      </c>
      <c r="X38" s="10" t="s">
        <v>30</v>
      </c>
      <c r="Y38" s="11">
        <f>AVERAGE(Y11:Y27,Y35)</f>
        <v>4.238888888888888</v>
      </c>
    </row>
    <row r="39" spans="21:25">
      <c r="U39" s="16"/>
    </row>
    <row r="40" spans="21:25">
      <c r="U40" s="16"/>
    </row>
    <row r="41" spans="21:25">
      <c r="U41" s="16"/>
    </row>
    <row r="42" spans="21:25">
      <c r="U42" s="16"/>
    </row>
    <row r="43" spans="21:25">
      <c r="U43" s="16"/>
    </row>
    <row r="44" spans="21:25">
      <c r="U44" s="16"/>
    </row>
    <row r="45" spans="21:25">
      <c r="U45" s="16"/>
    </row>
    <row r="46" spans="21:25">
      <c r="U46" s="16"/>
    </row>
    <row r="47" spans="21:25">
      <c r="U47" s="16"/>
    </row>
    <row r="48" spans="21:25">
      <c r="U48" s="16"/>
    </row>
    <row r="49" spans="21:21">
      <c r="U49" s="16"/>
    </row>
    <row r="50" spans="21:21">
      <c r="U50" s="16"/>
    </row>
  </sheetData>
  <mergeCells count="5">
    <mergeCell ref="A1:H1"/>
    <mergeCell ref="I1:N1"/>
    <mergeCell ref="U1:W1"/>
    <mergeCell ref="X1:Y1"/>
    <mergeCell ref="O1:T1"/>
  </mergeCells>
  <pageMargins left="0.75" right="0.75" top="1" bottom="1" header="0.5" footer="0.5"/>
  <pageSetup orientation="portrait" horizontalDpi="4294967292" verticalDpi="429496729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E63"/>
  <sheetViews>
    <sheetView workbookViewId="0">
      <selection activeCell="AE38" activeCellId="5" sqref="V26 D26 J26 P26 AC38 AE38"/>
    </sheetView>
  </sheetViews>
  <sheetFormatPr baseColWidth="10" defaultRowHeight="16"/>
  <cols>
    <col min="1" max="1" width="5.1640625" style="1" customWidth="1"/>
    <col min="2" max="2" width="45" customWidth="1"/>
    <col min="3" max="8" width="10.83203125" style="1"/>
    <col min="21" max="26" width="7.33203125" style="5" customWidth="1"/>
    <col min="27" max="27" width="48.6640625" style="7" customWidth="1"/>
    <col min="29" max="29" width="10.83203125" style="1"/>
  </cols>
  <sheetData>
    <row r="1" spans="1:31">
      <c r="A1" s="121" t="s">
        <v>33</v>
      </c>
      <c r="B1" s="121"/>
      <c r="C1" s="121"/>
      <c r="D1" s="121"/>
      <c r="E1" s="121"/>
      <c r="F1" s="121"/>
      <c r="G1" s="121"/>
      <c r="H1" s="121"/>
      <c r="I1" s="121" t="s">
        <v>34</v>
      </c>
      <c r="J1" s="121"/>
      <c r="K1" s="121"/>
      <c r="L1" s="121"/>
      <c r="M1" s="121"/>
      <c r="N1" s="121"/>
      <c r="O1" s="122" t="s">
        <v>102</v>
      </c>
      <c r="P1" s="122"/>
      <c r="Q1" s="122"/>
      <c r="R1" s="122"/>
      <c r="S1" s="122"/>
      <c r="T1" s="122"/>
      <c r="U1" s="121" t="s">
        <v>178</v>
      </c>
      <c r="V1" s="121"/>
      <c r="W1" s="121"/>
      <c r="X1" s="121"/>
      <c r="Y1" s="121"/>
      <c r="Z1" s="121"/>
      <c r="AA1" s="121" t="s">
        <v>42</v>
      </c>
      <c r="AB1" s="121"/>
      <c r="AC1" s="121"/>
      <c r="AD1" s="121" t="s">
        <v>182</v>
      </c>
      <c r="AE1" s="121"/>
    </row>
    <row r="2" spans="1:31" ht="17">
      <c r="A2" s="1" t="s">
        <v>1</v>
      </c>
      <c r="B2" t="s">
        <v>2</v>
      </c>
      <c r="C2" s="1" t="s">
        <v>29</v>
      </c>
      <c r="D2" s="1" t="s">
        <v>4</v>
      </c>
      <c r="E2" s="1" t="s">
        <v>3</v>
      </c>
      <c r="F2" s="1" t="s">
        <v>0</v>
      </c>
      <c r="G2" s="1" t="s">
        <v>3</v>
      </c>
      <c r="H2" s="1" t="s">
        <v>5</v>
      </c>
      <c r="I2" s="1" t="s">
        <v>29</v>
      </c>
      <c r="J2" s="1" t="s">
        <v>4</v>
      </c>
      <c r="K2" s="1" t="s">
        <v>3</v>
      </c>
      <c r="L2" s="1" t="s">
        <v>0</v>
      </c>
      <c r="M2" s="1" t="s">
        <v>3</v>
      </c>
      <c r="N2" s="1" t="s">
        <v>5</v>
      </c>
      <c r="O2" s="14" t="s">
        <v>103</v>
      </c>
      <c r="P2" s="14" t="s">
        <v>4</v>
      </c>
      <c r="Q2" s="14" t="s">
        <v>3</v>
      </c>
      <c r="R2" s="14" t="s">
        <v>0</v>
      </c>
      <c r="S2" s="14" t="s">
        <v>3</v>
      </c>
      <c r="T2" s="14" t="s">
        <v>5</v>
      </c>
      <c r="U2" s="20" t="s">
        <v>128</v>
      </c>
      <c r="V2" s="20" t="s">
        <v>4</v>
      </c>
      <c r="W2" s="20" t="s">
        <v>3</v>
      </c>
      <c r="X2" s="20" t="s">
        <v>0</v>
      </c>
      <c r="Y2" s="20" t="s">
        <v>3</v>
      </c>
      <c r="Z2" s="20" t="s">
        <v>5</v>
      </c>
      <c r="AA2" s="7" t="s">
        <v>2</v>
      </c>
      <c r="AB2" s="1" t="s">
        <v>43</v>
      </c>
      <c r="AC2" s="9" t="s">
        <v>4</v>
      </c>
      <c r="AD2" s="9" t="s">
        <v>130</v>
      </c>
      <c r="AE2" s="9" t="s">
        <v>4</v>
      </c>
    </row>
    <row r="3" spans="1:31" ht="17">
      <c r="A3" s="1">
        <v>7</v>
      </c>
      <c r="B3" t="s">
        <v>6</v>
      </c>
      <c r="C3" s="1">
        <v>13</v>
      </c>
      <c r="D3" s="1">
        <v>3.4</v>
      </c>
      <c r="E3" s="1" t="s">
        <v>31</v>
      </c>
      <c r="F3" s="1">
        <v>2</v>
      </c>
      <c r="G3" s="1" t="s">
        <v>32</v>
      </c>
      <c r="H3" s="1">
        <v>2.7</v>
      </c>
      <c r="I3" s="1">
        <v>14</v>
      </c>
      <c r="J3" s="1">
        <v>3.4</v>
      </c>
      <c r="K3" s="1" t="s">
        <v>35</v>
      </c>
      <c r="L3" s="1">
        <v>1.9</v>
      </c>
      <c r="M3" s="1" t="s">
        <v>36</v>
      </c>
      <c r="N3" s="1">
        <v>2.5</v>
      </c>
      <c r="O3" s="14">
        <v>13</v>
      </c>
      <c r="P3" s="14">
        <v>3.1</v>
      </c>
      <c r="Q3" s="14" t="s">
        <v>104</v>
      </c>
      <c r="R3" s="14">
        <v>2</v>
      </c>
      <c r="S3" s="14" t="s">
        <v>127</v>
      </c>
      <c r="T3" s="14">
        <v>2.6</v>
      </c>
      <c r="U3" s="4">
        <v>10</v>
      </c>
      <c r="V3" s="4">
        <v>2.7</v>
      </c>
      <c r="W3" s="4" t="s">
        <v>179</v>
      </c>
      <c r="X3" s="4">
        <v>2.1</v>
      </c>
      <c r="Y3" s="4" t="s">
        <v>157</v>
      </c>
      <c r="Z3" s="4">
        <v>2.6</v>
      </c>
      <c r="AA3" s="8" t="s">
        <v>45</v>
      </c>
      <c r="AB3" s="1">
        <v>16</v>
      </c>
      <c r="AC3" s="3">
        <v>4.4400000000000004</v>
      </c>
      <c r="AD3" s="14">
        <v>16</v>
      </c>
      <c r="AE3" s="18">
        <v>4.6900000000000004</v>
      </c>
    </row>
    <row r="4" spans="1:31" ht="17">
      <c r="A4" s="1">
        <v>8</v>
      </c>
      <c r="B4" t="s">
        <v>7</v>
      </c>
      <c r="C4" s="1">
        <v>13</v>
      </c>
      <c r="D4" s="1">
        <v>3.2</v>
      </c>
      <c r="E4" s="1" t="s">
        <v>31</v>
      </c>
      <c r="F4" s="1">
        <v>4.2</v>
      </c>
      <c r="G4" s="1" t="s">
        <v>32</v>
      </c>
      <c r="H4" s="1">
        <v>4.4000000000000004</v>
      </c>
      <c r="I4" s="1">
        <v>14</v>
      </c>
      <c r="J4" s="1">
        <v>3.7</v>
      </c>
      <c r="K4" s="1" t="s">
        <v>35</v>
      </c>
      <c r="L4" s="1">
        <v>4.2</v>
      </c>
      <c r="M4" s="1" t="s">
        <v>36</v>
      </c>
      <c r="N4" s="1">
        <v>4.4000000000000004</v>
      </c>
      <c r="O4" s="14">
        <v>13</v>
      </c>
      <c r="P4" s="14">
        <v>4.2</v>
      </c>
      <c r="Q4" s="14" t="s">
        <v>105</v>
      </c>
      <c r="R4" s="14">
        <v>4.4000000000000004</v>
      </c>
      <c r="S4" s="20" t="s">
        <v>127</v>
      </c>
      <c r="T4" s="14">
        <v>4.4000000000000004</v>
      </c>
      <c r="U4" s="4">
        <v>10</v>
      </c>
      <c r="V4" s="4">
        <v>4.2</v>
      </c>
      <c r="W4" s="4" t="s">
        <v>179</v>
      </c>
      <c r="X4" s="4">
        <v>4.5</v>
      </c>
      <c r="Y4" s="4" t="s">
        <v>158</v>
      </c>
      <c r="Z4" s="4">
        <v>4.4000000000000004</v>
      </c>
      <c r="AA4" s="8" t="s">
        <v>46</v>
      </c>
      <c r="AB4" s="1">
        <v>16</v>
      </c>
      <c r="AC4" s="3">
        <v>4.1900000000000004</v>
      </c>
      <c r="AD4" s="14">
        <v>16</v>
      </c>
      <c r="AE4" s="19">
        <v>4.25</v>
      </c>
    </row>
    <row r="5" spans="1:31" ht="34">
      <c r="A5" s="1">
        <v>9</v>
      </c>
      <c r="B5" t="s">
        <v>8</v>
      </c>
      <c r="C5" s="1">
        <v>13</v>
      </c>
      <c r="D5" s="1">
        <v>3.5</v>
      </c>
      <c r="E5" s="1" t="s">
        <v>31</v>
      </c>
      <c r="F5" s="1">
        <v>4.0999999999999996</v>
      </c>
      <c r="G5" s="1" t="s">
        <v>32</v>
      </c>
      <c r="H5" s="1">
        <v>4.3</v>
      </c>
      <c r="I5" s="1">
        <v>14</v>
      </c>
      <c r="J5" s="1">
        <v>3.9</v>
      </c>
      <c r="K5" s="1" t="s">
        <v>35</v>
      </c>
      <c r="L5" s="1">
        <v>4.2</v>
      </c>
      <c r="M5" s="1" t="s">
        <v>36</v>
      </c>
      <c r="N5" s="1">
        <v>4.4000000000000004</v>
      </c>
      <c r="O5" s="14">
        <v>13</v>
      </c>
      <c r="P5" s="14">
        <v>3.7</v>
      </c>
      <c r="Q5" s="14" t="s">
        <v>106</v>
      </c>
      <c r="R5" s="14">
        <v>4.2</v>
      </c>
      <c r="S5" s="20" t="s">
        <v>127</v>
      </c>
      <c r="T5" s="14">
        <v>4.4000000000000004</v>
      </c>
      <c r="U5" s="4">
        <v>10</v>
      </c>
      <c r="V5" s="4">
        <v>4.3</v>
      </c>
      <c r="W5" s="4" t="s">
        <v>179</v>
      </c>
      <c r="X5" s="4">
        <v>4.5</v>
      </c>
      <c r="Y5" s="4" t="s">
        <v>159</v>
      </c>
      <c r="Z5" s="4">
        <v>4.3</v>
      </c>
      <c r="AA5" s="8" t="s">
        <v>47</v>
      </c>
      <c r="AB5" s="1">
        <v>16</v>
      </c>
      <c r="AC5" s="3">
        <v>2.81</v>
      </c>
      <c r="AD5" s="14">
        <v>16</v>
      </c>
      <c r="AE5" s="19">
        <v>3.31</v>
      </c>
    </row>
    <row r="6" spans="1:31" ht="17">
      <c r="A6" s="1">
        <v>10</v>
      </c>
      <c r="B6" t="s">
        <v>9</v>
      </c>
      <c r="C6" s="1">
        <v>13</v>
      </c>
      <c r="D6" s="1">
        <v>3</v>
      </c>
      <c r="E6" s="1" t="s">
        <v>31</v>
      </c>
      <c r="F6" s="1">
        <v>4.0999999999999996</v>
      </c>
      <c r="G6" s="1" t="s">
        <v>32</v>
      </c>
      <c r="H6" s="1">
        <v>4.5</v>
      </c>
      <c r="I6" s="1">
        <v>14</v>
      </c>
      <c r="J6" s="1">
        <v>3.9</v>
      </c>
      <c r="K6" s="1" t="s">
        <v>35</v>
      </c>
      <c r="L6" s="1">
        <v>4.3</v>
      </c>
      <c r="M6" s="1" t="s">
        <v>36</v>
      </c>
      <c r="N6" s="1">
        <v>4.5</v>
      </c>
      <c r="O6" s="14">
        <v>13</v>
      </c>
      <c r="P6" s="14">
        <v>4.2</v>
      </c>
      <c r="Q6" s="14" t="s">
        <v>107</v>
      </c>
      <c r="R6" s="14">
        <v>4.4000000000000004</v>
      </c>
      <c r="S6" s="20" t="s">
        <v>127</v>
      </c>
      <c r="T6" s="14">
        <v>4.5</v>
      </c>
      <c r="U6" s="4">
        <v>10</v>
      </c>
      <c r="V6" s="4">
        <v>4.3</v>
      </c>
      <c r="W6" s="4" t="s">
        <v>179</v>
      </c>
      <c r="X6" s="4">
        <v>4.5999999999999996</v>
      </c>
      <c r="Y6" s="4" t="s">
        <v>160</v>
      </c>
      <c r="Z6" s="4">
        <v>4.4000000000000004</v>
      </c>
      <c r="AA6" s="8" t="s">
        <v>48</v>
      </c>
      <c r="AB6" s="1">
        <v>16</v>
      </c>
      <c r="AC6" s="3">
        <v>4.25</v>
      </c>
      <c r="AD6" s="14">
        <v>16</v>
      </c>
      <c r="AE6" s="19">
        <v>3.81</v>
      </c>
    </row>
    <row r="7" spans="1:31" ht="17">
      <c r="A7" s="1">
        <v>11</v>
      </c>
      <c r="B7" t="s">
        <v>10</v>
      </c>
      <c r="C7" s="1">
        <v>13</v>
      </c>
      <c r="D7" s="1">
        <v>3.6</v>
      </c>
      <c r="E7" s="1" t="s">
        <v>31</v>
      </c>
      <c r="F7" s="1">
        <v>4.5</v>
      </c>
      <c r="G7" s="1" t="s">
        <v>32</v>
      </c>
      <c r="H7" s="1">
        <v>4.5999999999999996</v>
      </c>
      <c r="I7" s="1">
        <v>14</v>
      </c>
      <c r="J7" s="1">
        <v>4.0999999999999996</v>
      </c>
      <c r="K7" s="1" t="s">
        <v>35</v>
      </c>
      <c r="L7" s="1">
        <v>4.5</v>
      </c>
      <c r="M7" s="1" t="s">
        <v>36</v>
      </c>
      <c r="N7" s="1">
        <v>4.5999999999999996</v>
      </c>
      <c r="O7" s="14">
        <v>13</v>
      </c>
      <c r="P7" s="14">
        <v>4.5</v>
      </c>
      <c r="Q7" s="14" t="s">
        <v>108</v>
      </c>
      <c r="R7" s="14">
        <v>4.5999999999999996</v>
      </c>
      <c r="S7" s="20" t="s">
        <v>127</v>
      </c>
      <c r="T7" s="14">
        <v>4.5999999999999996</v>
      </c>
      <c r="U7" s="4">
        <v>10</v>
      </c>
      <c r="V7" s="4">
        <v>4.3</v>
      </c>
      <c r="W7" s="4" t="s">
        <v>179</v>
      </c>
      <c r="X7" s="4">
        <v>4.7</v>
      </c>
      <c r="Y7" s="4" t="s">
        <v>161</v>
      </c>
      <c r="Z7" s="4">
        <v>4.5999999999999996</v>
      </c>
      <c r="AA7" s="8" t="s">
        <v>49</v>
      </c>
      <c r="AB7" s="1">
        <v>16</v>
      </c>
      <c r="AC7" s="3">
        <v>3.88</v>
      </c>
      <c r="AD7" s="14">
        <v>16</v>
      </c>
      <c r="AE7" s="19">
        <v>4.13</v>
      </c>
    </row>
    <row r="8" spans="1:31" ht="17">
      <c r="A8" s="1">
        <v>12</v>
      </c>
      <c r="B8" t="s">
        <v>11</v>
      </c>
      <c r="C8" s="1">
        <v>13</v>
      </c>
      <c r="D8" s="1">
        <v>4</v>
      </c>
      <c r="E8" s="1" t="s">
        <v>31</v>
      </c>
      <c r="F8" s="1">
        <v>4.7</v>
      </c>
      <c r="G8" s="1" t="s">
        <v>32</v>
      </c>
      <c r="H8" s="1">
        <v>4.8</v>
      </c>
      <c r="I8" s="1">
        <v>14</v>
      </c>
      <c r="J8" s="1">
        <v>4.4000000000000004</v>
      </c>
      <c r="K8" s="1" t="s">
        <v>35</v>
      </c>
      <c r="L8" s="1">
        <v>4.7</v>
      </c>
      <c r="M8" s="1" t="s">
        <v>36</v>
      </c>
      <c r="N8" s="1">
        <v>4.8</v>
      </c>
      <c r="O8" s="14">
        <v>13</v>
      </c>
      <c r="P8" s="14">
        <v>4.5</v>
      </c>
      <c r="Q8" s="14" t="s">
        <v>109</v>
      </c>
      <c r="R8" s="14">
        <v>4.7</v>
      </c>
      <c r="S8" s="20" t="s">
        <v>127</v>
      </c>
      <c r="T8" s="14">
        <v>4.8</v>
      </c>
      <c r="U8" s="4">
        <v>10</v>
      </c>
      <c r="V8" s="4">
        <v>4.5999999999999996</v>
      </c>
      <c r="W8" s="4" t="s">
        <v>179</v>
      </c>
      <c r="X8" s="4">
        <v>4.8</v>
      </c>
      <c r="Y8" s="4" t="s">
        <v>162</v>
      </c>
      <c r="Z8" s="4">
        <v>4.8</v>
      </c>
      <c r="AA8" s="8" t="s">
        <v>50</v>
      </c>
      <c r="AB8" s="1">
        <v>16</v>
      </c>
      <c r="AC8" s="3">
        <v>4</v>
      </c>
      <c r="AD8" s="14">
        <v>16</v>
      </c>
      <c r="AE8" s="19">
        <v>3.75</v>
      </c>
    </row>
    <row r="9" spans="1:31" ht="34">
      <c r="A9" s="1">
        <v>13</v>
      </c>
      <c r="B9" t="s">
        <v>13</v>
      </c>
      <c r="C9" s="1">
        <v>13</v>
      </c>
      <c r="D9" s="1">
        <v>3.8</v>
      </c>
      <c r="E9" s="1" t="s">
        <v>31</v>
      </c>
      <c r="F9" s="1">
        <v>4.4000000000000004</v>
      </c>
      <c r="G9" s="1" t="s">
        <v>32</v>
      </c>
      <c r="H9" s="1">
        <v>4.5999999999999996</v>
      </c>
      <c r="I9" s="1">
        <v>14</v>
      </c>
      <c r="J9" s="1">
        <v>4.5999999999999996</v>
      </c>
      <c r="K9" s="1" t="s">
        <v>35</v>
      </c>
      <c r="L9" s="1">
        <v>4.5</v>
      </c>
      <c r="M9" s="1" t="s">
        <v>36</v>
      </c>
      <c r="N9" s="1">
        <v>4.7</v>
      </c>
      <c r="O9" s="14">
        <v>13</v>
      </c>
      <c r="P9" s="14">
        <v>4.8</v>
      </c>
      <c r="Q9" s="14" t="s">
        <v>110</v>
      </c>
      <c r="R9" s="14">
        <v>4.5999999999999996</v>
      </c>
      <c r="S9" s="20" t="s">
        <v>127</v>
      </c>
      <c r="T9" s="14">
        <v>4.7</v>
      </c>
      <c r="U9" s="4">
        <v>10</v>
      </c>
      <c r="V9" s="4">
        <v>4.4000000000000004</v>
      </c>
      <c r="W9" s="4" t="s">
        <v>179</v>
      </c>
      <c r="X9" s="4">
        <v>4.5999999999999996</v>
      </c>
      <c r="Y9" s="4" t="s">
        <v>163</v>
      </c>
      <c r="Z9" s="4">
        <v>4.5999999999999996</v>
      </c>
      <c r="AA9" s="8" t="s">
        <v>51</v>
      </c>
      <c r="AB9" s="1">
        <v>16</v>
      </c>
      <c r="AC9" s="3">
        <v>3.38</v>
      </c>
      <c r="AD9" s="14">
        <v>16</v>
      </c>
      <c r="AE9" s="19">
        <v>3.13</v>
      </c>
    </row>
    <row r="10" spans="1:31" ht="34">
      <c r="A10" s="1">
        <v>14</v>
      </c>
      <c r="B10" t="s">
        <v>12</v>
      </c>
      <c r="C10" s="1">
        <v>13</v>
      </c>
      <c r="D10" s="1">
        <v>3.7</v>
      </c>
      <c r="E10" s="1" t="s">
        <v>31</v>
      </c>
      <c r="F10" s="1">
        <v>4.7</v>
      </c>
      <c r="G10" s="1" t="s">
        <v>32</v>
      </c>
      <c r="H10" s="1">
        <v>4.7</v>
      </c>
      <c r="I10" s="1">
        <v>14</v>
      </c>
      <c r="J10" s="1">
        <v>4.0999999999999996</v>
      </c>
      <c r="K10" s="1" t="s">
        <v>35</v>
      </c>
      <c r="L10" s="1">
        <v>4.5999999999999996</v>
      </c>
      <c r="M10" s="1" t="s">
        <v>36</v>
      </c>
      <c r="N10" s="1">
        <v>4.7</v>
      </c>
      <c r="O10" s="14">
        <v>12</v>
      </c>
      <c r="P10" s="14">
        <v>4.8</v>
      </c>
      <c r="Q10" s="14" t="s">
        <v>111</v>
      </c>
      <c r="R10" s="14">
        <v>4.7</v>
      </c>
      <c r="S10" s="20" t="s">
        <v>127</v>
      </c>
      <c r="T10" s="14">
        <v>4.7</v>
      </c>
      <c r="U10" s="4">
        <v>10</v>
      </c>
      <c r="V10" s="4">
        <v>4.4000000000000004</v>
      </c>
      <c r="W10" s="4" t="s">
        <v>179</v>
      </c>
      <c r="X10" s="4">
        <v>4.8</v>
      </c>
      <c r="Y10" s="4" t="s">
        <v>164</v>
      </c>
      <c r="Z10" s="4">
        <v>4.7</v>
      </c>
      <c r="AA10" s="8" t="s">
        <v>52</v>
      </c>
      <c r="AB10" s="1">
        <v>16</v>
      </c>
      <c r="AC10" s="3">
        <v>3.81</v>
      </c>
      <c r="AD10" s="14">
        <v>16</v>
      </c>
      <c r="AE10" s="19">
        <v>4.0599999999999996</v>
      </c>
    </row>
    <row r="11" spans="1:31" ht="34">
      <c r="A11" s="1">
        <v>15</v>
      </c>
      <c r="B11" t="s">
        <v>14</v>
      </c>
      <c r="C11" s="1">
        <v>13</v>
      </c>
      <c r="D11" s="1">
        <v>4.2</v>
      </c>
      <c r="E11" s="1" t="s">
        <v>31</v>
      </c>
      <c r="F11" s="1">
        <v>4.7</v>
      </c>
      <c r="G11" s="1" t="s">
        <v>32</v>
      </c>
      <c r="H11" s="1">
        <v>4.8</v>
      </c>
      <c r="I11" s="1">
        <v>14</v>
      </c>
      <c r="J11" s="1">
        <v>4.5999999999999996</v>
      </c>
      <c r="K11" s="1" t="s">
        <v>35</v>
      </c>
      <c r="L11" s="1">
        <v>4.7</v>
      </c>
      <c r="M11" s="1" t="s">
        <v>36</v>
      </c>
      <c r="N11" s="1">
        <v>4.8</v>
      </c>
      <c r="O11" s="14">
        <v>12</v>
      </c>
      <c r="P11" s="14">
        <v>4.8</v>
      </c>
      <c r="Q11" s="14" t="s">
        <v>112</v>
      </c>
      <c r="R11" s="14">
        <v>4.8</v>
      </c>
      <c r="S11" s="20" t="s">
        <v>127</v>
      </c>
      <c r="T11" s="14">
        <v>4.8</v>
      </c>
      <c r="U11" s="4">
        <v>10</v>
      </c>
      <c r="V11" s="4">
        <v>4.5</v>
      </c>
      <c r="W11" s="4" t="s">
        <v>179</v>
      </c>
      <c r="X11" s="4">
        <v>4.8</v>
      </c>
      <c r="Y11" s="4" t="s">
        <v>165</v>
      </c>
      <c r="Z11" s="4">
        <v>4.8</v>
      </c>
      <c r="AA11" s="8" t="s">
        <v>53</v>
      </c>
      <c r="AB11" s="1">
        <v>16</v>
      </c>
      <c r="AC11" s="3">
        <v>4.0599999999999996</v>
      </c>
      <c r="AD11" s="14">
        <v>16</v>
      </c>
      <c r="AE11" s="15">
        <v>3.88</v>
      </c>
    </row>
    <row r="12" spans="1:31" ht="34">
      <c r="A12" s="1">
        <v>16</v>
      </c>
      <c r="B12" t="s">
        <v>15</v>
      </c>
      <c r="C12" s="1">
        <v>13</v>
      </c>
      <c r="D12" s="1">
        <v>2.5</v>
      </c>
      <c r="E12" s="1" t="s">
        <v>31</v>
      </c>
      <c r="F12" s="1">
        <v>4</v>
      </c>
      <c r="G12" s="1" t="s">
        <v>32</v>
      </c>
      <c r="H12" s="1">
        <v>4.3</v>
      </c>
      <c r="I12" s="1">
        <v>14</v>
      </c>
      <c r="J12" s="1">
        <v>3</v>
      </c>
      <c r="K12" s="1" t="s">
        <v>35</v>
      </c>
      <c r="L12" s="1">
        <v>4.0999999999999996</v>
      </c>
      <c r="M12" s="1" t="s">
        <v>36</v>
      </c>
      <c r="N12" s="1">
        <v>4.4000000000000004</v>
      </c>
      <c r="O12" s="14">
        <v>13</v>
      </c>
      <c r="P12" s="14">
        <v>3.8</v>
      </c>
      <c r="Q12" s="14" t="s">
        <v>113</v>
      </c>
      <c r="R12" s="14">
        <v>4.2</v>
      </c>
      <c r="S12" s="20" t="s">
        <v>127</v>
      </c>
      <c r="T12" s="14">
        <v>4.3</v>
      </c>
      <c r="U12" s="4">
        <v>10</v>
      </c>
      <c r="V12" s="4">
        <v>3.7</v>
      </c>
      <c r="W12" s="4" t="s">
        <v>179</v>
      </c>
      <c r="X12" s="4">
        <v>4.5</v>
      </c>
      <c r="Y12" s="4" t="s">
        <v>166</v>
      </c>
      <c r="Z12" s="4">
        <v>4.3</v>
      </c>
      <c r="AA12" s="8" t="s">
        <v>54</v>
      </c>
      <c r="AB12" s="1">
        <v>16</v>
      </c>
      <c r="AC12" s="3">
        <v>4.1900000000000004</v>
      </c>
      <c r="AD12" s="14">
        <v>16</v>
      </c>
      <c r="AE12" s="15">
        <v>4.13</v>
      </c>
    </row>
    <row r="13" spans="1:31" ht="30">
      <c r="A13" s="1">
        <v>17</v>
      </c>
      <c r="B13" t="s">
        <v>16</v>
      </c>
      <c r="C13" s="1">
        <v>13</v>
      </c>
      <c r="D13" s="1">
        <v>2.7</v>
      </c>
      <c r="E13" s="1" t="s">
        <v>31</v>
      </c>
      <c r="F13" s="1">
        <v>4.2</v>
      </c>
      <c r="G13" s="1" t="s">
        <v>32</v>
      </c>
      <c r="H13" s="1">
        <v>4.4000000000000004</v>
      </c>
      <c r="I13" s="1">
        <v>14</v>
      </c>
      <c r="J13" s="1">
        <v>3.2</v>
      </c>
      <c r="K13" s="1" t="s">
        <v>35</v>
      </c>
      <c r="L13" s="1">
        <v>4.3</v>
      </c>
      <c r="M13" s="1" t="s">
        <v>36</v>
      </c>
      <c r="N13" s="1">
        <v>4.5</v>
      </c>
      <c r="O13" s="14">
        <v>13</v>
      </c>
      <c r="P13" s="14">
        <v>4</v>
      </c>
      <c r="Q13" s="14" t="s">
        <v>114</v>
      </c>
      <c r="R13" s="14">
        <v>4.4000000000000004</v>
      </c>
      <c r="S13" s="20" t="s">
        <v>127</v>
      </c>
      <c r="T13" s="14">
        <v>4.4000000000000004</v>
      </c>
      <c r="U13" s="4">
        <v>10</v>
      </c>
      <c r="V13" s="4">
        <v>3.8</v>
      </c>
      <c r="W13" s="4" t="s">
        <v>179</v>
      </c>
      <c r="X13" s="4">
        <v>4.5</v>
      </c>
      <c r="Y13" s="4" t="s">
        <v>167</v>
      </c>
      <c r="Z13" s="4">
        <v>4.4000000000000004</v>
      </c>
      <c r="AA13" s="8" t="s">
        <v>55</v>
      </c>
      <c r="AB13" s="1">
        <v>16</v>
      </c>
      <c r="AC13" s="3">
        <v>4.0599999999999996</v>
      </c>
      <c r="AD13" s="14">
        <v>16</v>
      </c>
      <c r="AE13" s="15">
        <v>3.44</v>
      </c>
    </row>
    <row r="14" spans="1:31" ht="34">
      <c r="A14" s="1">
        <v>18</v>
      </c>
      <c r="B14" t="s">
        <v>17</v>
      </c>
      <c r="C14" s="1">
        <v>13</v>
      </c>
      <c r="D14" s="1">
        <v>3.5</v>
      </c>
      <c r="E14" s="1" t="s">
        <v>31</v>
      </c>
      <c r="F14" s="1">
        <v>4.5</v>
      </c>
      <c r="G14" s="1" t="s">
        <v>32</v>
      </c>
      <c r="H14" s="1">
        <v>4.5999999999999996</v>
      </c>
      <c r="I14" s="1">
        <v>14</v>
      </c>
      <c r="J14" s="1">
        <v>4.0999999999999996</v>
      </c>
      <c r="K14" s="1" t="s">
        <v>35</v>
      </c>
      <c r="L14" s="1">
        <v>4.5</v>
      </c>
      <c r="M14" s="1" t="s">
        <v>36</v>
      </c>
      <c r="N14" s="1">
        <v>4.5999999999999996</v>
      </c>
      <c r="O14" s="14">
        <v>13</v>
      </c>
      <c r="P14" s="14">
        <v>4.5</v>
      </c>
      <c r="Q14" s="14" t="s">
        <v>115</v>
      </c>
      <c r="R14" s="14">
        <v>4.5999999999999996</v>
      </c>
      <c r="S14" s="20" t="s">
        <v>127</v>
      </c>
      <c r="T14" s="14">
        <v>4.5999999999999996</v>
      </c>
      <c r="U14" s="4">
        <v>10</v>
      </c>
      <c r="V14" s="4">
        <v>3.8</v>
      </c>
      <c r="W14" s="4" t="s">
        <v>179</v>
      </c>
      <c r="X14" s="4">
        <v>4.5999999999999996</v>
      </c>
      <c r="Y14" s="4" t="s">
        <v>168</v>
      </c>
      <c r="Z14" s="4">
        <v>4.5</v>
      </c>
      <c r="AA14" s="8" t="s">
        <v>56</v>
      </c>
      <c r="AB14" s="1">
        <v>16</v>
      </c>
      <c r="AC14" s="3">
        <v>3.94</v>
      </c>
      <c r="AD14" s="14">
        <v>16</v>
      </c>
      <c r="AE14" s="15">
        <v>3.75</v>
      </c>
    </row>
    <row r="15" spans="1:31" ht="34">
      <c r="A15" s="1">
        <v>19</v>
      </c>
      <c r="B15" t="s">
        <v>18</v>
      </c>
      <c r="C15" s="1">
        <v>13</v>
      </c>
      <c r="D15" s="1">
        <v>3.7</v>
      </c>
      <c r="E15" s="1" t="s">
        <v>31</v>
      </c>
      <c r="F15" s="1">
        <v>4.5</v>
      </c>
      <c r="G15" s="1" t="s">
        <v>32</v>
      </c>
      <c r="H15" s="1">
        <v>4.5</v>
      </c>
      <c r="I15" s="1">
        <v>14</v>
      </c>
      <c r="J15" s="1">
        <v>4</v>
      </c>
      <c r="K15" s="1" t="s">
        <v>35</v>
      </c>
      <c r="L15" s="1">
        <v>4.4000000000000004</v>
      </c>
      <c r="M15" s="1" t="s">
        <v>36</v>
      </c>
      <c r="N15" s="1">
        <v>4.5</v>
      </c>
      <c r="O15" s="14">
        <v>13</v>
      </c>
      <c r="P15" s="14">
        <v>4.5999999999999996</v>
      </c>
      <c r="Q15" s="14" t="s">
        <v>116</v>
      </c>
      <c r="R15" s="14">
        <v>4.5</v>
      </c>
      <c r="S15" s="20" t="s">
        <v>127</v>
      </c>
      <c r="T15" s="14">
        <v>4.5</v>
      </c>
      <c r="U15" s="4">
        <v>10</v>
      </c>
      <c r="V15" s="4">
        <v>3.9</v>
      </c>
      <c r="W15" s="4" t="s">
        <v>179</v>
      </c>
      <c r="X15" s="4">
        <v>4.5</v>
      </c>
      <c r="Y15" s="4" t="s">
        <v>169</v>
      </c>
      <c r="Z15" s="4">
        <v>4.5</v>
      </c>
      <c r="AA15" s="8" t="s">
        <v>57</v>
      </c>
      <c r="AB15" s="1">
        <v>16</v>
      </c>
      <c r="AC15" s="3">
        <v>4.4400000000000004</v>
      </c>
      <c r="AD15" s="14">
        <v>16</v>
      </c>
      <c r="AE15" s="15">
        <v>4.13</v>
      </c>
    </row>
    <row r="16" spans="1:31" ht="34">
      <c r="A16" s="1">
        <v>20</v>
      </c>
      <c r="B16" t="s">
        <v>19</v>
      </c>
      <c r="C16" s="1">
        <v>13</v>
      </c>
      <c r="D16" s="1">
        <v>3.8</v>
      </c>
      <c r="E16" s="1" t="s">
        <v>31</v>
      </c>
      <c r="F16" s="1">
        <v>4.5999999999999996</v>
      </c>
      <c r="G16" s="1" t="s">
        <v>32</v>
      </c>
      <c r="H16" s="1">
        <v>4.5999999999999996</v>
      </c>
      <c r="I16" s="1">
        <v>14</v>
      </c>
      <c r="J16" s="1">
        <v>4.3</v>
      </c>
      <c r="K16" s="1" t="s">
        <v>35</v>
      </c>
      <c r="L16" s="1">
        <v>4.5999999999999996</v>
      </c>
      <c r="M16" s="1" t="s">
        <v>36</v>
      </c>
      <c r="N16" s="1">
        <v>4.5999999999999996</v>
      </c>
      <c r="O16" s="14">
        <v>13</v>
      </c>
      <c r="P16" s="14">
        <v>4.7</v>
      </c>
      <c r="Q16" s="14" t="s">
        <v>117</v>
      </c>
      <c r="R16" s="14">
        <v>4.5999999999999996</v>
      </c>
      <c r="S16" s="20" t="s">
        <v>127</v>
      </c>
      <c r="T16" s="14">
        <v>4.7</v>
      </c>
      <c r="U16" s="4">
        <v>10</v>
      </c>
      <c r="V16" s="4">
        <v>4.2</v>
      </c>
      <c r="W16" s="4" t="s">
        <v>179</v>
      </c>
      <c r="X16" s="4">
        <v>4.7</v>
      </c>
      <c r="Y16" s="4" t="s">
        <v>170</v>
      </c>
      <c r="Z16" s="4">
        <v>4.5999999999999996</v>
      </c>
      <c r="AA16" s="8" t="s">
        <v>58</v>
      </c>
      <c r="AB16" s="1">
        <v>16</v>
      </c>
      <c r="AC16" s="3">
        <v>4.6900000000000004</v>
      </c>
      <c r="AD16" s="14">
        <v>16</v>
      </c>
      <c r="AE16" s="15">
        <v>4.0599999999999996</v>
      </c>
    </row>
    <row r="17" spans="1:31" ht="34">
      <c r="A17" s="1">
        <v>21</v>
      </c>
      <c r="B17" t="s">
        <v>20</v>
      </c>
      <c r="C17" s="1">
        <v>13</v>
      </c>
      <c r="D17" s="1">
        <v>3.8</v>
      </c>
      <c r="E17" s="1" t="s">
        <v>31</v>
      </c>
      <c r="F17" s="1">
        <v>4.5</v>
      </c>
      <c r="G17" s="1" t="s">
        <v>32</v>
      </c>
      <c r="H17" s="1">
        <v>4.5999999999999996</v>
      </c>
      <c r="I17" s="1">
        <v>14</v>
      </c>
      <c r="J17" s="1">
        <v>4.3</v>
      </c>
      <c r="K17" s="1" t="s">
        <v>35</v>
      </c>
      <c r="L17" s="1">
        <v>4.5999999999999996</v>
      </c>
      <c r="M17" s="1" t="s">
        <v>36</v>
      </c>
      <c r="N17" s="1">
        <v>4.5999999999999996</v>
      </c>
      <c r="O17" s="14">
        <v>13</v>
      </c>
      <c r="P17" s="14">
        <v>4.5</v>
      </c>
      <c r="Q17" s="14" t="s">
        <v>118</v>
      </c>
      <c r="R17" s="14">
        <v>4.5999999999999996</v>
      </c>
      <c r="S17" s="20" t="s">
        <v>127</v>
      </c>
      <c r="T17" s="14">
        <v>4.5999999999999996</v>
      </c>
      <c r="U17" s="4">
        <v>10</v>
      </c>
      <c r="V17" s="4">
        <v>4.2</v>
      </c>
      <c r="W17" s="4" t="s">
        <v>179</v>
      </c>
      <c r="X17" s="4">
        <v>4.7</v>
      </c>
      <c r="Y17" s="4" t="s">
        <v>171</v>
      </c>
      <c r="Z17" s="4">
        <v>4.5999999999999996</v>
      </c>
      <c r="AA17" s="8" t="s">
        <v>59</v>
      </c>
      <c r="AB17" s="1">
        <v>16</v>
      </c>
      <c r="AC17" s="3">
        <v>4.5599999999999996</v>
      </c>
      <c r="AD17" s="14">
        <v>16</v>
      </c>
      <c r="AE17" s="15">
        <v>4.4400000000000004</v>
      </c>
    </row>
    <row r="18" spans="1:31" ht="34">
      <c r="A18" s="1">
        <v>22</v>
      </c>
      <c r="B18" t="s">
        <v>21</v>
      </c>
      <c r="C18" s="1">
        <v>13</v>
      </c>
      <c r="D18" s="1">
        <v>5</v>
      </c>
      <c r="E18" s="1" t="s">
        <v>31</v>
      </c>
      <c r="F18" s="1">
        <v>4.2</v>
      </c>
      <c r="G18" s="1" t="s">
        <v>32</v>
      </c>
      <c r="H18" s="1">
        <v>4.4000000000000004</v>
      </c>
      <c r="I18" s="1">
        <v>14</v>
      </c>
      <c r="J18" s="1">
        <v>5</v>
      </c>
      <c r="K18" s="1" t="s">
        <v>35</v>
      </c>
      <c r="L18" s="1">
        <v>4.0999999999999996</v>
      </c>
      <c r="M18" s="1" t="s">
        <v>36</v>
      </c>
      <c r="N18" s="1">
        <v>4.4000000000000004</v>
      </c>
      <c r="O18" s="14">
        <v>13</v>
      </c>
      <c r="P18" s="14">
        <v>4.9000000000000004</v>
      </c>
      <c r="Q18" s="14" t="s">
        <v>119</v>
      </c>
      <c r="R18" s="14">
        <v>4.3</v>
      </c>
      <c r="S18" s="20" t="s">
        <v>127</v>
      </c>
      <c r="T18" s="14">
        <v>4.5</v>
      </c>
      <c r="U18" s="4">
        <v>10</v>
      </c>
      <c r="V18" s="4">
        <v>4.4000000000000004</v>
      </c>
      <c r="W18" s="4" t="s">
        <v>179</v>
      </c>
      <c r="X18" s="4">
        <v>4.0999999999999996</v>
      </c>
      <c r="Y18" s="4" t="s">
        <v>172</v>
      </c>
      <c r="Z18" s="4">
        <v>4.4000000000000004</v>
      </c>
      <c r="AA18" s="8" t="s">
        <v>60</v>
      </c>
      <c r="AB18" s="1">
        <v>16</v>
      </c>
      <c r="AC18" s="3">
        <v>4.4400000000000004</v>
      </c>
      <c r="AD18" s="14">
        <v>16</v>
      </c>
      <c r="AE18" s="15">
        <v>4.4400000000000004</v>
      </c>
    </row>
    <row r="19" spans="1:31" ht="34">
      <c r="A19" s="1">
        <v>23</v>
      </c>
      <c r="B19" t="s">
        <v>22</v>
      </c>
      <c r="C19" s="1">
        <v>13</v>
      </c>
      <c r="D19" s="1">
        <v>3.5</v>
      </c>
      <c r="E19" s="1" t="s">
        <v>31</v>
      </c>
      <c r="F19" s="1">
        <v>4.2</v>
      </c>
      <c r="G19" s="1" t="s">
        <v>32</v>
      </c>
      <c r="H19" s="1">
        <v>4.4000000000000004</v>
      </c>
      <c r="I19" s="1">
        <v>14</v>
      </c>
      <c r="J19" s="1">
        <v>4.3</v>
      </c>
      <c r="K19" s="1" t="s">
        <v>35</v>
      </c>
      <c r="L19" s="1">
        <v>4.3</v>
      </c>
      <c r="M19" s="1" t="s">
        <v>36</v>
      </c>
      <c r="N19" s="1">
        <v>4.5</v>
      </c>
      <c r="O19" s="14">
        <v>13</v>
      </c>
      <c r="P19" s="14">
        <v>4.2</v>
      </c>
      <c r="Q19" s="14" t="s">
        <v>120</v>
      </c>
      <c r="R19" s="14">
        <v>4.4000000000000004</v>
      </c>
      <c r="S19" s="20" t="s">
        <v>127</v>
      </c>
      <c r="T19" s="14">
        <v>4.5</v>
      </c>
      <c r="U19" s="4">
        <v>10</v>
      </c>
      <c r="V19" s="4">
        <v>4.0999999999999996</v>
      </c>
      <c r="W19" s="4" t="s">
        <v>179</v>
      </c>
      <c r="X19" s="4">
        <v>4.3</v>
      </c>
      <c r="Y19" s="4" t="s">
        <v>173</v>
      </c>
      <c r="Z19" s="4">
        <v>4.4000000000000004</v>
      </c>
      <c r="AA19" s="8" t="s">
        <v>61</v>
      </c>
      <c r="AB19" s="1">
        <v>16</v>
      </c>
      <c r="AC19" s="3">
        <v>4.4400000000000004</v>
      </c>
      <c r="AD19" s="14">
        <v>16</v>
      </c>
      <c r="AE19" s="15">
        <v>4.5599999999999996</v>
      </c>
    </row>
    <row r="20" spans="1:31" ht="34">
      <c r="A20" s="1">
        <v>24</v>
      </c>
      <c r="B20" t="s">
        <v>23</v>
      </c>
      <c r="C20" s="1">
        <v>13</v>
      </c>
      <c r="D20" s="1">
        <v>4.8</v>
      </c>
      <c r="E20" s="1" t="s">
        <v>31</v>
      </c>
      <c r="F20" s="1">
        <v>4.8</v>
      </c>
      <c r="G20" s="1" t="s">
        <v>32</v>
      </c>
      <c r="H20" s="1">
        <v>4.9000000000000004</v>
      </c>
      <c r="I20" s="1">
        <v>14</v>
      </c>
      <c r="J20" s="1">
        <v>4.9000000000000004</v>
      </c>
      <c r="K20" s="1" t="s">
        <v>35</v>
      </c>
      <c r="L20" s="1">
        <v>4.8</v>
      </c>
      <c r="M20" s="1" t="s">
        <v>36</v>
      </c>
      <c r="N20" s="1">
        <v>4.9000000000000004</v>
      </c>
      <c r="O20" s="14">
        <v>13</v>
      </c>
      <c r="P20" s="14">
        <v>5</v>
      </c>
      <c r="Q20" s="14" t="s">
        <v>121</v>
      </c>
      <c r="R20" s="14">
        <v>4.9000000000000004</v>
      </c>
      <c r="S20" s="20" t="s">
        <v>127</v>
      </c>
      <c r="T20" s="14">
        <v>4.9000000000000004</v>
      </c>
      <c r="U20" s="4">
        <v>10</v>
      </c>
      <c r="V20" s="4">
        <v>4.5999999999999996</v>
      </c>
      <c r="W20" s="4" t="s">
        <v>179</v>
      </c>
      <c r="X20" s="4">
        <v>4.8</v>
      </c>
      <c r="Y20" s="4" t="s">
        <v>174</v>
      </c>
      <c r="Z20" s="4">
        <v>4.9000000000000004</v>
      </c>
      <c r="AA20" s="8" t="s">
        <v>62</v>
      </c>
      <c r="AB20" s="1">
        <v>16</v>
      </c>
      <c r="AC20" s="3">
        <v>3.88</v>
      </c>
      <c r="AD20" s="14">
        <v>16</v>
      </c>
      <c r="AE20" s="15">
        <v>3.88</v>
      </c>
    </row>
    <row r="21" spans="1:31" ht="34">
      <c r="A21" s="1">
        <v>25</v>
      </c>
      <c r="B21" t="s">
        <v>24</v>
      </c>
      <c r="C21" s="1">
        <v>13</v>
      </c>
      <c r="D21" s="1">
        <v>4</v>
      </c>
      <c r="E21" s="1" t="s">
        <v>31</v>
      </c>
      <c r="F21" s="1">
        <v>4.5999999999999996</v>
      </c>
      <c r="G21" s="1" t="s">
        <v>32</v>
      </c>
      <c r="H21" s="1">
        <v>4.5999999999999996</v>
      </c>
      <c r="I21" s="1">
        <v>14</v>
      </c>
      <c r="J21" s="1">
        <v>4.4000000000000004</v>
      </c>
      <c r="K21" s="1" t="s">
        <v>35</v>
      </c>
      <c r="L21" s="1">
        <v>4.5999999999999996</v>
      </c>
      <c r="M21" s="1" t="s">
        <v>36</v>
      </c>
      <c r="N21" s="1">
        <v>4.7</v>
      </c>
      <c r="O21" s="14">
        <v>13</v>
      </c>
      <c r="P21" s="14">
        <v>4.8</v>
      </c>
      <c r="Q21" s="14" t="s">
        <v>122</v>
      </c>
      <c r="R21" s="14">
        <v>4.7</v>
      </c>
      <c r="S21" s="20" t="s">
        <v>127</v>
      </c>
      <c r="T21" s="14">
        <v>4.7</v>
      </c>
      <c r="U21" s="4">
        <v>10</v>
      </c>
      <c r="V21" s="4">
        <v>4.5999999999999996</v>
      </c>
      <c r="W21" s="4" t="s">
        <v>179</v>
      </c>
      <c r="X21" s="4">
        <v>4.5999999999999996</v>
      </c>
      <c r="Y21" s="4" t="s">
        <v>175</v>
      </c>
      <c r="Z21" s="4">
        <v>4.7</v>
      </c>
      <c r="AA21" s="8" t="s">
        <v>63</v>
      </c>
      <c r="AB21" s="1">
        <v>16</v>
      </c>
      <c r="AC21" s="3">
        <v>3.88</v>
      </c>
      <c r="AD21" s="14">
        <v>16</v>
      </c>
      <c r="AE21" s="15">
        <v>3.88</v>
      </c>
    </row>
    <row r="22" spans="1:31" ht="34">
      <c r="A22" s="1">
        <v>26</v>
      </c>
      <c r="B22" t="s">
        <v>25</v>
      </c>
      <c r="C22" s="1">
        <v>13</v>
      </c>
      <c r="D22" s="1">
        <v>3.1</v>
      </c>
      <c r="E22" s="1" t="s">
        <v>31</v>
      </c>
      <c r="F22" s="1">
        <v>4.2</v>
      </c>
      <c r="G22" s="1" t="s">
        <v>32</v>
      </c>
      <c r="H22" s="1">
        <v>4.4000000000000004</v>
      </c>
      <c r="I22" s="1">
        <v>14</v>
      </c>
      <c r="J22" s="1">
        <v>4.3</v>
      </c>
      <c r="K22" s="1" t="s">
        <v>35</v>
      </c>
      <c r="L22" s="1">
        <v>4.3</v>
      </c>
      <c r="M22" s="1" t="s">
        <v>36</v>
      </c>
      <c r="N22" s="1">
        <v>4.5</v>
      </c>
      <c r="O22" s="14">
        <v>13</v>
      </c>
      <c r="P22" s="14">
        <v>4.2</v>
      </c>
      <c r="Q22" s="14" t="s">
        <v>123</v>
      </c>
      <c r="R22" s="14">
        <v>4.4000000000000004</v>
      </c>
      <c r="S22" s="20" t="s">
        <v>127</v>
      </c>
      <c r="T22" s="14">
        <v>4.4000000000000004</v>
      </c>
      <c r="U22" s="4">
        <v>10</v>
      </c>
      <c r="V22" s="4">
        <v>4.0999999999999996</v>
      </c>
      <c r="W22" s="4" t="s">
        <v>179</v>
      </c>
      <c r="X22" s="4">
        <v>4.3</v>
      </c>
      <c r="Y22" s="4" t="s">
        <v>176</v>
      </c>
      <c r="Z22" s="4">
        <v>4.4000000000000004</v>
      </c>
      <c r="AA22" s="8" t="s">
        <v>64</v>
      </c>
      <c r="AB22" s="1">
        <v>16</v>
      </c>
      <c r="AC22" s="3">
        <v>4.3099999999999996</v>
      </c>
      <c r="AD22" s="14">
        <v>16</v>
      </c>
      <c r="AE22" s="15">
        <v>4</v>
      </c>
    </row>
    <row r="23" spans="1:31" ht="34">
      <c r="A23" s="1">
        <v>27</v>
      </c>
      <c r="B23" t="s">
        <v>26</v>
      </c>
      <c r="C23" s="1">
        <v>13</v>
      </c>
      <c r="D23" s="1">
        <v>5</v>
      </c>
      <c r="E23" s="1" t="s">
        <v>31</v>
      </c>
      <c r="F23" s="1">
        <v>4.9000000000000004</v>
      </c>
      <c r="G23" s="1" t="s">
        <v>32</v>
      </c>
      <c r="H23" s="1">
        <v>4.9000000000000004</v>
      </c>
      <c r="I23" s="1">
        <v>14</v>
      </c>
      <c r="J23" s="1">
        <v>4.9000000000000004</v>
      </c>
      <c r="K23" s="1" t="s">
        <v>35</v>
      </c>
      <c r="L23" s="1">
        <v>4.9000000000000004</v>
      </c>
      <c r="M23" s="1" t="s">
        <v>36</v>
      </c>
      <c r="N23" s="1">
        <v>4.9000000000000004</v>
      </c>
      <c r="O23" s="14">
        <v>13</v>
      </c>
      <c r="P23" s="14">
        <v>4.9000000000000004</v>
      </c>
      <c r="Q23" s="14" t="s">
        <v>124</v>
      </c>
      <c r="R23" s="14">
        <v>4.9000000000000004</v>
      </c>
      <c r="S23" s="20" t="s">
        <v>127</v>
      </c>
      <c r="T23" s="14">
        <v>4.9000000000000004</v>
      </c>
      <c r="U23" s="4">
        <v>9</v>
      </c>
      <c r="V23" s="4">
        <v>4.5999999999999996</v>
      </c>
      <c r="W23" s="4" t="s">
        <v>179</v>
      </c>
      <c r="X23" s="4">
        <v>4.8</v>
      </c>
      <c r="Y23" s="4" t="s">
        <v>177</v>
      </c>
      <c r="Z23" s="4">
        <v>4.9000000000000004</v>
      </c>
      <c r="AA23" s="8" t="s">
        <v>65</v>
      </c>
      <c r="AB23" s="1">
        <v>16</v>
      </c>
      <c r="AC23" s="3">
        <v>4.1900000000000004</v>
      </c>
      <c r="AD23" s="14">
        <v>16</v>
      </c>
      <c r="AE23" s="15">
        <v>4.0599999999999996</v>
      </c>
    </row>
    <row r="24" spans="1:31" ht="34">
      <c r="A24" s="1">
        <v>28</v>
      </c>
      <c r="B24" t="s">
        <v>27</v>
      </c>
      <c r="C24" s="1">
        <v>13</v>
      </c>
      <c r="D24" s="1">
        <v>3.1</v>
      </c>
      <c r="E24" s="1" t="s">
        <v>31</v>
      </c>
      <c r="F24" s="1">
        <v>4.0999999999999996</v>
      </c>
      <c r="G24" s="1" t="s">
        <v>32</v>
      </c>
      <c r="H24" s="1">
        <v>4.4000000000000004</v>
      </c>
      <c r="I24" s="1">
        <v>14</v>
      </c>
      <c r="J24" s="1">
        <v>3.6</v>
      </c>
      <c r="K24" s="1" t="s">
        <v>35</v>
      </c>
      <c r="L24" s="1">
        <v>4.3</v>
      </c>
      <c r="M24" s="1" t="s">
        <v>36</v>
      </c>
      <c r="N24" s="1">
        <v>4.5</v>
      </c>
      <c r="O24" s="14">
        <v>13</v>
      </c>
      <c r="P24" s="14">
        <v>4</v>
      </c>
      <c r="Q24" s="14" t="s">
        <v>125</v>
      </c>
      <c r="R24" s="14">
        <v>4.4000000000000004</v>
      </c>
      <c r="S24" s="20" t="s">
        <v>127</v>
      </c>
      <c r="T24" s="14">
        <v>4.5</v>
      </c>
      <c r="U24" s="4">
        <v>10</v>
      </c>
      <c r="V24" s="4">
        <v>3.9</v>
      </c>
      <c r="W24" s="4" t="s">
        <v>179</v>
      </c>
      <c r="X24" s="4">
        <v>4.4000000000000004</v>
      </c>
      <c r="Y24" s="4" t="s">
        <v>180</v>
      </c>
      <c r="Z24" s="4">
        <v>4.4000000000000004</v>
      </c>
      <c r="AA24" s="8" t="s">
        <v>66</v>
      </c>
      <c r="AB24" s="1">
        <v>16</v>
      </c>
      <c r="AC24" s="3">
        <v>4.1900000000000004</v>
      </c>
      <c r="AD24" s="14">
        <v>16</v>
      </c>
      <c r="AE24" s="15">
        <v>4.1900000000000004</v>
      </c>
    </row>
    <row r="25" spans="1:31" ht="30">
      <c r="A25" s="1">
        <v>29</v>
      </c>
      <c r="B25" t="s">
        <v>28</v>
      </c>
      <c r="C25" s="1">
        <v>13</v>
      </c>
      <c r="D25" s="1">
        <v>3.1</v>
      </c>
      <c r="E25" s="1" t="s">
        <v>31</v>
      </c>
      <c r="F25" s="1">
        <v>4.0999999999999996</v>
      </c>
      <c r="G25" s="1" t="s">
        <v>32</v>
      </c>
      <c r="H25" s="1">
        <v>4.4000000000000004</v>
      </c>
      <c r="I25" s="1">
        <v>14</v>
      </c>
      <c r="J25" s="1">
        <v>3.9</v>
      </c>
      <c r="K25" s="1" t="s">
        <v>35</v>
      </c>
      <c r="L25" s="1">
        <v>4.3</v>
      </c>
      <c r="M25" s="1" t="s">
        <v>36</v>
      </c>
      <c r="N25" s="1">
        <v>4.5</v>
      </c>
      <c r="O25" s="14">
        <v>13</v>
      </c>
      <c r="P25" s="14">
        <v>3.8</v>
      </c>
      <c r="Q25" s="14" t="s">
        <v>126</v>
      </c>
      <c r="R25" s="14">
        <v>4.4000000000000004</v>
      </c>
      <c r="S25" s="20" t="s">
        <v>127</v>
      </c>
      <c r="T25" s="14">
        <v>4.4000000000000004</v>
      </c>
      <c r="U25" s="4">
        <v>10</v>
      </c>
      <c r="V25" s="4">
        <v>4.0999999999999996</v>
      </c>
      <c r="W25" s="4" t="s">
        <v>179</v>
      </c>
      <c r="X25" s="4">
        <v>4.3</v>
      </c>
      <c r="Y25" s="4" t="s">
        <v>181</v>
      </c>
      <c r="Z25" s="4">
        <v>4.3</v>
      </c>
      <c r="AA25" s="8" t="s">
        <v>67</v>
      </c>
      <c r="AB25" s="1">
        <v>16</v>
      </c>
      <c r="AC25" s="3">
        <v>4.25</v>
      </c>
      <c r="AD25" s="14">
        <v>16</v>
      </c>
      <c r="AE25" s="15">
        <v>4.13</v>
      </c>
    </row>
    <row r="26" spans="1:31" ht="34">
      <c r="C26" s="12" t="s">
        <v>30</v>
      </c>
      <c r="D26" s="11">
        <f>AVERAGE(D3:D25)</f>
        <v>3.6521739130434776</v>
      </c>
      <c r="F26" s="3">
        <f>AVERAGE(F3:F25)</f>
        <v>4.2956521739130435</v>
      </c>
      <c r="H26" s="3">
        <f>AVERAGE(H3:H25)</f>
        <v>4.4695652173913052</v>
      </c>
      <c r="I26" s="12"/>
      <c r="J26" s="11">
        <f>AVERAGE(J3:J25)</f>
        <v>4.1260869565217391</v>
      </c>
      <c r="K26" s="1"/>
      <c r="L26" s="3">
        <f>AVERAGE(L3:L25)</f>
        <v>4.3347826086956509</v>
      </c>
      <c r="M26" s="1"/>
      <c r="N26" s="3">
        <f>AVERAGE(N3:N25)</f>
        <v>4.5000000000000009</v>
      </c>
      <c r="O26" s="3"/>
      <c r="P26" s="11">
        <f>AVERAGE(P3:P25)</f>
        <v>4.3695652173913047</v>
      </c>
      <c r="Q26" s="3"/>
      <c r="R26" s="3">
        <f>AVERAGE(R3:R25)</f>
        <v>4.4217391304347844</v>
      </c>
      <c r="S26" s="14"/>
      <c r="T26" s="3">
        <f>AVERAGE(T3:T25)</f>
        <v>4.4956521739130446</v>
      </c>
      <c r="U26" s="4"/>
      <c r="V26" s="11">
        <f>AVERAGE(V3:V25)</f>
        <v>4.1608695652173902</v>
      </c>
      <c r="W26" s="4"/>
      <c r="X26" s="13">
        <f>AVERAGE(X3:X25)</f>
        <v>4.4565217391304337</v>
      </c>
      <c r="Y26" s="4"/>
      <c r="Z26" s="13">
        <f>AVERAGE(Z3:Z25)</f>
        <v>4.4565217391304364</v>
      </c>
      <c r="AA26" s="8" t="s">
        <v>68</v>
      </c>
      <c r="AB26" s="1">
        <v>16</v>
      </c>
      <c r="AC26" s="3">
        <v>4.3099999999999996</v>
      </c>
      <c r="AD26" s="14">
        <v>16</v>
      </c>
      <c r="AE26" s="15">
        <v>4.38</v>
      </c>
    </row>
    <row r="27" spans="1:31" ht="34">
      <c r="U27" s="4"/>
      <c r="V27" s="4"/>
      <c r="W27" s="4"/>
      <c r="X27" s="4"/>
      <c r="Y27" s="4"/>
      <c r="Z27" s="4"/>
      <c r="AA27" s="8" t="s">
        <v>69</v>
      </c>
      <c r="AB27" s="1">
        <v>16</v>
      </c>
      <c r="AC27" s="3">
        <v>4.1900000000000004</v>
      </c>
      <c r="AD27" s="14">
        <v>16</v>
      </c>
      <c r="AE27" s="15">
        <v>4.0599999999999996</v>
      </c>
    </row>
    <row r="28" spans="1:31" ht="51">
      <c r="U28" s="4"/>
      <c r="V28" s="4"/>
      <c r="W28" s="4"/>
      <c r="X28" s="4"/>
      <c r="Y28" s="4"/>
      <c r="Z28" s="4"/>
      <c r="AA28" s="8" t="s">
        <v>70</v>
      </c>
      <c r="AB28" s="1">
        <v>16</v>
      </c>
      <c r="AC28" s="3">
        <v>4.4400000000000004</v>
      </c>
      <c r="AD28" s="14">
        <v>16</v>
      </c>
      <c r="AE28" s="15">
        <v>4.3099999999999996</v>
      </c>
    </row>
    <row r="29" spans="1:31" ht="51">
      <c r="U29" s="4"/>
      <c r="V29" s="4"/>
      <c r="W29" s="4"/>
      <c r="X29" s="4"/>
      <c r="Y29" s="4"/>
      <c r="Z29" s="4"/>
      <c r="AA29" s="8" t="s">
        <v>71</v>
      </c>
      <c r="AB29" s="1">
        <v>16</v>
      </c>
      <c r="AC29" s="3">
        <v>4.25</v>
      </c>
      <c r="AD29" s="14">
        <v>16</v>
      </c>
      <c r="AE29" s="15">
        <v>4.38</v>
      </c>
    </row>
    <row r="30" spans="1:31" ht="34">
      <c r="U30" s="4"/>
      <c r="V30" s="4"/>
      <c r="W30" s="4"/>
      <c r="X30" s="4"/>
      <c r="Y30" s="4"/>
      <c r="Z30" s="4"/>
      <c r="AA30" s="8" t="s">
        <v>72</v>
      </c>
      <c r="AB30" s="1">
        <v>16</v>
      </c>
      <c r="AC30" s="3">
        <v>4.25</v>
      </c>
      <c r="AD30" s="14">
        <v>16</v>
      </c>
      <c r="AE30" s="15">
        <v>4.13</v>
      </c>
    </row>
    <row r="31" spans="1:31" ht="34">
      <c r="U31" s="4"/>
      <c r="V31" s="4"/>
      <c r="W31" s="4"/>
      <c r="X31" s="4"/>
      <c r="Y31" s="4"/>
      <c r="Z31" s="4"/>
      <c r="AA31" s="8" t="s">
        <v>73</v>
      </c>
      <c r="AB31" s="1">
        <v>16</v>
      </c>
      <c r="AC31" s="3">
        <v>4.13</v>
      </c>
      <c r="AD31" s="14">
        <v>16</v>
      </c>
      <c r="AE31" s="15">
        <v>4.1900000000000004</v>
      </c>
    </row>
    <row r="32" spans="1:31" ht="51">
      <c r="U32" s="4"/>
      <c r="V32" s="4"/>
      <c r="W32" s="4"/>
      <c r="X32" s="4"/>
      <c r="Y32" s="4"/>
      <c r="Z32" s="4"/>
      <c r="AA32" s="8" t="s">
        <v>74</v>
      </c>
      <c r="AB32" s="1">
        <v>16</v>
      </c>
      <c r="AC32" s="3">
        <v>3.94</v>
      </c>
      <c r="AD32" s="14">
        <v>16</v>
      </c>
      <c r="AE32" s="15">
        <v>4.25</v>
      </c>
    </row>
    <row r="33" spans="21:31" ht="34">
      <c r="U33" s="4"/>
      <c r="V33" s="4"/>
      <c r="W33" s="4"/>
      <c r="X33" s="4"/>
      <c r="Y33" s="4"/>
      <c r="Z33" s="4"/>
      <c r="AA33" s="8" t="s">
        <v>75</v>
      </c>
      <c r="AB33" s="1">
        <v>16</v>
      </c>
      <c r="AC33" s="3">
        <v>4.4400000000000004</v>
      </c>
      <c r="AD33" s="14">
        <v>16</v>
      </c>
      <c r="AE33" s="15">
        <v>4.1900000000000004</v>
      </c>
    </row>
    <row r="34" spans="21:31" ht="34">
      <c r="U34" s="4"/>
      <c r="V34" s="4"/>
      <c r="W34" s="4"/>
      <c r="X34" s="4"/>
      <c r="Y34" s="4"/>
      <c r="Z34" s="4"/>
      <c r="AA34" s="8" t="s">
        <v>76</v>
      </c>
      <c r="AB34" s="1">
        <v>16</v>
      </c>
      <c r="AC34" s="3">
        <v>3.06</v>
      </c>
      <c r="AD34" s="14">
        <v>16</v>
      </c>
      <c r="AE34" s="15">
        <v>3.44</v>
      </c>
    </row>
    <row r="35" spans="21:31" ht="51">
      <c r="U35" s="4"/>
      <c r="V35" s="4"/>
      <c r="W35" s="4"/>
      <c r="X35" s="4"/>
      <c r="Y35" s="4"/>
      <c r="Z35" s="4"/>
      <c r="AA35" s="8" t="s">
        <v>44</v>
      </c>
      <c r="AB35" s="1">
        <v>16</v>
      </c>
      <c r="AC35" s="3">
        <v>4.0625</v>
      </c>
      <c r="AD35" s="14">
        <v>16</v>
      </c>
      <c r="AE35">
        <f>(4*5+7*4+2*3+3*3)/16</f>
        <v>3.9375</v>
      </c>
    </row>
    <row r="36" spans="21:31" ht="51">
      <c r="U36" s="4"/>
      <c r="V36" s="4"/>
      <c r="W36" s="4"/>
      <c r="X36" s="4"/>
      <c r="Y36" s="4"/>
      <c r="Z36" s="4"/>
      <c r="AA36" s="8" t="s">
        <v>77</v>
      </c>
      <c r="AB36" s="1">
        <v>16</v>
      </c>
      <c r="AC36" s="3">
        <v>3.75</v>
      </c>
      <c r="AD36" s="14">
        <v>16</v>
      </c>
      <c r="AE36">
        <f>(4*5+10*4+1*3+1*2)/16</f>
        <v>4.0625</v>
      </c>
    </row>
    <row r="37" spans="21:31" ht="51">
      <c r="U37" s="4"/>
      <c r="V37" s="4"/>
      <c r="W37" s="4"/>
      <c r="X37" s="4"/>
      <c r="Y37" s="4"/>
      <c r="Z37" s="4"/>
      <c r="AA37" s="8" t="s">
        <v>78</v>
      </c>
      <c r="AB37" s="1">
        <v>16</v>
      </c>
      <c r="AC37" s="3">
        <v>2.4375</v>
      </c>
      <c r="AD37" s="14">
        <v>16</v>
      </c>
      <c r="AE37">
        <f>(6*5+5*4+3*3+2*2)/16</f>
        <v>3.9375</v>
      </c>
    </row>
    <row r="38" spans="21:31">
      <c r="U38" s="6"/>
      <c r="V38" s="6"/>
      <c r="W38" s="6"/>
      <c r="X38" s="6"/>
      <c r="Y38" s="6"/>
      <c r="Z38" s="6"/>
      <c r="AA38" s="8"/>
      <c r="AB38" s="10" t="s">
        <v>30</v>
      </c>
      <c r="AC38" s="11">
        <f>AVERAGE(AC11:AC27,AC35)</f>
        <v>4.226805555555555</v>
      </c>
      <c r="AD38" s="10" t="s">
        <v>30</v>
      </c>
      <c r="AE38" s="11">
        <f>AVERAGE(AE11:AE27,AE35)</f>
        <v>4.0748611111111117</v>
      </c>
    </row>
    <row r="39" spans="21:31">
      <c r="AA39" s="16"/>
    </row>
    <row r="40" spans="21:31">
      <c r="AA40" s="16"/>
    </row>
    <row r="41" spans="21:31">
      <c r="AA41" s="16"/>
    </row>
    <row r="42" spans="21:31">
      <c r="AA42" s="16"/>
    </row>
    <row r="43" spans="21:31">
      <c r="AA43" s="16"/>
    </row>
    <row r="44" spans="21:31">
      <c r="AA44" s="16"/>
    </row>
    <row r="45" spans="21:31">
      <c r="AA45" s="16"/>
    </row>
    <row r="46" spans="21:31">
      <c r="AA46" s="16"/>
    </row>
    <row r="47" spans="21:31">
      <c r="AA47" s="16"/>
    </row>
    <row r="48" spans="21:31">
      <c r="AA48" s="16"/>
    </row>
    <row r="49" spans="27:27">
      <c r="AA49" s="16"/>
    </row>
    <row r="50" spans="27:27">
      <c r="AA50" s="16"/>
    </row>
    <row r="51" spans="27:27">
      <c r="AA51" s="16"/>
    </row>
    <row r="52" spans="27:27">
      <c r="AA52" s="16"/>
    </row>
    <row r="53" spans="27:27">
      <c r="AA53" s="16"/>
    </row>
    <row r="54" spans="27:27">
      <c r="AA54" s="16"/>
    </row>
    <row r="55" spans="27:27">
      <c r="AA55" s="16"/>
    </row>
    <row r="56" spans="27:27">
      <c r="AA56" s="16"/>
    </row>
    <row r="57" spans="27:27">
      <c r="AA57" s="16"/>
    </row>
    <row r="58" spans="27:27">
      <c r="AA58" s="16"/>
    </row>
    <row r="59" spans="27:27">
      <c r="AA59" s="16"/>
    </row>
    <row r="60" spans="27:27">
      <c r="AA60" s="16"/>
    </row>
    <row r="61" spans="27:27">
      <c r="AA61" s="16"/>
    </row>
    <row r="62" spans="27:27">
      <c r="AA62" s="16"/>
    </row>
    <row r="63" spans="27:27">
      <c r="AA63" s="16"/>
    </row>
  </sheetData>
  <mergeCells count="6">
    <mergeCell ref="AD1:AE1"/>
    <mergeCell ref="A1:H1"/>
    <mergeCell ref="I1:N1"/>
    <mergeCell ref="O1:T1"/>
    <mergeCell ref="U1:Z1"/>
    <mergeCell ref="AA1:AC1"/>
  </mergeCells>
  <pageMargins left="0.75" right="0.75" top="1" bottom="1" header="0.5" footer="0.5"/>
  <pageSetup orientation="portrait" horizontalDpi="4294967292" verticalDpi="429496729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H26"/>
  <sheetViews>
    <sheetView workbookViewId="0">
      <selection activeCell="D26" sqref="D26"/>
    </sheetView>
  </sheetViews>
  <sheetFormatPr baseColWidth="10" defaultRowHeight="16"/>
  <cols>
    <col min="1" max="1" width="5.1640625" customWidth="1"/>
    <col min="2" max="2" width="45" customWidth="1"/>
    <col min="3" max="8" width="10.83203125" style="1"/>
  </cols>
  <sheetData>
    <row r="1" spans="1:8">
      <c r="A1" s="121" t="s">
        <v>33</v>
      </c>
      <c r="B1" s="121"/>
      <c r="C1" s="121"/>
      <c r="D1" s="121"/>
      <c r="E1" s="121"/>
      <c r="F1" s="121"/>
      <c r="G1" s="121"/>
      <c r="H1" s="121"/>
    </row>
    <row r="2" spans="1:8">
      <c r="A2" t="s">
        <v>1</v>
      </c>
      <c r="B2" t="s">
        <v>2</v>
      </c>
      <c r="C2" s="1" t="s">
        <v>41</v>
      </c>
      <c r="D2" s="1" t="s">
        <v>4</v>
      </c>
      <c r="E2" s="1" t="s">
        <v>3</v>
      </c>
      <c r="F2" s="1" t="s">
        <v>0</v>
      </c>
      <c r="G2" s="1" t="s">
        <v>3</v>
      </c>
      <c r="H2" s="1" t="s">
        <v>5</v>
      </c>
    </row>
    <row r="3" spans="1:8">
      <c r="A3">
        <v>7</v>
      </c>
      <c r="B3" t="s">
        <v>6</v>
      </c>
      <c r="C3" s="1">
        <v>8</v>
      </c>
      <c r="D3" s="1">
        <v>2</v>
      </c>
      <c r="E3" s="1" t="s">
        <v>38</v>
      </c>
      <c r="F3" s="1">
        <v>2.8</v>
      </c>
      <c r="G3" s="1" t="s">
        <v>32</v>
      </c>
      <c r="H3" s="1">
        <v>2.7</v>
      </c>
    </row>
    <row r="4" spans="1:8">
      <c r="A4">
        <v>8</v>
      </c>
      <c r="B4" t="s">
        <v>7</v>
      </c>
      <c r="C4" s="1">
        <v>8</v>
      </c>
      <c r="D4" s="1">
        <v>3.9</v>
      </c>
      <c r="E4" s="1" t="s">
        <v>38</v>
      </c>
      <c r="F4" s="1">
        <v>4.3</v>
      </c>
      <c r="G4" s="1" t="s">
        <v>32</v>
      </c>
      <c r="H4" s="1">
        <v>4.4000000000000004</v>
      </c>
    </row>
    <row r="5" spans="1:8">
      <c r="A5">
        <v>9</v>
      </c>
      <c r="B5" t="s">
        <v>8</v>
      </c>
      <c r="C5" s="1">
        <v>8</v>
      </c>
      <c r="D5" s="1">
        <v>3.8</v>
      </c>
      <c r="E5" s="1" t="s">
        <v>38</v>
      </c>
      <c r="F5" s="1">
        <v>4.2</v>
      </c>
      <c r="G5" s="1" t="s">
        <v>32</v>
      </c>
      <c r="H5" s="1">
        <v>4.3</v>
      </c>
    </row>
    <row r="6" spans="1:8">
      <c r="A6">
        <v>10</v>
      </c>
      <c r="B6" t="s">
        <v>9</v>
      </c>
      <c r="C6" s="1">
        <v>8</v>
      </c>
      <c r="D6" s="1">
        <v>3.9</v>
      </c>
      <c r="E6" s="1" t="s">
        <v>38</v>
      </c>
      <c r="F6" s="1">
        <v>4.3</v>
      </c>
      <c r="G6" s="1" t="s">
        <v>32</v>
      </c>
      <c r="H6" s="1">
        <v>4.5</v>
      </c>
    </row>
    <row r="7" spans="1:8">
      <c r="A7">
        <v>11</v>
      </c>
      <c r="B7" t="s">
        <v>10</v>
      </c>
      <c r="C7" s="1">
        <v>8</v>
      </c>
      <c r="D7" s="1">
        <v>4.0999999999999996</v>
      </c>
      <c r="E7" s="1" t="s">
        <v>38</v>
      </c>
      <c r="F7" s="1">
        <v>4.5</v>
      </c>
      <c r="G7" s="1" t="s">
        <v>32</v>
      </c>
      <c r="H7" s="1">
        <v>4.5999999999999996</v>
      </c>
    </row>
    <row r="8" spans="1:8">
      <c r="A8">
        <v>12</v>
      </c>
      <c r="B8" t="s">
        <v>11</v>
      </c>
      <c r="C8" s="1">
        <v>8</v>
      </c>
      <c r="D8" s="1">
        <v>4.4000000000000004</v>
      </c>
      <c r="E8" s="1" t="s">
        <v>38</v>
      </c>
      <c r="F8" s="1">
        <v>4.7</v>
      </c>
      <c r="G8" s="1" t="s">
        <v>32</v>
      </c>
      <c r="H8" s="1">
        <v>4.8</v>
      </c>
    </row>
    <row r="9" spans="1:8">
      <c r="A9">
        <v>13</v>
      </c>
      <c r="B9" t="s">
        <v>13</v>
      </c>
      <c r="C9" s="1">
        <v>8</v>
      </c>
      <c r="D9" s="1">
        <v>4.4000000000000004</v>
      </c>
      <c r="E9" s="1" t="s">
        <v>38</v>
      </c>
      <c r="F9" s="1">
        <v>4.5999999999999996</v>
      </c>
      <c r="G9" s="1" t="s">
        <v>32</v>
      </c>
      <c r="H9" s="1">
        <v>4.5999999999999996</v>
      </c>
    </row>
    <row r="10" spans="1:8">
      <c r="A10">
        <v>14</v>
      </c>
      <c r="B10" t="s">
        <v>12</v>
      </c>
      <c r="C10" s="1">
        <v>8</v>
      </c>
      <c r="D10" s="1">
        <v>4.4000000000000004</v>
      </c>
      <c r="E10" s="1" t="s">
        <v>38</v>
      </c>
      <c r="F10" s="1">
        <v>4.8</v>
      </c>
      <c r="G10" s="1" t="s">
        <v>32</v>
      </c>
      <c r="H10" s="1">
        <v>4.7</v>
      </c>
    </row>
    <row r="11" spans="1:8">
      <c r="A11">
        <v>15</v>
      </c>
      <c r="B11" t="s">
        <v>14</v>
      </c>
      <c r="C11" s="1">
        <v>8</v>
      </c>
      <c r="D11" s="1">
        <v>4.5</v>
      </c>
      <c r="E11" s="1" t="s">
        <v>38</v>
      </c>
      <c r="F11" s="1">
        <v>4.8</v>
      </c>
      <c r="G11" s="1" t="s">
        <v>32</v>
      </c>
      <c r="H11" s="1">
        <v>4.8</v>
      </c>
    </row>
    <row r="12" spans="1:8">
      <c r="A12">
        <v>16</v>
      </c>
      <c r="B12" t="s">
        <v>15</v>
      </c>
      <c r="C12" s="1">
        <v>8</v>
      </c>
      <c r="D12" s="1">
        <v>3.5</v>
      </c>
      <c r="E12" s="1" t="s">
        <v>38</v>
      </c>
      <c r="F12" s="1">
        <v>4</v>
      </c>
      <c r="G12" s="1" t="s">
        <v>32</v>
      </c>
      <c r="H12" s="1">
        <v>4.3</v>
      </c>
    </row>
    <row r="13" spans="1:8">
      <c r="A13">
        <v>17</v>
      </c>
      <c r="B13" t="s">
        <v>16</v>
      </c>
      <c r="C13" s="1">
        <v>8</v>
      </c>
      <c r="D13" s="1">
        <v>4.0999999999999996</v>
      </c>
      <c r="E13" s="1" t="s">
        <v>38</v>
      </c>
      <c r="F13" s="1">
        <v>4.0999999999999996</v>
      </c>
      <c r="G13" s="1" t="s">
        <v>32</v>
      </c>
      <c r="H13" s="1">
        <v>4.4000000000000004</v>
      </c>
    </row>
    <row r="14" spans="1:8">
      <c r="A14">
        <v>18</v>
      </c>
      <c r="B14" t="s">
        <v>17</v>
      </c>
      <c r="C14" s="1">
        <v>8</v>
      </c>
      <c r="D14" s="1">
        <v>4</v>
      </c>
      <c r="E14" s="1" t="s">
        <v>38</v>
      </c>
      <c r="F14" s="1">
        <v>4.4000000000000004</v>
      </c>
      <c r="G14" s="1" t="s">
        <v>32</v>
      </c>
      <c r="H14" s="1">
        <v>4.5999999999999996</v>
      </c>
    </row>
    <row r="15" spans="1:8">
      <c r="A15">
        <v>19</v>
      </c>
      <c r="B15" t="s">
        <v>18</v>
      </c>
      <c r="C15" s="1">
        <v>8</v>
      </c>
      <c r="D15" s="1">
        <v>4.3</v>
      </c>
      <c r="E15" s="1" t="s">
        <v>38</v>
      </c>
      <c r="F15" s="1">
        <v>4.2</v>
      </c>
      <c r="G15" s="1" t="s">
        <v>32</v>
      </c>
      <c r="H15" s="1">
        <v>4.5</v>
      </c>
    </row>
    <row r="16" spans="1:8">
      <c r="A16">
        <v>20</v>
      </c>
      <c r="B16" t="s">
        <v>19</v>
      </c>
      <c r="C16" s="1">
        <v>8</v>
      </c>
      <c r="D16" s="1">
        <v>4.5999999999999996</v>
      </c>
      <c r="E16" s="1" t="s">
        <v>38</v>
      </c>
      <c r="F16" s="1">
        <v>4.5999999999999996</v>
      </c>
      <c r="G16" s="1" t="s">
        <v>32</v>
      </c>
      <c r="H16" s="1">
        <v>4.5999999999999996</v>
      </c>
    </row>
    <row r="17" spans="1:8">
      <c r="A17">
        <v>21</v>
      </c>
      <c r="B17" t="s">
        <v>20</v>
      </c>
      <c r="C17" s="1">
        <v>8</v>
      </c>
      <c r="D17" s="1">
        <v>4.8</v>
      </c>
      <c r="E17" s="1" t="s">
        <v>38</v>
      </c>
      <c r="F17" s="1">
        <v>4.7</v>
      </c>
      <c r="G17" s="1" t="s">
        <v>32</v>
      </c>
      <c r="H17" s="1">
        <v>4.5999999999999996</v>
      </c>
    </row>
    <row r="18" spans="1:8">
      <c r="A18">
        <v>22</v>
      </c>
      <c r="B18" t="s">
        <v>21</v>
      </c>
      <c r="C18" s="1">
        <v>8</v>
      </c>
      <c r="D18" s="1">
        <v>4.0999999999999996</v>
      </c>
      <c r="E18" s="1" t="s">
        <v>38</v>
      </c>
      <c r="F18" s="1">
        <v>4.4000000000000004</v>
      </c>
      <c r="G18" s="1" t="s">
        <v>32</v>
      </c>
      <c r="H18" s="1">
        <v>4.4000000000000004</v>
      </c>
    </row>
    <row r="19" spans="1:8">
      <c r="A19">
        <v>23</v>
      </c>
      <c r="B19" t="s">
        <v>22</v>
      </c>
      <c r="C19" s="1">
        <v>8</v>
      </c>
      <c r="D19" s="1">
        <v>4.3</v>
      </c>
      <c r="E19" s="1" t="s">
        <v>38</v>
      </c>
      <c r="F19" s="1">
        <v>4.3</v>
      </c>
      <c r="G19" s="1" t="s">
        <v>32</v>
      </c>
      <c r="H19" s="1">
        <v>4.4000000000000004</v>
      </c>
    </row>
    <row r="20" spans="1:8">
      <c r="A20">
        <v>24</v>
      </c>
      <c r="B20" t="s">
        <v>23</v>
      </c>
      <c r="C20" s="1">
        <v>8</v>
      </c>
      <c r="D20" s="1">
        <v>4.9000000000000004</v>
      </c>
      <c r="E20" s="1" t="s">
        <v>38</v>
      </c>
      <c r="F20" s="1">
        <v>5</v>
      </c>
      <c r="G20" s="1" t="s">
        <v>32</v>
      </c>
      <c r="H20" s="1">
        <v>4.9000000000000004</v>
      </c>
    </row>
    <row r="21" spans="1:8">
      <c r="A21">
        <v>25</v>
      </c>
      <c r="B21" t="s">
        <v>24</v>
      </c>
      <c r="C21" s="1">
        <v>8</v>
      </c>
      <c r="D21" s="1">
        <v>4.5999999999999996</v>
      </c>
      <c r="E21" s="1" t="s">
        <v>38</v>
      </c>
      <c r="F21" s="1">
        <v>4.5</v>
      </c>
      <c r="G21" s="1" t="s">
        <v>32</v>
      </c>
      <c r="H21" s="1">
        <v>4.5999999999999996</v>
      </c>
    </row>
    <row r="22" spans="1:8">
      <c r="A22">
        <v>26</v>
      </c>
      <c r="B22" t="s">
        <v>25</v>
      </c>
      <c r="C22" s="1">
        <v>8</v>
      </c>
      <c r="D22" s="1">
        <v>4</v>
      </c>
      <c r="E22" s="1" t="s">
        <v>38</v>
      </c>
      <c r="F22" s="1">
        <v>4.2</v>
      </c>
      <c r="G22" s="1" t="s">
        <v>32</v>
      </c>
      <c r="H22" s="1">
        <v>4.4000000000000004</v>
      </c>
    </row>
    <row r="23" spans="1:8">
      <c r="A23">
        <v>27</v>
      </c>
      <c r="B23" t="s">
        <v>26</v>
      </c>
      <c r="C23" s="1">
        <v>8</v>
      </c>
      <c r="D23" s="1">
        <v>4.8</v>
      </c>
      <c r="E23" s="1" t="s">
        <v>38</v>
      </c>
      <c r="F23" s="1">
        <v>4.9000000000000004</v>
      </c>
      <c r="G23" s="1" t="s">
        <v>32</v>
      </c>
      <c r="H23" s="1">
        <v>4.9000000000000004</v>
      </c>
    </row>
    <row r="24" spans="1:8">
      <c r="A24">
        <v>28</v>
      </c>
      <c r="B24" t="s">
        <v>27</v>
      </c>
      <c r="C24" s="1">
        <v>8</v>
      </c>
      <c r="D24" s="1">
        <v>4</v>
      </c>
      <c r="E24" s="1" t="s">
        <v>38</v>
      </c>
      <c r="F24" s="1">
        <v>4.2</v>
      </c>
      <c r="G24" s="1" t="s">
        <v>32</v>
      </c>
      <c r="H24" s="1">
        <v>4.4000000000000004</v>
      </c>
    </row>
    <row r="25" spans="1:8">
      <c r="A25">
        <v>29</v>
      </c>
      <c r="B25" t="s">
        <v>28</v>
      </c>
      <c r="C25" s="1">
        <v>8</v>
      </c>
      <c r="D25" s="1">
        <v>3.9</v>
      </c>
      <c r="E25" s="1" t="s">
        <v>38</v>
      </c>
      <c r="F25" s="1">
        <v>4.0999999999999996</v>
      </c>
      <c r="G25" s="1" t="s">
        <v>32</v>
      </c>
      <c r="H25" s="1">
        <v>4.4000000000000004</v>
      </c>
    </row>
    <row r="26" spans="1:8">
      <c r="C26" s="1" t="s">
        <v>30</v>
      </c>
      <c r="D26" s="3">
        <f>AVERAGE(D3:D25)</f>
        <v>4.1434782608695651</v>
      </c>
      <c r="F26" s="3">
        <f>AVERAGE(F3:F25)</f>
        <v>4.3739130434782609</v>
      </c>
      <c r="H26" s="3">
        <f>AVERAGE(H3:H25)</f>
        <v>4.4695652173913052</v>
      </c>
    </row>
  </sheetData>
  <mergeCells count="1">
    <mergeCell ref="A1:H1"/>
  </mergeCells>
  <pageMargins left="0.75" right="0.75" top="1" bottom="1" header="0.5" footer="0.5"/>
  <pageSetup orientation="portrait" horizontalDpi="4294967292" verticalDpi="429496729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26"/>
  <sheetViews>
    <sheetView workbookViewId="0">
      <selection activeCell="F26" activeCellId="1" sqref="D26 F26"/>
    </sheetView>
  </sheetViews>
  <sheetFormatPr baseColWidth="10" defaultRowHeight="16"/>
  <cols>
    <col min="1" max="1" width="5.1640625" customWidth="1"/>
    <col min="2" max="2" width="45" customWidth="1"/>
    <col min="3" max="8" width="10.83203125" style="1"/>
  </cols>
  <sheetData>
    <row r="1" spans="1:8">
      <c r="A1" s="121" t="s">
        <v>101</v>
      </c>
      <c r="B1" s="121"/>
      <c r="C1" s="121"/>
      <c r="D1" s="121"/>
      <c r="E1" s="121"/>
      <c r="F1" s="121"/>
      <c r="G1" s="121"/>
      <c r="H1" s="121"/>
    </row>
    <row r="2" spans="1:8">
      <c r="A2" t="s">
        <v>1</v>
      </c>
      <c r="B2" t="s">
        <v>2</v>
      </c>
      <c r="C2" s="1" t="s">
        <v>37</v>
      </c>
      <c r="D2" s="1" t="s">
        <v>4</v>
      </c>
      <c r="E2" s="1" t="s">
        <v>3</v>
      </c>
      <c r="F2" s="1" t="s">
        <v>0</v>
      </c>
      <c r="G2" s="1" t="s">
        <v>3</v>
      </c>
      <c r="H2" s="1" t="s">
        <v>5</v>
      </c>
    </row>
    <row r="3" spans="1:8">
      <c r="A3">
        <v>7</v>
      </c>
      <c r="B3" t="s">
        <v>6</v>
      </c>
      <c r="C3" s="1">
        <v>4</v>
      </c>
      <c r="D3" s="1">
        <v>2.5</v>
      </c>
      <c r="E3" s="1" t="s">
        <v>35</v>
      </c>
      <c r="F3" s="1">
        <v>1.9</v>
      </c>
      <c r="G3" s="1" t="s">
        <v>32</v>
      </c>
      <c r="H3" s="1">
        <v>2.5</v>
      </c>
    </row>
    <row r="4" spans="1:8">
      <c r="A4">
        <v>8</v>
      </c>
      <c r="B4" t="s">
        <v>7</v>
      </c>
      <c r="C4" s="1">
        <v>4</v>
      </c>
      <c r="D4" s="1">
        <v>4.5</v>
      </c>
      <c r="E4" s="1" t="s">
        <v>35</v>
      </c>
      <c r="F4" s="1">
        <v>4.2</v>
      </c>
      <c r="G4" s="1" t="s">
        <v>32</v>
      </c>
      <c r="H4" s="1">
        <v>4.4000000000000004</v>
      </c>
    </row>
    <row r="5" spans="1:8">
      <c r="A5">
        <v>9</v>
      </c>
      <c r="B5" t="s">
        <v>8</v>
      </c>
      <c r="C5" s="1">
        <v>4</v>
      </c>
      <c r="D5" s="1">
        <v>4.5</v>
      </c>
      <c r="E5" s="1" t="s">
        <v>35</v>
      </c>
      <c r="F5" s="1">
        <v>4.2</v>
      </c>
      <c r="G5" s="1" t="s">
        <v>32</v>
      </c>
      <c r="H5" s="1">
        <v>4.4000000000000004</v>
      </c>
    </row>
    <row r="6" spans="1:8">
      <c r="A6">
        <v>10</v>
      </c>
      <c r="B6" t="s">
        <v>9</v>
      </c>
      <c r="C6" s="1">
        <v>4</v>
      </c>
      <c r="D6" s="1">
        <v>4.5</v>
      </c>
      <c r="E6" s="1" t="s">
        <v>35</v>
      </c>
      <c r="F6" s="1">
        <v>4.3</v>
      </c>
      <c r="G6" s="1" t="s">
        <v>32</v>
      </c>
      <c r="H6" s="1">
        <v>4.5</v>
      </c>
    </row>
    <row r="7" spans="1:8">
      <c r="A7">
        <v>11</v>
      </c>
      <c r="B7" t="s">
        <v>10</v>
      </c>
      <c r="C7" s="1">
        <v>4</v>
      </c>
      <c r="D7" s="1">
        <v>5</v>
      </c>
      <c r="E7" s="1" t="s">
        <v>35</v>
      </c>
      <c r="F7" s="1">
        <v>4.5</v>
      </c>
      <c r="G7" s="1" t="s">
        <v>32</v>
      </c>
      <c r="H7" s="1">
        <v>4.5999999999999996</v>
      </c>
    </row>
    <row r="8" spans="1:8">
      <c r="A8">
        <v>12</v>
      </c>
      <c r="B8" t="s">
        <v>11</v>
      </c>
      <c r="C8" s="1">
        <v>4</v>
      </c>
      <c r="D8" s="1">
        <v>5</v>
      </c>
      <c r="E8" s="1" t="s">
        <v>35</v>
      </c>
      <c r="F8" s="1">
        <v>4.7</v>
      </c>
      <c r="G8" s="1" t="s">
        <v>32</v>
      </c>
      <c r="H8" s="1">
        <v>4.8</v>
      </c>
    </row>
    <row r="9" spans="1:8">
      <c r="A9">
        <v>13</v>
      </c>
      <c r="B9" t="s">
        <v>13</v>
      </c>
      <c r="C9" s="1">
        <v>4</v>
      </c>
      <c r="D9" s="1">
        <v>4.3</v>
      </c>
      <c r="E9" s="1" t="s">
        <v>35</v>
      </c>
      <c r="F9" s="1">
        <v>4.5</v>
      </c>
      <c r="G9" s="1" t="s">
        <v>32</v>
      </c>
      <c r="H9" s="1">
        <v>4.7</v>
      </c>
    </row>
    <row r="10" spans="1:8">
      <c r="A10">
        <v>14</v>
      </c>
      <c r="B10" t="s">
        <v>12</v>
      </c>
      <c r="C10" s="1">
        <v>4</v>
      </c>
      <c r="D10" s="1">
        <v>5</v>
      </c>
      <c r="E10" s="1" t="s">
        <v>35</v>
      </c>
      <c r="F10" s="1">
        <v>4.5999999999999996</v>
      </c>
      <c r="G10" s="1" t="s">
        <v>32</v>
      </c>
      <c r="H10" s="1">
        <v>4.7</v>
      </c>
    </row>
    <row r="11" spans="1:8">
      <c r="A11">
        <v>15</v>
      </c>
      <c r="B11" t="s">
        <v>14</v>
      </c>
      <c r="C11" s="1">
        <v>4</v>
      </c>
      <c r="D11" s="1">
        <v>5</v>
      </c>
      <c r="E11" s="1" t="s">
        <v>35</v>
      </c>
      <c r="F11" s="1">
        <v>4.7</v>
      </c>
      <c r="G11" s="1" t="s">
        <v>32</v>
      </c>
      <c r="H11" s="1">
        <v>4.8</v>
      </c>
    </row>
    <row r="12" spans="1:8">
      <c r="A12">
        <v>16</v>
      </c>
      <c r="B12" t="s">
        <v>15</v>
      </c>
      <c r="C12" s="1">
        <v>4</v>
      </c>
      <c r="D12" s="1">
        <v>4.5</v>
      </c>
      <c r="E12" s="1" t="s">
        <v>35</v>
      </c>
      <c r="F12" s="1">
        <v>4.0999999999999996</v>
      </c>
      <c r="G12" s="1" t="s">
        <v>32</v>
      </c>
      <c r="H12" s="1">
        <v>4.4000000000000004</v>
      </c>
    </row>
    <row r="13" spans="1:8">
      <c r="A13">
        <v>17</v>
      </c>
      <c r="B13" t="s">
        <v>16</v>
      </c>
      <c r="C13" s="1">
        <v>4</v>
      </c>
      <c r="D13" s="1">
        <v>4.3</v>
      </c>
      <c r="E13" s="1" t="s">
        <v>35</v>
      </c>
      <c r="F13" s="1">
        <v>4.3</v>
      </c>
      <c r="G13" s="1" t="s">
        <v>32</v>
      </c>
      <c r="H13" s="1">
        <v>4.5</v>
      </c>
    </row>
    <row r="14" spans="1:8">
      <c r="A14">
        <v>18</v>
      </c>
      <c r="B14" t="s">
        <v>17</v>
      </c>
      <c r="C14" s="1">
        <v>4</v>
      </c>
      <c r="D14" s="1">
        <v>4.5</v>
      </c>
      <c r="E14" s="1" t="s">
        <v>35</v>
      </c>
      <c r="F14" s="1">
        <v>4.5</v>
      </c>
      <c r="G14" s="1" t="s">
        <v>32</v>
      </c>
      <c r="H14" s="1">
        <v>4.5999999999999996</v>
      </c>
    </row>
    <row r="15" spans="1:8">
      <c r="A15">
        <v>19</v>
      </c>
      <c r="B15" t="s">
        <v>18</v>
      </c>
      <c r="C15" s="1">
        <v>4</v>
      </c>
      <c r="D15" s="1">
        <v>4.5</v>
      </c>
      <c r="E15" s="1" t="s">
        <v>35</v>
      </c>
      <c r="F15" s="1">
        <v>4.4000000000000004</v>
      </c>
      <c r="G15" s="1" t="s">
        <v>32</v>
      </c>
      <c r="H15" s="1">
        <v>4.5</v>
      </c>
    </row>
    <row r="16" spans="1:8">
      <c r="A16">
        <v>20</v>
      </c>
      <c r="B16" t="s">
        <v>19</v>
      </c>
      <c r="C16" s="1">
        <v>4</v>
      </c>
      <c r="D16" s="1">
        <v>4.8</v>
      </c>
      <c r="E16" s="1" t="s">
        <v>35</v>
      </c>
      <c r="F16" s="1">
        <v>4.5999999999999996</v>
      </c>
      <c r="G16" s="1" t="s">
        <v>32</v>
      </c>
      <c r="H16" s="1">
        <v>4.5999999999999996</v>
      </c>
    </row>
    <row r="17" spans="1:8">
      <c r="A17">
        <v>21</v>
      </c>
      <c r="B17" t="s">
        <v>20</v>
      </c>
      <c r="C17" s="1">
        <v>4</v>
      </c>
      <c r="D17" s="1">
        <v>4.8</v>
      </c>
      <c r="E17" s="1" t="s">
        <v>35</v>
      </c>
      <c r="F17" s="1">
        <v>4.5999999999999996</v>
      </c>
      <c r="G17" s="1" t="s">
        <v>32</v>
      </c>
      <c r="H17" s="1">
        <v>4.5999999999999996</v>
      </c>
    </row>
    <row r="18" spans="1:8">
      <c r="A18">
        <v>22</v>
      </c>
      <c r="B18" t="s">
        <v>21</v>
      </c>
      <c r="C18" s="1">
        <v>4</v>
      </c>
      <c r="D18" s="1">
        <v>4.8</v>
      </c>
      <c r="E18" s="1" t="s">
        <v>35</v>
      </c>
      <c r="F18" s="1">
        <v>4.0999999999999996</v>
      </c>
      <c r="G18" s="1" t="s">
        <v>32</v>
      </c>
      <c r="H18" s="1">
        <v>4.4000000000000004</v>
      </c>
    </row>
    <row r="19" spans="1:8">
      <c r="A19">
        <v>23</v>
      </c>
      <c r="B19" t="s">
        <v>22</v>
      </c>
      <c r="C19" s="1">
        <v>4</v>
      </c>
      <c r="D19" s="1">
        <v>4.8</v>
      </c>
      <c r="E19" s="1" t="s">
        <v>35</v>
      </c>
      <c r="F19" s="1">
        <v>4.3</v>
      </c>
      <c r="G19" s="1" t="s">
        <v>32</v>
      </c>
      <c r="H19" s="1">
        <v>4.5</v>
      </c>
    </row>
    <row r="20" spans="1:8">
      <c r="A20">
        <v>24</v>
      </c>
      <c r="B20" t="s">
        <v>23</v>
      </c>
      <c r="C20" s="1">
        <v>4</v>
      </c>
      <c r="D20" s="1">
        <v>5</v>
      </c>
      <c r="E20" s="1" t="s">
        <v>35</v>
      </c>
      <c r="F20" s="1">
        <v>4.8</v>
      </c>
      <c r="G20" s="1" t="s">
        <v>32</v>
      </c>
      <c r="H20" s="1">
        <v>4.9000000000000004</v>
      </c>
    </row>
    <row r="21" spans="1:8">
      <c r="A21">
        <v>25</v>
      </c>
      <c r="B21" t="s">
        <v>24</v>
      </c>
      <c r="C21" s="1">
        <v>4</v>
      </c>
      <c r="D21" s="1">
        <v>4.8</v>
      </c>
      <c r="E21" s="1" t="s">
        <v>35</v>
      </c>
      <c r="F21" s="1">
        <v>4.5999999999999996</v>
      </c>
      <c r="G21" s="1" t="s">
        <v>32</v>
      </c>
      <c r="H21" s="1">
        <v>4.7</v>
      </c>
    </row>
    <row r="22" spans="1:8">
      <c r="A22">
        <v>26</v>
      </c>
      <c r="B22" t="s">
        <v>25</v>
      </c>
      <c r="C22" s="1">
        <v>4</v>
      </c>
      <c r="D22" s="1">
        <v>4.8</v>
      </c>
      <c r="E22" s="1" t="s">
        <v>35</v>
      </c>
      <c r="F22" s="1">
        <v>4.3</v>
      </c>
      <c r="G22" s="1" t="s">
        <v>32</v>
      </c>
      <c r="H22" s="1">
        <v>4.5</v>
      </c>
    </row>
    <row r="23" spans="1:8">
      <c r="A23">
        <v>27</v>
      </c>
      <c r="B23" t="s">
        <v>26</v>
      </c>
      <c r="C23" s="1">
        <v>4</v>
      </c>
      <c r="D23" s="1">
        <v>5</v>
      </c>
      <c r="E23" s="1" t="s">
        <v>35</v>
      </c>
      <c r="F23" s="1">
        <v>4.9000000000000004</v>
      </c>
      <c r="G23" s="1" t="s">
        <v>32</v>
      </c>
      <c r="H23" s="1">
        <v>4.9000000000000004</v>
      </c>
    </row>
    <row r="24" spans="1:8">
      <c r="A24">
        <v>28</v>
      </c>
      <c r="B24" t="s">
        <v>27</v>
      </c>
      <c r="C24" s="1">
        <v>4</v>
      </c>
      <c r="D24" s="1">
        <v>4.8</v>
      </c>
      <c r="E24" s="1" t="s">
        <v>35</v>
      </c>
      <c r="F24" s="1">
        <v>4.3</v>
      </c>
      <c r="G24" s="1" t="s">
        <v>32</v>
      </c>
      <c r="H24" s="1">
        <v>4.5</v>
      </c>
    </row>
    <row r="25" spans="1:8">
      <c r="A25">
        <v>29</v>
      </c>
      <c r="B25" t="s">
        <v>28</v>
      </c>
      <c r="C25" s="1">
        <v>4</v>
      </c>
      <c r="D25" s="1">
        <v>4.5</v>
      </c>
      <c r="E25" s="1" t="s">
        <v>35</v>
      </c>
      <c r="F25" s="1">
        <v>4.3</v>
      </c>
      <c r="G25" s="1" t="s">
        <v>32</v>
      </c>
      <c r="H25" s="1">
        <v>4.5</v>
      </c>
    </row>
    <row r="26" spans="1:8">
      <c r="C26" s="1" t="s">
        <v>30</v>
      </c>
      <c r="D26" s="3">
        <f>AVERAGE(D3:D25)</f>
        <v>4.6173913043478247</v>
      </c>
      <c r="F26" s="3">
        <f>AVERAGE(F3:F25)</f>
        <v>4.3347826086956509</v>
      </c>
      <c r="H26" s="3">
        <f>AVERAGE(H3:H25)</f>
        <v>4.5000000000000009</v>
      </c>
    </row>
  </sheetData>
  <mergeCells count="1">
    <mergeCell ref="A1:H1"/>
  </mergeCells>
  <pageMargins left="0.75" right="0.75" top="1" bottom="1" header="0.5" footer="0.5"/>
  <pageSetup orientation="portrait" horizontalDpi="4294967292" verticalDpi="429496729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J13"/>
  <sheetViews>
    <sheetView workbookViewId="0">
      <selection activeCell="D13" sqref="D13"/>
    </sheetView>
  </sheetViews>
  <sheetFormatPr baseColWidth="10" defaultRowHeight="16"/>
  <cols>
    <col min="1" max="1" width="5.83203125" style="1" customWidth="1"/>
    <col min="2" max="2" width="30.1640625" customWidth="1"/>
    <col min="3" max="4" width="10.83203125" style="1"/>
  </cols>
  <sheetData>
    <row r="1" spans="1:10">
      <c r="A1" s="121" t="s">
        <v>91</v>
      </c>
      <c r="B1" s="121"/>
      <c r="C1" s="121"/>
      <c r="D1" s="121"/>
      <c r="E1" s="121"/>
      <c r="F1" s="121"/>
      <c r="G1" s="121" t="s">
        <v>92</v>
      </c>
      <c r="H1" s="121"/>
      <c r="I1" s="121"/>
      <c r="J1" s="121"/>
    </row>
    <row r="2" spans="1:10">
      <c r="A2" s="1" t="s">
        <v>79</v>
      </c>
      <c r="B2" t="s">
        <v>2</v>
      </c>
      <c r="C2" s="1" t="s">
        <v>90</v>
      </c>
      <c r="D2" s="1" t="s">
        <v>4</v>
      </c>
      <c r="E2" s="1" t="s">
        <v>0</v>
      </c>
      <c r="F2" s="1" t="s">
        <v>5</v>
      </c>
      <c r="G2" s="1" t="s">
        <v>93</v>
      </c>
      <c r="H2" s="1" t="s">
        <v>4</v>
      </c>
      <c r="I2" s="1" t="s">
        <v>0</v>
      </c>
      <c r="J2" s="1" t="s">
        <v>5</v>
      </c>
    </row>
    <row r="3" spans="1:10">
      <c r="A3" s="1">
        <v>6</v>
      </c>
      <c r="B3" t="s">
        <v>80</v>
      </c>
      <c r="C3" s="1">
        <v>21</v>
      </c>
      <c r="D3" s="1">
        <v>3.7</v>
      </c>
      <c r="E3" s="1">
        <v>3.7</v>
      </c>
      <c r="F3" s="1">
        <v>3.8</v>
      </c>
      <c r="G3" s="1">
        <v>42</v>
      </c>
      <c r="H3" s="1">
        <v>3.7</v>
      </c>
      <c r="I3" s="1">
        <v>3.7</v>
      </c>
      <c r="J3" s="1">
        <v>3.8</v>
      </c>
    </row>
    <row r="4" spans="1:10">
      <c r="A4" s="1">
        <v>7</v>
      </c>
      <c r="B4" t="s">
        <v>81</v>
      </c>
      <c r="C4" s="1">
        <v>21</v>
      </c>
      <c r="D4" s="1">
        <v>3.7</v>
      </c>
      <c r="E4" s="1">
        <v>3.5</v>
      </c>
      <c r="F4" s="1">
        <v>3.7</v>
      </c>
      <c r="G4" s="1">
        <v>42</v>
      </c>
      <c r="H4" s="1">
        <v>3.5</v>
      </c>
      <c r="I4" s="1">
        <v>3.6</v>
      </c>
      <c r="J4" s="1">
        <v>3.7</v>
      </c>
    </row>
    <row r="5" spans="1:10">
      <c r="A5" s="1">
        <v>8</v>
      </c>
      <c r="B5" t="s">
        <v>82</v>
      </c>
      <c r="C5" s="1">
        <v>21</v>
      </c>
      <c r="D5" s="1">
        <v>3.9</v>
      </c>
      <c r="E5" s="1">
        <v>3.5</v>
      </c>
      <c r="F5" s="1">
        <v>3.7</v>
      </c>
      <c r="G5" s="1">
        <v>42</v>
      </c>
      <c r="H5" s="1">
        <v>3.6</v>
      </c>
      <c r="I5" s="1">
        <v>3.6</v>
      </c>
      <c r="J5" s="1">
        <v>3.7</v>
      </c>
    </row>
    <row r="6" spans="1:10">
      <c r="A6" s="1">
        <v>9</v>
      </c>
      <c r="B6" t="s">
        <v>83</v>
      </c>
      <c r="C6" s="1">
        <v>21</v>
      </c>
      <c r="D6" s="1">
        <v>3.9</v>
      </c>
      <c r="E6" s="1">
        <v>3.6</v>
      </c>
      <c r="F6" s="1">
        <v>3.7</v>
      </c>
      <c r="G6" s="1">
        <v>42</v>
      </c>
      <c r="H6" s="1">
        <v>3.7</v>
      </c>
      <c r="I6" s="1">
        <v>3.6</v>
      </c>
      <c r="J6" s="1">
        <v>3.7</v>
      </c>
    </row>
    <row r="7" spans="1:10">
      <c r="A7" s="1">
        <v>10</v>
      </c>
      <c r="B7" t="s">
        <v>84</v>
      </c>
      <c r="C7" s="1">
        <v>21</v>
      </c>
      <c r="D7" s="1">
        <v>3.7</v>
      </c>
      <c r="E7" s="1">
        <v>3.6</v>
      </c>
      <c r="F7" s="1">
        <v>3.7</v>
      </c>
      <c r="G7" s="1">
        <v>42</v>
      </c>
      <c r="H7" s="1">
        <v>3.4</v>
      </c>
      <c r="I7" s="1">
        <v>3.6</v>
      </c>
      <c r="J7" s="1">
        <v>3.7</v>
      </c>
    </row>
    <row r="8" spans="1:10">
      <c r="A8" s="1">
        <v>11</v>
      </c>
      <c r="B8" t="s">
        <v>85</v>
      </c>
      <c r="C8" s="1">
        <v>21</v>
      </c>
      <c r="D8" s="1">
        <v>4</v>
      </c>
      <c r="E8" s="1">
        <v>3.6</v>
      </c>
      <c r="F8" s="1">
        <v>3.8</v>
      </c>
      <c r="G8" s="1">
        <v>42</v>
      </c>
      <c r="H8" s="1">
        <v>3.5</v>
      </c>
      <c r="I8" s="1">
        <v>3.6</v>
      </c>
      <c r="J8" s="1">
        <v>3.7</v>
      </c>
    </row>
    <row r="9" spans="1:10">
      <c r="A9" s="1">
        <v>12</v>
      </c>
      <c r="B9" t="s">
        <v>86</v>
      </c>
      <c r="C9" s="1">
        <v>21</v>
      </c>
      <c r="D9" s="1">
        <v>3.9</v>
      </c>
      <c r="E9" s="1">
        <v>3.8</v>
      </c>
      <c r="F9" s="1">
        <v>3.9</v>
      </c>
      <c r="G9" s="1">
        <v>42</v>
      </c>
      <c r="H9" s="1">
        <v>3.8</v>
      </c>
      <c r="I9" s="1">
        <v>3.8</v>
      </c>
      <c r="J9" s="1">
        <v>3.8</v>
      </c>
    </row>
    <row r="10" spans="1:10">
      <c r="A10" s="1">
        <v>13</v>
      </c>
      <c r="B10" t="s">
        <v>87</v>
      </c>
      <c r="C10" s="1">
        <v>21</v>
      </c>
      <c r="D10" s="1">
        <v>3.7</v>
      </c>
      <c r="E10" s="1">
        <v>3.6</v>
      </c>
      <c r="F10" s="1">
        <v>3.7</v>
      </c>
      <c r="G10" s="1">
        <v>42</v>
      </c>
      <c r="H10" s="1">
        <v>3.3</v>
      </c>
      <c r="I10" s="1">
        <v>3.6</v>
      </c>
      <c r="J10" s="1">
        <v>3.7</v>
      </c>
    </row>
    <row r="11" spans="1:10">
      <c r="A11" s="1">
        <v>14</v>
      </c>
      <c r="B11" t="s">
        <v>88</v>
      </c>
      <c r="C11" s="1">
        <v>21</v>
      </c>
      <c r="D11" s="1">
        <v>3.9</v>
      </c>
      <c r="E11" s="1">
        <v>3.7</v>
      </c>
      <c r="F11" s="1">
        <v>3.8</v>
      </c>
      <c r="G11" s="1">
        <v>42</v>
      </c>
      <c r="H11" s="1">
        <v>3.5</v>
      </c>
      <c r="I11" s="1">
        <v>3.7</v>
      </c>
      <c r="J11" s="1">
        <v>3.8</v>
      </c>
    </row>
    <row r="12" spans="1:10">
      <c r="A12" s="1">
        <v>15</v>
      </c>
      <c r="B12" t="s">
        <v>89</v>
      </c>
      <c r="C12" s="1">
        <v>21</v>
      </c>
      <c r="D12" s="1">
        <v>3.9</v>
      </c>
      <c r="E12" s="1">
        <v>3.6</v>
      </c>
      <c r="F12" s="1">
        <v>3.8</v>
      </c>
      <c r="G12" s="1">
        <v>42</v>
      </c>
      <c r="H12" s="1">
        <v>3.6</v>
      </c>
      <c r="I12" s="1">
        <v>3.6</v>
      </c>
      <c r="J12" s="1">
        <v>3.7</v>
      </c>
    </row>
    <row r="13" spans="1:10">
      <c r="C13" s="1" t="s">
        <v>30</v>
      </c>
      <c r="D13" s="1">
        <f>AVERAGE(D3:D12)</f>
        <v>3.8299999999999996</v>
      </c>
      <c r="E13" s="1">
        <f>AVERAGE(E3:E12)</f>
        <v>3.62</v>
      </c>
      <c r="F13" s="1">
        <f>AVERAGE(F3:F12)</f>
        <v>3.7599999999999993</v>
      </c>
      <c r="G13" s="1"/>
      <c r="H13" s="1">
        <f>AVERAGE(H3:H12)</f>
        <v>3.56</v>
      </c>
      <c r="I13" s="1">
        <f>AVERAGE(I3:I12)</f>
        <v>3.6400000000000006</v>
      </c>
      <c r="J13" s="1">
        <f>AVERAGE(J3:J12)</f>
        <v>3.7299999999999995</v>
      </c>
    </row>
  </sheetData>
  <mergeCells count="2">
    <mergeCell ref="A1:F1"/>
    <mergeCell ref="G1:J1"/>
  </mergeCells>
  <pageMargins left="0.75" right="0.75" top="1" bottom="1" header="0.5" footer="0.5"/>
  <pageSetup orientation="portrait" horizontalDpi="4294967292" verticalDpi="429496729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13"/>
  <sheetViews>
    <sheetView workbookViewId="0">
      <selection activeCell="C16" sqref="C16"/>
    </sheetView>
  </sheetViews>
  <sheetFormatPr baseColWidth="10" defaultRowHeight="16"/>
  <cols>
    <col min="1" max="1" width="5.83203125" style="1" customWidth="1"/>
    <col min="2" max="2" width="30.1640625" customWidth="1"/>
    <col min="3" max="4" width="10.83203125" style="1"/>
  </cols>
  <sheetData>
    <row r="1" spans="1:10">
      <c r="A1" s="121" t="s">
        <v>94</v>
      </c>
      <c r="B1" s="121"/>
      <c r="C1" s="121"/>
      <c r="D1" s="121"/>
      <c r="E1" s="121"/>
      <c r="F1" s="121"/>
      <c r="G1" s="121" t="s">
        <v>96</v>
      </c>
      <c r="H1" s="121"/>
      <c r="I1" s="121"/>
      <c r="J1" s="121"/>
    </row>
    <row r="2" spans="1:10">
      <c r="A2" s="1" t="s">
        <v>79</v>
      </c>
      <c r="B2" t="s">
        <v>2</v>
      </c>
      <c r="C2" s="1" t="s">
        <v>95</v>
      </c>
      <c r="D2" s="1" t="s">
        <v>4</v>
      </c>
      <c r="E2" s="1" t="s">
        <v>0</v>
      </c>
      <c r="F2" s="1" t="s">
        <v>5</v>
      </c>
      <c r="G2" s="1" t="s">
        <v>97</v>
      </c>
      <c r="H2" s="1" t="s">
        <v>4</v>
      </c>
      <c r="I2" s="1" t="s">
        <v>0</v>
      </c>
      <c r="J2" s="1" t="s">
        <v>5</v>
      </c>
    </row>
    <row r="3" spans="1:10">
      <c r="A3" s="1">
        <v>6</v>
      </c>
      <c r="B3" t="s">
        <v>80</v>
      </c>
      <c r="C3" s="1">
        <v>25</v>
      </c>
      <c r="D3" s="1">
        <v>3.7</v>
      </c>
      <c r="E3" s="1">
        <v>3.8</v>
      </c>
      <c r="F3" s="1">
        <v>3.8</v>
      </c>
      <c r="G3" s="1">
        <v>22</v>
      </c>
      <c r="H3" s="1">
        <v>3.7</v>
      </c>
      <c r="I3" s="1">
        <v>3.7</v>
      </c>
      <c r="J3" s="1">
        <v>3.8</v>
      </c>
    </row>
    <row r="4" spans="1:10">
      <c r="A4" s="1">
        <v>7</v>
      </c>
      <c r="B4" t="s">
        <v>81</v>
      </c>
      <c r="C4" s="1">
        <v>25</v>
      </c>
      <c r="D4" s="1">
        <v>3.4</v>
      </c>
      <c r="E4" s="1">
        <v>3.6</v>
      </c>
      <c r="F4" s="1">
        <v>3.7</v>
      </c>
      <c r="G4" s="1">
        <v>22</v>
      </c>
      <c r="H4" s="1">
        <v>3.3</v>
      </c>
      <c r="I4" s="1">
        <v>3.6</v>
      </c>
      <c r="J4" s="1">
        <v>3.7</v>
      </c>
    </row>
    <row r="5" spans="1:10">
      <c r="A5" s="1">
        <v>8</v>
      </c>
      <c r="B5" t="s">
        <v>82</v>
      </c>
      <c r="C5" s="1">
        <v>25</v>
      </c>
      <c r="D5" s="1">
        <v>3.6</v>
      </c>
      <c r="E5" s="1">
        <v>3.7</v>
      </c>
      <c r="F5" s="1">
        <v>3.7</v>
      </c>
      <c r="G5" s="1">
        <v>22</v>
      </c>
      <c r="H5" s="1">
        <v>3.5</v>
      </c>
      <c r="I5" s="1">
        <v>3.7</v>
      </c>
      <c r="J5" s="1">
        <v>3.8</v>
      </c>
    </row>
    <row r="6" spans="1:10">
      <c r="A6" s="1">
        <v>9</v>
      </c>
      <c r="B6" t="s">
        <v>83</v>
      </c>
      <c r="C6" s="1">
        <v>25</v>
      </c>
      <c r="D6" s="1">
        <v>3.6</v>
      </c>
      <c r="E6" s="1">
        <v>3.6</v>
      </c>
      <c r="F6" s="1">
        <v>3.7</v>
      </c>
      <c r="G6" s="1">
        <v>22</v>
      </c>
      <c r="H6" s="1">
        <v>3.4</v>
      </c>
      <c r="I6" s="1">
        <v>3.7</v>
      </c>
      <c r="J6" s="1">
        <v>3.8</v>
      </c>
    </row>
    <row r="7" spans="1:10">
      <c r="A7" s="1">
        <v>10</v>
      </c>
      <c r="B7" t="s">
        <v>84</v>
      </c>
      <c r="C7" s="1">
        <v>25</v>
      </c>
      <c r="D7" s="1">
        <v>3.5</v>
      </c>
      <c r="E7" s="1">
        <v>3.7</v>
      </c>
      <c r="F7" s="1">
        <v>3.7</v>
      </c>
      <c r="G7" s="1">
        <v>22</v>
      </c>
      <c r="H7" s="1">
        <v>3.5</v>
      </c>
      <c r="I7" s="1">
        <v>3.7</v>
      </c>
      <c r="J7" s="1">
        <v>3.8</v>
      </c>
    </row>
    <row r="8" spans="1:10">
      <c r="A8" s="1">
        <v>11</v>
      </c>
      <c r="B8" t="s">
        <v>85</v>
      </c>
      <c r="C8" s="1">
        <v>25</v>
      </c>
      <c r="D8" s="1">
        <v>3.8</v>
      </c>
      <c r="E8" s="1">
        <v>3.7</v>
      </c>
      <c r="F8" s="1">
        <v>3.8</v>
      </c>
      <c r="G8" s="1">
        <v>22</v>
      </c>
      <c r="H8" s="1">
        <v>3.5</v>
      </c>
      <c r="I8" s="1">
        <v>3.7</v>
      </c>
      <c r="J8" s="1">
        <v>3.8</v>
      </c>
    </row>
    <row r="9" spans="1:10">
      <c r="A9" s="1">
        <v>12</v>
      </c>
      <c r="B9" t="s">
        <v>86</v>
      </c>
      <c r="C9" s="1">
        <v>25</v>
      </c>
      <c r="D9" s="1">
        <v>3.9</v>
      </c>
      <c r="E9" s="1">
        <v>3.8</v>
      </c>
      <c r="F9" s="1">
        <v>3.9</v>
      </c>
      <c r="G9" s="1">
        <v>22</v>
      </c>
      <c r="H9" s="1">
        <v>3.8</v>
      </c>
      <c r="I9" s="1">
        <v>3.8</v>
      </c>
      <c r="J9" s="1">
        <v>3.9</v>
      </c>
    </row>
    <row r="10" spans="1:10">
      <c r="A10" s="1">
        <v>13</v>
      </c>
      <c r="B10" t="s">
        <v>87</v>
      </c>
      <c r="C10" s="1">
        <v>25</v>
      </c>
      <c r="D10" s="1">
        <v>3.6</v>
      </c>
      <c r="E10" s="1">
        <v>3.6</v>
      </c>
      <c r="F10" s="1">
        <v>3.7</v>
      </c>
      <c r="G10" s="1">
        <v>22</v>
      </c>
      <c r="H10" s="1">
        <v>3.3</v>
      </c>
      <c r="I10" s="1">
        <v>3.6</v>
      </c>
      <c r="J10" s="1">
        <v>3.8</v>
      </c>
    </row>
    <row r="11" spans="1:10">
      <c r="A11" s="1">
        <v>14</v>
      </c>
      <c r="B11" t="s">
        <v>88</v>
      </c>
      <c r="C11" s="1">
        <v>25</v>
      </c>
      <c r="D11" s="1">
        <v>3.7</v>
      </c>
      <c r="E11" s="1">
        <v>3.7</v>
      </c>
      <c r="F11" s="1">
        <v>3.8</v>
      </c>
      <c r="G11" s="1">
        <v>22</v>
      </c>
      <c r="H11" s="1">
        <v>3.6</v>
      </c>
      <c r="I11" s="1">
        <v>3.7</v>
      </c>
      <c r="J11" s="1">
        <v>3.8</v>
      </c>
    </row>
    <row r="12" spans="1:10">
      <c r="A12" s="1">
        <v>15</v>
      </c>
      <c r="B12" t="s">
        <v>89</v>
      </c>
      <c r="C12" s="1">
        <v>24</v>
      </c>
      <c r="D12" s="1">
        <v>3.6</v>
      </c>
      <c r="E12" s="1">
        <v>3.7</v>
      </c>
      <c r="F12" s="1">
        <v>3.7</v>
      </c>
      <c r="G12" s="1">
        <v>22</v>
      </c>
      <c r="H12" s="1">
        <v>3.5</v>
      </c>
      <c r="I12" s="1">
        <v>3.7</v>
      </c>
      <c r="J12" s="1">
        <v>3.8</v>
      </c>
    </row>
    <row r="13" spans="1:10">
      <c r="C13" s="1" t="s">
        <v>30</v>
      </c>
      <c r="D13" s="1">
        <f>AVERAGE(D3:D12)</f>
        <v>3.6399999999999997</v>
      </c>
      <c r="E13" s="1">
        <f>AVERAGE(E3:E12)</f>
        <v>3.6900000000000004</v>
      </c>
      <c r="F13" s="1">
        <f>AVERAGE(F3:F12)</f>
        <v>3.75</v>
      </c>
      <c r="G13" s="1"/>
      <c r="H13" s="1">
        <f>AVERAGE(H3:H12)</f>
        <v>3.5100000000000002</v>
      </c>
      <c r="I13" s="1">
        <f>AVERAGE(I3:I12)</f>
        <v>3.6900000000000004</v>
      </c>
      <c r="J13" s="1">
        <f>AVERAGE(J3:J12)</f>
        <v>3.8</v>
      </c>
    </row>
  </sheetData>
  <mergeCells count="2">
    <mergeCell ref="A1:F1"/>
    <mergeCell ref="G1:J1"/>
  </mergeCells>
  <pageMargins left="0.75" right="0.75" top="1" bottom="1" header="0.5" footer="0.5"/>
  <pageSetup orientation="portrait" horizontalDpi="4294967292" verticalDpi="429496729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21171E-AAF1-8246-831A-ED59CD76617F}">
  <dimension ref="A1"/>
  <sheetViews>
    <sheetView workbookViewId="0"/>
  </sheetViews>
  <sheetFormatPr baseColWidth="10" defaultRowHeight="16"/>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F13"/>
  <sheetViews>
    <sheetView workbookViewId="0">
      <selection activeCell="E24" sqref="E24"/>
    </sheetView>
  </sheetViews>
  <sheetFormatPr baseColWidth="10" defaultRowHeight="16"/>
  <cols>
    <col min="1" max="1" width="5.83203125" style="1" customWidth="1"/>
    <col min="2" max="2" width="30.1640625" customWidth="1"/>
    <col min="3" max="4" width="10.83203125" style="1"/>
  </cols>
  <sheetData>
    <row r="1" spans="1:6">
      <c r="A1" s="121" t="s">
        <v>99</v>
      </c>
      <c r="B1" s="121"/>
      <c r="C1" s="121"/>
      <c r="D1" s="121"/>
      <c r="E1" s="121"/>
      <c r="F1" s="121"/>
    </row>
    <row r="2" spans="1:6">
      <c r="A2" s="1" t="s">
        <v>79</v>
      </c>
      <c r="B2" t="s">
        <v>2</v>
      </c>
      <c r="C2" s="1" t="s">
        <v>98</v>
      </c>
      <c r="D2" s="1" t="s">
        <v>4</v>
      </c>
      <c r="E2" s="1" t="s">
        <v>0</v>
      </c>
      <c r="F2" s="1" t="s">
        <v>5</v>
      </c>
    </row>
    <row r="3" spans="1:6">
      <c r="A3" s="1">
        <v>6</v>
      </c>
      <c r="B3" t="s">
        <v>80</v>
      </c>
      <c r="C3" s="1">
        <v>6</v>
      </c>
      <c r="D3" s="1">
        <v>3.6</v>
      </c>
      <c r="E3" s="1">
        <v>3.7</v>
      </c>
      <c r="F3" s="1">
        <v>3.8</v>
      </c>
    </row>
    <row r="4" spans="1:6">
      <c r="A4" s="1">
        <v>7</v>
      </c>
      <c r="B4" t="s">
        <v>81</v>
      </c>
      <c r="C4" s="1">
        <v>6</v>
      </c>
      <c r="D4" s="1">
        <v>2.8</v>
      </c>
      <c r="E4" s="1">
        <v>3.6</v>
      </c>
      <c r="F4" s="1">
        <v>3.7</v>
      </c>
    </row>
    <row r="5" spans="1:6">
      <c r="A5" s="1">
        <v>8</v>
      </c>
      <c r="B5" t="s">
        <v>82</v>
      </c>
      <c r="C5" s="1">
        <v>6</v>
      </c>
      <c r="D5" s="1">
        <v>2.5</v>
      </c>
      <c r="E5" s="1">
        <v>3.6</v>
      </c>
      <c r="F5" s="1">
        <v>3.7</v>
      </c>
    </row>
    <row r="6" spans="1:6">
      <c r="A6" s="1">
        <v>9</v>
      </c>
      <c r="B6" t="s">
        <v>83</v>
      </c>
      <c r="C6" s="1">
        <v>6</v>
      </c>
      <c r="D6" s="1">
        <v>2.7</v>
      </c>
      <c r="E6" s="1">
        <v>3.6</v>
      </c>
      <c r="F6" s="1">
        <v>3.7</v>
      </c>
    </row>
    <row r="7" spans="1:6">
      <c r="A7" s="1">
        <v>10</v>
      </c>
      <c r="B7" t="s">
        <v>84</v>
      </c>
      <c r="C7" s="1">
        <v>6</v>
      </c>
      <c r="D7" s="1">
        <v>2.5</v>
      </c>
      <c r="E7" s="1">
        <v>3.6</v>
      </c>
      <c r="F7" s="1">
        <v>3.7</v>
      </c>
    </row>
    <row r="8" spans="1:6">
      <c r="A8" s="1">
        <v>11</v>
      </c>
      <c r="B8" t="s">
        <v>85</v>
      </c>
      <c r="C8" s="1">
        <v>6</v>
      </c>
      <c r="D8" s="1">
        <v>2.7</v>
      </c>
      <c r="E8" s="1">
        <v>3.6</v>
      </c>
      <c r="F8" s="1">
        <v>3.7</v>
      </c>
    </row>
    <row r="9" spans="1:6">
      <c r="A9" s="1">
        <v>12</v>
      </c>
      <c r="B9" t="s">
        <v>86</v>
      </c>
      <c r="C9" s="1">
        <v>5</v>
      </c>
      <c r="D9" s="1">
        <v>2.4</v>
      </c>
      <c r="E9" s="1">
        <v>3.8</v>
      </c>
      <c r="F9" s="1">
        <v>3.8</v>
      </c>
    </row>
    <row r="10" spans="1:6">
      <c r="A10" s="1">
        <v>13</v>
      </c>
      <c r="B10" t="s">
        <v>87</v>
      </c>
      <c r="C10" s="1">
        <v>6</v>
      </c>
      <c r="D10" s="1">
        <v>2.8</v>
      </c>
      <c r="E10" s="1">
        <v>3.6</v>
      </c>
      <c r="F10" s="1">
        <v>3.7</v>
      </c>
    </row>
    <row r="11" spans="1:6">
      <c r="A11" s="1">
        <v>14</v>
      </c>
      <c r="B11" t="s">
        <v>88</v>
      </c>
      <c r="C11" s="1">
        <v>6</v>
      </c>
      <c r="D11" s="1">
        <v>2.7</v>
      </c>
      <c r="E11" s="1">
        <v>3.7</v>
      </c>
      <c r="F11" s="1">
        <v>3.8</v>
      </c>
    </row>
    <row r="12" spans="1:6">
      <c r="A12" s="1">
        <v>15</v>
      </c>
      <c r="B12" t="s">
        <v>89</v>
      </c>
      <c r="C12" s="1">
        <v>6</v>
      </c>
      <c r="D12" s="1">
        <v>2.7</v>
      </c>
      <c r="E12" s="1">
        <v>3.6</v>
      </c>
      <c r="F12" s="1">
        <v>3.7</v>
      </c>
    </row>
    <row r="13" spans="1:6">
      <c r="C13" s="1" t="s">
        <v>30</v>
      </c>
      <c r="D13" s="1">
        <f>AVERAGE(D3:D12)</f>
        <v>2.7399999999999998</v>
      </c>
      <c r="E13" s="1">
        <f>AVERAGE(E3:E12)</f>
        <v>3.6400000000000006</v>
      </c>
      <c r="F13" s="1">
        <f>AVERAGE(F3:F12)</f>
        <v>3.7299999999999995</v>
      </c>
    </row>
  </sheetData>
  <mergeCells count="1">
    <mergeCell ref="A1:F1"/>
  </mergeCells>
  <pageMargins left="0.75" right="0.75" top="1" bottom="1" header="0.5" footer="0.5"/>
  <pageSetup orientation="portrait" horizontalDpi="4294967292" verticalDpi="429496729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F13"/>
  <sheetViews>
    <sheetView workbookViewId="0">
      <selection activeCell="D13" sqref="D13"/>
    </sheetView>
  </sheetViews>
  <sheetFormatPr baseColWidth="10" defaultRowHeight="16"/>
  <cols>
    <col min="1" max="1" width="5.83203125" style="1" customWidth="1"/>
    <col min="2" max="2" width="30.1640625" customWidth="1"/>
    <col min="3" max="4" width="10.83203125" style="1"/>
  </cols>
  <sheetData>
    <row r="1" spans="1:6">
      <c r="A1" s="121" t="s">
        <v>100</v>
      </c>
      <c r="B1" s="121"/>
      <c r="C1" s="121"/>
      <c r="D1" s="121"/>
      <c r="E1" s="121"/>
      <c r="F1" s="121"/>
    </row>
    <row r="2" spans="1:6">
      <c r="A2" s="1" t="s">
        <v>79</v>
      </c>
      <c r="B2" t="s">
        <v>2</v>
      </c>
      <c r="C2" s="1" t="s">
        <v>98</v>
      </c>
      <c r="D2" s="1" t="s">
        <v>4</v>
      </c>
      <c r="E2" s="1" t="s">
        <v>0</v>
      </c>
      <c r="F2" s="1" t="s">
        <v>5</v>
      </c>
    </row>
    <row r="3" spans="1:6">
      <c r="A3" s="1">
        <v>6</v>
      </c>
      <c r="B3" t="s">
        <v>80</v>
      </c>
      <c r="C3" s="1">
        <v>2</v>
      </c>
      <c r="D3" s="1">
        <v>2.5</v>
      </c>
      <c r="E3" s="1">
        <v>3.7</v>
      </c>
      <c r="F3" s="1">
        <v>3.8</v>
      </c>
    </row>
    <row r="4" spans="1:6">
      <c r="A4" s="1">
        <v>7</v>
      </c>
      <c r="B4" t="s">
        <v>81</v>
      </c>
      <c r="C4" s="1">
        <v>2</v>
      </c>
      <c r="D4" s="1">
        <v>2</v>
      </c>
      <c r="E4" s="1">
        <v>3.6</v>
      </c>
      <c r="F4" s="1">
        <v>3.7</v>
      </c>
    </row>
    <row r="5" spans="1:6">
      <c r="A5" s="1">
        <v>8</v>
      </c>
      <c r="B5" t="s">
        <v>82</v>
      </c>
      <c r="C5" s="1">
        <v>1</v>
      </c>
      <c r="D5" s="1">
        <v>2</v>
      </c>
      <c r="E5" s="1">
        <v>3.7</v>
      </c>
      <c r="F5" s="1">
        <v>3.8</v>
      </c>
    </row>
    <row r="6" spans="1:6">
      <c r="A6" s="1">
        <v>9</v>
      </c>
      <c r="B6" t="s">
        <v>83</v>
      </c>
      <c r="C6" s="1">
        <v>1</v>
      </c>
      <c r="D6" s="1">
        <v>3</v>
      </c>
      <c r="E6" s="1">
        <v>3.7</v>
      </c>
      <c r="F6" s="1">
        <v>3.8</v>
      </c>
    </row>
    <row r="7" spans="1:6">
      <c r="A7" s="1">
        <v>10</v>
      </c>
      <c r="B7" t="s">
        <v>84</v>
      </c>
      <c r="C7" s="1">
        <v>1</v>
      </c>
      <c r="D7" s="1">
        <v>3</v>
      </c>
      <c r="E7" s="1">
        <v>3.7</v>
      </c>
      <c r="F7" s="1">
        <v>3.8</v>
      </c>
    </row>
    <row r="8" spans="1:6">
      <c r="A8" s="1">
        <v>11</v>
      </c>
      <c r="B8" t="s">
        <v>85</v>
      </c>
      <c r="C8" s="1">
        <v>1</v>
      </c>
      <c r="D8" s="1">
        <v>2</v>
      </c>
      <c r="E8" s="1">
        <v>3.7</v>
      </c>
      <c r="F8" s="1">
        <v>3.8</v>
      </c>
    </row>
    <row r="9" spans="1:6">
      <c r="A9" s="1">
        <v>12</v>
      </c>
      <c r="B9" t="s">
        <v>86</v>
      </c>
      <c r="C9" s="1">
        <v>1</v>
      </c>
      <c r="D9" s="1">
        <v>3</v>
      </c>
      <c r="E9" s="1">
        <v>3.8</v>
      </c>
      <c r="F9" s="1">
        <v>3.9</v>
      </c>
    </row>
    <row r="10" spans="1:6">
      <c r="A10" s="1">
        <v>13</v>
      </c>
      <c r="B10" t="s">
        <v>87</v>
      </c>
      <c r="C10" s="1">
        <v>1</v>
      </c>
      <c r="D10" s="1">
        <v>1</v>
      </c>
      <c r="E10" s="1">
        <v>3.6</v>
      </c>
      <c r="F10" s="1">
        <v>3.8</v>
      </c>
    </row>
    <row r="11" spans="1:6">
      <c r="A11" s="1">
        <v>14</v>
      </c>
      <c r="B11" t="s">
        <v>88</v>
      </c>
      <c r="C11" s="1">
        <v>2</v>
      </c>
      <c r="D11" s="1">
        <v>1.5</v>
      </c>
      <c r="E11" s="1">
        <v>3.7</v>
      </c>
      <c r="F11" s="1">
        <v>3.8</v>
      </c>
    </row>
    <row r="12" spans="1:6">
      <c r="A12" s="1">
        <v>15</v>
      </c>
      <c r="B12" t="s">
        <v>89</v>
      </c>
      <c r="C12" s="1">
        <v>2</v>
      </c>
      <c r="D12" s="1">
        <v>1.5</v>
      </c>
      <c r="E12" s="1">
        <v>3.7</v>
      </c>
      <c r="F12" s="1">
        <v>3.8</v>
      </c>
    </row>
    <row r="13" spans="1:6">
      <c r="C13" s="1" t="s">
        <v>30</v>
      </c>
      <c r="D13" s="1">
        <f>AVERAGE(D3:D12)</f>
        <v>2.15</v>
      </c>
      <c r="E13" s="1">
        <f>AVERAGE(E3:E12)</f>
        <v>3.6900000000000004</v>
      </c>
      <c r="F13" s="1">
        <f>AVERAGE(F3:F12)</f>
        <v>3.8</v>
      </c>
    </row>
  </sheetData>
  <mergeCells count="1">
    <mergeCell ref="A1:F1"/>
  </mergeCell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BDCF9E-C2D5-9447-AE78-1F80012076F0}">
  <dimension ref="A1:R113"/>
  <sheetViews>
    <sheetView topLeftCell="A9" zoomScaleNormal="100" workbookViewId="0">
      <selection activeCell="C56" sqref="C56:D56"/>
    </sheetView>
  </sheetViews>
  <sheetFormatPr baseColWidth="10" defaultRowHeight="16"/>
  <cols>
    <col min="2" max="2" width="88.5" customWidth="1"/>
    <col min="3" max="4" width="10.83203125" style="92"/>
    <col min="5" max="5" width="10.83203125" style="62"/>
    <col min="6" max="6" width="12.6640625" style="92" bestFit="1" customWidth="1"/>
    <col min="7" max="7" width="10.83203125" style="92"/>
    <col min="8" max="8" width="10.83203125" style="62"/>
    <col min="9" max="10" width="10.83203125" style="92"/>
    <col min="11" max="11" width="10.83203125" style="62"/>
    <col min="12" max="13" width="10.83203125" style="92"/>
    <col min="14" max="14" width="10.83203125" style="62"/>
    <col min="15" max="16" width="10.83203125" style="92"/>
    <col min="17" max="17" width="10.83203125" style="62"/>
  </cols>
  <sheetData>
    <row r="1" spans="1:17">
      <c r="A1" s="84"/>
      <c r="C1" s="117" t="s">
        <v>1156</v>
      </c>
      <c r="D1" s="117"/>
      <c r="E1" s="117"/>
      <c r="F1" s="117" t="s">
        <v>1157</v>
      </c>
      <c r="G1" s="117"/>
      <c r="H1" s="117"/>
      <c r="I1" s="118" t="s">
        <v>1158</v>
      </c>
      <c r="J1" s="118"/>
      <c r="K1" s="118"/>
      <c r="L1" s="118" t="s">
        <v>1159</v>
      </c>
      <c r="M1" s="118"/>
      <c r="N1" s="118"/>
      <c r="O1" s="118" t="s">
        <v>1159</v>
      </c>
      <c r="P1" s="118"/>
      <c r="Q1" s="118"/>
    </row>
    <row r="2" spans="1:17">
      <c r="A2" s="84"/>
      <c r="C2" s="117" t="s">
        <v>1140</v>
      </c>
      <c r="D2" s="117" t="s">
        <v>1141</v>
      </c>
      <c r="E2" s="57" t="s">
        <v>1161</v>
      </c>
      <c r="F2" s="117" t="s">
        <v>1142</v>
      </c>
      <c r="G2" s="117" t="s">
        <v>1143</v>
      </c>
      <c r="H2" s="57" t="s">
        <v>1161</v>
      </c>
      <c r="I2" s="117" t="s">
        <v>1144</v>
      </c>
      <c r="J2" s="117" t="s">
        <v>1145</v>
      </c>
      <c r="K2" s="57" t="s">
        <v>1161</v>
      </c>
      <c r="L2" s="117" t="s">
        <v>1146</v>
      </c>
      <c r="M2" s="117" t="s">
        <v>1147</v>
      </c>
      <c r="N2" s="57" t="s">
        <v>1161</v>
      </c>
      <c r="O2" s="117" t="s">
        <v>1148</v>
      </c>
      <c r="P2" s="87" t="s">
        <v>1151</v>
      </c>
      <c r="Q2" s="57" t="s">
        <v>1161</v>
      </c>
    </row>
    <row r="3" spans="1:17">
      <c r="A3" s="83" t="s">
        <v>1</v>
      </c>
      <c r="B3" s="10" t="s">
        <v>2</v>
      </c>
      <c r="C3" s="87" t="s">
        <v>4</v>
      </c>
      <c r="D3" s="87" t="s">
        <v>4</v>
      </c>
      <c r="E3" s="57" t="s">
        <v>4</v>
      </c>
      <c r="F3" s="87" t="s">
        <v>4</v>
      </c>
      <c r="G3" s="87" t="s">
        <v>4</v>
      </c>
      <c r="H3" s="57" t="s">
        <v>4</v>
      </c>
      <c r="I3" s="87" t="s">
        <v>4</v>
      </c>
      <c r="J3" s="87" t="s">
        <v>4</v>
      </c>
      <c r="K3" s="57" t="s">
        <v>4</v>
      </c>
      <c r="L3" s="87" t="s">
        <v>4</v>
      </c>
      <c r="M3" s="87" t="s">
        <v>4</v>
      </c>
      <c r="N3" s="57" t="s">
        <v>4</v>
      </c>
      <c r="O3" s="87" t="s">
        <v>4</v>
      </c>
      <c r="P3" s="87" t="s">
        <v>4</v>
      </c>
      <c r="Q3" s="57" t="s">
        <v>4</v>
      </c>
    </row>
    <row r="4" spans="1:17" s="98" customFormat="1">
      <c r="A4" s="95"/>
      <c r="B4" s="96" t="s">
        <v>1099</v>
      </c>
      <c r="C4" s="97">
        <f>AVERAGE(C5:C9)</f>
        <v>3.41</v>
      </c>
      <c r="D4" s="97">
        <f>AVERAGE(D5:D9)</f>
        <v>3.944</v>
      </c>
      <c r="E4" s="86">
        <f>AVERAGE(C4:D4)</f>
        <v>3.677</v>
      </c>
      <c r="F4" s="97">
        <f>AVERAGE(F5:F9)</f>
        <v>4.4720000000000004</v>
      </c>
      <c r="G4" s="97">
        <f>AVERAGE(G5:G9)</f>
        <v>3.3439999999999999</v>
      </c>
      <c r="H4" s="86">
        <f>AVERAGE(F4:G4)</f>
        <v>3.9080000000000004</v>
      </c>
      <c r="I4" s="97">
        <f>AVERAGE(I5:I9)</f>
        <v>4.68</v>
      </c>
      <c r="J4" s="97">
        <f>AVERAGE(J5:J9)</f>
        <v>4.8219999999999992</v>
      </c>
      <c r="K4" s="86">
        <f>AVERAGE(I4:J4)</f>
        <v>4.7509999999999994</v>
      </c>
      <c r="L4" s="97">
        <f>AVERAGE(L5:L9)</f>
        <v>3.6240000000000001</v>
      </c>
      <c r="M4" s="97">
        <f>AVERAGE(M5:M9)</f>
        <v>4.7</v>
      </c>
      <c r="N4" s="86">
        <f>AVERAGE(L4:M4)</f>
        <v>4.1619999999999999</v>
      </c>
      <c r="O4" s="97">
        <f>AVERAGE(O5:O9)</f>
        <v>4.7200000000000006</v>
      </c>
      <c r="P4" s="97">
        <f>AVERAGE(P5:P9)</f>
        <v>4.6779999999999999</v>
      </c>
      <c r="Q4" s="86">
        <f>AVERAGE(O4:P4)</f>
        <v>4.6989999999999998</v>
      </c>
    </row>
    <row r="5" spans="1:17">
      <c r="A5" s="84">
        <v>1</v>
      </c>
      <c r="B5" t="s">
        <v>965</v>
      </c>
      <c r="C5" s="89">
        <v>3.11</v>
      </c>
      <c r="D5" s="89">
        <v>3.45</v>
      </c>
      <c r="E5" s="58">
        <f t="shared" ref="E5:E54" si="0">AVERAGE(C5:D5)</f>
        <v>3.2800000000000002</v>
      </c>
      <c r="F5" s="89">
        <v>4.47</v>
      </c>
      <c r="G5" s="89">
        <v>2.7</v>
      </c>
      <c r="H5" s="58">
        <f t="shared" ref="H5:H54" si="1">AVERAGE(F5:G5)</f>
        <v>3.585</v>
      </c>
      <c r="I5" s="89">
        <v>4.5999999999999996</v>
      </c>
      <c r="J5" s="89">
        <v>4.8899999999999997</v>
      </c>
      <c r="K5" s="58">
        <f t="shared" ref="K5:K54" si="2">AVERAGE(I5:J5)</f>
        <v>4.7449999999999992</v>
      </c>
      <c r="L5" s="89">
        <v>3.33</v>
      </c>
      <c r="M5" s="89">
        <v>4.57</v>
      </c>
      <c r="N5" s="58">
        <f t="shared" ref="N5:N54" si="3">AVERAGE(L5:M5)</f>
        <v>3.95</v>
      </c>
      <c r="O5" s="89">
        <v>4.7</v>
      </c>
      <c r="P5" s="89">
        <v>4.67</v>
      </c>
      <c r="Q5" s="58">
        <f t="shared" ref="Q5" si="4">AVERAGE(O5:P5)</f>
        <v>4.6850000000000005</v>
      </c>
    </row>
    <row r="6" spans="1:17">
      <c r="A6" s="84">
        <v>2</v>
      </c>
      <c r="B6" t="s">
        <v>966</v>
      </c>
      <c r="C6" s="89">
        <v>3.54</v>
      </c>
      <c r="D6" s="89">
        <v>4.3099999999999996</v>
      </c>
      <c r="E6" s="58">
        <f t="shared" si="0"/>
        <v>3.9249999999999998</v>
      </c>
      <c r="F6" s="89">
        <v>4.6500000000000004</v>
      </c>
      <c r="G6" s="89">
        <v>3.9</v>
      </c>
      <c r="H6" s="58">
        <f t="shared" si="1"/>
        <v>4.2750000000000004</v>
      </c>
      <c r="I6" s="89">
        <v>4.7</v>
      </c>
      <c r="J6" s="89">
        <v>4.8899999999999997</v>
      </c>
      <c r="K6" s="58">
        <f t="shared" si="2"/>
        <v>4.7949999999999999</v>
      </c>
      <c r="L6" s="89">
        <v>3.67</v>
      </c>
      <c r="M6" s="89">
        <v>4.75</v>
      </c>
      <c r="N6" s="58">
        <f t="shared" si="3"/>
        <v>4.21</v>
      </c>
      <c r="O6" s="89">
        <v>4.7</v>
      </c>
      <c r="P6" s="89">
        <v>4.75</v>
      </c>
      <c r="Q6" s="58">
        <f t="shared" ref="Q6:Q54" si="5">AVERAGE(O6:P6)</f>
        <v>4.7249999999999996</v>
      </c>
    </row>
    <row r="7" spans="1:17">
      <c r="A7" s="84">
        <v>3</v>
      </c>
      <c r="B7" t="s">
        <v>967</v>
      </c>
      <c r="C7" s="89">
        <v>3.54</v>
      </c>
      <c r="D7" s="89">
        <v>4.1399999999999997</v>
      </c>
      <c r="E7" s="58">
        <f t="shared" si="0"/>
        <v>3.84</v>
      </c>
      <c r="F7" s="89">
        <v>4.6500000000000004</v>
      </c>
      <c r="G7" s="89">
        <v>3.3</v>
      </c>
      <c r="H7" s="58">
        <f t="shared" si="1"/>
        <v>3.9750000000000001</v>
      </c>
      <c r="I7" s="89">
        <v>4.8</v>
      </c>
      <c r="J7" s="89">
        <v>4.8899999999999997</v>
      </c>
      <c r="K7" s="58">
        <f t="shared" si="2"/>
        <v>4.8449999999999998</v>
      </c>
      <c r="L7" s="89">
        <v>3.78</v>
      </c>
      <c r="M7" s="89">
        <v>4.79</v>
      </c>
      <c r="N7" s="58">
        <f t="shared" si="3"/>
        <v>4.2850000000000001</v>
      </c>
      <c r="O7" s="89">
        <v>4.5999999999999996</v>
      </c>
      <c r="P7" s="89">
        <v>4.67</v>
      </c>
      <c r="Q7" s="58">
        <f t="shared" si="5"/>
        <v>4.6349999999999998</v>
      </c>
    </row>
    <row r="8" spans="1:17">
      <c r="A8" s="84">
        <v>4</v>
      </c>
      <c r="B8" t="s">
        <v>968</v>
      </c>
      <c r="C8" s="89">
        <v>3.43</v>
      </c>
      <c r="D8" s="89">
        <v>3.96</v>
      </c>
      <c r="E8" s="58">
        <f t="shared" si="0"/>
        <v>3.6950000000000003</v>
      </c>
      <c r="F8" s="89">
        <v>4.18</v>
      </c>
      <c r="G8" s="89">
        <v>3.5</v>
      </c>
      <c r="H8" s="58">
        <f t="shared" si="1"/>
        <v>3.84</v>
      </c>
      <c r="I8" s="89">
        <v>4.7</v>
      </c>
      <c r="J8" s="89">
        <v>4.72</v>
      </c>
      <c r="K8" s="58">
        <f t="shared" si="2"/>
        <v>4.71</v>
      </c>
      <c r="L8" s="89">
        <v>3.56</v>
      </c>
      <c r="M8" s="89">
        <v>4.6399999999999997</v>
      </c>
      <c r="N8" s="58">
        <f t="shared" si="3"/>
        <v>4.0999999999999996</v>
      </c>
      <c r="O8" s="89">
        <v>4.7</v>
      </c>
      <c r="P8" s="89">
        <v>4.63</v>
      </c>
      <c r="Q8" s="58">
        <f t="shared" si="5"/>
        <v>4.665</v>
      </c>
    </row>
    <row r="9" spans="1:17">
      <c r="A9" s="84">
        <v>5</v>
      </c>
      <c r="B9" t="s">
        <v>969</v>
      </c>
      <c r="C9" s="89">
        <v>3.43</v>
      </c>
      <c r="D9" s="89">
        <v>3.86</v>
      </c>
      <c r="E9" s="58">
        <f t="shared" si="0"/>
        <v>3.645</v>
      </c>
      <c r="F9" s="89">
        <v>4.41</v>
      </c>
      <c r="G9" s="89">
        <v>3.32</v>
      </c>
      <c r="H9" s="58">
        <f t="shared" si="1"/>
        <v>3.8650000000000002</v>
      </c>
      <c r="I9" s="89">
        <v>4.5999999999999996</v>
      </c>
      <c r="J9" s="89">
        <v>4.72</v>
      </c>
      <c r="K9" s="58">
        <f t="shared" si="2"/>
        <v>4.66</v>
      </c>
      <c r="L9" s="89">
        <v>3.78</v>
      </c>
      <c r="M9" s="89">
        <v>4.75</v>
      </c>
      <c r="N9" s="58">
        <f t="shared" si="3"/>
        <v>4.2649999999999997</v>
      </c>
      <c r="O9" s="89">
        <v>4.9000000000000004</v>
      </c>
      <c r="P9" s="89">
        <v>4.67</v>
      </c>
      <c r="Q9" s="58">
        <f t="shared" si="5"/>
        <v>4.7850000000000001</v>
      </c>
    </row>
    <row r="10" spans="1:17" s="98" customFormat="1">
      <c r="A10" s="95"/>
      <c r="B10" s="96" t="s">
        <v>1100</v>
      </c>
      <c r="C10" s="97">
        <f t="shared" ref="C10:D10" si="6">AVERAGE(C11:C15)</f>
        <v>3.8979999999999997</v>
      </c>
      <c r="D10" s="97">
        <f t="shared" si="6"/>
        <v>4.2799999999999994</v>
      </c>
      <c r="E10" s="86">
        <f t="shared" si="0"/>
        <v>4.0889999999999995</v>
      </c>
      <c r="F10" s="97">
        <f>AVERAGE(F11:F15)</f>
        <v>4.7520000000000007</v>
      </c>
      <c r="G10" s="97">
        <f>AVERAGE(G11:G15)</f>
        <v>3.968</v>
      </c>
      <c r="H10" s="86">
        <f t="shared" si="1"/>
        <v>4.3600000000000003</v>
      </c>
      <c r="I10" s="97">
        <f>AVERAGE(I11:I15)</f>
        <v>4.6899999999999995</v>
      </c>
      <c r="J10" s="97">
        <f>AVERAGE(J11:J15)</f>
        <v>4.8440000000000003</v>
      </c>
      <c r="K10" s="86">
        <f t="shared" si="2"/>
        <v>4.7669999999999995</v>
      </c>
      <c r="L10" s="97">
        <f>AVERAGE(L11:L15)</f>
        <v>3.9780000000000002</v>
      </c>
      <c r="M10" s="97">
        <f>AVERAGE(M11:M15)</f>
        <v>4.8140000000000001</v>
      </c>
      <c r="N10" s="86">
        <f t="shared" si="3"/>
        <v>4.3959999999999999</v>
      </c>
      <c r="O10" s="97">
        <f>AVERAGE(O11:O15)</f>
        <v>4.78</v>
      </c>
      <c r="P10" s="97">
        <f>AVERAGE(P11:P15)</f>
        <v>4.6680000000000001</v>
      </c>
      <c r="Q10" s="86">
        <f t="shared" si="5"/>
        <v>4.7240000000000002</v>
      </c>
    </row>
    <row r="11" spans="1:17">
      <c r="A11" s="84">
        <v>6</v>
      </c>
      <c r="B11" t="s">
        <v>971</v>
      </c>
      <c r="C11" s="89">
        <v>3.82</v>
      </c>
      <c r="D11" s="89">
        <v>4.1399999999999997</v>
      </c>
      <c r="E11" s="58">
        <f t="shared" si="0"/>
        <v>3.9799999999999995</v>
      </c>
      <c r="F11" s="89">
        <v>4.6500000000000004</v>
      </c>
      <c r="G11" s="89">
        <v>3.32</v>
      </c>
      <c r="H11" s="58">
        <f t="shared" si="1"/>
        <v>3.9850000000000003</v>
      </c>
      <c r="I11" s="89">
        <v>4.6500000000000004</v>
      </c>
      <c r="J11" s="89">
        <v>4.78</v>
      </c>
      <c r="K11" s="58">
        <f t="shared" si="2"/>
        <v>4.7149999999999999</v>
      </c>
      <c r="L11" s="89">
        <v>3.67</v>
      </c>
      <c r="M11" s="89">
        <v>4.79</v>
      </c>
      <c r="N11" s="58">
        <f t="shared" si="3"/>
        <v>4.2300000000000004</v>
      </c>
      <c r="O11" s="89">
        <v>4.7</v>
      </c>
      <c r="P11" s="89">
        <v>4.63</v>
      </c>
      <c r="Q11" s="58">
        <f t="shared" si="5"/>
        <v>4.665</v>
      </c>
    </row>
    <row r="12" spans="1:17">
      <c r="A12" s="84">
        <v>7</v>
      </c>
      <c r="B12" t="s">
        <v>972</v>
      </c>
      <c r="C12" s="89">
        <v>4.5199999999999996</v>
      </c>
      <c r="D12" s="89">
        <v>4.76</v>
      </c>
      <c r="E12" s="58">
        <f t="shared" si="0"/>
        <v>4.6399999999999997</v>
      </c>
      <c r="F12" s="89">
        <v>4.88</v>
      </c>
      <c r="G12" s="89">
        <v>4.47</v>
      </c>
      <c r="H12" s="58">
        <f t="shared" si="1"/>
        <v>4.6749999999999998</v>
      </c>
      <c r="I12" s="89">
        <v>4.8499999999999996</v>
      </c>
      <c r="J12" s="89">
        <v>4.9400000000000004</v>
      </c>
      <c r="K12" s="58">
        <f t="shared" si="2"/>
        <v>4.8949999999999996</v>
      </c>
      <c r="L12" s="89">
        <v>4.78</v>
      </c>
      <c r="M12" s="89">
        <v>4.8600000000000003</v>
      </c>
      <c r="N12" s="58">
        <f t="shared" si="3"/>
        <v>4.82</v>
      </c>
      <c r="O12" s="89">
        <v>4.9000000000000004</v>
      </c>
      <c r="P12" s="89">
        <v>4.75</v>
      </c>
      <c r="Q12" s="58">
        <f t="shared" si="5"/>
        <v>4.8250000000000002</v>
      </c>
    </row>
    <row r="13" spans="1:17">
      <c r="A13" s="84">
        <v>8</v>
      </c>
      <c r="B13" t="s">
        <v>973</v>
      </c>
      <c r="C13" s="89">
        <v>3.5</v>
      </c>
      <c r="D13" s="89">
        <v>4.1399999999999997</v>
      </c>
      <c r="E13" s="58">
        <f t="shared" si="0"/>
        <v>3.82</v>
      </c>
      <c r="F13" s="89">
        <v>4.6500000000000004</v>
      </c>
      <c r="G13" s="89">
        <v>3.7</v>
      </c>
      <c r="H13" s="58">
        <f t="shared" si="1"/>
        <v>4.1750000000000007</v>
      </c>
      <c r="I13" s="89">
        <v>4.7</v>
      </c>
      <c r="J13" s="89">
        <v>4.83</v>
      </c>
      <c r="K13" s="58">
        <f t="shared" si="2"/>
        <v>4.7650000000000006</v>
      </c>
      <c r="L13" s="89">
        <v>3.89</v>
      </c>
      <c r="M13" s="89">
        <v>4.8600000000000003</v>
      </c>
      <c r="N13" s="58">
        <f t="shared" si="3"/>
        <v>4.375</v>
      </c>
      <c r="O13" s="89">
        <v>4.8</v>
      </c>
      <c r="P13" s="89">
        <v>4.67</v>
      </c>
      <c r="Q13" s="58">
        <f t="shared" si="5"/>
        <v>4.7349999999999994</v>
      </c>
    </row>
    <row r="14" spans="1:17">
      <c r="A14" s="84">
        <v>9</v>
      </c>
      <c r="B14" t="s">
        <v>974</v>
      </c>
      <c r="C14" s="89">
        <v>3.61</v>
      </c>
      <c r="D14" s="89">
        <v>4</v>
      </c>
      <c r="E14" s="58">
        <f t="shared" si="0"/>
        <v>3.8049999999999997</v>
      </c>
      <c r="F14" s="89">
        <v>4.76</v>
      </c>
      <c r="G14" s="89">
        <v>4.05</v>
      </c>
      <c r="H14" s="58">
        <f t="shared" si="1"/>
        <v>4.4049999999999994</v>
      </c>
      <c r="I14" s="89">
        <v>4.45</v>
      </c>
      <c r="J14" s="89">
        <v>4.78</v>
      </c>
      <c r="K14" s="58">
        <f t="shared" si="2"/>
        <v>4.6150000000000002</v>
      </c>
      <c r="L14" s="89">
        <v>3.44</v>
      </c>
      <c r="M14" s="89">
        <v>4.7</v>
      </c>
      <c r="N14" s="58">
        <f t="shared" si="3"/>
        <v>4.07</v>
      </c>
      <c r="O14" s="89">
        <v>4.7</v>
      </c>
      <c r="P14" s="89">
        <v>4.58</v>
      </c>
      <c r="Q14" s="58">
        <f t="shared" si="5"/>
        <v>4.6400000000000006</v>
      </c>
    </row>
    <row r="15" spans="1:17">
      <c r="A15" s="84">
        <v>10</v>
      </c>
      <c r="B15" t="s">
        <v>975</v>
      </c>
      <c r="C15" s="89">
        <v>4.04</v>
      </c>
      <c r="D15" s="89">
        <v>4.3600000000000003</v>
      </c>
      <c r="E15" s="58">
        <f t="shared" si="0"/>
        <v>4.2</v>
      </c>
      <c r="F15" s="89">
        <v>4.82</v>
      </c>
      <c r="G15" s="89">
        <v>4.3</v>
      </c>
      <c r="H15" s="58">
        <f t="shared" si="1"/>
        <v>4.5600000000000005</v>
      </c>
      <c r="I15" s="89">
        <v>4.8</v>
      </c>
      <c r="J15" s="89">
        <v>4.8899999999999997</v>
      </c>
      <c r="K15" s="58">
        <f t="shared" si="2"/>
        <v>4.8449999999999998</v>
      </c>
      <c r="L15" s="89">
        <v>4.1100000000000003</v>
      </c>
      <c r="M15" s="89">
        <v>4.8600000000000003</v>
      </c>
      <c r="N15" s="58">
        <f t="shared" si="3"/>
        <v>4.4850000000000003</v>
      </c>
      <c r="O15" s="89">
        <v>4.8</v>
      </c>
      <c r="P15" s="89">
        <v>4.71</v>
      </c>
      <c r="Q15" s="58">
        <f t="shared" si="5"/>
        <v>4.7549999999999999</v>
      </c>
    </row>
    <row r="16" spans="1:17" s="98" customFormat="1">
      <c r="A16" s="95"/>
      <c r="B16" s="99" t="s">
        <v>1109</v>
      </c>
      <c r="C16" s="97">
        <f t="shared" ref="C16:D16" si="7">AVERAGE(C17:C21)</f>
        <v>4.2960000000000003</v>
      </c>
      <c r="D16" s="97">
        <f t="shared" si="7"/>
        <v>4.3340000000000005</v>
      </c>
      <c r="E16" s="86">
        <f t="shared" si="0"/>
        <v>4.3150000000000004</v>
      </c>
      <c r="F16" s="97">
        <f>AVERAGE(F17:F21)</f>
        <v>4.7279999999999998</v>
      </c>
      <c r="G16" s="97">
        <f>AVERAGE(G17:G21)</f>
        <v>3.4300000000000006</v>
      </c>
      <c r="H16" s="86">
        <f t="shared" si="1"/>
        <v>4.0790000000000006</v>
      </c>
      <c r="I16" s="97">
        <f>AVERAGE(I17:I21)</f>
        <v>4.7299999999999995</v>
      </c>
      <c r="J16" s="97">
        <f>AVERAGE(J17:J21)</f>
        <v>4.9200000000000008</v>
      </c>
      <c r="K16" s="86">
        <f t="shared" si="2"/>
        <v>4.8250000000000002</v>
      </c>
      <c r="L16" s="97">
        <f>AVERAGE(L17:L21)</f>
        <v>4.6900000000000004</v>
      </c>
      <c r="M16" s="97">
        <f>AVERAGE(M17:M21)</f>
        <v>4.7619999999999996</v>
      </c>
      <c r="N16" s="86">
        <f t="shared" si="3"/>
        <v>4.726</v>
      </c>
      <c r="O16" s="97">
        <f>AVERAGE(O17:O21)</f>
        <v>4.8</v>
      </c>
      <c r="P16" s="97">
        <f>AVERAGE(P17:P21)</f>
        <v>4.74</v>
      </c>
      <c r="Q16" s="86">
        <f t="shared" si="5"/>
        <v>4.7699999999999996</v>
      </c>
    </row>
    <row r="17" spans="1:17">
      <c r="A17" s="84">
        <v>11</v>
      </c>
      <c r="B17" t="s">
        <v>1098</v>
      </c>
      <c r="C17" s="89">
        <v>4.29</v>
      </c>
      <c r="D17" s="89">
        <v>4.21</v>
      </c>
      <c r="E17" s="58">
        <f t="shared" si="0"/>
        <v>4.25</v>
      </c>
      <c r="F17" s="89">
        <v>4.71</v>
      </c>
      <c r="G17" s="89">
        <v>3.2</v>
      </c>
      <c r="H17" s="58">
        <f t="shared" si="1"/>
        <v>3.9550000000000001</v>
      </c>
      <c r="I17" s="89">
        <v>4.75</v>
      </c>
      <c r="J17" s="89">
        <v>4.78</v>
      </c>
      <c r="K17" s="58">
        <f t="shared" si="2"/>
        <v>4.7650000000000006</v>
      </c>
      <c r="L17" s="89">
        <v>4.33</v>
      </c>
      <c r="M17" s="89">
        <v>4.79</v>
      </c>
      <c r="N17" s="58">
        <f t="shared" si="3"/>
        <v>4.5600000000000005</v>
      </c>
      <c r="O17" s="89">
        <v>4.9000000000000004</v>
      </c>
      <c r="P17" s="89">
        <v>4.71</v>
      </c>
      <c r="Q17" s="58">
        <f t="shared" si="5"/>
        <v>4.8049999999999997</v>
      </c>
    </row>
    <row r="18" spans="1:17">
      <c r="A18" s="84">
        <v>12</v>
      </c>
      <c r="B18" s="33" t="s">
        <v>978</v>
      </c>
      <c r="C18" s="90">
        <v>4.25</v>
      </c>
      <c r="D18" s="90">
        <v>4.4800000000000004</v>
      </c>
      <c r="E18" s="58">
        <f t="shared" si="0"/>
        <v>4.3650000000000002</v>
      </c>
      <c r="F18" s="89">
        <v>4.82</v>
      </c>
      <c r="G18" s="89">
        <v>3.55</v>
      </c>
      <c r="H18" s="58">
        <f t="shared" si="1"/>
        <v>4.1850000000000005</v>
      </c>
      <c r="I18" s="89">
        <v>4.7</v>
      </c>
      <c r="J18" s="89">
        <v>5</v>
      </c>
      <c r="K18" s="58">
        <f t="shared" si="2"/>
        <v>4.8499999999999996</v>
      </c>
      <c r="L18" s="89">
        <v>4.5599999999999996</v>
      </c>
      <c r="M18" s="89">
        <v>4.8099999999999996</v>
      </c>
      <c r="N18" s="58">
        <f t="shared" si="3"/>
        <v>4.6849999999999996</v>
      </c>
      <c r="O18" s="89">
        <v>4.9000000000000004</v>
      </c>
      <c r="P18" s="89">
        <v>4.75</v>
      </c>
      <c r="Q18" s="58">
        <f t="shared" si="5"/>
        <v>4.8250000000000002</v>
      </c>
    </row>
    <row r="19" spans="1:17">
      <c r="A19" s="84">
        <v>13</v>
      </c>
      <c r="B19" t="s">
        <v>979</v>
      </c>
      <c r="C19" s="91">
        <v>4.1900000000000004</v>
      </c>
      <c r="D19" s="91">
        <v>4.24</v>
      </c>
      <c r="E19" s="58">
        <f t="shared" si="0"/>
        <v>4.2149999999999999</v>
      </c>
      <c r="F19" s="89">
        <v>4.53</v>
      </c>
      <c r="G19" s="89">
        <v>3.6</v>
      </c>
      <c r="H19" s="58">
        <f t="shared" si="1"/>
        <v>4.0650000000000004</v>
      </c>
      <c r="I19" s="89">
        <v>4.75</v>
      </c>
      <c r="J19" s="89">
        <v>4.9400000000000004</v>
      </c>
      <c r="K19" s="58">
        <f t="shared" si="2"/>
        <v>4.8450000000000006</v>
      </c>
      <c r="L19" s="90">
        <v>4.8899999999999997</v>
      </c>
      <c r="M19" s="89">
        <v>4.71</v>
      </c>
      <c r="N19" s="58">
        <f t="shared" si="3"/>
        <v>4.8</v>
      </c>
      <c r="O19" s="90">
        <v>4.7</v>
      </c>
      <c r="P19" s="90">
        <v>4.71</v>
      </c>
      <c r="Q19" s="58">
        <f t="shared" si="5"/>
        <v>4.7050000000000001</v>
      </c>
    </row>
    <row r="20" spans="1:17">
      <c r="A20" s="84">
        <v>14</v>
      </c>
      <c r="B20" t="s">
        <v>980</v>
      </c>
      <c r="C20" s="91">
        <v>4.18</v>
      </c>
      <c r="D20" s="91">
        <v>4.28</v>
      </c>
      <c r="E20" s="58">
        <f t="shared" si="0"/>
        <v>4.2300000000000004</v>
      </c>
      <c r="F20" s="89">
        <v>4.76</v>
      </c>
      <c r="G20" s="89">
        <v>3.45</v>
      </c>
      <c r="H20" s="58">
        <f t="shared" si="1"/>
        <v>4.1050000000000004</v>
      </c>
      <c r="I20" s="89">
        <v>4.7</v>
      </c>
      <c r="J20" s="89">
        <v>4.9400000000000004</v>
      </c>
      <c r="K20" s="58">
        <f t="shared" si="2"/>
        <v>4.82</v>
      </c>
      <c r="L20" s="91">
        <v>4.78</v>
      </c>
      <c r="M20" s="90">
        <v>4.68</v>
      </c>
      <c r="N20" s="58">
        <f t="shared" si="3"/>
        <v>4.7300000000000004</v>
      </c>
      <c r="O20" s="91">
        <v>4.5999999999999996</v>
      </c>
      <c r="P20" s="91">
        <v>4.74</v>
      </c>
      <c r="Q20" s="58">
        <f t="shared" si="5"/>
        <v>4.67</v>
      </c>
    </row>
    <row r="21" spans="1:17">
      <c r="A21" s="84">
        <v>15</v>
      </c>
      <c r="B21" t="s">
        <v>981</v>
      </c>
      <c r="C21" s="91">
        <v>4.57</v>
      </c>
      <c r="D21" s="91">
        <v>4.46</v>
      </c>
      <c r="E21" s="58">
        <f t="shared" si="0"/>
        <v>4.5150000000000006</v>
      </c>
      <c r="F21" s="89">
        <v>4.82</v>
      </c>
      <c r="G21" s="89">
        <v>3.35</v>
      </c>
      <c r="H21" s="58">
        <f t="shared" si="1"/>
        <v>4.085</v>
      </c>
      <c r="I21" s="89">
        <v>4.75</v>
      </c>
      <c r="J21" s="89">
        <v>4.9400000000000004</v>
      </c>
      <c r="K21" s="58">
        <f t="shared" si="2"/>
        <v>4.8450000000000006</v>
      </c>
      <c r="L21" s="91">
        <v>4.8899999999999997</v>
      </c>
      <c r="M21" s="91">
        <v>4.82</v>
      </c>
      <c r="N21" s="58">
        <f t="shared" si="3"/>
        <v>4.8550000000000004</v>
      </c>
      <c r="O21" s="91">
        <v>4.9000000000000004</v>
      </c>
      <c r="P21" s="91">
        <v>4.79</v>
      </c>
      <c r="Q21" s="58">
        <f t="shared" si="5"/>
        <v>4.8450000000000006</v>
      </c>
    </row>
    <row r="22" spans="1:17" s="98" customFormat="1">
      <c r="B22" s="96" t="s">
        <v>1101</v>
      </c>
      <c r="C22" s="97">
        <f t="shared" ref="C22" si="8">AVERAGE(C23:C28)</f>
        <v>3.186666666666667</v>
      </c>
      <c r="D22" s="97">
        <f>AVERAGE(D23:D28)</f>
        <v>3.7766666666666668</v>
      </c>
      <c r="E22" s="86">
        <f t="shared" si="0"/>
        <v>3.4816666666666669</v>
      </c>
      <c r="F22" s="97">
        <f>AVERAGE(F23:F28)</f>
        <v>4.0983333333333336</v>
      </c>
      <c r="G22" s="97">
        <f>AVERAGE(G23:G28)</f>
        <v>2.8166666666666664</v>
      </c>
      <c r="H22" s="86">
        <f t="shared" si="1"/>
        <v>3.4575</v>
      </c>
      <c r="I22" s="97">
        <f>AVERAGE(I23:I28)</f>
        <v>4.583333333333333</v>
      </c>
      <c r="J22" s="97">
        <f>AVERAGE(J23:J28)</f>
        <v>4.5266666666666664</v>
      </c>
      <c r="K22" s="86">
        <f t="shared" si="2"/>
        <v>4.5549999999999997</v>
      </c>
      <c r="L22" s="97">
        <f>AVERAGE(L23:L28)</f>
        <v>3.5</v>
      </c>
      <c r="M22" s="97">
        <f>AVERAGE(M23:M28)</f>
        <v>4.6116666666666664</v>
      </c>
      <c r="N22" s="86">
        <f t="shared" si="3"/>
        <v>4.0558333333333332</v>
      </c>
      <c r="O22" s="97">
        <f>AVERAGE(O23:O28)</f>
        <v>4.6916666666666664</v>
      </c>
      <c r="P22" s="97">
        <f>AVERAGE(P23:P28)</f>
        <v>4.5666666666666664</v>
      </c>
      <c r="Q22" s="86">
        <f t="shared" si="5"/>
        <v>4.6291666666666664</v>
      </c>
    </row>
    <row r="23" spans="1:17">
      <c r="A23" s="34">
        <v>16</v>
      </c>
      <c r="B23" t="s">
        <v>983</v>
      </c>
      <c r="C23" s="89">
        <v>3.61</v>
      </c>
      <c r="D23" s="89">
        <v>3.86</v>
      </c>
      <c r="E23" s="58">
        <f t="shared" si="0"/>
        <v>3.7349999999999999</v>
      </c>
      <c r="F23" s="89">
        <v>4.3499999999999996</v>
      </c>
      <c r="G23" s="89">
        <v>3.1</v>
      </c>
      <c r="H23" s="58">
        <f t="shared" si="1"/>
        <v>3.7249999999999996</v>
      </c>
      <c r="I23" s="89">
        <v>4.75</v>
      </c>
      <c r="J23" s="89">
        <v>4.78</v>
      </c>
      <c r="K23" s="58">
        <f t="shared" si="2"/>
        <v>4.7650000000000006</v>
      </c>
      <c r="L23" s="91">
        <v>4.22</v>
      </c>
      <c r="M23" s="91">
        <v>4.71</v>
      </c>
      <c r="N23" s="58">
        <f t="shared" si="3"/>
        <v>4.4649999999999999</v>
      </c>
      <c r="O23" s="91">
        <v>4.5999999999999996</v>
      </c>
      <c r="P23" s="91">
        <v>4.58</v>
      </c>
      <c r="Q23" s="58">
        <f t="shared" si="5"/>
        <v>4.59</v>
      </c>
    </row>
    <row r="24" spans="1:17">
      <c r="A24" s="34">
        <v>17</v>
      </c>
      <c r="B24" t="s">
        <v>984</v>
      </c>
      <c r="C24" s="89">
        <v>2.86</v>
      </c>
      <c r="D24" s="89">
        <v>3.59</v>
      </c>
      <c r="E24" s="58">
        <f t="shared" si="0"/>
        <v>3.2249999999999996</v>
      </c>
      <c r="F24" s="89">
        <v>3.47</v>
      </c>
      <c r="G24" s="89">
        <v>2.1</v>
      </c>
      <c r="H24" s="58">
        <f t="shared" si="1"/>
        <v>2.7850000000000001</v>
      </c>
      <c r="I24" s="89">
        <v>4.45</v>
      </c>
      <c r="J24" s="89">
        <v>4.22</v>
      </c>
      <c r="K24" s="58">
        <f t="shared" si="2"/>
        <v>4.335</v>
      </c>
      <c r="L24" s="89">
        <v>2.89</v>
      </c>
      <c r="M24" s="91">
        <v>4.6900000000000004</v>
      </c>
      <c r="N24" s="58">
        <f t="shared" si="3"/>
        <v>3.79</v>
      </c>
      <c r="O24" s="89">
        <v>4.5</v>
      </c>
      <c r="P24" s="89">
        <v>4.57</v>
      </c>
      <c r="Q24" s="58">
        <f t="shared" si="5"/>
        <v>4.5350000000000001</v>
      </c>
    </row>
    <row r="25" spans="1:17">
      <c r="A25" s="34">
        <v>18</v>
      </c>
      <c r="B25" t="s">
        <v>985</v>
      </c>
      <c r="C25" s="89">
        <v>3.07</v>
      </c>
      <c r="D25" s="89">
        <v>3.97</v>
      </c>
      <c r="E25" s="58">
        <f t="shared" si="0"/>
        <v>3.52</v>
      </c>
      <c r="F25" s="89">
        <v>4.18</v>
      </c>
      <c r="G25" s="89">
        <v>2.95</v>
      </c>
      <c r="H25" s="58">
        <f t="shared" si="1"/>
        <v>3.5649999999999999</v>
      </c>
      <c r="I25" s="89">
        <v>4.75</v>
      </c>
      <c r="J25" s="89">
        <v>4.5599999999999996</v>
      </c>
      <c r="K25" s="58">
        <f t="shared" si="2"/>
        <v>4.6549999999999994</v>
      </c>
      <c r="L25" s="89">
        <v>3</v>
      </c>
      <c r="M25" s="89">
        <v>4.6900000000000004</v>
      </c>
      <c r="N25" s="58">
        <f t="shared" si="3"/>
        <v>3.8450000000000002</v>
      </c>
      <c r="O25" s="89">
        <v>4.9000000000000004</v>
      </c>
      <c r="P25" s="89">
        <v>4.7</v>
      </c>
      <c r="Q25" s="58">
        <f t="shared" si="5"/>
        <v>4.8000000000000007</v>
      </c>
    </row>
    <row r="26" spans="1:17">
      <c r="A26" s="34">
        <v>19</v>
      </c>
      <c r="B26" t="s">
        <v>986</v>
      </c>
      <c r="C26" s="89">
        <v>3.21</v>
      </c>
      <c r="D26" s="89">
        <v>3.9</v>
      </c>
      <c r="E26" s="58">
        <f t="shared" si="0"/>
        <v>3.5549999999999997</v>
      </c>
      <c r="F26" s="89">
        <v>4.3499999999999996</v>
      </c>
      <c r="G26" s="89">
        <v>3.11</v>
      </c>
      <c r="H26" s="58">
        <f t="shared" si="1"/>
        <v>3.7299999999999995</v>
      </c>
      <c r="I26" s="89">
        <v>4.5999999999999996</v>
      </c>
      <c r="J26" s="89">
        <v>4.72</v>
      </c>
      <c r="K26" s="58">
        <f t="shared" si="2"/>
        <v>4.66</v>
      </c>
      <c r="L26" s="89">
        <v>3.78</v>
      </c>
      <c r="M26" s="89">
        <v>4.59</v>
      </c>
      <c r="N26" s="58">
        <f t="shared" si="3"/>
        <v>4.1849999999999996</v>
      </c>
      <c r="O26" s="89">
        <v>4.8</v>
      </c>
      <c r="P26" s="89">
        <v>4.59</v>
      </c>
      <c r="Q26" s="58">
        <f t="shared" si="5"/>
        <v>4.6950000000000003</v>
      </c>
    </row>
    <row r="27" spans="1:17">
      <c r="A27" s="34">
        <v>20</v>
      </c>
      <c r="B27" t="s">
        <v>987</v>
      </c>
      <c r="C27" s="89">
        <v>3.23</v>
      </c>
      <c r="D27" s="89">
        <v>3.86</v>
      </c>
      <c r="E27" s="58">
        <f t="shared" si="0"/>
        <v>3.5449999999999999</v>
      </c>
      <c r="F27" s="89">
        <v>4</v>
      </c>
      <c r="G27" s="89">
        <v>2.94</v>
      </c>
      <c r="H27" s="58">
        <f t="shared" si="1"/>
        <v>3.4699999999999998</v>
      </c>
      <c r="I27" s="89">
        <v>4.45</v>
      </c>
      <c r="J27" s="89">
        <v>4.4400000000000004</v>
      </c>
      <c r="K27" s="58">
        <f t="shared" si="2"/>
        <v>4.4450000000000003</v>
      </c>
      <c r="L27" s="89">
        <v>3.67</v>
      </c>
      <c r="M27" s="89">
        <v>4.45</v>
      </c>
      <c r="N27" s="58">
        <f t="shared" si="3"/>
        <v>4.0600000000000005</v>
      </c>
      <c r="O27" s="89">
        <v>4.75</v>
      </c>
      <c r="P27" s="89">
        <v>4.42</v>
      </c>
      <c r="Q27" s="58">
        <f t="shared" si="5"/>
        <v>4.585</v>
      </c>
    </row>
    <row r="28" spans="1:17">
      <c r="A28" s="34">
        <v>21</v>
      </c>
      <c r="B28" t="s">
        <v>988</v>
      </c>
      <c r="C28" s="89">
        <v>3.14</v>
      </c>
      <c r="D28" s="89">
        <v>3.48</v>
      </c>
      <c r="E28" s="58">
        <f t="shared" si="0"/>
        <v>3.31</v>
      </c>
      <c r="F28" s="89">
        <v>4.24</v>
      </c>
      <c r="G28" s="89">
        <v>2.7</v>
      </c>
      <c r="H28" s="58">
        <f t="shared" si="1"/>
        <v>3.47</v>
      </c>
      <c r="I28" s="89">
        <v>4.5</v>
      </c>
      <c r="J28" s="89">
        <v>4.4400000000000004</v>
      </c>
      <c r="K28" s="58">
        <f t="shared" si="2"/>
        <v>4.4700000000000006</v>
      </c>
      <c r="L28" s="89">
        <v>3.44</v>
      </c>
      <c r="M28" s="89">
        <v>4.54</v>
      </c>
      <c r="N28" s="58">
        <f t="shared" si="3"/>
        <v>3.99</v>
      </c>
      <c r="O28" s="89">
        <v>4.5999999999999996</v>
      </c>
      <c r="P28" s="89">
        <v>4.54</v>
      </c>
      <c r="Q28" s="58">
        <f t="shared" si="5"/>
        <v>4.57</v>
      </c>
    </row>
    <row r="29" spans="1:17">
      <c r="B29" s="10" t="s">
        <v>1103</v>
      </c>
      <c r="C29" s="88">
        <f t="shared" ref="C29" si="9">AVERAGE(C30:C36)</f>
        <v>3.1571428571428575</v>
      </c>
      <c r="D29" s="88">
        <f>AVERAGE(D30:D36)</f>
        <v>3.7228571428571433</v>
      </c>
      <c r="E29" s="58">
        <f t="shared" si="0"/>
        <v>3.4400000000000004</v>
      </c>
      <c r="F29" s="88">
        <f>AVERAGE(F30:F36)</f>
        <v>4.1428571428571432</v>
      </c>
      <c r="G29" s="88">
        <f>AVERAGE(G30:G36)</f>
        <v>3.41</v>
      </c>
      <c r="H29" s="58">
        <f t="shared" si="1"/>
        <v>3.7764285714285717</v>
      </c>
      <c r="I29" s="88">
        <f>AVERAGE(I30:I36)</f>
        <v>4.58</v>
      </c>
      <c r="J29" s="88">
        <f>AVERAGE(J30:J36)</f>
        <v>4.55</v>
      </c>
      <c r="K29" s="58">
        <f t="shared" si="2"/>
        <v>4.5649999999999995</v>
      </c>
      <c r="L29" s="88">
        <f>AVERAGE(L30:L36)</f>
        <v>3.5871428571428572</v>
      </c>
      <c r="M29" s="88">
        <f>AVERAGE(M30:M36)</f>
        <v>4.5757142857142856</v>
      </c>
      <c r="N29" s="58">
        <f t="shared" si="3"/>
        <v>4.081428571428571</v>
      </c>
      <c r="O29" s="88">
        <f>AVERAGE(O30:O36)</f>
        <v>4.8285714285714292</v>
      </c>
      <c r="P29" s="88">
        <f>AVERAGE(P30:P36)</f>
        <v>4.5228571428571431</v>
      </c>
      <c r="Q29" s="58">
        <f t="shared" si="5"/>
        <v>4.6757142857142862</v>
      </c>
    </row>
    <row r="30" spans="1:17">
      <c r="A30" s="34">
        <v>22</v>
      </c>
      <c r="B30" t="s">
        <v>990</v>
      </c>
      <c r="C30" s="89">
        <v>3.43</v>
      </c>
      <c r="D30" s="89">
        <v>3.79</v>
      </c>
      <c r="E30" s="58">
        <f t="shared" si="0"/>
        <v>3.6100000000000003</v>
      </c>
      <c r="F30" s="89">
        <v>4.41</v>
      </c>
      <c r="G30" s="89">
        <v>3.7</v>
      </c>
      <c r="H30" s="58">
        <f t="shared" si="1"/>
        <v>4.0549999999999997</v>
      </c>
      <c r="I30" s="89">
        <v>4.68</v>
      </c>
      <c r="J30" s="89">
        <v>4.67</v>
      </c>
      <c r="K30" s="58">
        <f t="shared" si="2"/>
        <v>4.6749999999999998</v>
      </c>
      <c r="L30" s="89">
        <v>3.78</v>
      </c>
      <c r="M30" s="89">
        <v>4.5</v>
      </c>
      <c r="N30" s="58">
        <f t="shared" si="3"/>
        <v>4.1399999999999997</v>
      </c>
      <c r="O30" s="89">
        <v>4.5999999999999996</v>
      </c>
      <c r="P30" s="89">
        <v>4.67</v>
      </c>
      <c r="Q30" s="58">
        <f t="shared" si="5"/>
        <v>4.6349999999999998</v>
      </c>
    </row>
    <row r="31" spans="1:17">
      <c r="A31" s="34">
        <v>23</v>
      </c>
      <c r="B31" t="s">
        <v>991</v>
      </c>
      <c r="C31" s="89">
        <v>2.82</v>
      </c>
      <c r="D31" s="89">
        <v>3.41</v>
      </c>
      <c r="E31" s="58">
        <f t="shared" si="0"/>
        <v>3.1150000000000002</v>
      </c>
      <c r="F31" s="89">
        <v>3.65</v>
      </c>
      <c r="G31" s="89">
        <v>2.95</v>
      </c>
      <c r="H31" s="58">
        <f t="shared" si="1"/>
        <v>3.3</v>
      </c>
      <c r="I31" s="89">
        <v>4.42</v>
      </c>
      <c r="J31" s="89">
        <v>4.3499999999999996</v>
      </c>
      <c r="K31" s="58">
        <f t="shared" si="2"/>
        <v>4.3849999999999998</v>
      </c>
      <c r="L31" s="89">
        <v>3.44</v>
      </c>
      <c r="M31" s="89">
        <v>4.32</v>
      </c>
      <c r="N31" s="58">
        <f t="shared" si="3"/>
        <v>3.88</v>
      </c>
      <c r="O31" s="89">
        <v>4.7</v>
      </c>
      <c r="P31" s="89">
        <v>4.46</v>
      </c>
      <c r="Q31" s="58">
        <f t="shared" si="5"/>
        <v>4.58</v>
      </c>
    </row>
    <row r="32" spans="1:17">
      <c r="A32" s="34">
        <v>24</v>
      </c>
      <c r="B32" t="s">
        <v>992</v>
      </c>
      <c r="C32" s="89">
        <v>3</v>
      </c>
      <c r="D32" s="89">
        <v>3.42</v>
      </c>
      <c r="E32" s="58">
        <f t="shared" si="0"/>
        <v>3.21</v>
      </c>
      <c r="F32" s="89">
        <v>4.2</v>
      </c>
      <c r="G32" s="89">
        <v>2.86</v>
      </c>
      <c r="H32" s="58">
        <f t="shared" si="1"/>
        <v>3.5300000000000002</v>
      </c>
      <c r="I32" s="89">
        <v>4.4400000000000004</v>
      </c>
      <c r="J32" s="89">
        <v>4.8</v>
      </c>
      <c r="K32" s="58">
        <f t="shared" si="2"/>
        <v>4.62</v>
      </c>
      <c r="L32" s="89">
        <v>3</v>
      </c>
      <c r="M32" s="89">
        <v>4.79</v>
      </c>
      <c r="N32" s="58">
        <f t="shared" si="3"/>
        <v>3.895</v>
      </c>
      <c r="O32" s="89">
        <v>5</v>
      </c>
      <c r="P32" s="89">
        <v>4.5</v>
      </c>
      <c r="Q32" s="58">
        <f t="shared" si="5"/>
        <v>4.75</v>
      </c>
    </row>
    <row r="33" spans="1:17">
      <c r="A33" s="34">
        <v>25</v>
      </c>
      <c r="B33" t="s">
        <v>993</v>
      </c>
      <c r="C33" s="89">
        <v>3.18</v>
      </c>
      <c r="D33" s="89">
        <v>3.78</v>
      </c>
      <c r="E33" s="58">
        <f t="shared" si="0"/>
        <v>3.48</v>
      </c>
      <c r="F33" s="89">
        <v>3.82</v>
      </c>
      <c r="G33" s="89">
        <v>3.3</v>
      </c>
      <c r="H33" s="58">
        <f t="shared" si="1"/>
        <v>3.5599999999999996</v>
      </c>
      <c r="I33" s="89">
        <v>4.5999999999999996</v>
      </c>
      <c r="J33" s="89">
        <v>4.3899999999999997</v>
      </c>
      <c r="K33" s="58">
        <f t="shared" si="2"/>
        <v>4.4949999999999992</v>
      </c>
      <c r="L33" s="89">
        <v>3.78</v>
      </c>
      <c r="M33" s="89">
        <v>4.3899999999999997</v>
      </c>
      <c r="N33" s="58">
        <f t="shared" si="3"/>
        <v>4.085</v>
      </c>
      <c r="O33" s="89">
        <v>4.9000000000000004</v>
      </c>
      <c r="P33" s="89">
        <v>4.46</v>
      </c>
      <c r="Q33" s="58">
        <f t="shared" si="5"/>
        <v>4.68</v>
      </c>
    </row>
    <row r="34" spans="1:17">
      <c r="A34" s="34">
        <v>26</v>
      </c>
      <c r="B34" t="s">
        <v>994</v>
      </c>
      <c r="C34" s="89">
        <v>3.14</v>
      </c>
      <c r="D34" s="89">
        <v>3.96</v>
      </c>
      <c r="E34" s="58">
        <f t="shared" si="0"/>
        <v>3.55</v>
      </c>
      <c r="F34" s="89">
        <v>4.0599999999999996</v>
      </c>
      <c r="G34" s="89">
        <v>3.45</v>
      </c>
      <c r="H34" s="58">
        <f t="shared" si="1"/>
        <v>3.7549999999999999</v>
      </c>
      <c r="I34" s="89">
        <v>4.6500000000000004</v>
      </c>
      <c r="J34" s="89">
        <v>4.59</v>
      </c>
      <c r="K34" s="58">
        <f t="shared" si="2"/>
        <v>4.62</v>
      </c>
      <c r="L34" s="89">
        <v>3.44</v>
      </c>
      <c r="M34" s="89">
        <v>4.5199999999999996</v>
      </c>
      <c r="N34" s="58">
        <f t="shared" si="3"/>
        <v>3.9799999999999995</v>
      </c>
      <c r="O34" s="89">
        <v>4.5999999999999996</v>
      </c>
      <c r="P34" s="89">
        <v>4.46</v>
      </c>
      <c r="Q34" s="58">
        <f t="shared" si="5"/>
        <v>4.5299999999999994</v>
      </c>
    </row>
    <row r="35" spans="1:17">
      <c r="A35" s="34">
        <v>27</v>
      </c>
      <c r="B35" t="s">
        <v>995</v>
      </c>
      <c r="C35" s="89">
        <v>2.82</v>
      </c>
      <c r="D35" s="89">
        <v>3.62</v>
      </c>
      <c r="E35" s="58">
        <f t="shared" si="0"/>
        <v>3.2199999999999998</v>
      </c>
      <c r="F35" s="89">
        <v>4.33</v>
      </c>
      <c r="G35" s="89">
        <v>3.67</v>
      </c>
      <c r="H35" s="58">
        <f t="shared" si="1"/>
        <v>4</v>
      </c>
      <c r="I35" s="89">
        <v>4.6900000000000004</v>
      </c>
      <c r="J35" s="89">
        <v>4.33</v>
      </c>
      <c r="K35" s="58">
        <f t="shared" si="2"/>
        <v>4.51</v>
      </c>
      <c r="L35" s="89">
        <v>3.67</v>
      </c>
      <c r="M35" s="89">
        <v>4.83</v>
      </c>
      <c r="N35" s="58">
        <f t="shared" si="3"/>
        <v>4.25</v>
      </c>
      <c r="O35" s="89">
        <v>5</v>
      </c>
      <c r="P35" s="89">
        <v>4.53</v>
      </c>
      <c r="Q35" s="58">
        <f t="shared" si="5"/>
        <v>4.7650000000000006</v>
      </c>
    </row>
    <row r="36" spans="1:17">
      <c r="A36" s="34">
        <v>28</v>
      </c>
      <c r="B36" t="s">
        <v>996</v>
      </c>
      <c r="C36" s="89">
        <v>3.71</v>
      </c>
      <c r="D36" s="89">
        <v>4.08</v>
      </c>
      <c r="E36" s="58">
        <f t="shared" si="0"/>
        <v>3.895</v>
      </c>
      <c r="F36" s="89">
        <v>4.53</v>
      </c>
      <c r="G36" s="89">
        <v>3.94</v>
      </c>
      <c r="H36" s="58">
        <f t="shared" si="1"/>
        <v>4.2350000000000003</v>
      </c>
      <c r="I36" s="89">
        <v>4.58</v>
      </c>
      <c r="J36" s="89">
        <v>4.72</v>
      </c>
      <c r="K36" s="58">
        <f t="shared" si="2"/>
        <v>4.6500000000000004</v>
      </c>
      <c r="L36" s="89">
        <v>4</v>
      </c>
      <c r="M36" s="89">
        <v>4.68</v>
      </c>
      <c r="N36" s="58">
        <f t="shared" si="3"/>
        <v>4.34</v>
      </c>
      <c r="O36" s="89">
        <v>5</v>
      </c>
      <c r="P36" s="89">
        <v>4.58</v>
      </c>
      <c r="Q36" s="58">
        <f t="shared" si="5"/>
        <v>4.79</v>
      </c>
    </row>
    <row r="37" spans="1:17">
      <c r="B37" s="69" t="s">
        <v>1108</v>
      </c>
      <c r="C37" s="88">
        <f>AVERAGE(C38:C42)</f>
        <v>3.0920000000000001</v>
      </c>
      <c r="D37" s="88">
        <f t="shared" ref="D37" si="10">AVERAGE(D38:D42)</f>
        <v>3.3540000000000001</v>
      </c>
      <c r="E37" s="58">
        <f t="shared" si="0"/>
        <v>3.2229999999999999</v>
      </c>
      <c r="F37" s="88">
        <f>AVERAGE(F38:F42)</f>
        <v>3.7060000000000004</v>
      </c>
      <c r="G37" s="88">
        <f>AVERAGE(G38:G42)</f>
        <v>2.91</v>
      </c>
      <c r="H37" s="58">
        <f t="shared" si="1"/>
        <v>3.3080000000000003</v>
      </c>
      <c r="I37" s="88">
        <f>AVERAGE(I38:I42)</f>
        <v>3.95</v>
      </c>
      <c r="J37" s="88">
        <f>AVERAGE(J38:J42)</f>
        <v>4.0220000000000002</v>
      </c>
      <c r="K37" s="58">
        <f t="shared" si="2"/>
        <v>3.9860000000000002</v>
      </c>
      <c r="L37" s="88">
        <f>AVERAGE(L38:L42)</f>
        <v>3.3759999999999999</v>
      </c>
      <c r="M37" s="88">
        <f>AVERAGE(M38:M42)</f>
        <v>4.2260000000000009</v>
      </c>
      <c r="N37" s="58">
        <f t="shared" si="3"/>
        <v>3.8010000000000002</v>
      </c>
      <c r="O37" s="88">
        <f>AVERAGE(O38:O42)</f>
        <v>4.6319999999999997</v>
      </c>
      <c r="P37" s="88">
        <f>AVERAGE(P38:P42)</f>
        <v>4.2919999999999998</v>
      </c>
      <c r="Q37" s="58">
        <f t="shared" si="5"/>
        <v>4.4619999999999997</v>
      </c>
    </row>
    <row r="38" spans="1:17">
      <c r="A38" s="34">
        <v>29</v>
      </c>
      <c r="B38" t="s">
        <v>998</v>
      </c>
      <c r="C38" s="89">
        <v>2.93</v>
      </c>
      <c r="D38" s="89">
        <v>3.24</v>
      </c>
      <c r="E38" s="58">
        <f t="shared" si="0"/>
        <v>3.085</v>
      </c>
      <c r="F38" s="89">
        <v>3.71</v>
      </c>
      <c r="G38" s="89">
        <v>2.85</v>
      </c>
      <c r="H38" s="58">
        <f t="shared" si="1"/>
        <v>3.2800000000000002</v>
      </c>
      <c r="I38" s="89">
        <v>3.9</v>
      </c>
      <c r="J38" s="89">
        <v>4</v>
      </c>
      <c r="K38" s="58">
        <f t="shared" si="2"/>
        <v>3.95</v>
      </c>
      <c r="L38" s="89">
        <v>3.22</v>
      </c>
      <c r="M38" s="89">
        <v>4.29</v>
      </c>
      <c r="N38" s="58">
        <f t="shared" si="3"/>
        <v>3.7549999999999999</v>
      </c>
      <c r="O38" s="89">
        <v>4.7</v>
      </c>
      <c r="P38" s="89">
        <v>4.29</v>
      </c>
      <c r="Q38" s="58">
        <f t="shared" si="5"/>
        <v>4.4950000000000001</v>
      </c>
    </row>
    <row r="39" spans="1:17">
      <c r="A39" s="34">
        <v>30</v>
      </c>
      <c r="B39" t="s">
        <v>999</v>
      </c>
      <c r="C39" s="89">
        <v>2.96</v>
      </c>
      <c r="D39" s="89">
        <v>3.21</v>
      </c>
      <c r="E39" s="58">
        <f t="shared" si="0"/>
        <v>3.085</v>
      </c>
      <c r="F39" s="89">
        <v>3.59</v>
      </c>
      <c r="G39" s="89">
        <v>2.95</v>
      </c>
      <c r="H39" s="58">
        <f t="shared" si="1"/>
        <v>3.27</v>
      </c>
      <c r="I39" s="89">
        <v>3.8</v>
      </c>
      <c r="J39" s="89">
        <v>4</v>
      </c>
      <c r="K39" s="58">
        <f t="shared" si="2"/>
        <v>3.9</v>
      </c>
      <c r="L39" s="89">
        <v>3.22</v>
      </c>
      <c r="M39" s="89">
        <v>4.26</v>
      </c>
      <c r="N39" s="58">
        <f t="shared" si="3"/>
        <v>3.74</v>
      </c>
      <c r="O39" s="89">
        <v>4.5999999999999996</v>
      </c>
      <c r="P39" s="89">
        <v>4.29</v>
      </c>
      <c r="Q39" s="58">
        <f t="shared" si="5"/>
        <v>4.4450000000000003</v>
      </c>
    </row>
    <row r="40" spans="1:17">
      <c r="A40" s="34">
        <v>31</v>
      </c>
      <c r="B40" t="s">
        <v>1000</v>
      </c>
      <c r="C40" s="89">
        <v>2.93</v>
      </c>
      <c r="D40" s="89">
        <v>3.21</v>
      </c>
      <c r="E40" s="58">
        <f t="shared" si="0"/>
        <v>3.0700000000000003</v>
      </c>
      <c r="F40" s="89">
        <v>3.59</v>
      </c>
      <c r="G40" s="89">
        <v>2.65</v>
      </c>
      <c r="H40" s="58">
        <f t="shared" si="1"/>
        <v>3.12</v>
      </c>
      <c r="I40" s="89">
        <v>4</v>
      </c>
      <c r="J40" s="89">
        <v>3.94</v>
      </c>
      <c r="K40" s="58">
        <f t="shared" si="2"/>
        <v>3.9699999999999998</v>
      </c>
      <c r="L40" s="89">
        <v>3.22</v>
      </c>
      <c r="M40" s="89">
        <v>4.1399999999999997</v>
      </c>
      <c r="N40" s="58">
        <f t="shared" si="3"/>
        <v>3.6799999999999997</v>
      </c>
      <c r="O40" s="89">
        <v>4.5999999999999996</v>
      </c>
      <c r="P40" s="89">
        <v>4.13</v>
      </c>
      <c r="Q40" s="58">
        <f t="shared" si="5"/>
        <v>4.3650000000000002</v>
      </c>
    </row>
    <row r="41" spans="1:17">
      <c r="A41" s="34">
        <v>32</v>
      </c>
      <c r="B41" t="s">
        <v>1001</v>
      </c>
      <c r="C41" s="89">
        <v>3.21</v>
      </c>
      <c r="D41" s="89">
        <v>3.52</v>
      </c>
      <c r="E41" s="58">
        <f t="shared" si="0"/>
        <v>3.3650000000000002</v>
      </c>
      <c r="F41" s="89">
        <v>3.76</v>
      </c>
      <c r="G41" s="89">
        <v>3.05</v>
      </c>
      <c r="H41" s="58">
        <f t="shared" si="1"/>
        <v>3.4049999999999998</v>
      </c>
      <c r="I41" s="89">
        <v>4</v>
      </c>
      <c r="J41" s="89">
        <v>4.0599999999999996</v>
      </c>
      <c r="K41" s="58">
        <f t="shared" si="2"/>
        <v>4.0299999999999994</v>
      </c>
      <c r="L41" s="89">
        <v>3.33</v>
      </c>
      <c r="M41" s="89">
        <v>4.26</v>
      </c>
      <c r="N41" s="58">
        <f t="shared" si="3"/>
        <v>3.7949999999999999</v>
      </c>
      <c r="O41" s="89">
        <v>4.7</v>
      </c>
      <c r="P41" s="89">
        <v>4.33</v>
      </c>
      <c r="Q41" s="58">
        <f t="shared" si="5"/>
        <v>4.5150000000000006</v>
      </c>
    </row>
    <row r="42" spans="1:17">
      <c r="A42" s="34">
        <v>33</v>
      </c>
      <c r="B42" t="s">
        <v>1002</v>
      </c>
      <c r="C42" s="89">
        <v>3.43</v>
      </c>
      <c r="D42" s="89">
        <v>3.59</v>
      </c>
      <c r="E42" s="58">
        <f t="shared" si="0"/>
        <v>3.51</v>
      </c>
      <c r="F42" s="89">
        <v>3.88</v>
      </c>
      <c r="G42" s="89">
        <v>3.05</v>
      </c>
      <c r="H42" s="58">
        <f t="shared" si="1"/>
        <v>3.4649999999999999</v>
      </c>
      <c r="I42" s="89">
        <v>4.05</v>
      </c>
      <c r="J42" s="89">
        <v>4.1100000000000003</v>
      </c>
      <c r="K42" s="58">
        <f t="shared" si="2"/>
        <v>4.08</v>
      </c>
      <c r="L42" s="89">
        <v>3.89</v>
      </c>
      <c r="M42" s="89">
        <v>4.18</v>
      </c>
      <c r="N42" s="58">
        <f t="shared" si="3"/>
        <v>4.0350000000000001</v>
      </c>
      <c r="O42" s="89">
        <v>4.5599999999999996</v>
      </c>
      <c r="P42" s="89">
        <v>4.42</v>
      </c>
      <c r="Q42" s="58">
        <f t="shared" si="5"/>
        <v>4.49</v>
      </c>
    </row>
    <row r="43" spans="1:17">
      <c r="B43" s="10" t="s">
        <v>1104</v>
      </c>
      <c r="C43" s="88">
        <f t="shared" ref="C43" si="11">AVERAGE(C44:C46)</f>
        <v>3.5533333333333332</v>
      </c>
      <c r="D43" s="88">
        <f>AVERAGE(D44:D46)</f>
        <v>3.7900000000000005</v>
      </c>
      <c r="E43" s="58">
        <f t="shared" si="0"/>
        <v>3.6716666666666669</v>
      </c>
      <c r="F43" s="88">
        <f>AVERAGE(F44:F46)</f>
        <v>3.7833333333333332</v>
      </c>
      <c r="G43" s="88">
        <f>AVERAGE(G44:G46)</f>
        <v>4.0033333333333339</v>
      </c>
      <c r="H43" s="58">
        <f t="shared" si="1"/>
        <v>3.8933333333333335</v>
      </c>
      <c r="I43" s="88">
        <f>AVERAGE(I44:I46)</f>
        <v>3.7900000000000005</v>
      </c>
      <c r="J43" s="88">
        <f>AVERAGE(J44:J46)</f>
        <v>3.5866666666666664</v>
      </c>
      <c r="K43" s="58">
        <f t="shared" si="2"/>
        <v>3.6883333333333335</v>
      </c>
      <c r="L43" s="88">
        <f>AVERAGE(L44:L46)</f>
        <v>4.0733333333333333</v>
      </c>
      <c r="M43" s="88">
        <f>AVERAGE(M44:M46)</f>
        <v>3.64</v>
      </c>
      <c r="N43" s="58">
        <f t="shared" si="3"/>
        <v>3.8566666666666665</v>
      </c>
      <c r="O43" s="88">
        <f>AVERAGE(O44:O46)</f>
        <v>3.9333333333333336</v>
      </c>
      <c r="P43" s="88">
        <f>AVERAGE(P44:P46)</f>
        <v>3.9033333333333338</v>
      </c>
      <c r="Q43" s="58">
        <f t="shared" si="5"/>
        <v>3.9183333333333339</v>
      </c>
    </row>
    <row r="44" spans="1:17">
      <c r="A44" s="34">
        <v>34</v>
      </c>
      <c r="B44" t="s">
        <v>1004</v>
      </c>
      <c r="C44" s="89">
        <v>3.58</v>
      </c>
      <c r="D44" s="89">
        <v>3.79</v>
      </c>
      <c r="E44" s="58">
        <f t="shared" si="0"/>
        <v>3.6850000000000001</v>
      </c>
      <c r="F44" s="89">
        <v>3.76</v>
      </c>
      <c r="G44" s="89">
        <v>4</v>
      </c>
      <c r="H44" s="58">
        <f t="shared" si="1"/>
        <v>3.88</v>
      </c>
      <c r="I44" s="89">
        <v>3.84</v>
      </c>
      <c r="J44" s="89">
        <v>3.56</v>
      </c>
      <c r="K44" s="58">
        <f t="shared" si="2"/>
        <v>3.7</v>
      </c>
      <c r="L44" s="89">
        <v>4.33</v>
      </c>
      <c r="M44" s="89">
        <v>3.64</v>
      </c>
      <c r="N44" s="58">
        <f t="shared" si="3"/>
        <v>3.9850000000000003</v>
      </c>
      <c r="O44" s="89">
        <v>4</v>
      </c>
      <c r="P44" s="89">
        <v>3.96</v>
      </c>
      <c r="Q44" s="58">
        <f t="shared" si="5"/>
        <v>3.98</v>
      </c>
    </row>
    <row r="45" spans="1:17">
      <c r="A45" s="34">
        <v>35</v>
      </c>
      <c r="B45" t="s">
        <v>1005</v>
      </c>
      <c r="C45" s="89">
        <v>3.52</v>
      </c>
      <c r="D45" s="89">
        <v>3.79</v>
      </c>
      <c r="E45" s="58">
        <f t="shared" si="0"/>
        <v>3.6550000000000002</v>
      </c>
      <c r="F45" s="89">
        <v>3.71</v>
      </c>
      <c r="G45" s="89">
        <v>3.9</v>
      </c>
      <c r="H45" s="58">
        <f t="shared" si="1"/>
        <v>3.8049999999999997</v>
      </c>
      <c r="I45" s="89">
        <v>3.79</v>
      </c>
      <c r="J45" s="89">
        <v>3.61</v>
      </c>
      <c r="K45" s="58">
        <f t="shared" si="2"/>
        <v>3.7</v>
      </c>
      <c r="L45" s="89">
        <v>3.78</v>
      </c>
      <c r="M45" s="89">
        <v>3.71</v>
      </c>
      <c r="N45" s="58">
        <f t="shared" si="3"/>
        <v>3.7450000000000001</v>
      </c>
      <c r="O45" s="89">
        <v>3.9</v>
      </c>
      <c r="P45" s="89">
        <v>3.92</v>
      </c>
      <c r="Q45" s="58">
        <f t="shared" si="5"/>
        <v>3.91</v>
      </c>
    </row>
    <row r="46" spans="1:17">
      <c r="A46" s="34">
        <v>36</v>
      </c>
      <c r="B46" t="s">
        <v>1006</v>
      </c>
      <c r="C46" s="89">
        <v>3.56</v>
      </c>
      <c r="D46" s="89">
        <v>3.79</v>
      </c>
      <c r="E46" s="58">
        <f t="shared" si="0"/>
        <v>3.6749999999999998</v>
      </c>
      <c r="F46" s="89">
        <v>3.88</v>
      </c>
      <c r="G46" s="89">
        <v>4.1100000000000003</v>
      </c>
      <c r="H46" s="58">
        <f t="shared" si="1"/>
        <v>3.9950000000000001</v>
      </c>
      <c r="I46" s="89">
        <v>3.74</v>
      </c>
      <c r="J46" s="89">
        <v>3.59</v>
      </c>
      <c r="K46" s="58">
        <f t="shared" si="2"/>
        <v>3.665</v>
      </c>
      <c r="L46" s="89">
        <v>4.1100000000000003</v>
      </c>
      <c r="M46" s="89">
        <v>3.57</v>
      </c>
      <c r="N46" s="58">
        <f t="shared" si="3"/>
        <v>3.84</v>
      </c>
      <c r="O46" s="89">
        <v>3.9</v>
      </c>
      <c r="P46" s="89">
        <v>3.83</v>
      </c>
      <c r="Q46" s="58">
        <f t="shared" si="5"/>
        <v>3.8650000000000002</v>
      </c>
    </row>
    <row r="47" spans="1:17">
      <c r="B47" s="10" t="s">
        <v>1105</v>
      </c>
      <c r="C47" s="88">
        <f>AVERAGE(C48:C50)</f>
        <v>3.5033333333333339</v>
      </c>
      <c r="D47" s="88">
        <f>AVERAGE(D48:D50)</f>
        <v>3.6199999999999997</v>
      </c>
      <c r="E47" s="58">
        <f t="shared" si="0"/>
        <v>3.5616666666666665</v>
      </c>
      <c r="F47" s="88">
        <f>AVERAGE(F48:F50)</f>
        <v>3.47</v>
      </c>
      <c r="G47" s="88">
        <f>AVERAGE(G48:G50)</f>
        <v>4.1166666666666663</v>
      </c>
      <c r="H47" s="58">
        <f t="shared" si="1"/>
        <v>3.793333333333333</v>
      </c>
      <c r="I47" s="88">
        <f>AVERAGE(I48:I50)</f>
        <v>3.39</v>
      </c>
      <c r="J47" s="88">
        <f>AVERAGE(J48:J50)</f>
        <v>3.1566666666666667</v>
      </c>
      <c r="K47" s="58">
        <f t="shared" si="2"/>
        <v>3.2733333333333334</v>
      </c>
      <c r="L47" s="88">
        <f>AVERAGE(L48:L50)</f>
        <v>3.74</v>
      </c>
      <c r="M47" s="88">
        <f>AVERAGE(M48:M50)</f>
        <v>3.2033333333333331</v>
      </c>
      <c r="N47" s="58">
        <f t="shared" si="3"/>
        <v>3.4716666666666667</v>
      </c>
      <c r="O47" s="88">
        <f>AVERAGE(O48:O50)</f>
        <v>3.2666666666666671</v>
      </c>
      <c r="P47" s="88">
        <f>AVERAGE(P48:P50)</f>
        <v>3.4299999999999997</v>
      </c>
      <c r="Q47" s="58">
        <f t="shared" si="5"/>
        <v>3.3483333333333336</v>
      </c>
    </row>
    <row r="48" spans="1:17">
      <c r="A48" s="34">
        <v>37</v>
      </c>
      <c r="B48" t="s">
        <v>1008</v>
      </c>
      <c r="C48" s="87">
        <v>3.43</v>
      </c>
      <c r="D48" s="87">
        <v>3.55</v>
      </c>
      <c r="E48" s="58">
        <f t="shared" si="0"/>
        <v>3.49</v>
      </c>
      <c r="F48" s="87">
        <v>3.47</v>
      </c>
      <c r="G48" s="87">
        <v>3.95</v>
      </c>
      <c r="H48" s="58">
        <f t="shared" si="1"/>
        <v>3.71</v>
      </c>
      <c r="I48" s="87">
        <v>3.55</v>
      </c>
      <c r="J48" s="87">
        <v>3</v>
      </c>
      <c r="K48" s="58">
        <f t="shared" si="2"/>
        <v>3.2749999999999999</v>
      </c>
      <c r="L48" s="87">
        <v>4.1100000000000003</v>
      </c>
      <c r="M48" s="87">
        <v>3.11</v>
      </c>
      <c r="N48" s="58">
        <f t="shared" si="3"/>
        <v>3.6100000000000003</v>
      </c>
      <c r="O48" s="87">
        <v>3.3</v>
      </c>
      <c r="P48" s="87">
        <v>3.29</v>
      </c>
      <c r="Q48" s="58">
        <f t="shared" si="5"/>
        <v>3.2949999999999999</v>
      </c>
    </row>
    <row r="49" spans="1:18">
      <c r="A49" s="34">
        <v>38</v>
      </c>
      <c r="B49" t="s">
        <v>1013</v>
      </c>
      <c r="C49" s="87">
        <v>4.04</v>
      </c>
      <c r="D49" s="87">
        <v>3.93</v>
      </c>
      <c r="E49" s="58">
        <f t="shared" si="0"/>
        <v>3.9850000000000003</v>
      </c>
      <c r="F49" s="87">
        <v>3.65</v>
      </c>
      <c r="G49" s="87">
        <v>4.5</v>
      </c>
      <c r="H49" s="58">
        <f t="shared" si="1"/>
        <v>4.0750000000000002</v>
      </c>
      <c r="I49" s="87">
        <v>3.3</v>
      </c>
      <c r="J49" s="87">
        <v>3.41</v>
      </c>
      <c r="K49" s="58">
        <f t="shared" si="2"/>
        <v>3.355</v>
      </c>
      <c r="L49" s="87">
        <v>3.22</v>
      </c>
      <c r="M49" s="87">
        <v>3.25</v>
      </c>
      <c r="N49" s="58">
        <f t="shared" si="3"/>
        <v>3.2350000000000003</v>
      </c>
      <c r="O49" s="87">
        <v>3.6</v>
      </c>
      <c r="P49" s="87">
        <v>3.71</v>
      </c>
      <c r="Q49" s="58">
        <f t="shared" si="5"/>
        <v>3.6550000000000002</v>
      </c>
    </row>
    <row r="50" spans="1:18">
      <c r="A50" s="34">
        <v>39</v>
      </c>
      <c r="B50" t="s">
        <v>1009</v>
      </c>
      <c r="C50" s="87">
        <v>3.04</v>
      </c>
      <c r="D50" s="87">
        <v>3.38</v>
      </c>
      <c r="E50" s="58">
        <f t="shared" si="0"/>
        <v>3.21</v>
      </c>
      <c r="F50" s="87">
        <v>3.29</v>
      </c>
      <c r="G50" s="87">
        <v>3.9</v>
      </c>
      <c r="H50" s="58">
        <f t="shared" si="1"/>
        <v>3.5949999999999998</v>
      </c>
      <c r="I50" s="87">
        <v>3.32</v>
      </c>
      <c r="J50" s="87">
        <v>3.06</v>
      </c>
      <c r="K50" s="58">
        <f t="shared" si="2"/>
        <v>3.19</v>
      </c>
      <c r="L50" s="87">
        <v>3.89</v>
      </c>
      <c r="M50" s="87">
        <v>3.25</v>
      </c>
      <c r="N50" s="58">
        <f t="shared" si="3"/>
        <v>3.5700000000000003</v>
      </c>
      <c r="O50" s="87">
        <v>2.9</v>
      </c>
      <c r="P50" s="87">
        <v>3.29</v>
      </c>
      <c r="Q50" s="58">
        <f t="shared" si="5"/>
        <v>3.0949999999999998</v>
      </c>
    </row>
    <row r="51" spans="1:18">
      <c r="B51" s="10" t="s">
        <v>1106</v>
      </c>
      <c r="C51" s="89"/>
      <c r="D51" s="89"/>
      <c r="E51" s="58"/>
      <c r="F51" s="89"/>
      <c r="G51" s="89"/>
      <c r="H51" s="58" t="e">
        <f t="shared" si="1"/>
        <v>#DIV/0!</v>
      </c>
      <c r="I51" s="89"/>
      <c r="J51" s="89"/>
      <c r="K51" s="58" t="e">
        <f t="shared" si="2"/>
        <v>#DIV/0!</v>
      </c>
      <c r="L51" s="89"/>
      <c r="M51" s="89"/>
      <c r="N51" s="58" t="e">
        <f t="shared" si="3"/>
        <v>#DIV/0!</v>
      </c>
      <c r="O51" s="89"/>
      <c r="P51" s="89"/>
      <c r="Q51" s="58" t="e">
        <f t="shared" si="5"/>
        <v>#DIV/0!</v>
      </c>
    </row>
    <row r="52" spans="1:18">
      <c r="A52" s="34">
        <v>40</v>
      </c>
      <c r="B52" t="s">
        <v>1011</v>
      </c>
      <c r="C52" s="87">
        <v>3.11</v>
      </c>
      <c r="D52" s="87">
        <v>3.76</v>
      </c>
      <c r="E52" s="58">
        <f t="shared" si="0"/>
        <v>3.4349999999999996</v>
      </c>
      <c r="F52" s="87">
        <v>3.94</v>
      </c>
      <c r="G52" s="87">
        <v>3.94</v>
      </c>
      <c r="H52" s="58">
        <f t="shared" si="1"/>
        <v>3.94</v>
      </c>
      <c r="I52" s="87">
        <v>4.3499999999999996</v>
      </c>
      <c r="J52" s="87">
        <v>4.67</v>
      </c>
      <c r="K52" s="58">
        <f t="shared" si="2"/>
        <v>4.51</v>
      </c>
      <c r="L52" s="87">
        <v>4.43</v>
      </c>
      <c r="M52" s="87">
        <v>4.79</v>
      </c>
      <c r="N52" s="58">
        <f t="shared" si="3"/>
        <v>4.6099999999999994</v>
      </c>
      <c r="O52" s="87">
        <v>4.9000000000000004</v>
      </c>
      <c r="P52" s="87">
        <v>4.5</v>
      </c>
      <c r="Q52" s="58">
        <f t="shared" si="5"/>
        <v>4.7</v>
      </c>
    </row>
    <row r="53" spans="1:18">
      <c r="B53" s="10" t="s">
        <v>1149</v>
      </c>
      <c r="C53" s="88">
        <f>AVERAGE(C52,C37,C29,C22,C16,C10,C4)</f>
        <v>3.449972789115646</v>
      </c>
      <c r="D53" s="88">
        <f>AVERAGE(D52,D37,D29,D22,D16,D10,D4)</f>
        <v>3.8816462585034013</v>
      </c>
      <c r="E53" s="58">
        <f>AVERAGE(C53:D53)</f>
        <v>3.6658095238095236</v>
      </c>
      <c r="F53" s="88">
        <f>AVERAGE(F52,F37,F29,F22,F16,F10,F4)</f>
        <v>4.2627414965986405</v>
      </c>
      <c r="G53" s="88">
        <f>AVERAGE(G52,G37,G29,G22,G16,G10,G4)</f>
        <v>3.4026666666666672</v>
      </c>
      <c r="H53" s="58">
        <f t="shared" si="1"/>
        <v>3.8327040816326541</v>
      </c>
      <c r="I53" s="88">
        <f>AVERAGE(I52,I37,I29,I22,I16,I10,I4)</f>
        <v>4.5090476190476192</v>
      </c>
      <c r="J53" s="88">
        <f>AVERAGE(J52,J37,J29,J22,J16,J10,J4)</f>
        <v>4.6220952380952394</v>
      </c>
      <c r="K53" s="58">
        <f t="shared" si="2"/>
        <v>4.5655714285714293</v>
      </c>
      <c r="L53" s="88">
        <f>AVERAGE(L52,L37,L29,L22,L16,L10,L4)</f>
        <v>3.883591836734694</v>
      </c>
      <c r="M53" s="88">
        <f>AVERAGE(M52,M37,M29,M22,M16,M10,M4)</f>
        <v>4.6399115646258506</v>
      </c>
      <c r="N53" s="58">
        <f t="shared" si="3"/>
        <v>4.2617517006802723</v>
      </c>
      <c r="O53" s="88">
        <f>AVERAGE(O52,O37,O29,O22,O16,O10,O4)</f>
        <v>4.7646054421768715</v>
      </c>
      <c r="P53" s="88">
        <f>AVERAGE(P52,P37,P29,P22,P16,P10,P4)</f>
        <v>4.5667891156462579</v>
      </c>
      <c r="Q53" s="58">
        <f t="shared" si="5"/>
        <v>4.6656972789115647</v>
      </c>
    </row>
    <row r="54" spans="1:18">
      <c r="B54" s="36" t="s">
        <v>1150</v>
      </c>
      <c r="C54" s="88">
        <f>AVERAGE(C22,C10,C4)</f>
        <v>3.4982222222222226</v>
      </c>
      <c r="D54" s="88">
        <f>AVERAGE(D22,D10,D4)</f>
        <v>4.0002222222222228</v>
      </c>
      <c r="E54" s="58">
        <f t="shared" si="0"/>
        <v>3.7492222222222225</v>
      </c>
      <c r="F54" s="88">
        <f>AVERAGE(F22,F10,F4)</f>
        <v>4.4407777777777788</v>
      </c>
      <c r="G54" s="88">
        <f>AVERAGE(G22,G10,G4)</f>
        <v>3.3762222222222218</v>
      </c>
      <c r="H54" s="58">
        <f t="shared" si="1"/>
        <v>3.9085000000000001</v>
      </c>
      <c r="I54" s="88">
        <f>AVERAGE(I22,I10,I4)</f>
        <v>4.6511111111111108</v>
      </c>
      <c r="J54" s="88">
        <f>AVERAGE(J22,J10,J4)</f>
        <v>4.7308888888888889</v>
      </c>
      <c r="K54" s="58">
        <f t="shared" si="2"/>
        <v>4.6909999999999998</v>
      </c>
      <c r="L54" s="88">
        <f>AVERAGE(L22,L10,L4)</f>
        <v>3.7006666666666668</v>
      </c>
      <c r="M54" s="88">
        <f>AVERAGE(M22,M10,M4)</f>
        <v>4.7085555555555558</v>
      </c>
      <c r="N54" s="58">
        <f t="shared" si="3"/>
        <v>4.2046111111111113</v>
      </c>
      <c r="O54" s="88">
        <f>AVERAGE(O22,O10,O4)</f>
        <v>4.7305555555555561</v>
      </c>
      <c r="P54" s="88">
        <f>AVERAGE(P22,P10,P4)</f>
        <v>4.6375555555555552</v>
      </c>
      <c r="Q54" s="58">
        <f t="shared" si="5"/>
        <v>4.6840555555555561</v>
      </c>
    </row>
    <row r="55" spans="1:18">
      <c r="B55" s="36" t="s">
        <v>1162</v>
      </c>
      <c r="C55" s="88">
        <f>AVERAGE(C22,C16,C10,C4)</f>
        <v>3.6976666666666667</v>
      </c>
      <c r="D55" s="88">
        <f>AVERAGE(D22,D16,D10,D4)</f>
        <v>4.0836666666666668</v>
      </c>
      <c r="E55" s="58"/>
      <c r="F55" s="88">
        <f>AVERAGE(F22,F16,F10,F4)</f>
        <v>4.5125833333333336</v>
      </c>
      <c r="G55" s="88">
        <f>AVERAGE(G22,G16,G10,G4)</f>
        <v>3.3896666666666664</v>
      </c>
      <c r="H55" s="58"/>
      <c r="I55" s="88">
        <f>AVERAGE(I22,I16,I10,I4)</f>
        <v>4.6708333333333325</v>
      </c>
      <c r="J55" s="88">
        <f>AVERAGE(J22,J16,J10,J4)</f>
        <v>4.7781666666666665</v>
      </c>
      <c r="K55" s="58"/>
      <c r="L55" s="88">
        <f>AVERAGE(L22,L16,L10,L4)</f>
        <v>3.9480000000000004</v>
      </c>
      <c r="M55" s="88">
        <f>AVERAGE(M22,M16,M10,M4)</f>
        <v>4.7219166666666661</v>
      </c>
      <c r="N55" s="58"/>
      <c r="O55" s="88">
        <f>AVERAGE(O22,O16,O10,O4)</f>
        <v>4.7479166666666668</v>
      </c>
      <c r="P55" s="88">
        <f>AVERAGE(P22,P16,P10,P4)</f>
        <v>4.6631666666666671</v>
      </c>
      <c r="Q55" s="58"/>
      <c r="R55" s="85">
        <f>AVERAGE(C55:Q55)</f>
        <v>4.3213583333333343</v>
      </c>
    </row>
    <row r="56" spans="1:18">
      <c r="C56" s="116">
        <f>AVERAGE(C54:D54)</f>
        <v>3.7492222222222225</v>
      </c>
      <c r="D56" s="117"/>
      <c r="E56" s="57"/>
      <c r="F56" s="116">
        <f>AVERAGE(F54:G54)</f>
        <v>3.9085000000000001</v>
      </c>
      <c r="G56" s="117"/>
      <c r="H56" s="57"/>
      <c r="I56" s="116">
        <f>AVERAGE(I54:J54)</f>
        <v>4.6909999999999998</v>
      </c>
      <c r="J56" s="117"/>
      <c r="K56" s="57"/>
      <c r="L56" s="116">
        <f>AVERAGE(L54:M54)</f>
        <v>4.2046111111111113</v>
      </c>
      <c r="M56" s="117"/>
      <c r="N56" s="57"/>
      <c r="O56" s="116">
        <f>AVERAGE(O54:P54)</f>
        <v>4.6840555555555561</v>
      </c>
      <c r="P56" s="117"/>
    </row>
    <row r="57" spans="1:18">
      <c r="P57" s="87"/>
    </row>
    <row r="58" spans="1:18">
      <c r="P58" s="93"/>
    </row>
    <row r="59" spans="1:18">
      <c r="P59" s="93"/>
    </row>
    <row r="62" spans="1:18">
      <c r="B62" t="s">
        <v>1160</v>
      </c>
      <c r="C62" s="92">
        <v>2018</v>
      </c>
    </row>
    <row r="63" spans="1:18">
      <c r="C63" s="94">
        <f>AVERAGE(D54,F54,'Managing Human Capital (Ms)'!D54,'Managing Human Capital (Ms)'!F54,'Perf. &amp; Comp. Mngt. (Ms)'!D54,'HR Analytics (Ms)'!C54)/5*9</f>
        <v>7.5293000000000001</v>
      </c>
    </row>
    <row r="67" spans="2:12">
      <c r="B67" s="102" t="s">
        <v>1165</v>
      </c>
      <c r="C67" s="89" t="s">
        <v>1140</v>
      </c>
      <c r="D67" s="89" t="s">
        <v>1141</v>
      </c>
      <c r="E67" s="89" t="s">
        <v>1142</v>
      </c>
      <c r="F67" s="89" t="s">
        <v>1143</v>
      </c>
      <c r="G67" s="89" t="s">
        <v>1144</v>
      </c>
      <c r="H67" s="89" t="s">
        <v>1145</v>
      </c>
      <c r="I67" s="89" t="s">
        <v>1146</v>
      </c>
      <c r="J67" s="89" t="s">
        <v>1147</v>
      </c>
      <c r="K67" s="89" t="s">
        <v>1148</v>
      </c>
      <c r="L67" s="89" t="s">
        <v>1151</v>
      </c>
    </row>
    <row r="68" spans="2:12">
      <c r="B68" s="92" t="s">
        <v>1166</v>
      </c>
      <c r="C68" s="89"/>
      <c r="D68" s="89"/>
      <c r="E68" s="89"/>
      <c r="F68" s="89"/>
      <c r="G68" s="89"/>
      <c r="H68" s="89"/>
      <c r="I68" s="89"/>
      <c r="J68" s="89"/>
      <c r="K68" s="89"/>
      <c r="L68" s="89"/>
    </row>
    <row r="69" spans="2:12">
      <c r="B69" s="92"/>
      <c r="C69" s="89"/>
      <c r="D69" s="89"/>
      <c r="E69" s="89"/>
      <c r="F69" s="89"/>
      <c r="G69" s="89"/>
      <c r="H69" s="89"/>
      <c r="I69" s="89"/>
      <c r="J69" s="89"/>
      <c r="K69" s="89"/>
      <c r="L69" s="89"/>
    </row>
    <row r="70" spans="2:12">
      <c r="B70" s="92"/>
      <c r="C70" s="89"/>
      <c r="D70" s="89"/>
      <c r="E70" s="89"/>
      <c r="F70" s="89"/>
      <c r="G70" s="89"/>
      <c r="H70" s="89"/>
      <c r="I70" s="89"/>
      <c r="J70" s="89"/>
      <c r="K70" s="89"/>
      <c r="L70" s="89"/>
    </row>
    <row r="71" spans="2:12">
      <c r="B71" s="92"/>
      <c r="C71" s="89"/>
      <c r="D71" s="89"/>
      <c r="E71" s="89"/>
      <c r="F71" s="89"/>
      <c r="G71" s="89"/>
      <c r="H71" s="89"/>
      <c r="I71" s="89"/>
      <c r="J71" s="89"/>
      <c r="K71" s="89"/>
      <c r="L71" s="89"/>
    </row>
    <row r="72" spans="2:12">
      <c r="B72" s="92"/>
      <c r="C72" s="89"/>
      <c r="D72" s="89"/>
      <c r="E72" s="89"/>
      <c r="F72" s="89"/>
      <c r="G72" s="89"/>
      <c r="H72" s="89"/>
      <c r="I72" s="89"/>
      <c r="J72" s="89"/>
      <c r="K72" s="89"/>
      <c r="L72" s="89"/>
    </row>
    <row r="73" spans="2:12">
      <c r="B73" s="92"/>
      <c r="C73" s="89"/>
      <c r="D73" s="89"/>
      <c r="E73" s="89"/>
      <c r="F73" s="89"/>
      <c r="G73" s="89"/>
      <c r="H73" s="89"/>
      <c r="I73" s="89"/>
      <c r="J73" s="89"/>
      <c r="K73" s="89"/>
      <c r="L73" s="89"/>
    </row>
    <row r="74" spans="2:12">
      <c r="B74" s="92"/>
      <c r="C74" s="89"/>
      <c r="D74" s="89"/>
      <c r="E74" s="89"/>
      <c r="F74" s="89"/>
      <c r="G74" s="89"/>
      <c r="H74" s="89"/>
      <c r="I74" s="89"/>
      <c r="J74" s="89"/>
      <c r="K74" s="89"/>
      <c r="L74" s="89"/>
    </row>
    <row r="75" spans="2:12">
      <c r="B75" s="92"/>
      <c r="C75" s="89"/>
      <c r="D75" s="89"/>
      <c r="E75" s="89"/>
      <c r="F75" s="89"/>
      <c r="G75" s="89"/>
      <c r="H75" s="89"/>
      <c r="I75" s="89"/>
      <c r="J75" s="89"/>
      <c r="K75" s="89"/>
      <c r="L75" s="89"/>
    </row>
    <row r="76" spans="2:12">
      <c r="B76" s="92"/>
      <c r="C76" s="89"/>
      <c r="D76" s="89"/>
      <c r="E76" s="89"/>
      <c r="F76" s="89"/>
      <c r="G76" s="89"/>
      <c r="H76" s="89"/>
      <c r="I76" s="89"/>
      <c r="J76" s="89"/>
      <c r="K76" s="89"/>
      <c r="L76" s="89"/>
    </row>
    <row r="77" spans="2:12">
      <c r="B77" s="92"/>
      <c r="C77" s="89"/>
      <c r="D77" s="89"/>
      <c r="E77" s="89"/>
      <c r="F77" s="89"/>
      <c r="G77" s="89"/>
      <c r="H77" s="89"/>
      <c r="I77" s="89"/>
      <c r="J77" s="89"/>
      <c r="K77" s="89"/>
      <c r="L77" s="89"/>
    </row>
    <row r="78" spans="2:12">
      <c r="B78" s="92"/>
      <c r="C78" s="89"/>
      <c r="D78" s="89"/>
      <c r="E78" s="89"/>
      <c r="F78" s="89"/>
      <c r="G78" s="89"/>
      <c r="H78" s="89"/>
      <c r="I78" s="89"/>
      <c r="J78" s="89"/>
      <c r="K78" s="89"/>
      <c r="L78" s="89"/>
    </row>
    <row r="79" spans="2:12">
      <c r="B79" s="92"/>
      <c r="C79" s="89"/>
      <c r="D79" s="89"/>
      <c r="E79" s="89"/>
      <c r="F79" s="89"/>
      <c r="G79" s="89"/>
      <c r="H79" s="89"/>
      <c r="I79" s="89"/>
      <c r="J79" s="89"/>
      <c r="K79" s="89"/>
      <c r="L79" s="89"/>
    </row>
    <row r="80" spans="2:12">
      <c r="B80" s="92"/>
      <c r="C80" s="89"/>
      <c r="D80" s="89"/>
      <c r="E80" s="89"/>
      <c r="F80" s="89"/>
      <c r="G80" s="89"/>
      <c r="H80" s="89"/>
      <c r="I80" s="89"/>
      <c r="J80" s="89"/>
      <c r="K80" s="89"/>
      <c r="L80" s="89"/>
    </row>
    <row r="81" spans="2:12">
      <c r="B81" s="92"/>
      <c r="C81" s="89"/>
      <c r="D81" s="89"/>
      <c r="E81" s="89"/>
      <c r="F81" s="89"/>
      <c r="G81" s="89"/>
      <c r="H81" s="89"/>
      <c r="I81" s="89"/>
      <c r="J81" s="89"/>
      <c r="K81" s="89"/>
      <c r="L81" s="89"/>
    </row>
    <row r="82" spans="2:12">
      <c r="B82" s="92"/>
      <c r="C82" s="89"/>
      <c r="D82" s="89"/>
      <c r="E82" s="89"/>
      <c r="F82" s="89"/>
      <c r="G82" s="89"/>
      <c r="H82" s="89"/>
      <c r="I82" s="89"/>
      <c r="J82" s="89"/>
      <c r="K82" s="89"/>
      <c r="L82" s="89"/>
    </row>
    <row r="83" spans="2:12">
      <c r="B83" s="92"/>
      <c r="C83" s="89"/>
      <c r="D83" s="89"/>
      <c r="E83" s="89"/>
      <c r="F83" s="89"/>
      <c r="G83" s="89"/>
      <c r="H83" s="89"/>
      <c r="I83" s="89"/>
      <c r="J83" s="89"/>
      <c r="K83" s="89"/>
      <c r="L83" s="89"/>
    </row>
    <row r="84" spans="2:12">
      <c r="B84" s="92"/>
      <c r="C84" s="89"/>
      <c r="D84" s="89"/>
      <c r="E84" s="89"/>
      <c r="F84" s="89"/>
      <c r="G84" s="89"/>
      <c r="H84" s="89"/>
      <c r="I84" s="89"/>
      <c r="J84" s="89"/>
      <c r="K84" s="89"/>
      <c r="L84" s="89"/>
    </row>
    <row r="85" spans="2:12">
      <c r="B85" s="92"/>
      <c r="C85" s="89"/>
      <c r="D85" s="89"/>
      <c r="E85" s="89"/>
      <c r="F85" s="89"/>
      <c r="G85" s="89"/>
      <c r="H85" s="89"/>
      <c r="I85" s="89"/>
      <c r="J85" s="89"/>
      <c r="K85" s="89"/>
      <c r="L85" s="89"/>
    </row>
    <row r="86" spans="2:12">
      <c r="B86" s="92"/>
      <c r="C86" s="89"/>
      <c r="D86" s="89"/>
      <c r="E86" s="89"/>
      <c r="F86" s="89"/>
      <c r="G86" s="89"/>
      <c r="H86" s="89"/>
      <c r="I86" s="89"/>
      <c r="J86" s="89"/>
      <c r="K86" s="89"/>
      <c r="L86" s="89"/>
    </row>
    <row r="87" spans="2:12">
      <c r="B87" s="92"/>
      <c r="C87" s="89"/>
      <c r="D87" s="89"/>
      <c r="E87" s="89"/>
      <c r="F87" s="89"/>
      <c r="G87" s="89"/>
      <c r="H87" s="89"/>
      <c r="I87" s="89"/>
      <c r="J87" s="89"/>
      <c r="K87" s="89"/>
      <c r="L87" s="89"/>
    </row>
    <row r="88" spans="2:12">
      <c r="B88" s="92"/>
      <c r="C88" s="89"/>
      <c r="D88" s="89"/>
      <c r="E88" s="89"/>
      <c r="F88" s="89"/>
      <c r="G88" s="89"/>
      <c r="H88" s="89"/>
      <c r="I88" s="89"/>
      <c r="J88" s="89"/>
      <c r="K88" s="89"/>
      <c r="L88" s="89"/>
    </row>
    <row r="89" spans="2:12">
      <c r="B89" s="92"/>
      <c r="C89" s="89"/>
      <c r="D89" s="89"/>
      <c r="E89" s="89"/>
      <c r="F89" s="89"/>
      <c r="G89" s="89"/>
      <c r="H89" s="89"/>
      <c r="I89" s="89"/>
      <c r="J89" s="89"/>
      <c r="K89" s="89"/>
      <c r="L89" s="89"/>
    </row>
    <row r="90" spans="2:12">
      <c r="B90" s="92"/>
      <c r="C90" s="89"/>
      <c r="D90" s="89"/>
      <c r="E90" s="89"/>
      <c r="F90" s="89"/>
      <c r="G90" s="89"/>
      <c r="H90" s="89"/>
      <c r="I90" s="89"/>
      <c r="J90" s="89"/>
      <c r="K90" s="89"/>
      <c r="L90" s="89"/>
    </row>
    <row r="91" spans="2:12">
      <c r="B91" s="92"/>
      <c r="C91" s="89"/>
      <c r="D91" s="89"/>
      <c r="E91" s="89"/>
      <c r="F91" s="89"/>
      <c r="G91" s="89"/>
      <c r="H91" s="89"/>
      <c r="I91" s="89"/>
      <c r="J91" s="89"/>
      <c r="K91" s="89"/>
      <c r="L91" s="89"/>
    </row>
    <row r="92" spans="2:12">
      <c r="B92" s="92"/>
      <c r="C92" s="89"/>
      <c r="D92" s="89"/>
      <c r="E92" s="89"/>
      <c r="F92" s="89"/>
      <c r="G92" s="89"/>
      <c r="H92" s="89"/>
      <c r="I92" s="89"/>
      <c r="J92" s="89"/>
      <c r="K92" s="89"/>
      <c r="L92" s="89"/>
    </row>
    <row r="93" spans="2:12">
      <c r="B93" s="92"/>
      <c r="C93" s="89"/>
      <c r="D93" s="89"/>
      <c r="E93" s="89"/>
      <c r="F93" s="89"/>
      <c r="G93" s="89"/>
      <c r="H93" s="89"/>
      <c r="I93" s="89"/>
      <c r="J93" s="89"/>
      <c r="K93" s="89"/>
      <c r="L93" s="89"/>
    </row>
    <row r="94" spans="2:12">
      <c r="B94" s="92"/>
      <c r="C94" s="89"/>
      <c r="D94" s="89"/>
      <c r="E94" s="89"/>
      <c r="F94" s="89"/>
      <c r="G94" s="89"/>
      <c r="H94" s="89"/>
      <c r="I94" s="89"/>
      <c r="J94" s="89"/>
      <c r="K94" s="89"/>
      <c r="L94" s="89"/>
    </row>
    <row r="95" spans="2:12">
      <c r="B95" s="92"/>
      <c r="C95" s="89"/>
      <c r="D95" s="89"/>
      <c r="E95" s="89"/>
      <c r="F95" s="89"/>
      <c r="G95" s="89"/>
      <c r="H95" s="89"/>
      <c r="I95" s="89"/>
      <c r="J95" s="89"/>
      <c r="K95" s="89"/>
      <c r="L95" s="89"/>
    </row>
    <row r="96" spans="2:12">
      <c r="B96" s="92"/>
      <c r="C96" s="89"/>
      <c r="D96" s="89"/>
      <c r="E96" s="89"/>
      <c r="F96" s="89"/>
      <c r="G96" s="89"/>
      <c r="H96" s="89"/>
      <c r="I96" s="89"/>
      <c r="J96" s="89"/>
      <c r="K96" s="89"/>
      <c r="L96" s="89"/>
    </row>
    <row r="97" spans="2:12">
      <c r="B97" s="92"/>
      <c r="C97" s="89"/>
      <c r="D97" s="89"/>
      <c r="E97" s="89"/>
      <c r="F97" s="89"/>
      <c r="G97" s="89"/>
      <c r="H97" s="89"/>
      <c r="I97" s="89"/>
      <c r="J97" s="89"/>
      <c r="K97" s="89"/>
      <c r="L97" s="89"/>
    </row>
    <row r="98" spans="2:12">
      <c r="B98" s="92"/>
      <c r="E98" s="92"/>
      <c r="H98" s="92"/>
    </row>
    <row r="99" spans="2:12">
      <c r="B99" s="92"/>
      <c r="E99" s="92"/>
      <c r="H99" s="92"/>
    </row>
    <row r="100" spans="2:12">
      <c r="B100" s="92"/>
      <c r="E100" s="92"/>
      <c r="H100" s="92"/>
    </row>
    <row r="101" spans="2:12">
      <c r="B101" s="92"/>
      <c r="E101" s="92"/>
      <c r="H101" s="92"/>
    </row>
    <row r="102" spans="2:12">
      <c r="B102" s="92"/>
      <c r="E102" s="92"/>
      <c r="H102" s="92"/>
    </row>
    <row r="103" spans="2:12">
      <c r="B103" s="92"/>
      <c r="E103" s="92"/>
      <c r="H103" s="92"/>
    </row>
    <row r="104" spans="2:12">
      <c r="B104" s="92"/>
      <c r="E104" s="92"/>
      <c r="H104" s="92"/>
    </row>
    <row r="105" spans="2:12">
      <c r="B105" s="92"/>
      <c r="E105" s="92"/>
      <c r="H105" s="92"/>
    </row>
    <row r="106" spans="2:12">
      <c r="B106" s="92"/>
      <c r="E106" s="92"/>
      <c r="H106" s="92"/>
    </row>
    <row r="107" spans="2:12">
      <c r="B107" s="92"/>
      <c r="E107" s="92"/>
      <c r="H107" s="92"/>
    </row>
    <row r="108" spans="2:12">
      <c r="B108" s="92"/>
      <c r="E108" s="92"/>
      <c r="H108" s="92"/>
    </row>
    <row r="109" spans="2:12">
      <c r="B109" s="92"/>
      <c r="E109" s="92"/>
      <c r="H109" s="92"/>
    </row>
    <row r="110" spans="2:12">
      <c r="B110" s="92"/>
      <c r="E110" s="92"/>
      <c r="H110" s="92"/>
    </row>
    <row r="111" spans="2:12">
      <c r="B111" s="92"/>
      <c r="E111" s="92"/>
      <c r="H111" s="92"/>
    </row>
    <row r="112" spans="2:12">
      <c r="B112" s="92"/>
      <c r="E112" s="92"/>
      <c r="H112" s="92"/>
    </row>
    <row r="113" spans="2:8">
      <c r="B113" s="92"/>
      <c r="E113" s="92"/>
      <c r="H113" s="92"/>
    </row>
  </sheetData>
  <mergeCells count="19">
    <mergeCell ref="M2"/>
    <mergeCell ref="O2"/>
    <mergeCell ref="C2"/>
    <mergeCell ref="D2"/>
    <mergeCell ref="F2"/>
    <mergeCell ref="G2"/>
    <mergeCell ref="I2"/>
    <mergeCell ref="J2"/>
    <mergeCell ref="L2"/>
    <mergeCell ref="C1:E1"/>
    <mergeCell ref="F1:H1"/>
    <mergeCell ref="I1:K1"/>
    <mergeCell ref="L1:N1"/>
    <mergeCell ref="O1:Q1"/>
    <mergeCell ref="C56:D56"/>
    <mergeCell ref="F56:G56"/>
    <mergeCell ref="I56:J56"/>
    <mergeCell ref="L56:M56"/>
    <mergeCell ref="O56:P56"/>
  </mergeCells>
  <pageMargins left="0.75" right="0.75" top="1" bottom="1" header="0.5" footer="0.5"/>
  <pageSetup orientation="portrait" horizontalDpi="4294967292" verticalDpi="429496729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H278"/>
  <sheetViews>
    <sheetView workbookViewId="0">
      <selection activeCell="S2" sqref="S2:AD2"/>
    </sheetView>
  </sheetViews>
  <sheetFormatPr baseColWidth="10" defaultRowHeight="16"/>
  <cols>
    <col min="1" max="1" width="8.33203125" style="21" customWidth="1"/>
    <col min="2" max="2" width="106.33203125" customWidth="1"/>
    <col min="3" max="16" width="6" style="21" customWidth="1"/>
    <col min="17" max="18" width="6" customWidth="1"/>
    <col min="19" max="32" width="6" style="25" customWidth="1"/>
    <col min="33" max="34" width="6" customWidth="1"/>
  </cols>
  <sheetData>
    <row r="1" spans="1:34">
      <c r="A1" s="25"/>
      <c r="C1" s="119" t="s">
        <v>962</v>
      </c>
      <c r="D1" s="121"/>
      <c r="E1" s="121"/>
      <c r="F1" s="121"/>
      <c r="G1" s="121"/>
      <c r="H1" s="121"/>
      <c r="I1" s="121"/>
      <c r="J1" s="121"/>
      <c r="K1" s="121"/>
      <c r="L1" s="121"/>
      <c r="M1" s="121"/>
      <c r="N1" s="121"/>
      <c r="O1" s="121"/>
      <c r="P1" s="121"/>
      <c r="Q1" s="121"/>
      <c r="R1" s="121"/>
      <c r="S1" s="119" t="s">
        <v>963</v>
      </c>
      <c r="T1" s="121"/>
      <c r="U1" s="121"/>
      <c r="V1" s="121"/>
      <c r="W1" s="121"/>
      <c r="X1" s="121"/>
      <c r="Y1" s="121"/>
      <c r="Z1" s="121"/>
      <c r="AA1" s="121"/>
      <c r="AB1" s="121"/>
      <c r="AC1" s="121"/>
      <c r="AD1" s="121"/>
      <c r="AE1" s="121"/>
      <c r="AF1" s="121"/>
      <c r="AG1" s="121"/>
      <c r="AH1" s="121"/>
    </row>
    <row r="2" spans="1:34">
      <c r="A2" s="12"/>
      <c r="B2" s="10"/>
      <c r="C2" s="119" t="s">
        <v>205</v>
      </c>
      <c r="D2" s="119"/>
      <c r="E2" s="119"/>
      <c r="F2" s="119"/>
      <c r="G2" s="119"/>
      <c r="H2" s="119"/>
      <c r="I2" s="119"/>
      <c r="J2" s="119"/>
      <c r="K2" s="119"/>
      <c r="L2" s="119"/>
      <c r="M2" s="119"/>
      <c r="N2" s="119"/>
      <c r="O2" s="12"/>
      <c r="P2" s="12"/>
      <c r="Q2" s="10"/>
      <c r="R2" s="10"/>
      <c r="S2" s="119" t="s">
        <v>205</v>
      </c>
      <c r="T2" s="119"/>
      <c r="U2" s="119"/>
      <c r="V2" s="119"/>
      <c r="W2" s="119"/>
      <c r="X2" s="119"/>
      <c r="Y2" s="119"/>
      <c r="Z2" s="119"/>
      <c r="AA2" s="119"/>
      <c r="AB2" s="119"/>
      <c r="AC2" s="119"/>
      <c r="AD2" s="119"/>
      <c r="AE2" s="26"/>
      <c r="AF2" s="26"/>
      <c r="AG2" s="10"/>
      <c r="AH2" s="10"/>
    </row>
    <row r="3" spans="1:34">
      <c r="A3" s="12"/>
      <c r="B3" s="10"/>
      <c r="C3" s="119">
        <v>3</v>
      </c>
      <c r="D3" s="119"/>
      <c r="E3" s="119"/>
      <c r="F3" s="119">
        <v>5</v>
      </c>
      <c r="G3" s="119"/>
      <c r="H3" s="119"/>
      <c r="I3" s="119">
        <v>7</v>
      </c>
      <c r="J3" s="119"/>
      <c r="K3" s="119"/>
      <c r="L3" s="119">
        <v>16</v>
      </c>
      <c r="M3" s="119"/>
      <c r="N3" s="119"/>
      <c r="O3" s="119" t="s">
        <v>0</v>
      </c>
      <c r="P3" s="119"/>
      <c r="Q3" s="119" t="s">
        <v>188</v>
      </c>
      <c r="R3" s="119"/>
      <c r="S3" s="119">
        <v>6</v>
      </c>
      <c r="T3" s="119"/>
      <c r="U3" s="119"/>
      <c r="V3" s="119">
        <v>11</v>
      </c>
      <c r="W3" s="119"/>
      <c r="X3" s="119"/>
      <c r="Y3" s="119">
        <v>13</v>
      </c>
      <c r="Z3" s="119"/>
      <c r="AA3" s="119"/>
      <c r="AB3" s="119">
        <v>16</v>
      </c>
      <c r="AC3" s="119"/>
      <c r="AD3" s="119"/>
      <c r="AE3" s="119" t="s">
        <v>0</v>
      </c>
      <c r="AF3" s="119"/>
      <c r="AG3" s="119" t="s">
        <v>188</v>
      </c>
      <c r="AH3" s="119"/>
    </row>
    <row r="4" spans="1:34">
      <c r="A4" s="12" t="s">
        <v>1</v>
      </c>
      <c r="B4" s="10" t="s">
        <v>2</v>
      </c>
      <c r="C4" s="12" t="s">
        <v>197</v>
      </c>
      <c r="D4" s="12" t="s">
        <v>4</v>
      </c>
      <c r="E4" s="12" t="s">
        <v>189</v>
      </c>
      <c r="F4" s="12" t="s">
        <v>202</v>
      </c>
      <c r="G4" s="12" t="s">
        <v>4</v>
      </c>
      <c r="H4" s="12" t="s">
        <v>189</v>
      </c>
      <c r="I4" s="12" t="s">
        <v>203</v>
      </c>
      <c r="J4" s="12" t="s">
        <v>4</v>
      </c>
      <c r="K4" s="12" t="s">
        <v>189</v>
      </c>
      <c r="L4" s="12" t="s">
        <v>204</v>
      </c>
      <c r="M4" s="12" t="s">
        <v>4</v>
      </c>
      <c r="N4" s="12" t="s">
        <v>189</v>
      </c>
      <c r="O4" s="12" t="s">
        <v>190</v>
      </c>
      <c r="P4" s="12" t="s">
        <v>189</v>
      </c>
      <c r="Q4" s="12" t="s">
        <v>190</v>
      </c>
      <c r="R4" s="12" t="s">
        <v>189</v>
      </c>
      <c r="S4" s="26" t="s">
        <v>204</v>
      </c>
      <c r="T4" s="26" t="s">
        <v>4</v>
      </c>
      <c r="U4" s="26" t="s">
        <v>189</v>
      </c>
      <c r="V4" s="26" t="s">
        <v>681</v>
      </c>
      <c r="W4" s="26" t="s">
        <v>4</v>
      </c>
      <c r="X4" s="26" t="s">
        <v>189</v>
      </c>
      <c r="Y4" s="26" t="s">
        <v>202</v>
      </c>
      <c r="Z4" s="26" t="s">
        <v>4</v>
      </c>
      <c r="AA4" s="26" t="s">
        <v>189</v>
      </c>
      <c r="AB4" s="26" t="s">
        <v>204</v>
      </c>
      <c r="AC4" s="26" t="s">
        <v>4</v>
      </c>
      <c r="AD4" s="26" t="s">
        <v>189</v>
      </c>
      <c r="AE4" s="26" t="s">
        <v>190</v>
      </c>
      <c r="AF4" s="26" t="s">
        <v>189</v>
      </c>
      <c r="AG4" s="26" t="s">
        <v>190</v>
      </c>
      <c r="AH4" s="26" t="s">
        <v>189</v>
      </c>
    </row>
    <row r="5" spans="1:34">
      <c r="A5" s="21">
        <v>1</v>
      </c>
      <c r="B5" t="s">
        <v>184</v>
      </c>
      <c r="C5" s="21">
        <v>38</v>
      </c>
      <c r="D5" s="21">
        <v>4.71</v>
      </c>
      <c r="E5" s="21">
        <v>0.52</v>
      </c>
      <c r="F5" s="21">
        <v>42</v>
      </c>
      <c r="G5" s="21">
        <v>4.8099999999999996</v>
      </c>
      <c r="H5" s="21">
        <v>0.4</v>
      </c>
      <c r="I5" s="21">
        <v>32</v>
      </c>
      <c r="J5" s="21">
        <v>4.9400000000000004</v>
      </c>
      <c r="K5" s="21">
        <v>0.25</v>
      </c>
      <c r="L5" s="21">
        <v>42</v>
      </c>
      <c r="M5" s="21">
        <v>4.9000000000000004</v>
      </c>
      <c r="N5" s="21">
        <v>0.3</v>
      </c>
      <c r="O5" s="21">
        <v>4.47</v>
      </c>
      <c r="P5" s="21">
        <v>0.86</v>
      </c>
      <c r="Q5" s="21">
        <v>4.3</v>
      </c>
      <c r="R5" s="21">
        <v>1.02</v>
      </c>
      <c r="S5" s="25">
        <v>43</v>
      </c>
      <c r="T5" s="25">
        <v>4.58</v>
      </c>
      <c r="U5" s="25">
        <v>0.66</v>
      </c>
      <c r="V5" s="25">
        <v>29</v>
      </c>
      <c r="W5" s="25">
        <v>4.9000000000000004</v>
      </c>
      <c r="X5" s="25">
        <v>0.31</v>
      </c>
      <c r="Y5" s="25">
        <v>45</v>
      </c>
      <c r="Z5" s="25">
        <v>4.78</v>
      </c>
      <c r="AA5" s="25">
        <v>0.6</v>
      </c>
      <c r="AB5" s="25">
        <v>43</v>
      </c>
      <c r="AC5" s="25">
        <v>4.84</v>
      </c>
      <c r="AD5" s="25">
        <v>0.43</v>
      </c>
      <c r="AE5" s="25">
        <v>4.54</v>
      </c>
      <c r="AF5" s="25">
        <v>0.78</v>
      </c>
      <c r="AG5" s="25">
        <v>4.28</v>
      </c>
      <c r="AH5" s="25">
        <v>1.03</v>
      </c>
    </row>
    <row r="6" spans="1:34">
      <c r="A6" s="21">
        <v>2</v>
      </c>
      <c r="B6" t="s">
        <v>185</v>
      </c>
      <c r="C6" s="21">
        <v>38</v>
      </c>
      <c r="D6" s="21">
        <v>4.68</v>
      </c>
      <c r="E6" s="21">
        <v>0.53</v>
      </c>
      <c r="F6" s="21">
        <v>42</v>
      </c>
      <c r="G6" s="21">
        <v>4.74</v>
      </c>
      <c r="H6" s="21">
        <v>0.5</v>
      </c>
      <c r="I6" s="21">
        <v>32</v>
      </c>
      <c r="J6" s="21">
        <v>4.8099999999999996</v>
      </c>
      <c r="K6" s="21">
        <v>0.59</v>
      </c>
      <c r="L6" s="21">
        <v>42</v>
      </c>
      <c r="M6" s="21">
        <v>4.8600000000000003</v>
      </c>
      <c r="N6" s="21">
        <v>0.42</v>
      </c>
      <c r="O6" s="21">
        <v>4.3499999999999996</v>
      </c>
      <c r="P6" s="21">
        <v>0.92</v>
      </c>
      <c r="Q6" s="21">
        <v>4.2300000000000004</v>
      </c>
      <c r="R6" s="21">
        <v>1.04</v>
      </c>
      <c r="S6" s="25">
        <v>43</v>
      </c>
      <c r="T6" s="25">
        <v>4.5599999999999996</v>
      </c>
      <c r="U6" s="25">
        <v>0.7</v>
      </c>
      <c r="V6" s="25">
        <v>29</v>
      </c>
      <c r="W6" s="25">
        <v>4.79</v>
      </c>
      <c r="X6" s="25">
        <v>0.49</v>
      </c>
      <c r="Y6" s="25">
        <v>45</v>
      </c>
      <c r="Z6" s="25">
        <v>4.8</v>
      </c>
      <c r="AA6" s="25">
        <v>0.5</v>
      </c>
      <c r="AB6" s="25">
        <v>43</v>
      </c>
      <c r="AC6" s="25">
        <v>4.72</v>
      </c>
      <c r="AD6" s="25">
        <v>0.5</v>
      </c>
      <c r="AE6" s="25">
        <v>4.4400000000000004</v>
      </c>
      <c r="AF6" s="25">
        <v>0.86</v>
      </c>
      <c r="AG6" s="25">
        <v>4.24</v>
      </c>
      <c r="AH6" s="25">
        <v>1.06</v>
      </c>
    </row>
    <row r="7" spans="1:34">
      <c r="A7" s="21">
        <v>3</v>
      </c>
      <c r="B7" t="s">
        <v>573</v>
      </c>
      <c r="C7" s="21">
        <v>37</v>
      </c>
      <c r="D7" s="21">
        <v>4.3499999999999996</v>
      </c>
      <c r="E7" s="21">
        <v>0.82</v>
      </c>
      <c r="F7" s="21">
        <v>42</v>
      </c>
      <c r="G7" s="21">
        <v>4.43</v>
      </c>
      <c r="H7" s="21">
        <v>0.83</v>
      </c>
      <c r="I7" s="21">
        <v>32</v>
      </c>
      <c r="J7" s="21">
        <v>4.72</v>
      </c>
      <c r="K7" s="21">
        <v>0.63</v>
      </c>
      <c r="L7" s="21">
        <v>42</v>
      </c>
      <c r="M7" s="21">
        <v>4.88</v>
      </c>
      <c r="N7" s="21">
        <v>0.33</v>
      </c>
      <c r="O7" s="21">
        <v>4.08</v>
      </c>
      <c r="P7" s="21">
        <v>1.1100000000000001</v>
      </c>
      <c r="Q7" s="21">
        <v>4.0599999999999996</v>
      </c>
      <c r="R7" s="21">
        <v>1.1499999999999999</v>
      </c>
      <c r="S7" s="25">
        <v>43</v>
      </c>
      <c r="T7" s="25">
        <v>4.4400000000000004</v>
      </c>
      <c r="U7" s="25">
        <v>0.98</v>
      </c>
      <c r="V7" s="25">
        <v>29</v>
      </c>
      <c r="W7" s="25">
        <v>4.4800000000000004</v>
      </c>
      <c r="X7" s="25">
        <v>0.83</v>
      </c>
      <c r="Y7" s="25">
        <v>45</v>
      </c>
      <c r="Z7" s="25">
        <v>4.5599999999999996</v>
      </c>
      <c r="AA7" s="25">
        <v>0.66</v>
      </c>
      <c r="AB7" s="25">
        <v>43</v>
      </c>
      <c r="AC7" s="25">
        <v>4.47</v>
      </c>
      <c r="AD7" s="25">
        <v>0.7</v>
      </c>
      <c r="AE7" s="25">
        <v>4.2</v>
      </c>
      <c r="AF7" s="25">
        <v>1.05</v>
      </c>
      <c r="AG7" s="25">
        <v>4.05</v>
      </c>
      <c r="AH7" s="25">
        <v>1.17</v>
      </c>
    </row>
    <row r="8" spans="1:34">
      <c r="A8" s="21">
        <v>4</v>
      </c>
      <c r="B8" t="s">
        <v>191</v>
      </c>
      <c r="C8" s="21">
        <v>38</v>
      </c>
      <c r="D8" s="21">
        <v>4.76</v>
      </c>
      <c r="E8" s="21">
        <v>0.49</v>
      </c>
      <c r="F8" s="21">
        <v>42</v>
      </c>
      <c r="G8" s="21">
        <v>4.74</v>
      </c>
      <c r="H8" s="21">
        <v>0.45</v>
      </c>
      <c r="I8" s="21">
        <v>32</v>
      </c>
      <c r="J8" s="21">
        <v>4.88</v>
      </c>
      <c r="K8" s="21">
        <v>0.42</v>
      </c>
      <c r="L8" s="21">
        <v>42</v>
      </c>
      <c r="M8" s="21">
        <v>4.9800000000000004</v>
      </c>
      <c r="N8" s="21">
        <v>0.15</v>
      </c>
      <c r="O8" s="21">
        <v>4.3899999999999997</v>
      </c>
      <c r="P8" s="21">
        <v>0.9</v>
      </c>
      <c r="Q8" s="21">
        <v>4.33</v>
      </c>
      <c r="R8" s="21">
        <v>0.98</v>
      </c>
      <c r="S8" s="25">
        <v>43</v>
      </c>
      <c r="T8" s="25">
        <v>4.67</v>
      </c>
      <c r="U8" s="25">
        <v>6.4000000000000001E-2</v>
      </c>
      <c r="V8" s="25">
        <v>29</v>
      </c>
      <c r="W8" s="25">
        <v>4.72</v>
      </c>
      <c r="X8" s="25">
        <v>0.45</v>
      </c>
      <c r="Y8" s="25">
        <v>45</v>
      </c>
      <c r="Z8" s="25">
        <v>4.76</v>
      </c>
      <c r="AA8" s="25">
        <v>4.53</v>
      </c>
      <c r="AB8" s="25">
        <v>43</v>
      </c>
      <c r="AC8" s="25">
        <v>4.74</v>
      </c>
      <c r="AD8" s="25">
        <v>0.49</v>
      </c>
      <c r="AE8" s="25">
        <v>4.49</v>
      </c>
      <c r="AF8" s="25">
        <v>0.82</v>
      </c>
      <c r="AG8" s="25">
        <v>4.32</v>
      </c>
      <c r="AH8" s="25">
        <v>1</v>
      </c>
    </row>
    <row r="9" spans="1:34">
      <c r="A9" s="21">
        <v>5</v>
      </c>
      <c r="B9" t="s">
        <v>192</v>
      </c>
      <c r="C9" s="21">
        <v>38</v>
      </c>
      <c r="D9" s="21">
        <v>4.66</v>
      </c>
      <c r="E9" s="21">
        <v>0.63</v>
      </c>
      <c r="F9" s="21">
        <v>41</v>
      </c>
      <c r="G9" s="21">
        <v>4.7300000000000004</v>
      </c>
      <c r="H9" s="21">
        <v>0.45</v>
      </c>
      <c r="I9" s="21">
        <v>32</v>
      </c>
      <c r="J9" s="21">
        <v>4.78</v>
      </c>
      <c r="K9" s="21">
        <v>0.49</v>
      </c>
      <c r="L9" s="21">
        <v>42</v>
      </c>
      <c r="M9" s="21">
        <v>4.79</v>
      </c>
      <c r="N9" s="21">
        <v>0.52</v>
      </c>
      <c r="O9" s="21">
        <v>4.25</v>
      </c>
      <c r="P9" s="21">
        <v>0.99</v>
      </c>
      <c r="Q9" s="21">
        <v>4.28</v>
      </c>
      <c r="R9" s="21">
        <v>0.98</v>
      </c>
      <c r="S9" s="25">
        <v>43</v>
      </c>
      <c r="T9" s="25">
        <v>4.33</v>
      </c>
      <c r="U9" s="25">
        <v>0.81</v>
      </c>
      <c r="V9" s="25">
        <v>29</v>
      </c>
      <c r="W9" s="25">
        <v>4.6900000000000004</v>
      </c>
      <c r="X9" s="25">
        <v>0.47</v>
      </c>
      <c r="Y9" s="25">
        <v>45</v>
      </c>
      <c r="Z9" s="25">
        <v>4.53</v>
      </c>
      <c r="AA9" s="25">
        <v>0.79</v>
      </c>
      <c r="AB9" s="25">
        <v>42</v>
      </c>
      <c r="AC9" s="25">
        <v>4.62</v>
      </c>
      <c r="AD9" s="25">
        <v>0.62</v>
      </c>
      <c r="AE9" s="25">
        <v>4.3499999999999996</v>
      </c>
      <c r="AF9" s="25">
        <v>0.93</v>
      </c>
      <c r="AG9" s="25">
        <v>4.26</v>
      </c>
      <c r="AH9" s="25">
        <v>1</v>
      </c>
    </row>
    <row r="10" spans="1:34">
      <c r="A10" s="21">
        <v>6</v>
      </c>
      <c r="B10" t="s">
        <v>193</v>
      </c>
      <c r="C10" s="21">
        <v>38</v>
      </c>
      <c r="D10" s="21">
        <v>4.29</v>
      </c>
      <c r="E10" s="21">
        <v>0.73</v>
      </c>
      <c r="F10" s="21">
        <v>42</v>
      </c>
      <c r="G10" s="21">
        <v>4.3600000000000003</v>
      </c>
      <c r="H10" s="21">
        <v>0.69</v>
      </c>
      <c r="I10" s="21">
        <v>32</v>
      </c>
      <c r="J10" s="21">
        <v>4.5599999999999996</v>
      </c>
      <c r="K10" s="21">
        <v>0.76</v>
      </c>
      <c r="L10" s="21">
        <v>42</v>
      </c>
      <c r="M10" s="21">
        <v>4.71</v>
      </c>
      <c r="N10" s="21">
        <v>0.64</v>
      </c>
      <c r="O10" s="21">
        <v>4.04</v>
      </c>
      <c r="P10" s="21">
        <v>1.0900000000000001</v>
      </c>
      <c r="Q10" s="21">
        <v>3.96</v>
      </c>
      <c r="R10" s="21">
        <v>1.17</v>
      </c>
      <c r="S10" s="25">
        <v>43</v>
      </c>
      <c r="T10" s="25">
        <v>4.1399999999999997</v>
      </c>
      <c r="U10" s="25">
        <v>0.99</v>
      </c>
      <c r="V10" s="25">
        <v>29</v>
      </c>
      <c r="W10" s="25">
        <v>4.21</v>
      </c>
      <c r="X10" s="25">
        <v>0.77</v>
      </c>
      <c r="Y10" s="25">
        <v>45</v>
      </c>
      <c r="Z10" s="25">
        <v>4.62</v>
      </c>
      <c r="AA10" s="25">
        <v>0.65</v>
      </c>
      <c r="AB10" s="25">
        <v>43</v>
      </c>
      <c r="AC10" s="25">
        <v>4.47</v>
      </c>
      <c r="AD10" s="25">
        <v>0.63</v>
      </c>
      <c r="AE10" s="25">
        <v>4.1900000000000004</v>
      </c>
      <c r="AF10" s="25">
        <v>1.01</v>
      </c>
      <c r="AG10" s="25">
        <v>3.99</v>
      </c>
      <c r="AH10" s="25">
        <v>1.17</v>
      </c>
    </row>
    <row r="11" spans="1:34">
      <c r="A11" s="21">
        <v>7</v>
      </c>
      <c r="B11" t="s">
        <v>49</v>
      </c>
      <c r="C11" s="21">
        <v>38</v>
      </c>
      <c r="D11" s="21">
        <v>4.1100000000000003</v>
      </c>
      <c r="E11" s="21">
        <v>0.86</v>
      </c>
      <c r="F11" s="21">
        <v>42</v>
      </c>
      <c r="G11" s="21">
        <v>4.21</v>
      </c>
      <c r="H11" s="21">
        <v>0.81</v>
      </c>
      <c r="I11" s="21">
        <v>32</v>
      </c>
      <c r="J11" s="21">
        <v>4.16</v>
      </c>
      <c r="K11" s="21">
        <v>0.92</v>
      </c>
      <c r="L11" s="21">
        <v>42</v>
      </c>
      <c r="M11" s="21">
        <v>4.5999999999999996</v>
      </c>
      <c r="N11" s="21">
        <v>0.73</v>
      </c>
      <c r="O11" s="21">
        <v>3.93</v>
      </c>
      <c r="P11" s="21">
        <v>1.1100000000000001</v>
      </c>
      <c r="Q11" s="21">
        <v>3.96</v>
      </c>
      <c r="R11" s="21">
        <v>1.02</v>
      </c>
      <c r="S11" s="25">
        <v>42</v>
      </c>
      <c r="T11" s="25">
        <v>4.07</v>
      </c>
      <c r="U11" s="25">
        <v>1.02</v>
      </c>
      <c r="V11" s="25">
        <v>29</v>
      </c>
      <c r="W11" s="25">
        <v>4.34</v>
      </c>
      <c r="X11" s="25">
        <v>0.77</v>
      </c>
      <c r="Y11" s="25">
        <v>45</v>
      </c>
      <c r="Z11" s="25">
        <v>4.3600000000000003</v>
      </c>
      <c r="AA11" s="25">
        <v>0.71</v>
      </c>
      <c r="AB11" s="25">
        <v>43</v>
      </c>
      <c r="AC11" s="25">
        <v>4.33</v>
      </c>
      <c r="AD11" s="25">
        <v>0.78</v>
      </c>
      <c r="AE11" s="25">
        <v>4.08</v>
      </c>
      <c r="AF11" s="25">
        <v>1.05</v>
      </c>
      <c r="AG11" s="25">
        <v>3.98</v>
      </c>
      <c r="AH11" s="25">
        <v>1.17</v>
      </c>
    </row>
    <row r="12" spans="1:34">
      <c r="A12" s="21">
        <v>8</v>
      </c>
      <c r="B12" t="s">
        <v>194</v>
      </c>
      <c r="C12" s="21">
        <v>38</v>
      </c>
      <c r="D12" s="21">
        <v>3.53</v>
      </c>
      <c r="E12" s="21">
        <v>1.1599999999999999</v>
      </c>
      <c r="F12" s="21">
        <v>42</v>
      </c>
      <c r="G12" s="21">
        <v>3.02</v>
      </c>
      <c r="H12" s="21">
        <v>1.28</v>
      </c>
      <c r="I12" s="21">
        <v>32</v>
      </c>
      <c r="J12" s="21">
        <v>3.44</v>
      </c>
      <c r="K12" s="21">
        <v>1.34</v>
      </c>
      <c r="L12" s="21">
        <v>42</v>
      </c>
      <c r="M12" s="21">
        <v>3.71</v>
      </c>
      <c r="N12" s="21">
        <v>1.22</v>
      </c>
      <c r="O12" s="21">
        <v>3.51</v>
      </c>
      <c r="P12" s="21">
        <v>1.25</v>
      </c>
      <c r="Q12" s="21">
        <v>3.58</v>
      </c>
      <c r="R12" s="21">
        <v>1.27</v>
      </c>
      <c r="S12" s="25">
        <v>43</v>
      </c>
      <c r="T12" s="25">
        <v>3.49</v>
      </c>
      <c r="U12" s="25">
        <v>1.1399999999999999</v>
      </c>
      <c r="V12" s="25">
        <v>27</v>
      </c>
      <c r="W12" s="25">
        <v>3.37</v>
      </c>
      <c r="X12" s="25">
        <v>1.21</v>
      </c>
      <c r="Y12" s="25">
        <v>45</v>
      </c>
      <c r="Z12" s="25">
        <v>3.53</v>
      </c>
      <c r="AA12" s="25">
        <v>1.18</v>
      </c>
      <c r="AB12" s="25">
        <v>43</v>
      </c>
      <c r="AC12" s="25">
        <v>3.37</v>
      </c>
      <c r="AD12" s="25">
        <v>1.29</v>
      </c>
      <c r="AE12" s="25">
        <v>3.63</v>
      </c>
      <c r="AF12" s="25">
        <v>1.24</v>
      </c>
      <c r="AG12" s="25">
        <v>3.64</v>
      </c>
      <c r="AH12" s="25">
        <v>1.28</v>
      </c>
    </row>
    <row r="13" spans="1:34">
      <c r="A13" s="21">
        <v>9</v>
      </c>
      <c r="B13" t="s">
        <v>195</v>
      </c>
      <c r="C13" s="21">
        <v>38</v>
      </c>
      <c r="D13" s="21">
        <v>4.37</v>
      </c>
      <c r="E13" s="21">
        <v>0.79</v>
      </c>
      <c r="F13" s="21">
        <v>42</v>
      </c>
      <c r="G13" s="21">
        <v>4.45</v>
      </c>
      <c r="H13" s="21">
        <v>0.63</v>
      </c>
      <c r="I13" s="21">
        <v>32</v>
      </c>
      <c r="J13" s="21">
        <v>4.78</v>
      </c>
      <c r="K13" s="21">
        <v>0.42</v>
      </c>
      <c r="L13" s="21">
        <v>42</v>
      </c>
      <c r="M13" s="21">
        <v>4.79</v>
      </c>
      <c r="N13" s="21">
        <v>0.56000000000000005</v>
      </c>
      <c r="O13" s="21">
        <v>4.0599999999999996</v>
      </c>
      <c r="P13" s="21">
        <v>1.04</v>
      </c>
      <c r="Q13" s="21">
        <v>3.96</v>
      </c>
      <c r="R13" s="21">
        <v>1.1599999999999999</v>
      </c>
      <c r="S13" s="25">
        <v>43</v>
      </c>
      <c r="T13" s="25">
        <v>4.3</v>
      </c>
      <c r="U13" s="25">
        <v>0.91</v>
      </c>
      <c r="V13" s="25">
        <v>29</v>
      </c>
      <c r="W13" s="25">
        <v>4.59</v>
      </c>
      <c r="X13" s="25">
        <v>0.5</v>
      </c>
      <c r="Y13" s="25">
        <v>45</v>
      </c>
      <c r="Z13" s="25">
        <v>4.5999999999999996</v>
      </c>
      <c r="AA13" s="25">
        <v>0.62</v>
      </c>
      <c r="AB13" s="25">
        <v>43</v>
      </c>
      <c r="AC13" s="25">
        <v>4.67</v>
      </c>
      <c r="AD13" s="25">
        <v>0.52</v>
      </c>
      <c r="AE13" s="25">
        <v>4.2</v>
      </c>
      <c r="AF13" s="25">
        <v>0.95</v>
      </c>
      <c r="AG13" s="25">
        <v>3.98</v>
      </c>
      <c r="AH13" s="25">
        <v>1.1599999999999999</v>
      </c>
    </row>
    <row r="14" spans="1:34">
      <c r="A14" s="21">
        <v>10</v>
      </c>
      <c r="B14" t="s">
        <v>196</v>
      </c>
      <c r="C14" s="21">
        <v>38</v>
      </c>
      <c r="D14" s="21">
        <v>3.89</v>
      </c>
      <c r="E14" s="21">
        <v>1.06</v>
      </c>
      <c r="F14" s="21">
        <v>42</v>
      </c>
      <c r="G14" s="21">
        <v>4.21</v>
      </c>
      <c r="H14" s="21">
        <v>0.84</v>
      </c>
      <c r="I14" s="21">
        <v>32</v>
      </c>
      <c r="J14" s="21">
        <v>4.4400000000000004</v>
      </c>
      <c r="K14" s="21">
        <v>0.67</v>
      </c>
      <c r="L14" s="21">
        <v>41</v>
      </c>
      <c r="M14" s="21">
        <v>4.63</v>
      </c>
      <c r="N14" s="21">
        <v>0.8</v>
      </c>
      <c r="O14" s="21">
        <v>3.96</v>
      </c>
      <c r="P14" s="21">
        <v>1.05</v>
      </c>
      <c r="Q14" s="21">
        <v>3.92</v>
      </c>
      <c r="R14" s="21">
        <v>1.1299999999999999</v>
      </c>
      <c r="S14" s="25">
        <v>43</v>
      </c>
      <c r="T14" s="25">
        <v>3.88</v>
      </c>
      <c r="U14" s="25">
        <v>1.1399999999999999</v>
      </c>
      <c r="V14" s="25">
        <v>29</v>
      </c>
      <c r="W14" s="25">
        <v>4.21</v>
      </c>
      <c r="X14" s="25">
        <v>0.82</v>
      </c>
      <c r="Y14" s="25">
        <v>45</v>
      </c>
      <c r="Z14" s="25">
        <v>4.24</v>
      </c>
      <c r="AA14" s="25">
        <v>0.91</v>
      </c>
      <c r="AB14" s="25">
        <v>43</v>
      </c>
      <c r="AC14" s="25">
        <v>4.37</v>
      </c>
      <c r="AD14" s="25">
        <v>0.82</v>
      </c>
      <c r="AE14" s="25">
        <v>4.08</v>
      </c>
      <c r="AF14" s="25">
        <v>1.01</v>
      </c>
      <c r="AG14" s="25">
        <v>3.92</v>
      </c>
      <c r="AH14" s="25">
        <v>1.17</v>
      </c>
    </row>
    <row r="15" spans="1:34">
      <c r="A15" s="21">
        <v>11</v>
      </c>
      <c r="B15" t="s">
        <v>198</v>
      </c>
      <c r="C15" s="21">
        <v>22</v>
      </c>
      <c r="D15" s="21">
        <v>4.5</v>
      </c>
      <c r="E15" s="21">
        <v>1.01</v>
      </c>
      <c r="F15" s="21">
        <v>20</v>
      </c>
      <c r="G15" s="21">
        <v>4.7</v>
      </c>
      <c r="H15" s="21">
        <v>0.56999999999999995</v>
      </c>
      <c r="I15" s="21">
        <v>21</v>
      </c>
      <c r="J15" s="21">
        <v>4.62</v>
      </c>
      <c r="K15" s="21">
        <v>0.59</v>
      </c>
      <c r="L15" s="21">
        <v>25</v>
      </c>
      <c r="M15" s="21">
        <v>4.72</v>
      </c>
      <c r="N15" s="21">
        <v>0.54</v>
      </c>
      <c r="O15" s="21">
        <v>4.29</v>
      </c>
      <c r="P15" s="21">
        <v>0.99</v>
      </c>
      <c r="Q15" s="21">
        <v>4.25</v>
      </c>
      <c r="R15" s="21">
        <v>1.06</v>
      </c>
      <c r="S15" s="25">
        <v>31</v>
      </c>
      <c r="T15" s="25">
        <v>4.3499999999999996</v>
      </c>
      <c r="U15" s="25">
        <v>0.8</v>
      </c>
      <c r="V15" s="25">
        <v>19</v>
      </c>
      <c r="W15" s="25">
        <v>4.79</v>
      </c>
      <c r="X15" s="25">
        <v>0.54</v>
      </c>
      <c r="Y15" s="25">
        <v>29</v>
      </c>
      <c r="Z15" s="25">
        <v>4.66</v>
      </c>
      <c r="AA15" s="25">
        <v>0.9</v>
      </c>
      <c r="AB15" s="25">
        <v>23</v>
      </c>
      <c r="AC15" s="25">
        <v>4.3899999999999997</v>
      </c>
      <c r="AD15" s="25">
        <v>0.99</v>
      </c>
      <c r="AE15" s="25">
        <v>4.38</v>
      </c>
      <c r="AF15" s="25">
        <v>0.92</v>
      </c>
      <c r="AG15" s="25">
        <v>4.26</v>
      </c>
      <c r="AH15" s="25">
        <v>1.04</v>
      </c>
    </row>
    <row r="16" spans="1:34">
      <c r="A16" s="21">
        <v>12</v>
      </c>
      <c r="B16" t="s">
        <v>199</v>
      </c>
      <c r="C16" s="21">
        <v>38</v>
      </c>
      <c r="D16" s="21">
        <v>4.82</v>
      </c>
      <c r="E16" s="21">
        <v>0.61</v>
      </c>
      <c r="F16" s="21">
        <v>41</v>
      </c>
      <c r="G16" s="21">
        <v>4.8499999999999996</v>
      </c>
      <c r="H16" s="21">
        <v>0.36</v>
      </c>
      <c r="I16" s="21">
        <v>32</v>
      </c>
      <c r="J16" s="21">
        <v>4.91</v>
      </c>
      <c r="K16" s="21">
        <v>0.3</v>
      </c>
      <c r="L16" s="21">
        <v>42</v>
      </c>
      <c r="M16" s="21">
        <v>4.93</v>
      </c>
      <c r="N16" s="21">
        <v>0.26</v>
      </c>
      <c r="O16" s="21">
        <v>4.53</v>
      </c>
      <c r="P16" s="21">
        <v>0.82</v>
      </c>
      <c r="Q16" s="21">
        <v>4.45</v>
      </c>
      <c r="R16" s="21">
        <v>0.91</v>
      </c>
      <c r="S16" s="25">
        <v>43</v>
      </c>
      <c r="T16" s="25">
        <v>4.72</v>
      </c>
      <c r="U16" s="25">
        <v>0.55000000000000004</v>
      </c>
      <c r="V16" s="25">
        <v>29</v>
      </c>
      <c r="W16" s="25">
        <v>4.97</v>
      </c>
      <c r="X16" s="25">
        <v>0.19</v>
      </c>
      <c r="Y16" s="25">
        <v>45</v>
      </c>
      <c r="Z16" s="25">
        <v>4.78</v>
      </c>
      <c r="AA16" s="25">
        <v>0.47</v>
      </c>
      <c r="AB16" s="25">
        <v>43</v>
      </c>
      <c r="AC16" s="25">
        <v>4.8600000000000003</v>
      </c>
      <c r="AD16" s="25">
        <v>0.35</v>
      </c>
      <c r="AE16" s="25">
        <v>4.55</v>
      </c>
      <c r="AF16" s="25">
        <v>0.81</v>
      </c>
      <c r="AG16" s="25">
        <v>4.43</v>
      </c>
      <c r="AH16" s="25">
        <v>0.93</v>
      </c>
    </row>
    <row r="17" spans="1:34">
      <c r="A17" s="21">
        <v>13</v>
      </c>
      <c r="B17" t="s">
        <v>200</v>
      </c>
      <c r="C17" s="21">
        <v>37</v>
      </c>
      <c r="D17" s="21">
        <v>4.7300000000000004</v>
      </c>
      <c r="E17" s="21">
        <v>0.51</v>
      </c>
      <c r="F17" s="21">
        <v>42</v>
      </c>
      <c r="G17" s="21">
        <v>4.79</v>
      </c>
      <c r="H17" s="21">
        <v>0.47</v>
      </c>
      <c r="I17" s="21">
        <v>32</v>
      </c>
      <c r="J17" s="21">
        <v>4.8099999999999996</v>
      </c>
      <c r="K17" s="21">
        <v>0.47</v>
      </c>
      <c r="L17" s="21">
        <v>42</v>
      </c>
      <c r="M17" s="21">
        <v>4.79</v>
      </c>
      <c r="N17" s="21">
        <v>0.47</v>
      </c>
      <c r="O17" s="21">
        <v>4.55</v>
      </c>
      <c r="P17" s="21">
        <v>0.79</v>
      </c>
      <c r="Q17" s="21">
        <v>4.46</v>
      </c>
      <c r="R17" s="21">
        <v>0.87</v>
      </c>
      <c r="S17" s="25">
        <v>43</v>
      </c>
      <c r="T17" s="25">
        <v>4.67</v>
      </c>
      <c r="U17" s="25">
        <v>0.56999999999999995</v>
      </c>
      <c r="V17" s="25">
        <v>28</v>
      </c>
      <c r="W17" s="25">
        <v>4.93</v>
      </c>
      <c r="X17" s="25">
        <v>0.26</v>
      </c>
      <c r="Y17" s="25">
        <v>43</v>
      </c>
      <c r="Z17" s="25">
        <v>4.6500000000000004</v>
      </c>
      <c r="AA17" s="25">
        <v>0.61</v>
      </c>
      <c r="AB17" s="25">
        <v>43</v>
      </c>
      <c r="AC17" s="25">
        <v>4.84</v>
      </c>
      <c r="AD17" s="25">
        <v>0.37</v>
      </c>
      <c r="AE17" s="25">
        <v>4.58</v>
      </c>
      <c r="AF17" s="25">
        <v>0.75</v>
      </c>
      <c r="AG17" s="25">
        <v>4.43</v>
      </c>
      <c r="AH17" s="25">
        <v>0.91</v>
      </c>
    </row>
    <row r="18" spans="1:34">
      <c r="A18" s="21">
        <v>14</v>
      </c>
      <c r="B18" t="s">
        <v>201</v>
      </c>
      <c r="C18" s="21">
        <v>36</v>
      </c>
      <c r="D18" s="21">
        <v>1.92</v>
      </c>
      <c r="E18" s="21">
        <v>1.02</v>
      </c>
      <c r="F18" s="21">
        <v>42</v>
      </c>
      <c r="G18" s="21">
        <v>2.02</v>
      </c>
      <c r="H18" s="21">
        <v>0.9</v>
      </c>
      <c r="I18" s="21">
        <v>32</v>
      </c>
      <c r="J18" s="21">
        <v>2.16</v>
      </c>
      <c r="K18" s="21">
        <v>0.99</v>
      </c>
      <c r="L18" s="21">
        <v>42</v>
      </c>
      <c r="M18" s="21">
        <v>2.14</v>
      </c>
      <c r="N18" s="21">
        <v>0.98</v>
      </c>
      <c r="O18" s="21">
        <v>2.15</v>
      </c>
      <c r="P18" s="21">
        <v>1.01</v>
      </c>
      <c r="Q18" s="21">
        <v>2.2250000000000001</v>
      </c>
      <c r="R18" s="21">
        <v>1.1000000000000001</v>
      </c>
      <c r="S18" s="25">
        <v>42</v>
      </c>
      <c r="T18" s="25">
        <v>2.21</v>
      </c>
      <c r="U18" s="25">
        <v>1.05</v>
      </c>
      <c r="V18" s="25">
        <v>29</v>
      </c>
      <c r="W18" s="25">
        <v>2.0699999999999998</v>
      </c>
      <c r="X18" s="25">
        <v>0.92</v>
      </c>
      <c r="Y18" s="25">
        <v>44</v>
      </c>
      <c r="Z18" s="25">
        <v>2.11</v>
      </c>
      <c r="AA18" s="25">
        <v>1.06</v>
      </c>
      <c r="AB18" s="25">
        <v>42</v>
      </c>
      <c r="AC18" s="25">
        <v>2.17</v>
      </c>
      <c r="AD18" s="25">
        <v>0.76</v>
      </c>
      <c r="AE18" s="25">
        <v>2.0499999999999998</v>
      </c>
      <c r="AF18" s="25">
        <v>0.98</v>
      </c>
      <c r="AG18" s="25">
        <v>2.13</v>
      </c>
      <c r="AH18" s="25">
        <v>1.03</v>
      </c>
    </row>
    <row r="19" spans="1:34">
      <c r="B19" s="22" t="s">
        <v>30</v>
      </c>
      <c r="C19" s="12">
        <f>AVERAGE(C5:C17)</f>
        <v>36.615384615384613</v>
      </c>
      <c r="D19" s="23">
        <f>SUMPRODUCT(D5:D17,C5:C17)/SUM(C5:C17)</f>
        <v>4.4120168067226899</v>
      </c>
      <c r="E19" s="23">
        <f>SUMPRODUCT(E5:E17,D5:D17)/SUM(D5:D17)</f>
        <v>0.73169163763066225</v>
      </c>
      <c r="F19" s="12">
        <f>AVERAGE(F5:F17)</f>
        <v>40.153846153846153</v>
      </c>
      <c r="G19" s="23">
        <f>SUMPRODUCT(G5:G17,F5:F17)/SUM(F5:F17)</f>
        <v>4.453448275862069</v>
      </c>
      <c r="H19" s="23">
        <f>SUMPRODUCT(H5:H17,G5:G17)/SUM(G5:G17)</f>
        <v>0.61221054445210188</v>
      </c>
      <c r="I19" s="12">
        <f>AVERAGE(I5:I17)</f>
        <v>31.153846153846153</v>
      </c>
      <c r="J19" s="23">
        <f>SUMPRODUCT(J5:J17,I5:I17)/SUM(I5:I17)</f>
        <v>4.6034074074074063</v>
      </c>
      <c r="K19" s="23">
        <f>SUMPRODUCT(K5:K17,J5:J17)/SUM(J5:J17)</f>
        <v>0.58116290726817055</v>
      </c>
      <c r="L19" s="12">
        <f>AVERAGE(L5:L17)</f>
        <v>40.615384615384613</v>
      </c>
      <c r="M19" s="23">
        <f>SUMPRODUCT(M5:M17,L5:L17)/SUM(L5:L17)</f>
        <v>4.7146022727272721</v>
      </c>
      <c r="N19" s="23">
        <f>SUMPRODUCT(N5:N17,M5:M17)/SUM(M5:M17)</f>
        <v>0.51764235601240005</v>
      </c>
      <c r="O19" s="11">
        <f>AVERAGE(O5:O17)</f>
        <v>4.1853846153846153</v>
      </c>
      <c r="P19" s="11">
        <f>AVERAGE(P5:P17)</f>
        <v>0.99384615384615393</v>
      </c>
      <c r="Q19" s="11">
        <f>AVERAGE(Q5:Q17)</f>
        <v>4.1338461538461546</v>
      </c>
      <c r="R19" s="11">
        <f>AVERAGE(R5:R17)</f>
        <v>1.0584615384615383</v>
      </c>
      <c r="S19" s="26">
        <f>AVERAGE(S5:S18)</f>
        <v>42</v>
      </c>
      <c r="T19" s="23">
        <f>SUMPRODUCT(T5:T17,S5:S17)/SUM(S5:S17)</f>
        <v>4.3229487179487176</v>
      </c>
      <c r="U19" s="23">
        <f>SUMPRODUCT(U5:U17,T5:T17)/SUM(T5:T17)</f>
        <v>0.77713309608540926</v>
      </c>
      <c r="V19" s="26">
        <f>AVERAGE(V5:V18)</f>
        <v>28.071428571428573</v>
      </c>
      <c r="W19" s="23">
        <f>SUMPRODUCT(W5:W17,V5:V17)/SUM(V5:V17)</f>
        <v>4.5360989010989003</v>
      </c>
      <c r="X19" s="23">
        <f>SUMPRODUCT(X5:X17,W5:W17)/SUM(W5:W17)</f>
        <v>0.56168672656382435</v>
      </c>
      <c r="Y19" s="26">
        <f>AVERAGE(Y5:Y18)</f>
        <v>43.642857142857146</v>
      </c>
      <c r="Z19" s="23">
        <f>SUMPRODUCT(Z5:Z17,Y5:Y17)/SUM(Y5:Y17)</f>
        <v>4.5243209876543204</v>
      </c>
      <c r="AA19" s="23">
        <f>SUMPRODUCT(AA5:AA17,Z5:Z17)/SUM(Z5:Z17)</f>
        <v>1.0135994564294206</v>
      </c>
      <c r="AB19" s="26">
        <f>AVERAGE(AB5:AB17)</f>
        <v>41.384615384615387</v>
      </c>
      <c r="AC19" s="23">
        <f>SUMPRODUCT(AC5:AC17,AB5:AB17)/SUM(AB5:AB17)</f>
        <v>4.5190520446096656</v>
      </c>
      <c r="AD19" s="23">
        <f>SUMPRODUCT(AD5:AD17,AC5:AC17)/SUM(AC5:AC17)</f>
        <v>0.63294769125915828</v>
      </c>
      <c r="AE19" s="11">
        <f>AVERAGE(AE5:AE18)</f>
        <v>4.1257142857142863</v>
      </c>
      <c r="AF19" s="11">
        <f>AVERAGE(AF5:AF18)</f>
        <v>0.94000000000000006</v>
      </c>
      <c r="AG19" s="11">
        <f>AVERAGE(AG5:AG18)</f>
        <v>3.9935714285714283</v>
      </c>
      <c r="AH19" s="11">
        <f>AVERAGE(AH5:AH18)</f>
        <v>1.0799999999999998</v>
      </c>
    </row>
    <row r="20" spans="1:34">
      <c r="B20" s="22" t="s">
        <v>574</v>
      </c>
      <c r="C20" s="12">
        <f>((D19*C19)+(G19*F19)+(J19*I19)+(M19*L19))/SUM(C19,F19,I19,L19)</f>
        <v>4.546095287415846</v>
      </c>
      <c r="R20" s="21"/>
      <c r="S20" s="26">
        <f>((T19*S19)+(W19*V19)+(Z19*Y19)+(AC19*AB19))/SUM(S19,V19,Y19,AB19)</f>
        <v>4.4705161857252564</v>
      </c>
      <c r="AH20" s="25"/>
    </row>
    <row r="21" spans="1:34">
      <c r="B21" s="10" t="s">
        <v>187</v>
      </c>
      <c r="C21" s="12" t="s">
        <v>409</v>
      </c>
      <c r="D21" s="12" t="s">
        <v>491</v>
      </c>
      <c r="E21" s="12" t="s">
        <v>186</v>
      </c>
      <c r="R21" s="21"/>
      <c r="S21" s="26" t="s">
        <v>575</v>
      </c>
      <c r="T21" s="26" t="s">
        <v>682</v>
      </c>
      <c r="U21" s="30" t="s">
        <v>853</v>
      </c>
      <c r="V21" s="26" t="s">
        <v>186</v>
      </c>
      <c r="AH21" s="25"/>
    </row>
    <row r="22" spans="1:34">
      <c r="B22" t="s">
        <v>206</v>
      </c>
      <c r="C22" s="21" t="s">
        <v>206</v>
      </c>
      <c r="D22" s="21" t="s">
        <v>206</v>
      </c>
      <c r="E22" s="21" t="s">
        <v>206</v>
      </c>
      <c r="R22" s="21"/>
      <c r="S22" s="24" t="s">
        <v>677</v>
      </c>
      <c r="T22" s="25" t="s">
        <v>677</v>
      </c>
      <c r="U22" s="25" t="s">
        <v>677</v>
      </c>
      <c r="V22" s="25" t="s">
        <v>677</v>
      </c>
      <c r="AH22" s="25"/>
    </row>
    <row r="23" spans="1:34">
      <c r="S23" s="24"/>
    </row>
    <row r="24" spans="1:34">
      <c r="B24" t="s">
        <v>207</v>
      </c>
      <c r="C24" s="21" t="s">
        <v>307</v>
      </c>
      <c r="D24" s="21" t="s">
        <v>410</v>
      </c>
      <c r="E24" s="21" t="s">
        <v>492</v>
      </c>
      <c r="S24" s="24" t="s">
        <v>576</v>
      </c>
      <c r="T24" s="25" t="s">
        <v>683</v>
      </c>
      <c r="U24" s="25" t="s">
        <v>743</v>
      </c>
      <c r="V24" s="25" t="s">
        <v>854</v>
      </c>
    </row>
    <row r="25" spans="1:34">
      <c r="S25" s="24"/>
    </row>
    <row r="26" spans="1:34">
      <c r="B26" t="s">
        <v>208</v>
      </c>
      <c r="C26" s="21" t="s">
        <v>308</v>
      </c>
      <c r="D26" s="21" t="s">
        <v>411</v>
      </c>
      <c r="E26" s="21" t="s">
        <v>493</v>
      </c>
      <c r="S26" s="24" t="s">
        <v>577</v>
      </c>
      <c r="T26" s="25" t="s">
        <v>684</v>
      </c>
      <c r="U26" s="25" t="s">
        <v>744</v>
      </c>
      <c r="V26" s="25" t="s">
        <v>855</v>
      </c>
    </row>
    <row r="27" spans="1:34">
      <c r="S27" s="24"/>
    </row>
    <row r="28" spans="1:34">
      <c r="B28" t="s">
        <v>209</v>
      </c>
      <c r="C28" s="21" t="s">
        <v>309</v>
      </c>
      <c r="D28" s="21" t="s">
        <v>412</v>
      </c>
      <c r="E28" s="21" t="s">
        <v>494</v>
      </c>
      <c r="S28" s="24" t="s">
        <v>578</v>
      </c>
      <c r="T28" s="25" t="s">
        <v>685</v>
      </c>
      <c r="U28" s="25" t="s">
        <v>745</v>
      </c>
      <c r="V28" s="25" t="s">
        <v>856</v>
      </c>
    </row>
    <row r="29" spans="1:34">
      <c r="S29" s="24"/>
    </row>
    <row r="30" spans="1:34">
      <c r="B30" t="s">
        <v>210</v>
      </c>
      <c r="C30" s="21" t="s">
        <v>310</v>
      </c>
      <c r="D30" s="21" t="s">
        <v>413</v>
      </c>
      <c r="E30" s="21" t="s">
        <v>495</v>
      </c>
      <c r="S30" s="24" t="s">
        <v>579</v>
      </c>
      <c r="T30" s="25" t="s">
        <v>686</v>
      </c>
      <c r="U30" s="25" t="s">
        <v>746</v>
      </c>
      <c r="V30" s="25" t="s">
        <v>857</v>
      </c>
    </row>
    <row r="31" spans="1:34">
      <c r="S31" s="24"/>
    </row>
    <row r="32" spans="1:34">
      <c r="B32" t="s">
        <v>211</v>
      </c>
      <c r="C32" s="21" t="s">
        <v>311</v>
      </c>
      <c r="D32" s="21" t="s">
        <v>414</v>
      </c>
      <c r="E32" s="21" t="s">
        <v>496</v>
      </c>
      <c r="S32" s="24" t="s">
        <v>580</v>
      </c>
      <c r="T32" s="25" t="s">
        <v>687</v>
      </c>
      <c r="U32" s="25" t="s">
        <v>747</v>
      </c>
      <c r="V32" s="25" t="s">
        <v>858</v>
      </c>
    </row>
    <row r="33" spans="2:22">
      <c r="S33" s="24"/>
    </row>
    <row r="34" spans="2:22">
      <c r="B34" t="s">
        <v>212</v>
      </c>
      <c r="C34" s="21" t="s">
        <v>312</v>
      </c>
      <c r="D34" s="21" t="s">
        <v>296</v>
      </c>
      <c r="E34" s="21" t="s">
        <v>497</v>
      </c>
      <c r="S34" s="24" t="s">
        <v>581</v>
      </c>
      <c r="T34" s="25" t="s">
        <v>688</v>
      </c>
      <c r="U34" s="25" t="s">
        <v>748</v>
      </c>
      <c r="V34" s="25" t="s">
        <v>859</v>
      </c>
    </row>
    <row r="35" spans="2:22">
      <c r="S35" s="24"/>
    </row>
    <row r="36" spans="2:22">
      <c r="B36" t="s">
        <v>213</v>
      </c>
      <c r="C36" s="21" t="s">
        <v>313</v>
      </c>
      <c r="D36" s="21" t="s">
        <v>415</v>
      </c>
      <c r="E36" s="21" t="s">
        <v>498</v>
      </c>
      <c r="S36" s="24" t="s">
        <v>582</v>
      </c>
      <c r="T36" s="25" t="s">
        <v>689</v>
      </c>
      <c r="U36" s="25" t="s">
        <v>749</v>
      </c>
      <c r="V36" s="25" t="s">
        <v>860</v>
      </c>
    </row>
    <row r="37" spans="2:22">
      <c r="S37" s="24"/>
    </row>
    <row r="38" spans="2:22">
      <c r="B38" t="s">
        <v>214</v>
      </c>
      <c r="C38" s="21" t="s">
        <v>314</v>
      </c>
      <c r="D38" s="21" t="s">
        <v>416</v>
      </c>
      <c r="E38" s="21" t="s">
        <v>499</v>
      </c>
      <c r="S38" s="24" t="s">
        <v>583</v>
      </c>
      <c r="T38" s="25" t="s">
        <v>690</v>
      </c>
      <c r="U38" s="25" t="s">
        <v>750</v>
      </c>
      <c r="V38" s="25" t="s">
        <v>861</v>
      </c>
    </row>
    <row r="39" spans="2:22">
      <c r="S39" s="24"/>
    </row>
    <row r="40" spans="2:22">
      <c r="B40" t="s">
        <v>215</v>
      </c>
      <c r="C40" s="21" t="s">
        <v>315</v>
      </c>
      <c r="D40" s="21" t="s">
        <v>417</v>
      </c>
      <c r="E40" s="21" t="s">
        <v>500</v>
      </c>
      <c r="S40" s="24" t="s">
        <v>584</v>
      </c>
      <c r="T40" s="25" t="s">
        <v>691</v>
      </c>
      <c r="U40" s="25" t="s">
        <v>751</v>
      </c>
      <c r="V40" s="25" t="s">
        <v>862</v>
      </c>
    </row>
    <row r="41" spans="2:22">
      <c r="S41" s="24"/>
    </row>
    <row r="42" spans="2:22">
      <c r="B42" t="s">
        <v>216</v>
      </c>
      <c r="C42" s="21" t="s">
        <v>316</v>
      </c>
      <c r="D42" s="21" t="s">
        <v>418</v>
      </c>
      <c r="E42" s="21" t="s">
        <v>501</v>
      </c>
      <c r="S42" s="24" t="s">
        <v>585</v>
      </c>
      <c r="T42" s="25" t="s">
        <v>692</v>
      </c>
      <c r="U42" s="25" t="s">
        <v>752</v>
      </c>
      <c r="V42" s="25" t="s">
        <v>863</v>
      </c>
    </row>
    <row r="43" spans="2:22">
      <c r="S43" s="24"/>
    </row>
    <row r="44" spans="2:22">
      <c r="B44" t="s">
        <v>217</v>
      </c>
      <c r="C44" s="21" t="s">
        <v>317</v>
      </c>
      <c r="D44" s="21" t="s">
        <v>419</v>
      </c>
      <c r="E44" s="21" t="s">
        <v>502</v>
      </c>
      <c r="S44" s="24" t="s">
        <v>586</v>
      </c>
      <c r="T44" s="25" t="s">
        <v>693</v>
      </c>
      <c r="U44" s="25" t="s">
        <v>753</v>
      </c>
      <c r="V44" s="25" t="s">
        <v>864</v>
      </c>
    </row>
    <row r="45" spans="2:22">
      <c r="S45" s="24"/>
    </row>
    <row r="46" spans="2:22">
      <c r="B46" t="s">
        <v>218</v>
      </c>
      <c r="C46" s="21" t="s">
        <v>318</v>
      </c>
      <c r="D46" s="21" t="s">
        <v>420</v>
      </c>
      <c r="E46" s="21" t="s">
        <v>503</v>
      </c>
      <c r="S46" s="24" t="s">
        <v>587</v>
      </c>
      <c r="T46" s="25" t="s">
        <v>694</v>
      </c>
      <c r="U46" s="25" t="s">
        <v>754</v>
      </c>
      <c r="V46" s="25" t="s">
        <v>865</v>
      </c>
    </row>
    <row r="47" spans="2:22">
      <c r="S47" s="24"/>
    </row>
    <row r="48" spans="2:22">
      <c r="B48" t="s">
        <v>219</v>
      </c>
      <c r="C48" s="21" t="s">
        <v>319</v>
      </c>
      <c r="D48" s="21" t="s">
        <v>421</v>
      </c>
      <c r="E48" s="21" t="s">
        <v>504</v>
      </c>
      <c r="S48" s="24" t="s">
        <v>588</v>
      </c>
      <c r="T48" s="25" t="s">
        <v>695</v>
      </c>
      <c r="U48" s="25" t="s">
        <v>755</v>
      </c>
      <c r="V48" s="25" t="s">
        <v>866</v>
      </c>
    </row>
    <row r="49" spans="2:22">
      <c r="S49" s="24"/>
    </row>
    <row r="50" spans="2:22">
      <c r="B50" t="s">
        <v>220</v>
      </c>
      <c r="C50" s="21" t="s">
        <v>320</v>
      </c>
      <c r="D50" s="21" t="s">
        <v>422</v>
      </c>
      <c r="E50" s="21" t="s">
        <v>218</v>
      </c>
      <c r="S50" s="24" t="s">
        <v>589</v>
      </c>
      <c r="T50" s="25" t="s">
        <v>696</v>
      </c>
      <c r="U50" s="25" t="s">
        <v>756</v>
      </c>
      <c r="V50" s="25" t="s">
        <v>867</v>
      </c>
    </row>
    <row r="51" spans="2:22">
      <c r="S51" s="24"/>
    </row>
    <row r="52" spans="2:22">
      <c r="B52" t="s">
        <v>221</v>
      </c>
      <c r="C52" s="21" t="s">
        <v>321</v>
      </c>
      <c r="D52" s="21" t="s">
        <v>423</v>
      </c>
      <c r="E52" s="21" t="s">
        <v>505</v>
      </c>
      <c r="S52" s="24" t="s">
        <v>590</v>
      </c>
      <c r="T52" s="25" t="s">
        <v>697</v>
      </c>
      <c r="U52" s="25" t="s">
        <v>757</v>
      </c>
      <c r="V52" s="25" t="s">
        <v>868</v>
      </c>
    </row>
    <row r="53" spans="2:22">
      <c r="S53" s="24"/>
    </row>
    <row r="54" spans="2:22">
      <c r="B54" t="s">
        <v>222</v>
      </c>
      <c r="C54" s="21" t="s">
        <v>322</v>
      </c>
      <c r="D54" s="21" t="s">
        <v>424</v>
      </c>
      <c r="E54" s="21" t="s">
        <v>506</v>
      </c>
      <c r="S54" s="24" t="s">
        <v>591</v>
      </c>
      <c r="T54" s="25" t="s">
        <v>698</v>
      </c>
      <c r="U54" s="25" t="s">
        <v>758</v>
      </c>
      <c r="V54" s="25" t="s">
        <v>869</v>
      </c>
    </row>
    <row r="55" spans="2:22">
      <c r="S55" s="24"/>
    </row>
    <row r="56" spans="2:22">
      <c r="B56" t="s">
        <v>223</v>
      </c>
      <c r="C56" s="21" t="s">
        <v>323</v>
      </c>
      <c r="D56" s="21" t="s">
        <v>425</v>
      </c>
      <c r="E56" s="21" t="s">
        <v>507</v>
      </c>
      <c r="S56" s="24" t="s">
        <v>592</v>
      </c>
      <c r="T56" s="25" t="s">
        <v>699</v>
      </c>
      <c r="U56" s="25" t="s">
        <v>759</v>
      </c>
      <c r="V56" s="25" t="s">
        <v>870</v>
      </c>
    </row>
    <row r="57" spans="2:22">
      <c r="S57" s="24"/>
    </row>
    <row r="58" spans="2:22">
      <c r="B58" t="s">
        <v>224</v>
      </c>
      <c r="C58" s="21" t="s">
        <v>324</v>
      </c>
      <c r="D58" s="21" t="s">
        <v>426</v>
      </c>
      <c r="E58" s="21" t="s">
        <v>508</v>
      </c>
      <c r="S58" s="24" t="s">
        <v>593</v>
      </c>
      <c r="T58" s="25" t="s">
        <v>700</v>
      </c>
      <c r="U58" s="25" t="s">
        <v>760</v>
      </c>
      <c r="V58" s="25" t="s">
        <v>871</v>
      </c>
    </row>
    <row r="59" spans="2:22">
      <c r="S59" s="24"/>
    </row>
    <row r="60" spans="2:22">
      <c r="B60" t="s">
        <v>225</v>
      </c>
      <c r="C60" s="21" t="s">
        <v>325</v>
      </c>
      <c r="D60" s="21" t="s">
        <v>427</v>
      </c>
      <c r="E60" s="21" t="s">
        <v>509</v>
      </c>
      <c r="S60" s="24" t="s">
        <v>594</v>
      </c>
      <c r="T60" s="25" t="s">
        <v>701</v>
      </c>
      <c r="U60" s="25" t="s">
        <v>761</v>
      </c>
      <c r="V60" s="25" t="s">
        <v>872</v>
      </c>
    </row>
    <row r="61" spans="2:22">
      <c r="S61" s="24"/>
    </row>
    <row r="62" spans="2:22">
      <c r="B62" t="s">
        <v>226</v>
      </c>
      <c r="C62" s="21" t="s">
        <v>326</v>
      </c>
      <c r="D62" s="21" t="s">
        <v>428</v>
      </c>
      <c r="E62" s="21" t="s">
        <v>510</v>
      </c>
      <c r="S62" s="24" t="s">
        <v>595</v>
      </c>
      <c r="T62" s="25" t="s">
        <v>702</v>
      </c>
      <c r="U62" s="25" t="s">
        <v>762</v>
      </c>
      <c r="V62" s="25" t="s">
        <v>873</v>
      </c>
    </row>
    <row r="63" spans="2:22">
      <c r="S63" s="24"/>
    </row>
    <row r="64" spans="2:22">
      <c r="B64" t="s">
        <v>227</v>
      </c>
      <c r="C64" s="21" t="s">
        <v>327</v>
      </c>
      <c r="D64" s="21" t="s">
        <v>429</v>
      </c>
      <c r="E64" s="21" t="s">
        <v>511</v>
      </c>
      <c r="S64" s="24" t="s">
        <v>596</v>
      </c>
      <c r="T64" s="25" t="s">
        <v>703</v>
      </c>
      <c r="U64" s="25" t="s">
        <v>763</v>
      </c>
      <c r="V64" s="25" t="s">
        <v>874</v>
      </c>
    </row>
    <row r="65" spans="2:22">
      <c r="S65" s="24"/>
    </row>
    <row r="66" spans="2:22">
      <c r="B66" t="s">
        <v>228</v>
      </c>
      <c r="C66" s="21" t="s">
        <v>328</v>
      </c>
      <c r="D66" s="21" t="s">
        <v>430</v>
      </c>
      <c r="E66" s="21" t="s">
        <v>512</v>
      </c>
      <c r="S66" s="24" t="s">
        <v>597</v>
      </c>
      <c r="T66" s="25" t="s">
        <v>704</v>
      </c>
      <c r="U66" s="25" t="s">
        <v>764</v>
      </c>
      <c r="V66" s="25" t="s">
        <v>875</v>
      </c>
    </row>
    <row r="67" spans="2:22">
      <c r="S67" s="24"/>
    </row>
    <row r="68" spans="2:22">
      <c r="B68" t="s">
        <v>229</v>
      </c>
      <c r="C68" s="21" t="s">
        <v>329</v>
      </c>
      <c r="D68" s="21" t="s">
        <v>431</v>
      </c>
      <c r="E68" s="21" t="s">
        <v>513</v>
      </c>
      <c r="S68" s="24" t="s">
        <v>598</v>
      </c>
      <c r="T68" s="25" t="s">
        <v>705</v>
      </c>
      <c r="U68" s="25" t="s">
        <v>765</v>
      </c>
      <c r="V68" s="25" t="s">
        <v>876</v>
      </c>
    </row>
    <row r="69" spans="2:22">
      <c r="S69" s="24"/>
    </row>
    <row r="70" spans="2:22">
      <c r="B70" t="s">
        <v>230</v>
      </c>
      <c r="C70" s="21" t="s">
        <v>330</v>
      </c>
      <c r="D70" s="21" t="s">
        <v>432</v>
      </c>
      <c r="E70" s="21" t="s">
        <v>514</v>
      </c>
      <c r="S70" s="24" t="s">
        <v>599</v>
      </c>
      <c r="U70" s="25" t="s">
        <v>766</v>
      </c>
      <c r="V70" s="25" t="s">
        <v>877</v>
      </c>
    </row>
    <row r="71" spans="2:22">
      <c r="S71" s="24"/>
    </row>
    <row r="72" spans="2:22">
      <c r="B72" t="s">
        <v>231</v>
      </c>
      <c r="C72" s="21" t="s">
        <v>331</v>
      </c>
      <c r="D72" s="21" t="s">
        <v>433</v>
      </c>
      <c r="E72" s="21" t="s">
        <v>515</v>
      </c>
      <c r="S72" s="24" t="s">
        <v>600</v>
      </c>
      <c r="T72" s="25" t="s">
        <v>678</v>
      </c>
      <c r="U72" s="25" t="s">
        <v>767</v>
      </c>
      <c r="V72" s="25" t="s">
        <v>878</v>
      </c>
    </row>
    <row r="73" spans="2:22">
      <c r="S73" s="24"/>
    </row>
    <row r="74" spans="2:22">
      <c r="B74" t="s">
        <v>232</v>
      </c>
      <c r="C74" s="21" t="s">
        <v>332</v>
      </c>
      <c r="D74" s="21" t="s">
        <v>434</v>
      </c>
      <c r="E74" s="21" t="s">
        <v>516</v>
      </c>
      <c r="S74" s="24" t="s">
        <v>601</v>
      </c>
      <c r="T74" s="25" t="s">
        <v>706</v>
      </c>
      <c r="U74" s="25" t="s">
        <v>768</v>
      </c>
      <c r="V74" s="25" t="s">
        <v>879</v>
      </c>
    </row>
    <row r="75" spans="2:22">
      <c r="S75" s="24"/>
    </row>
    <row r="76" spans="2:22">
      <c r="B76" t="s">
        <v>233</v>
      </c>
      <c r="C76" s="21" t="s">
        <v>333</v>
      </c>
      <c r="D76" s="21" t="s">
        <v>435</v>
      </c>
      <c r="E76" s="21" t="s">
        <v>517</v>
      </c>
      <c r="S76" s="24" t="s">
        <v>602</v>
      </c>
      <c r="T76" s="25" t="s">
        <v>707</v>
      </c>
      <c r="U76" s="25" t="s">
        <v>769</v>
      </c>
      <c r="V76" s="25" t="s">
        <v>880</v>
      </c>
    </row>
    <row r="77" spans="2:22">
      <c r="S77" s="24"/>
    </row>
    <row r="78" spans="2:22">
      <c r="B78" t="s">
        <v>234</v>
      </c>
      <c r="C78" s="21" t="s">
        <v>334</v>
      </c>
      <c r="D78" s="21" t="s">
        <v>436</v>
      </c>
      <c r="E78" s="21" t="s">
        <v>214</v>
      </c>
      <c r="S78" s="24" t="s">
        <v>603</v>
      </c>
      <c r="T78" s="25" t="s">
        <v>708</v>
      </c>
      <c r="U78" s="25" t="s">
        <v>770</v>
      </c>
      <c r="V78" s="25" t="s">
        <v>881</v>
      </c>
    </row>
    <row r="79" spans="2:22">
      <c r="S79" s="24"/>
    </row>
    <row r="80" spans="2:22">
      <c r="B80" t="s">
        <v>235</v>
      </c>
      <c r="C80" s="21" t="s">
        <v>335</v>
      </c>
      <c r="D80" s="21" t="s">
        <v>237</v>
      </c>
      <c r="E80" s="21" t="s">
        <v>518</v>
      </c>
      <c r="S80" s="24" t="s">
        <v>604</v>
      </c>
      <c r="T80" s="25" t="s">
        <v>709</v>
      </c>
      <c r="U80" s="25" t="s">
        <v>771</v>
      </c>
      <c r="V80" s="25" t="s">
        <v>882</v>
      </c>
    </row>
    <row r="81" spans="2:22">
      <c r="S81" s="24"/>
    </row>
    <row r="82" spans="2:22">
      <c r="B82" t="s">
        <v>236</v>
      </c>
      <c r="C82" s="21" t="s">
        <v>336</v>
      </c>
      <c r="D82" s="21" t="s">
        <v>437</v>
      </c>
      <c r="E82" s="21" t="s">
        <v>519</v>
      </c>
      <c r="S82" s="24" t="s">
        <v>605</v>
      </c>
      <c r="T82" s="25" t="s">
        <v>710</v>
      </c>
      <c r="U82" s="25" t="s">
        <v>772</v>
      </c>
      <c r="V82" s="25" t="s">
        <v>883</v>
      </c>
    </row>
    <row r="83" spans="2:22">
      <c r="S83" s="24"/>
    </row>
    <row r="84" spans="2:22">
      <c r="B84" t="s">
        <v>237</v>
      </c>
      <c r="C84" s="21" t="s">
        <v>337</v>
      </c>
      <c r="D84" s="21" t="s">
        <v>353</v>
      </c>
      <c r="E84" s="21" t="s">
        <v>520</v>
      </c>
      <c r="S84" s="24" t="s">
        <v>606</v>
      </c>
      <c r="T84" s="25" t="s">
        <v>618</v>
      </c>
      <c r="U84" s="25" t="s">
        <v>773</v>
      </c>
      <c r="V84" s="25" t="s">
        <v>884</v>
      </c>
    </row>
    <row r="85" spans="2:22">
      <c r="S85" s="24"/>
    </row>
    <row r="86" spans="2:22">
      <c r="B86" t="s">
        <v>238</v>
      </c>
      <c r="C86" s="21" t="s">
        <v>338</v>
      </c>
      <c r="D86" s="21" t="s">
        <v>438</v>
      </c>
      <c r="E86" s="21" t="s">
        <v>521</v>
      </c>
      <c r="S86" s="24" t="s">
        <v>607</v>
      </c>
      <c r="T86" s="25" t="s">
        <v>529</v>
      </c>
      <c r="U86" s="25" t="s">
        <v>774</v>
      </c>
      <c r="V86" s="25" t="s">
        <v>885</v>
      </c>
    </row>
    <row r="87" spans="2:22">
      <c r="S87" s="24"/>
    </row>
    <row r="88" spans="2:22">
      <c r="B88" t="s">
        <v>239</v>
      </c>
      <c r="C88" s="21" t="s">
        <v>339</v>
      </c>
      <c r="D88" s="21" t="s">
        <v>296</v>
      </c>
      <c r="E88" s="21" t="s">
        <v>522</v>
      </c>
      <c r="S88" s="24" t="s">
        <v>608</v>
      </c>
      <c r="T88" s="25" t="s">
        <v>711</v>
      </c>
      <c r="U88" s="25" t="s">
        <v>775</v>
      </c>
      <c r="V88" s="25" t="s">
        <v>886</v>
      </c>
    </row>
    <row r="89" spans="2:22">
      <c r="S89" s="24"/>
    </row>
    <row r="90" spans="2:22">
      <c r="B90" t="s">
        <v>240</v>
      </c>
      <c r="C90" s="21" t="s">
        <v>340</v>
      </c>
      <c r="D90" s="21" t="s">
        <v>439</v>
      </c>
      <c r="E90" s="21" t="s">
        <v>237</v>
      </c>
      <c r="S90" s="24" t="s">
        <v>609</v>
      </c>
      <c r="T90" s="25" t="s">
        <v>712</v>
      </c>
      <c r="U90" s="25" t="s">
        <v>776</v>
      </c>
      <c r="V90" s="25" t="s">
        <v>887</v>
      </c>
    </row>
    <row r="91" spans="2:22">
      <c r="S91" s="24"/>
    </row>
    <row r="92" spans="2:22">
      <c r="B92" t="s">
        <v>241</v>
      </c>
      <c r="C92" s="21" t="s">
        <v>341</v>
      </c>
      <c r="D92" s="21" t="s">
        <v>440</v>
      </c>
      <c r="E92" s="21" t="s">
        <v>523</v>
      </c>
      <c r="S92" s="24"/>
      <c r="T92" s="25" t="s">
        <v>713</v>
      </c>
      <c r="U92" s="25" t="s">
        <v>777</v>
      </c>
      <c r="V92" s="25" t="s">
        <v>888</v>
      </c>
    </row>
    <row r="93" spans="2:22">
      <c r="S93" s="24"/>
    </row>
    <row r="94" spans="2:22">
      <c r="B94" t="s">
        <v>242</v>
      </c>
      <c r="C94" s="21" t="s">
        <v>342</v>
      </c>
      <c r="D94" s="21" t="s">
        <v>441</v>
      </c>
      <c r="E94" s="21" t="s">
        <v>256</v>
      </c>
      <c r="S94" s="24" t="s">
        <v>678</v>
      </c>
      <c r="T94" s="25" t="s">
        <v>714</v>
      </c>
      <c r="U94" s="25" t="s">
        <v>778</v>
      </c>
      <c r="V94" s="25" t="s">
        <v>889</v>
      </c>
    </row>
    <row r="95" spans="2:22">
      <c r="S95" s="24"/>
    </row>
    <row r="96" spans="2:22">
      <c r="B96" t="s">
        <v>243</v>
      </c>
      <c r="C96" s="21" t="s">
        <v>237</v>
      </c>
      <c r="D96" s="21" t="s">
        <v>442</v>
      </c>
      <c r="E96" s="21" t="s">
        <v>524</v>
      </c>
      <c r="S96" s="24" t="s">
        <v>610</v>
      </c>
      <c r="T96" s="25" t="s">
        <v>715</v>
      </c>
      <c r="V96" s="25" t="s">
        <v>890</v>
      </c>
    </row>
    <row r="97" spans="2:22">
      <c r="S97" s="24"/>
    </row>
    <row r="98" spans="2:22">
      <c r="B98" t="s">
        <v>244</v>
      </c>
      <c r="C98" s="21" t="s">
        <v>343</v>
      </c>
      <c r="D98" s="21" t="s">
        <v>443</v>
      </c>
      <c r="E98" s="21" t="s">
        <v>525</v>
      </c>
      <c r="S98" s="24" t="s">
        <v>611</v>
      </c>
      <c r="T98" s="25" t="s">
        <v>716</v>
      </c>
      <c r="U98" s="25" t="s">
        <v>678</v>
      </c>
    </row>
    <row r="99" spans="2:22">
      <c r="S99" s="24"/>
    </row>
    <row r="100" spans="2:22">
      <c r="B100" t="s">
        <v>245</v>
      </c>
      <c r="C100" s="21" t="s">
        <v>344</v>
      </c>
      <c r="D100" s="21" t="s">
        <v>353</v>
      </c>
      <c r="E100" s="21" t="s">
        <v>526</v>
      </c>
      <c r="S100" s="24" t="s">
        <v>612</v>
      </c>
      <c r="T100" s="25" t="s">
        <v>717</v>
      </c>
      <c r="U100" s="25" t="s">
        <v>256</v>
      </c>
      <c r="V100" s="25" t="s">
        <v>678</v>
      </c>
    </row>
    <row r="101" spans="2:22">
      <c r="S101" s="24"/>
    </row>
    <row r="102" spans="2:22">
      <c r="B102" t="s">
        <v>246</v>
      </c>
      <c r="C102" s="21" t="s">
        <v>345</v>
      </c>
      <c r="D102" s="21" t="s">
        <v>444</v>
      </c>
      <c r="E102" s="21" t="s">
        <v>296</v>
      </c>
      <c r="S102" s="24" t="s">
        <v>613</v>
      </c>
      <c r="T102" s="25" t="s">
        <v>718</v>
      </c>
      <c r="U102" s="25" t="s">
        <v>529</v>
      </c>
      <c r="V102" s="25" t="s">
        <v>891</v>
      </c>
    </row>
    <row r="103" spans="2:22">
      <c r="S103" s="24"/>
    </row>
    <row r="104" spans="2:22">
      <c r="B104" t="s">
        <v>247</v>
      </c>
      <c r="C104" s="21" t="s">
        <v>346</v>
      </c>
      <c r="D104" s="21" t="s">
        <v>445</v>
      </c>
      <c r="E104" s="21" t="s">
        <v>296</v>
      </c>
      <c r="S104" s="24" t="s">
        <v>529</v>
      </c>
      <c r="T104" s="25" t="s">
        <v>719</v>
      </c>
      <c r="U104" s="25" t="s">
        <v>779</v>
      </c>
      <c r="V104" s="25" t="s">
        <v>892</v>
      </c>
    </row>
    <row r="105" spans="2:22">
      <c r="S105" s="24"/>
    </row>
    <row r="106" spans="2:22">
      <c r="B106" t="s">
        <v>248</v>
      </c>
      <c r="C106" s="21" t="s">
        <v>347</v>
      </c>
      <c r="D106" s="21" t="s">
        <v>446</v>
      </c>
      <c r="E106" s="21" t="s">
        <v>353</v>
      </c>
      <c r="S106" s="24" t="s">
        <v>614</v>
      </c>
      <c r="T106" s="25" t="s">
        <v>720</v>
      </c>
      <c r="U106" s="25" t="s">
        <v>780</v>
      </c>
      <c r="V106" s="25" t="s">
        <v>893</v>
      </c>
    </row>
    <row r="107" spans="2:22">
      <c r="S107" s="24"/>
    </row>
    <row r="108" spans="2:22">
      <c r="B108" t="s">
        <v>249</v>
      </c>
      <c r="C108" s="21" t="s">
        <v>348</v>
      </c>
      <c r="D108" s="21" t="s">
        <v>447</v>
      </c>
      <c r="E108" s="21" t="s">
        <v>256</v>
      </c>
      <c r="S108" s="24" t="s">
        <v>615</v>
      </c>
      <c r="T108" s="25" t="s">
        <v>721</v>
      </c>
      <c r="U108" s="25" t="s">
        <v>781</v>
      </c>
      <c r="V108" s="25" t="s">
        <v>894</v>
      </c>
    </row>
    <row r="109" spans="2:22">
      <c r="S109" s="24"/>
    </row>
    <row r="110" spans="2:22">
      <c r="B110" t="s">
        <v>250</v>
      </c>
      <c r="C110" s="21" t="s">
        <v>349</v>
      </c>
      <c r="D110" s="21" t="s">
        <v>448</v>
      </c>
      <c r="E110" s="21" t="s">
        <v>527</v>
      </c>
      <c r="S110" s="24" t="s">
        <v>616</v>
      </c>
      <c r="T110" s="25" t="s">
        <v>722</v>
      </c>
      <c r="U110" s="25" t="s">
        <v>782</v>
      </c>
      <c r="V110" s="25" t="s">
        <v>895</v>
      </c>
    </row>
    <row r="111" spans="2:22">
      <c r="S111" s="24"/>
    </row>
    <row r="112" spans="2:22">
      <c r="B112" t="s">
        <v>251</v>
      </c>
      <c r="C112" s="21" t="s">
        <v>350</v>
      </c>
      <c r="D112" s="21" t="s">
        <v>353</v>
      </c>
      <c r="E112" s="21" t="s">
        <v>528</v>
      </c>
      <c r="S112" s="24" t="s">
        <v>617</v>
      </c>
      <c r="U112" s="25" t="s">
        <v>783</v>
      </c>
      <c r="V112" s="25" t="s">
        <v>896</v>
      </c>
    </row>
    <row r="113" spans="2:22">
      <c r="S113" s="24"/>
    </row>
    <row r="114" spans="2:22">
      <c r="B114" t="s">
        <v>252</v>
      </c>
      <c r="C114" s="21" t="s">
        <v>351</v>
      </c>
      <c r="D114" s="21" t="s">
        <v>449</v>
      </c>
      <c r="E114" s="21" t="s">
        <v>529</v>
      </c>
      <c r="S114" s="24" t="s">
        <v>618</v>
      </c>
      <c r="T114" s="25" t="s">
        <v>679</v>
      </c>
      <c r="U114" s="25" t="s">
        <v>784</v>
      </c>
      <c r="V114" s="25" t="s">
        <v>353</v>
      </c>
    </row>
    <row r="115" spans="2:22">
      <c r="S115" s="24"/>
    </row>
    <row r="116" spans="2:22">
      <c r="B116" t="s">
        <v>253</v>
      </c>
      <c r="C116" s="21" t="s">
        <v>352</v>
      </c>
      <c r="D116" s="21" t="s">
        <v>450</v>
      </c>
      <c r="E116" s="21" t="s">
        <v>256</v>
      </c>
      <c r="S116" s="24" t="s">
        <v>619</v>
      </c>
      <c r="T116" s="25" t="s">
        <v>723</v>
      </c>
      <c r="U116" s="25" t="s">
        <v>618</v>
      </c>
      <c r="V116" s="25" t="s">
        <v>897</v>
      </c>
    </row>
    <row r="117" spans="2:22">
      <c r="S117" s="24"/>
    </row>
    <row r="118" spans="2:22">
      <c r="B118" t="s">
        <v>254</v>
      </c>
      <c r="C118" s="21" t="s">
        <v>353</v>
      </c>
      <c r="D118" s="21" t="s">
        <v>256</v>
      </c>
      <c r="E118" s="21" t="s">
        <v>530</v>
      </c>
      <c r="S118" s="24" t="s">
        <v>620</v>
      </c>
      <c r="T118" s="25" t="s">
        <v>724</v>
      </c>
      <c r="U118" s="25" t="s">
        <v>785</v>
      </c>
      <c r="V118" s="25" t="s">
        <v>898</v>
      </c>
    </row>
    <row r="119" spans="2:22">
      <c r="S119" s="24"/>
    </row>
    <row r="120" spans="2:22">
      <c r="B120" t="s">
        <v>255</v>
      </c>
      <c r="C120" s="21" t="s">
        <v>354</v>
      </c>
      <c r="D120" s="21" t="s">
        <v>451</v>
      </c>
      <c r="E120" s="21" t="s">
        <v>531</v>
      </c>
      <c r="S120" s="24" t="s">
        <v>621</v>
      </c>
      <c r="T120" s="25" t="s">
        <v>725</v>
      </c>
      <c r="U120" s="25" t="s">
        <v>786</v>
      </c>
      <c r="V120" s="25" t="s">
        <v>899</v>
      </c>
    </row>
    <row r="121" spans="2:22">
      <c r="S121" s="24"/>
    </row>
    <row r="122" spans="2:22">
      <c r="B122" t="s">
        <v>256</v>
      </c>
      <c r="C122" s="21" t="s">
        <v>256</v>
      </c>
      <c r="D122" s="21" t="s">
        <v>452</v>
      </c>
      <c r="E122" s="21" t="s">
        <v>532</v>
      </c>
      <c r="S122" s="24" t="s">
        <v>622</v>
      </c>
      <c r="T122" s="25" t="s">
        <v>726</v>
      </c>
      <c r="U122" s="25" t="s">
        <v>787</v>
      </c>
      <c r="V122" s="25" t="s">
        <v>900</v>
      </c>
    </row>
    <row r="123" spans="2:22">
      <c r="S123" s="24"/>
    </row>
    <row r="124" spans="2:22">
      <c r="B124" t="s">
        <v>257</v>
      </c>
      <c r="C124" s="21" t="s">
        <v>355</v>
      </c>
      <c r="D124" s="21" t="s">
        <v>453</v>
      </c>
      <c r="E124" s="21" t="s">
        <v>398</v>
      </c>
      <c r="S124" s="24" t="s">
        <v>623</v>
      </c>
      <c r="T124" s="25" t="s">
        <v>727</v>
      </c>
      <c r="U124" s="25" t="s">
        <v>788</v>
      </c>
      <c r="V124" s="25" t="s">
        <v>901</v>
      </c>
    </row>
    <row r="125" spans="2:22">
      <c r="S125" s="24"/>
    </row>
    <row r="126" spans="2:22">
      <c r="B126" t="s">
        <v>258</v>
      </c>
      <c r="C126" s="21" t="s">
        <v>356</v>
      </c>
      <c r="D126" s="21" t="s">
        <v>454</v>
      </c>
      <c r="E126" s="21" t="s">
        <v>533</v>
      </c>
      <c r="S126" s="24" t="s">
        <v>624</v>
      </c>
      <c r="T126" s="25" t="s">
        <v>728</v>
      </c>
      <c r="U126" s="25" t="s">
        <v>353</v>
      </c>
      <c r="V126" s="25" t="s">
        <v>902</v>
      </c>
    </row>
    <row r="127" spans="2:22">
      <c r="S127" s="24"/>
    </row>
    <row r="128" spans="2:22">
      <c r="B128" t="s">
        <v>259</v>
      </c>
      <c r="C128" s="21" t="s">
        <v>357</v>
      </c>
      <c r="D128" s="21" t="s">
        <v>455</v>
      </c>
      <c r="E128" s="21" t="s">
        <v>256</v>
      </c>
      <c r="S128" s="24" t="s">
        <v>625</v>
      </c>
      <c r="T128" s="25" t="s">
        <v>729</v>
      </c>
      <c r="U128" s="25" t="s">
        <v>789</v>
      </c>
      <c r="V128" s="25" t="s">
        <v>903</v>
      </c>
    </row>
    <row r="129" spans="2:22">
      <c r="S129" s="24"/>
    </row>
    <row r="130" spans="2:22">
      <c r="B130" t="s">
        <v>260</v>
      </c>
      <c r="C130" s="21" t="s">
        <v>358</v>
      </c>
      <c r="D130" s="21" t="s">
        <v>456</v>
      </c>
      <c r="E130" s="21" t="s">
        <v>534</v>
      </c>
      <c r="S130" s="24" t="s">
        <v>626</v>
      </c>
      <c r="T130" s="25" t="s">
        <v>618</v>
      </c>
      <c r="U130" s="25" t="s">
        <v>790</v>
      </c>
      <c r="V130" s="25" t="s">
        <v>904</v>
      </c>
    </row>
    <row r="131" spans="2:22">
      <c r="S131" s="24"/>
    </row>
    <row r="132" spans="2:22">
      <c r="B132" t="s">
        <v>261</v>
      </c>
      <c r="C132" s="21" t="s">
        <v>359</v>
      </c>
      <c r="D132" s="21" t="s">
        <v>457</v>
      </c>
      <c r="E132" s="21" t="s">
        <v>353</v>
      </c>
      <c r="S132" s="24" t="s">
        <v>627</v>
      </c>
      <c r="T132" s="25" t="s">
        <v>712</v>
      </c>
      <c r="U132" s="25" t="s">
        <v>791</v>
      </c>
      <c r="V132" s="25" t="s">
        <v>905</v>
      </c>
    </row>
    <row r="133" spans="2:22">
      <c r="S133" s="24"/>
    </row>
    <row r="134" spans="2:22">
      <c r="B134" t="s">
        <v>262</v>
      </c>
      <c r="C134" s="21" t="s">
        <v>360</v>
      </c>
      <c r="D134" s="21" t="s">
        <v>266</v>
      </c>
      <c r="E134" s="21" t="s">
        <v>296</v>
      </c>
      <c r="S134" s="24" t="s">
        <v>628</v>
      </c>
      <c r="T134" s="25" t="s">
        <v>730</v>
      </c>
      <c r="U134" s="25" t="s">
        <v>353</v>
      </c>
      <c r="V134" s="25" t="s">
        <v>906</v>
      </c>
    </row>
    <row r="135" spans="2:22">
      <c r="S135" s="24"/>
    </row>
    <row r="136" spans="2:22">
      <c r="B136" t="s">
        <v>263</v>
      </c>
      <c r="C136" s="21" t="s">
        <v>361</v>
      </c>
      <c r="D136" s="21" t="s">
        <v>458</v>
      </c>
      <c r="E136" s="21" t="s">
        <v>353</v>
      </c>
      <c r="S136" s="24" t="s">
        <v>629</v>
      </c>
      <c r="T136" s="25" t="s">
        <v>731</v>
      </c>
      <c r="U136" s="25" t="s">
        <v>792</v>
      </c>
      <c r="V136" s="25" t="s">
        <v>907</v>
      </c>
    </row>
    <row r="137" spans="2:22">
      <c r="S137" s="24"/>
    </row>
    <row r="138" spans="2:22">
      <c r="B138" t="s">
        <v>264</v>
      </c>
      <c r="C138" s="21" t="s">
        <v>362</v>
      </c>
      <c r="D138" s="21" t="s">
        <v>459</v>
      </c>
      <c r="E138" s="21" t="s">
        <v>535</v>
      </c>
      <c r="S138" s="24" t="s">
        <v>630</v>
      </c>
      <c r="T138" s="25" t="s">
        <v>732</v>
      </c>
      <c r="U138" s="25" t="s">
        <v>793</v>
      </c>
      <c r="V138" s="25" t="s">
        <v>908</v>
      </c>
    </row>
    <row r="139" spans="2:22">
      <c r="S139" s="24"/>
    </row>
    <row r="140" spans="2:22">
      <c r="B140" t="s">
        <v>265</v>
      </c>
      <c r="C140" s="21" t="s">
        <v>363</v>
      </c>
      <c r="D140" s="21" t="s">
        <v>460</v>
      </c>
      <c r="E140" s="21" t="s">
        <v>536</v>
      </c>
      <c r="S140" s="24" t="s">
        <v>631</v>
      </c>
      <c r="T140" s="25" t="s">
        <v>733</v>
      </c>
      <c r="U140" s="25" t="s">
        <v>794</v>
      </c>
      <c r="V140" s="25" t="s">
        <v>909</v>
      </c>
    </row>
    <row r="141" spans="2:22">
      <c r="S141" s="24"/>
    </row>
    <row r="142" spans="2:22">
      <c r="B142" t="s">
        <v>266</v>
      </c>
      <c r="C142" s="21" t="s">
        <v>364</v>
      </c>
      <c r="D142" s="21" t="s">
        <v>461</v>
      </c>
      <c r="E142" s="21" t="s">
        <v>537</v>
      </c>
      <c r="S142" s="24" t="s">
        <v>632</v>
      </c>
      <c r="T142" s="25" t="s">
        <v>734</v>
      </c>
      <c r="U142" s="25" t="s">
        <v>795</v>
      </c>
      <c r="V142" s="25" t="s">
        <v>910</v>
      </c>
    </row>
    <row r="143" spans="2:22">
      <c r="S143" s="24"/>
    </row>
    <row r="144" spans="2:22">
      <c r="B144" t="s">
        <v>267</v>
      </c>
      <c r="C144" s="21" t="s">
        <v>353</v>
      </c>
      <c r="D144" s="21" t="s">
        <v>462</v>
      </c>
      <c r="E144" s="21" t="s">
        <v>538</v>
      </c>
      <c r="S144" s="24" t="s">
        <v>633</v>
      </c>
      <c r="T144" s="25" t="s">
        <v>735</v>
      </c>
      <c r="U144" s="25" t="s">
        <v>796</v>
      </c>
      <c r="V144" s="25" t="s">
        <v>911</v>
      </c>
    </row>
    <row r="145" spans="2:22">
      <c r="S145" s="24"/>
    </row>
    <row r="146" spans="2:22">
      <c r="B146" t="s">
        <v>268</v>
      </c>
      <c r="C146" s="21" t="s">
        <v>365</v>
      </c>
      <c r="D146" s="21" t="s">
        <v>296</v>
      </c>
      <c r="E146" s="21" t="s">
        <v>266</v>
      </c>
      <c r="S146" s="24" t="s">
        <v>634</v>
      </c>
      <c r="T146" s="25" t="s">
        <v>736</v>
      </c>
      <c r="U146" s="25" t="s">
        <v>797</v>
      </c>
      <c r="V146" s="25" t="s">
        <v>912</v>
      </c>
    </row>
    <row r="147" spans="2:22">
      <c r="S147" s="24"/>
    </row>
    <row r="148" spans="2:22">
      <c r="B148" t="s">
        <v>269</v>
      </c>
      <c r="C148" s="21" t="s">
        <v>366</v>
      </c>
      <c r="D148" s="21" t="s">
        <v>463</v>
      </c>
      <c r="E148" s="21" t="s">
        <v>539</v>
      </c>
      <c r="S148" s="24" t="s">
        <v>635</v>
      </c>
      <c r="T148" s="25" t="s">
        <v>737</v>
      </c>
      <c r="U148" s="25" t="s">
        <v>798</v>
      </c>
      <c r="V148" s="25" t="s">
        <v>913</v>
      </c>
    </row>
    <row r="149" spans="2:22">
      <c r="S149" s="24"/>
    </row>
    <row r="150" spans="2:22">
      <c r="B150" t="s">
        <v>270</v>
      </c>
      <c r="C150" s="21" t="s">
        <v>367</v>
      </c>
      <c r="D150" s="21" t="s">
        <v>464</v>
      </c>
      <c r="E150" s="21" t="s">
        <v>540</v>
      </c>
      <c r="S150" s="24" t="s">
        <v>636</v>
      </c>
      <c r="T150" s="25" t="s">
        <v>738</v>
      </c>
      <c r="U150" s="25" t="s">
        <v>239</v>
      </c>
      <c r="V150" s="25" t="s">
        <v>914</v>
      </c>
    </row>
    <row r="151" spans="2:22">
      <c r="S151" s="24"/>
    </row>
    <row r="152" spans="2:22">
      <c r="B152" t="s">
        <v>271</v>
      </c>
      <c r="C152" s="21" t="s">
        <v>368</v>
      </c>
      <c r="D152" s="21" t="s">
        <v>465</v>
      </c>
      <c r="E152" s="21" t="s">
        <v>541</v>
      </c>
      <c r="S152" s="24" t="s">
        <v>398</v>
      </c>
      <c r="T152" s="25" t="s">
        <v>739</v>
      </c>
      <c r="U152" s="25" t="s">
        <v>296</v>
      </c>
      <c r="V152" s="25" t="s">
        <v>915</v>
      </c>
    </row>
    <row r="153" spans="2:22">
      <c r="S153" s="24"/>
    </row>
    <row r="154" spans="2:22">
      <c r="B154" t="s">
        <v>272</v>
      </c>
      <c r="C154" s="21" t="s">
        <v>369</v>
      </c>
      <c r="D154" s="21" t="s">
        <v>466</v>
      </c>
      <c r="E154" s="21" t="s">
        <v>398</v>
      </c>
      <c r="S154" s="24"/>
      <c r="U154" s="25" t="s">
        <v>799</v>
      </c>
      <c r="V154" s="25" t="s">
        <v>916</v>
      </c>
    </row>
    <row r="155" spans="2:22">
      <c r="S155" s="24"/>
    </row>
    <row r="156" spans="2:22">
      <c r="B156" t="s">
        <v>273</v>
      </c>
      <c r="C156" s="21" t="s">
        <v>266</v>
      </c>
      <c r="D156" s="21" t="s">
        <v>467</v>
      </c>
      <c r="E156" s="21" t="s">
        <v>542</v>
      </c>
      <c r="S156" s="24" t="s">
        <v>679</v>
      </c>
      <c r="T156" s="25" t="s">
        <v>680</v>
      </c>
      <c r="U156" s="25" t="s">
        <v>800</v>
      </c>
      <c r="V156" s="25" t="s">
        <v>917</v>
      </c>
    </row>
    <row r="157" spans="2:22">
      <c r="S157" s="24"/>
    </row>
    <row r="158" spans="2:22">
      <c r="B158" t="s">
        <v>274</v>
      </c>
      <c r="C158" s="21" t="s">
        <v>370</v>
      </c>
      <c r="D158" s="21" t="s">
        <v>468</v>
      </c>
      <c r="E158" s="21" t="s">
        <v>543</v>
      </c>
      <c r="S158" s="24" t="s">
        <v>637</v>
      </c>
      <c r="T158" s="25" t="s">
        <v>740</v>
      </c>
      <c r="U158" s="25" t="s">
        <v>801</v>
      </c>
      <c r="V158" s="25" t="s">
        <v>918</v>
      </c>
    </row>
    <row r="159" spans="2:22">
      <c r="S159" s="24"/>
    </row>
    <row r="160" spans="2:22">
      <c r="B160" t="s">
        <v>275</v>
      </c>
      <c r="C160" s="21" t="s">
        <v>371</v>
      </c>
      <c r="D160" s="21" t="s">
        <v>469</v>
      </c>
      <c r="E160" s="21" t="s">
        <v>296</v>
      </c>
      <c r="S160" s="24" t="s">
        <v>638</v>
      </c>
      <c r="T160" s="25" t="s">
        <v>239</v>
      </c>
      <c r="U160" s="25" t="s">
        <v>802</v>
      </c>
      <c r="V160" s="25" t="s">
        <v>919</v>
      </c>
    </row>
    <row r="161" spans="2:22">
      <c r="S161" s="24"/>
    </row>
    <row r="162" spans="2:22">
      <c r="B162" t="s">
        <v>276</v>
      </c>
      <c r="C162" s="21" t="s">
        <v>372</v>
      </c>
      <c r="D162" s="21" t="s">
        <v>470</v>
      </c>
      <c r="E162" s="21" t="s">
        <v>544</v>
      </c>
      <c r="S162" s="24" t="s">
        <v>639</v>
      </c>
      <c r="T162" s="25" t="s">
        <v>660</v>
      </c>
      <c r="U162" s="25" t="s">
        <v>529</v>
      </c>
    </row>
    <row r="163" spans="2:22">
      <c r="S163" s="24"/>
    </row>
    <row r="164" spans="2:22">
      <c r="B164" t="s">
        <v>277</v>
      </c>
      <c r="C164" s="21" t="s">
        <v>373</v>
      </c>
      <c r="D164" s="21" t="s">
        <v>471</v>
      </c>
      <c r="E164" s="21" t="s">
        <v>545</v>
      </c>
      <c r="S164" s="24" t="s">
        <v>640</v>
      </c>
      <c r="T164" s="25" t="s">
        <v>660</v>
      </c>
      <c r="V164" s="25" t="s">
        <v>679</v>
      </c>
    </row>
    <row r="165" spans="2:22">
      <c r="S165" s="24"/>
    </row>
    <row r="166" spans="2:22">
      <c r="B166" t="s">
        <v>278</v>
      </c>
      <c r="C166" s="21" t="s">
        <v>374</v>
      </c>
      <c r="D166" s="21" t="s">
        <v>472</v>
      </c>
      <c r="E166" s="21" t="s">
        <v>546</v>
      </c>
      <c r="S166" s="24" t="s">
        <v>641</v>
      </c>
      <c r="T166" s="25" t="s">
        <v>741</v>
      </c>
      <c r="U166" s="25" t="s">
        <v>679</v>
      </c>
      <c r="V166" s="25" t="s">
        <v>920</v>
      </c>
    </row>
    <row r="167" spans="2:22">
      <c r="S167" s="24"/>
    </row>
    <row r="168" spans="2:22">
      <c r="B168" t="s">
        <v>279</v>
      </c>
      <c r="C168" s="21" t="s">
        <v>375</v>
      </c>
      <c r="D168" s="21" t="s">
        <v>473</v>
      </c>
      <c r="E168" s="21" t="s">
        <v>547</v>
      </c>
      <c r="S168" s="24" t="s">
        <v>642</v>
      </c>
      <c r="T168" s="25" t="s">
        <v>742</v>
      </c>
      <c r="U168" s="25" t="s">
        <v>803</v>
      </c>
      <c r="V168" s="25" t="s">
        <v>921</v>
      </c>
    </row>
    <row r="169" spans="2:22">
      <c r="S169" s="24"/>
    </row>
    <row r="170" spans="2:22">
      <c r="B170" t="s">
        <v>280</v>
      </c>
      <c r="C170" s="21" t="s">
        <v>347</v>
      </c>
      <c r="D170" s="21" t="s">
        <v>474</v>
      </c>
      <c r="E170" s="21" t="s">
        <v>548</v>
      </c>
      <c r="S170" s="24" t="s">
        <v>643</v>
      </c>
      <c r="T170" s="25" t="s">
        <v>660</v>
      </c>
      <c r="U170" s="25" t="s">
        <v>804</v>
      </c>
      <c r="V170" s="25" t="s">
        <v>922</v>
      </c>
    </row>
    <row r="171" spans="2:22">
      <c r="S171" s="24"/>
    </row>
    <row r="172" spans="2:22">
      <c r="B172" t="s">
        <v>281</v>
      </c>
      <c r="C172" s="21" t="s">
        <v>376</v>
      </c>
      <c r="D172" s="21" t="s">
        <v>475</v>
      </c>
      <c r="E172" s="21" t="s">
        <v>549</v>
      </c>
      <c r="S172" s="24" t="s">
        <v>644</v>
      </c>
      <c r="T172" s="25" t="s">
        <v>398</v>
      </c>
      <c r="U172" s="25" t="s">
        <v>805</v>
      </c>
      <c r="V172" s="25" t="s">
        <v>296</v>
      </c>
    </row>
    <row r="173" spans="2:22">
      <c r="S173" s="24"/>
    </row>
    <row r="174" spans="2:22">
      <c r="B174" t="s">
        <v>282</v>
      </c>
      <c r="C174" s="21" t="s">
        <v>377</v>
      </c>
      <c r="D174" s="21" t="s">
        <v>476</v>
      </c>
      <c r="E174" s="21" t="s">
        <v>550</v>
      </c>
      <c r="S174" s="24" t="s">
        <v>645</v>
      </c>
      <c r="U174" s="25" t="s">
        <v>806</v>
      </c>
      <c r="V174" s="25" t="s">
        <v>923</v>
      </c>
    </row>
    <row r="175" spans="2:22">
      <c r="S175" s="24"/>
    </row>
    <row r="176" spans="2:22">
      <c r="B176" t="s">
        <v>283</v>
      </c>
      <c r="C176" s="21" t="s">
        <v>378</v>
      </c>
      <c r="D176" s="21" t="s">
        <v>477</v>
      </c>
      <c r="E176" s="21" t="s">
        <v>551</v>
      </c>
      <c r="S176" s="24" t="s">
        <v>646</v>
      </c>
      <c r="U176" s="25" t="s">
        <v>807</v>
      </c>
      <c r="V176" s="25" t="s">
        <v>924</v>
      </c>
    </row>
    <row r="177" spans="2:22">
      <c r="S177" s="24"/>
    </row>
    <row r="178" spans="2:22">
      <c r="B178" t="s">
        <v>284</v>
      </c>
      <c r="C178" s="21" t="s">
        <v>379</v>
      </c>
      <c r="D178" s="21" t="s">
        <v>478</v>
      </c>
      <c r="E178" s="21" t="s">
        <v>552</v>
      </c>
      <c r="S178" s="24" t="s">
        <v>647</v>
      </c>
      <c r="U178" s="25" t="s">
        <v>808</v>
      </c>
      <c r="V178" s="25" t="s">
        <v>925</v>
      </c>
    </row>
    <row r="179" spans="2:22">
      <c r="S179" s="24"/>
    </row>
    <row r="180" spans="2:22">
      <c r="B180" t="s">
        <v>285</v>
      </c>
      <c r="C180" s="21" t="s">
        <v>380</v>
      </c>
      <c r="D180" s="21" t="s">
        <v>479</v>
      </c>
      <c r="E180" s="21" t="s">
        <v>553</v>
      </c>
      <c r="S180" s="24" t="s">
        <v>648</v>
      </c>
      <c r="U180" s="25" t="s">
        <v>809</v>
      </c>
      <c r="V180" s="25" t="s">
        <v>926</v>
      </c>
    </row>
    <row r="181" spans="2:22">
      <c r="S181" s="24"/>
    </row>
    <row r="182" spans="2:22">
      <c r="B182" t="s">
        <v>286</v>
      </c>
      <c r="C182" s="21" t="s">
        <v>381</v>
      </c>
      <c r="D182" s="21" t="s">
        <v>480</v>
      </c>
      <c r="E182" s="21" t="s">
        <v>554</v>
      </c>
      <c r="S182" s="24" t="s">
        <v>649</v>
      </c>
      <c r="U182" s="25" t="s">
        <v>810</v>
      </c>
      <c r="V182" s="25" t="s">
        <v>927</v>
      </c>
    </row>
    <row r="183" spans="2:22">
      <c r="S183" s="24"/>
    </row>
    <row r="184" spans="2:22">
      <c r="B184" t="s">
        <v>287</v>
      </c>
      <c r="C184" s="21" t="s">
        <v>382</v>
      </c>
      <c r="D184" s="21" t="s">
        <v>481</v>
      </c>
      <c r="E184" s="21" t="s">
        <v>555</v>
      </c>
      <c r="S184" s="24" t="s">
        <v>650</v>
      </c>
      <c r="U184" s="25" t="s">
        <v>811</v>
      </c>
      <c r="V184" s="25" t="s">
        <v>928</v>
      </c>
    </row>
    <row r="185" spans="2:22">
      <c r="S185" s="24"/>
    </row>
    <row r="186" spans="2:22">
      <c r="B186" t="s">
        <v>288</v>
      </c>
      <c r="C186" s="21" t="s">
        <v>383</v>
      </c>
      <c r="D186" s="21" t="s">
        <v>482</v>
      </c>
      <c r="E186" s="21" t="s">
        <v>556</v>
      </c>
      <c r="S186" s="24" t="s">
        <v>651</v>
      </c>
      <c r="U186" s="25" t="s">
        <v>812</v>
      </c>
      <c r="V186" s="25" t="s">
        <v>929</v>
      </c>
    </row>
    <row r="187" spans="2:22">
      <c r="S187" s="24"/>
    </row>
    <row r="188" spans="2:22">
      <c r="B188" t="s">
        <v>289</v>
      </c>
      <c r="C188" s="21" t="s">
        <v>384</v>
      </c>
      <c r="D188" s="21" t="s">
        <v>483</v>
      </c>
      <c r="E188" s="21" t="s">
        <v>557</v>
      </c>
      <c r="S188" s="24" t="s">
        <v>652</v>
      </c>
      <c r="U188" s="25" t="s">
        <v>813</v>
      </c>
      <c r="V188" s="25" t="s">
        <v>930</v>
      </c>
    </row>
    <row r="189" spans="2:22">
      <c r="S189" s="24"/>
    </row>
    <row r="190" spans="2:22">
      <c r="B190" t="s">
        <v>290</v>
      </c>
      <c r="C190" s="21" t="s">
        <v>385</v>
      </c>
      <c r="D190" s="21" t="s">
        <v>295</v>
      </c>
      <c r="E190" s="21" t="s">
        <v>558</v>
      </c>
      <c r="S190" s="24" t="s">
        <v>653</v>
      </c>
      <c r="U190" s="25" t="s">
        <v>814</v>
      </c>
      <c r="V190" s="25" t="s">
        <v>931</v>
      </c>
    </row>
    <row r="191" spans="2:22">
      <c r="S191" s="24"/>
    </row>
    <row r="192" spans="2:22">
      <c r="B192" t="s">
        <v>291</v>
      </c>
      <c r="C192" s="21" t="s">
        <v>386</v>
      </c>
      <c r="D192" s="21" t="s">
        <v>484</v>
      </c>
      <c r="E192" s="21" t="s">
        <v>559</v>
      </c>
      <c r="S192" s="24" t="s">
        <v>654</v>
      </c>
      <c r="U192" s="25" t="s">
        <v>815</v>
      </c>
      <c r="V192" s="25" t="s">
        <v>932</v>
      </c>
    </row>
    <row r="193" spans="2:22">
      <c r="S193" s="24"/>
    </row>
    <row r="194" spans="2:22">
      <c r="B194" t="s">
        <v>292</v>
      </c>
      <c r="C194" s="21" t="s">
        <v>387</v>
      </c>
      <c r="D194" s="21" t="s">
        <v>485</v>
      </c>
      <c r="E194" s="21" t="s">
        <v>560</v>
      </c>
      <c r="S194" s="24" t="s">
        <v>655</v>
      </c>
      <c r="U194" s="25" t="s">
        <v>816</v>
      </c>
      <c r="V194" s="25" t="s">
        <v>933</v>
      </c>
    </row>
    <row r="195" spans="2:22">
      <c r="S195" s="24"/>
    </row>
    <row r="196" spans="2:22">
      <c r="B196" t="s">
        <v>293</v>
      </c>
      <c r="C196" s="21" t="s">
        <v>388</v>
      </c>
      <c r="D196" s="21" t="s">
        <v>296</v>
      </c>
      <c r="E196" s="21" t="s">
        <v>561</v>
      </c>
      <c r="S196" s="24" t="s">
        <v>656</v>
      </c>
      <c r="U196" s="25" t="s">
        <v>817</v>
      </c>
      <c r="V196" s="25" t="s">
        <v>934</v>
      </c>
    </row>
    <row r="197" spans="2:22">
      <c r="S197" s="24"/>
    </row>
    <row r="198" spans="2:22">
      <c r="B198" t="s">
        <v>294</v>
      </c>
      <c r="C198" s="21" t="s">
        <v>389</v>
      </c>
      <c r="D198" s="21" t="s">
        <v>296</v>
      </c>
      <c r="E198" s="21" t="s">
        <v>562</v>
      </c>
      <c r="S198" s="24" t="s">
        <v>657</v>
      </c>
      <c r="U198" s="25" t="s">
        <v>818</v>
      </c>
      <c r="V198" s="25" t="s">
        <v>935</v>
      </c>
    </row>
    <row r="199" spans="2:22">
      <c r="S199" s="24"/>
    </row>
    <row r="200" spans="2:22">
      <c r="B200" t="s">
        <v>295</v>
      </c>
      <c r="C200" s="21" t="s">
        <v>390</v>
      </c>
      <c r="D200" s="21" t="s">
        <v>486</v>
      </c>
      <c r="E200" s="21" t="s">
        <v>563</v>
      </c>
      <c r="S200" s="24" t="s">
        <v>658</v>
      </c>
      <c r="U200" s="25" t="s">
        <v>819</v>
      </c>
      <c r="V200" s="25" t="s">
        <v>936</v>
      </c>
    </row>
    <row r="201" spans="2:22">
      <c r="S201" s="24"/>
    </row>
    <row r="202" spans="2:22">
      <c r="B202" t="s">
        <v>239</v>
      </c>
      <c r="C202" s="21" t="s">
        <v>391</v>
      </c>
      <c r="D202" s="21" t="s">
        <v>487</v>
      </c>
      <c r="E202" s="21" t="s">
        <v>564</v>
      </c>
      <c r="S202" s="24" t="s">
        <v>659</v>
      </c>
      <c r="U202" s="25" t="s">
        <v>820</v>
      </c>
      <c r="V202" s="25" t="s">
        <v>937</v>
      </c>
    </row>
    <row r="203" spans="2:22">
      <c r="S203" s="24"/>
    </row>
    <row r="204" spans="2:22">
      <c r="B204" t="s">
        <v>296</v>
      </c>
      <c r="C204" s="21" t="s">
        <v>392</v>
      </c>
      <c r="D204" s="21" t="s">
        <v>488</v>
      </c>
      <c r="E204" s="21" t="s">
        <v>565</v>
      </c>
      <c r="S204" s="24" t="s">
        <v>660</v>
      </c>
      <c r="U204" s="25" t="s">
        <v>821</v>
      </c>
      <c r="V204" s="25" t="s">
        <v>938</v>
      </c>
    </row>
    <row r="205" spans="2:22">
      <c r="S205" s="24"/>
    </row>
    <row r="206" spans="2:22">
      <c r="B206" t="s">
        <v>297</v>
      </c>
      <c r="C206" s="21" t="s">
        <v>393</v>
      </c>
      <c r="D206" s="21" t="s">
        <v>489</v>
      </c>
      <c r="E206" s="21" t="s">
        <v>295</v>
      </c>
      <c r="S206" s="24" t="s">
        <v>661</v>
      </c>
      <c r="U206" s="25" t="s">
        <v>822</v>
      </c>
      <c r="V206" s="25" t="s">
        <v>939</v>
      </c>
    </row>
    <row r="207" spans="2:22">
      <c r="S207" s="24"/>
    </row>
    <row r="208" spans="2:22">
      <c r="B208" t="s">
        <v>298</v>
      </c>
      <c r="C208" s="21" t="s">
        <v>394</v>
      </c>
      <c r="D208" s="21" t="s">
        <v>490</v>
      </c>
      <c r="E208" s="21" t="s">
        <v>566</v>
      </c>
      <c r="S208" s="24" t="s">
        <v>662</v>
      </c>
      <c r="U208" s="25" t="s">
        <v>823</v>
      </c>
      <c r="V208" s="25" t="s">
        <v>940</v>
      </c>
    </row>
    <row r="209" spans="2:22">
      <c r="S209" s="24"/>
    </row>
    <row r="210" spans="2:22">
      <c r="B210" t="s">
        <v>299</v>
      </c>
      <c r="C210" s="21" t="s">
        <v>395</v>
      </c>
      <c r="E210" s="21" t="s">
        <v>296</v>
      </c>
      <c r="S210" s="24" t="s">
        <v>663</v>
      </c>
      <c r="U210" s="25" t="s">
        <v>296</v>
      </c>
      <c r="V210" s="25" t="s">
        <v>941</v>
      </c>
    </row>
    <row r="211" spans="2:22">
      <c r="S211" s="24"/>
    </row>
    <row r="212" spans="2:22">
      <c r="B212" t="s">
        <v>296</v>
      </c>
      <c r="C212" s="21" t="s">
        <v>295</v>
      </c>
      <c r="E212" s="21" t="s">
        <v>296</v>
      </c>
      <c r="S212" s="24" t="s">
        <v>664</v>
      </c>
      <c r="U212" s="25" t="s">
        <v>824</v>
      </c>
      <c r="V212" s="25" t="s">
        <v>942</v>
      </c>
    </row>
    <row r="213" spans="2:22">
      <c r="S213" s="24"/>
    </row>
    <row r="214" spans="2:22">
      <c r="B214" t="s">
        <v>300</v>
      </c>
      <c r="C214" s="21" t="s">
        <v>396</v>
      </c>
      <c r="E214" s="21" t="s">
        <v>485</v>
      </c>
      <c r="S214" s="24" t="s">
        <v>665</v>
      </c>
      <c r="U214" s="25" t="s">
        <v>825</v>
      </c>
      <c r="V214" s="25" t="s">
        <v>943</v>
      </c>
    </row>
    <row r="215" spans="2:22">
      <c r="S215" s="24"/>
    </row>
    <row r="216" spans="2:22">
      <c r="B216" t="s">
        <v>301</v>
      </c>
      <c r="C216" s="21" t="s">
        <v>397</v>
      </c>
      <c r="E216" s="21" t="s">
        <v>567</v>
      </c>
      <c r="S216" s="24" t="s">
        <v>666</v>
      </c>
      <c r="U216" s="25" t="s">
        <v>826</v>
      </c>
      <c r="V216" s="25" t="s">
        <v>944</v>
      </c>
    </row>
    <row r="217" spans="2:22">
      <c r="S217" s="24"/>
    </row>
    <row r="218" spans="2:22">
      <c r="B218" t="s">
        <v>302</v>
      </c>
      <c r="C218" s="21" t="s">
        <v>398</v>
      </c>
      <c r="E218" s="21" t="s">
        <v>568</v>
      </c>
      <c r="S218" s="24" t="s">
        <v>667</v>
      </c>
      <c r="U218" s="25" t="s">
        <v>827</v>
      </c>
      <c r="V218" s="25" t="s">
        <v>945</v>
      </c>
    </row>
    <row r="219" spans="2:22">
      <c r="S219" s="24"/>
    </row>
    <row r="220" spans="2:22">
      <c r="B220" t="s">
        <v>303</v>
      </c>
      <c r="C220" s="21" t="s">
        <v>296</v>
      </c>
      <c r="E220" s="21" t="s">
        <v>569</v>
      </c>
      <c r="S220" s="24"/>
      <c r="U220" s="25" t="s">
        <v>828</v>
      </c>
      <c r="V220" s="25" t="s">
        <v>946</v>
      </c>
    </row>
    <row r="221" spans="2:22">
      <c r="S221" s="24"/>
    </row>
    <row r="222" spans="2:22">
      <c r="B222" t="s">
        <v>304</v>
      </c>
      <c r="C222" s="21" t="s">
        <v>399</v>
      </c>
      <c r="E222" s="21" t="s">
        <v>570</v>
      </c>
      <c r="S222" s="24" t="s">
        <v>680</v>
      </c>
      <c r="U222" s="25" t="s">
        <v>829</v>
      </c>
      <c r="V222" s="25" t="s">
        <v>947</v>
      </c>
    </row>
    <row r="223" spans="2:22">
      <c r="S223" s="24"/>
    </row>
    <row r="224" spans="2:22">
      <c r="B224" t="s">
        <v>305</v>
      </c>
      <c r="C224" s="21" t="s">
        <v>347</v>
      </c>
      <c r="E224" s="21" t="s">
        <v>571</v>
      </c>
      <c r="S224" s="24" t="s">
        <v>668</v>
      </c>
      <c r="U224" s="25" t="s">
        <v>830</v>
      </c>
    </row>
    <row r="225" spans="2:22">
      <c r="S225" s="24"/>
    </row>
    <row r="226" spans="2:22">
      <c r="B226" t="s">
        <v>306</v>
      </c>
      <c r="C226" s="21" t="s">
        <v>400</v>
      </c>
      <c r="E226" s="21" t="s">
        <v>485</v>
      </c>
      <c r="S226" s="24" t="s">
        <v>398</v>
      </c>
      <c r="U226" s="25" t="s">
        <v>831</v>
      </c>
      <c r="V226" s="25" t="s">
        <v>680</v>
      </c>
    </row>
    <row r="227" spans="2:22">
      <c r="S227" s="24"/>
    </row>
    <row r="228" spans="2:22">
      <c r="B228" s="24"/>
      <c r="C228" s="24" t="s">
        <v>401</v>
      </c>
      <c r="E228" s="21" t="s">
        <v>572</v>
      </c>
      <c r="S228" s="24" t="s">
        <v>669</v>
      </c>
      <c r="U228" s="25" t="s">
        <v>832</v>
      </c>
      <c r="V228" s="25" t="s">
        <v>948</v>
      </c>
    </row>
    <row r="229" spans="2:22">
      <c r="B229" s="24"/>
      <c r="C229" s="24"/>
      <c r="S229" s="24"/>
    </row>
    <row r="230" spans="2:22">
      <c r="B230" s="24"/>
      <c r="C230" s="24" t="s">
        <v>402</v>
      </c>
      <c r="S230" s="24" t="s">
        <v>670</v>
      </c>
      <c r="U230" s="25" t="s">
        <v>833</v>
      </c>
      <c r="V230" s="25" t="s">
        <v>949</v>
      </c>
    </row>
    <row r="231" spans="2:22">
      <c r="B231" s="24"/>
      <c r="C231" s="24"/>
      <c r="S231" s="24"/>
    </row>
    <row r="232" spans="2:22">
      <c r="B232" s="24"/>
      <c r="C232" s="24" t="s">
        <v>403</v>
      </c>
      <c r="S232" s="24" t="s">
        <v>671</v>
      </c>
      <c r="V232" s="25" t="s">
        <v>950</v>
      </c>
    </row>
    <row r="233" spans="2:22">
      <c r="B233" s="24"/>
      <c r="C233" s="24"/>
      <c r="S233" s="24"/>
    </row>
    <row r="234" spans="2:22">
      <c r="B234" s="24"/>
      <c r="C234" s="24" t="s">
        <v>404</v>
      </c>
      <c r="S234" s="24" t="s">
        <v>672</v>
      </c>
      <c r="U234" s="25" t="s">
        <v>680</v>
      </c>
      <c r="V234" s="25" t="s">
        <v>951</v>
      </c>
    </row>
    <row r="235" spans="2:22">
      <c r="B235" s="24"/>
      <c r="C235" s="24"/>
      <c r="S235" s="24"/>
    </row>
    <row r="236" spans="2:22">
      <c r="B236" s="24"/>
      <c r="C236" s="24" t="s">
        <v>405</v>
      </c>
      <c r="S236" s="24" t="s">
        <v>673</v>
      </c>
      <c r="U236" s="25" t="s">
        <v>834</v>
      </c>
      <c r="V236" s="25" t="s">
        <v>952</v>
      </c>
    </row>
    <row r="237" spans="2:22">
      <c r="B237" s="24"/>
      <c r="C237" s="24"/>
      <c r="S237" s="24"/>
    </row>
    <row r="238" spans="2:22">
      <c r="B238" s="24"/>
      <c r="C238" s="24" t="s">
        <v>406</v>
      </c>
      <c r="S238" s="24" t="s">
        <v>626</v>
      </c>
      <c r="U238" s="25" t="s">
        <v>835</v>
      </c>
      <c r="V238" s="25" t="s">
        <v>953</v>
      </c>
    </row>
    <row r="239" spans="2:22">
      <c r="B239" s="24"/>
      <c r="C239" s="24"/>
      <c r="S239" s="24"/>
    </row>
    <row r="240" spans="2:22">
      <c r="B240" s="24"/>
      <c r="C240" s="24" t="s">
        <v>407</v>
      </c>
      <c r="S240" s="24" t="s">
        <v>674</v>
      </c>
      <c r="U240" s="25" t="s">
        <v>836</v>
      </c>
      <c r="V240" s="25" t="s">
        <v>834</v>
      </c>
    </row>
    <row r="241" spans="2:22">
      <c r="B241" s="24"/>
      <c r="C241" s="24"/>
      <c r="S241" s="24"/>
    </row>
    <row r="242" spans="2:22">
      <c r="B242" s="24"/>
      <c r="C242" s="24" t="s">
        <v>408</v>
      </c>
      <c r="S242" s="24" t="s">
        <v>675</v>
      </c>
      <c r="U242" s="25" t="s">
        <v>837</v>
      </c>
      <c r="V242" s="25" t="s">
        <v>954</v>
      </c>
    </row>
    <row r="243" spans="2:22">
      <c r="S243" s="24"/>
    </row>
    <row r="244" spans="2:22">
      <c r="S244" s="24" t="s">
        <v>660</v>
      </c>
      <c r="U244" s="25" t="s">
        <v>838</v>
      </c>
      <c r="V244" s="25" t="s">
        <v>955</v>
      </c>
    </row>
    <row r="245" spans="2:22">
      <c r="S245" s="24"/>
    </row>
    <row r="246" spans="2:22">
      <c r="S246" s="24" t="s">
        <v>633</v>
      </c>
      <c r="U246" s="25" t="s">
        <v>839</v>
      </c>
      <c r="V246" s="25" t="s">
        <v>956</v>
      </c>
    </row>
    <row r="247" spans="2:22">
      <c r="S247" s="24"/>
    </row>
    <row r="248" spans="2:22">
      <c r="S248" s="24" t="s">
        <v>665</v>
      </c>
      <c r="U248" s="25" t="s">
        <v>840</v>
      </c>
      <c r="V248" s="25" t="s">
        <v>957</v>
      </c>
    </row>
    <row r="249" spans="2:22">
      <c r="S249" s="24"/>
    </row>
    <row r="250" spans="2:22">
      <c r="S250" s="24" t="s">
        <v>676</v>
      </c>
      <c r="U250" s="25" t="s">
        <v>841</v>
      </c>
      <c r="V250" s="25" t="s">
        <v>958</v>
      </c>
    </row>
    <row r="251" spans="2:22">
      <c r="S251" s="24"/>
    </row>
    <row r="252" spans="2:22">
      <c r="S252" s="24" t="s">
        <v>398</v>
      </c>
      <c r="U252" s="25" t="s">
        <v>788</v>
      </c>
      <c r="V252" s="25" t="s">
        <v>959</v>
      </c>
    </row>
    <row r="254" spans="2:22">
      <c r="U254" s="25" t="s">
        <v>842</v>
      </c>
      <c r="V254" s="25" t="s">
        <v>960</v>
      </c>
    </row>
    <row r="256" spans="2:22">
      <c r="U256" s="25" t="s">
        <v>398</v>
      </c>
      <c r="V256" s="25" t="s">
        <v>961</v>
      </c>
    </row>
    <row r="258" spans="21:21">
      <c r="U258" s="25" t="s">
        <v>843</v>
      </c>
    </row>
    <row r="260" spans="21:21">
      <c r="U260" s="25" t="s">
        <v>844</v>
      </c>
    </row>
    <row r="262" spans="21:21">
      <c r="U262" s="25" t="s">
        <v>845</v>
      </c>
    </row>
    <row r="264" spans="21:21">
      <c r="U264" s="25" t="s">
        <v>846</v>
      </c>
    </row>
    <row r="266" spans="21:21">
      <c r="U266" s="25" t="s">
        <v>847</v>
      </c>
    </row>
    <row r="268" spans="21:21">
      <c r="U268" s="25" t="s">
        <v>296</v>
      </c>
    </row>
    <row r="270" spans="21:21">
      <c r="U270" s="25" t="s">
        <v>848</v>
      </c>
    </row>
    <row r="272" spans="21:21">
      <c r="U272" s="25" t="s">
        <v>849</v>
      </c>
    </row>
    <row r="274" spans="21:21">
      <c r="U274" s="25" t="s">
        <v>850</v>
      </c>
    </row>
    <row r="276" spans="21:21">
      <c r="U276" s="25" t="s">
        <v>851</v>
      </c>
    </row>
    <row r="278" spans="21:21">
      <c r="U278" s="25" t="s">
        <v>852</v>
      </c>
    </row>
  </sheetData>
  <mergeCells count="16">
    <mergeCell ref="C1:R1"/>
    <mergeCell ref="S1:AH1"/>
    <mergeCell ref="S2:AD2"/>
    <mergeCell ref="S3:U3"/>
    <mergeCell ref="V3:X3"/>
    <mergeCell ref="Y3:AA3"/>
    <mergeCell ref="AB3:AD3"/>
    <mergeCell ref="AE3:AF3"/>
    <mergeCell ref="AG3:AH3"/>
    <mergeCell ref="C2:N2"/>
    <mergeCell ref="O3:P3"/>
    <mergeCell ref="Q3:R3"/>
    <mergeCell ref="C3:E3"/>
    <mergeCell ref="F3:H3"/>
    <mergeCell ref="I3:K3"/>
    <mergeCell ref="L3:N3"/>
  </mergeCells>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G99"/>
  <sheetViews>
    <sheetView topLeftCell="A59" zoomScale="108" zoomScaleNormal="108" workbookViewId="0">
      <selection activeCell="B61" sqref="B61:M90"/>
    </sheetView>
  </sheetViews>
  <sheetFormatPr baseColWidth="10" defaultRowHeight="16"/>
  <cols>
    <col min="2" max="2" width="32.33203125" customWidth="1"/>
    <col min="4" max="4" width="10.83203125" style="62"/>
    <col min="7" max="7" width="10.83203125" style="62"/>
    <col min="10" max="10" width="12.6640625" style="62" bestFit="1" customWidth="1"/>
    <col min="12" max="12" width="10.5" customWidth="1"/>
    <col min="13" max="13" width="10.83203125" style="62"/>
  </cols>
  <sheetData>
    <row r="1" spans="1:33">
      <c r="A1" s="27"/>
      <c r="C1" s="119" t="s">
        <v>183</v>
      </c>
      <c r="D1" s="119"/>
      <c r="E1" s="119"/>
      <c r="F1" s="119" t="s">
        <v>1017</v>
      </c>
      <c r="G1" s="119"/>
      <c r="H1" s="119"/>
      <c r="I1" s="119" t="s">
        <v>1020</v>
      </c>
      <c r="J1" s="119"/>
      <c r="K1" s="119"/>
      <c r="L1" s="119" t="s">
        <v>1077</v>
      </c>
      <c r="M1" s="119"/>
      <c r="N1" s="119"/>
      <c r="O1" s="119" t="s">
        <v>1022</v>
      </c>
      <c r="P1" s="119"/>
      <c r="Q1" s="119"/>
      <c r="R1" s="119" t="s">
        <v>1120</v>
      </c>
      <c r="S1" s="119"/>
      <c r="T1" s="119"/>
      <c r="U1" s="119" t="s">
        <v>1122</v>
      </c>
      <c r="V1" s="119"/>
      <c r="W1" s="119"/>
      <c r="X1" s="119" t="s">
        <v>1121</v>
      </c>
      <c r="Y1" s="119"/>
      <c r="Z1" s="119"/>
      <c r="AA1" s="119" t="s">
        <v>1132</v>
      </c>
      <c r="AB1" s="119"/>
      <c r="AC1" s="119"/>
      <c r="AD1" s="119" t="s">
        <v>1152</v>
      </c>
      <c r="AE1" s="119"/>
      <c r="AF1" s="119"/>
    </row>
    <row r="2" spans="1:33">
      <c r="A2" s="27"/>
      <c r="C2" s="119" t="s">
        <v>1012</v>
      </c>
      <c r="D2" s="119"/>
      <c r="E2" s="119"/>
      <c r="F2" s="119" t="s">
        <v>1012</v>
      </c>
      <c r="G2" s="119"/>
      <c r="H2" s="119"/>
      <c r="I2" s="119" t="s">
        <v>1012</v>
      </c>
      <c r="J2" s="119"/>
      <c r="K2" s="119"/>
      <c r="L2" s="119" t="s">
        <v>1012</v>
      </c>
      <c r="M2" s="119"/>
      <c r="N2" s="119"/>
      <c r="O2" s="119" t="s">
        <v>1012</v>
      </c>
      <c r="P2" s="119"/>
      <c r="Q2" s="119"/>
      <c r="R2" s="119" t="s">
        <v>1012</v>
      </c>
      <c r="S2" s="119"/>
      <c r="T2" s="119"/>
      <c r="U2" s="119" t="s">
        <v>1012</v>
      </c>
      <c r="V2" s="119"/>
      <c r="W2" s="119"/>
      <c r="X2" s="119" t="s">
        <v>1012</v>
      </c>
      <c r="Y2" s="119"/>
      <c r="Z2" s="119"/>
      <c r="AA2" s="119" t="s">
        <v>1012</v>
      </c>
      <c r="AB2" s="119"/>
      <c r="AC2" s="119"/>
      <c r="AD2" s="119" t="s">
        <v>1012</v>
      </c>
      <c r="AE2" s="119"/>
      <c r="AF2" s="119"/>
    </row>
    <row r="3" spans="1:33">
      <c r="A3" s="29" t="s">
        <v>1</v>
      </c>
      <c r="B3" s="10" t="s">
        <v>2</v>
      </c>
      <c r="C3" s="29" t="s">
        <v>681</v>
      </c>
      <c r="D3" s="57" t="s">
        <v>4</v>
      </c>
      <c r="E3" s="29" t="s">
        <v>189</v>
      </c>
      <c r="F3" s="32" t="s">
        <v>681</v>
      </c>
      <c r="G3" s="57" t="s">
        <v>4</v>
      </c>
      <c r="H3" s="32" t="s">
        <v>189</v>
      </c>
      <c r="I3" s="40" t="s">
        <v>97</v>
      </c>
      <c r="J3" s="57" t="s">
        <v>4</v>
      </c>
      <c r="K3" s="40" t="s">
        <v>189</v>
      </c>
      <c r="L3" s="56" t="s">
        <v>97</v>
      </c>
      <c r="M3" s="57" t="s">
        <v>4</v>
      </c>
      <c r="N3" s="56" t="s">
        <v>189</v>
      </c>
      <c r="O3" s="66" t="s">
        <v>95</v>
      </c>
      <c r="P3" s="57" t="s">
        <v>4</v>
      </c>
      <c r="Q3" s="66" t="s">
        <v>189</v>
      </c>
      <c r="R3" s="77" t="s">
        <v>1114</v>
      </c>
      <c r="S3" s="57" t="s">
        <v>4</v>
      </c>
      <c r="T3" s="77" t="s">
        <v>189</v>
      </c>
      <c r="U3" s="77" t="s">
        <v>1123</v>
      </c>
      <c r="V3" s="57" t="s">
        <v>4</v>
      </c>
      <c r="W3" s="77" t="s">
        <v>189</v>
      </c>
      <c r="X3" s="77" t="s">
        <v>1128</v>
      </c>
      <c r="Y3" s="57" t="s">
        <v>4</v>
      </c>
      <c r="Z3" s="77" t="s">
        <v>189</v>
      </c>
      <c r="AA3" s="80" t="s">
        <v>1133</v>
      </c>
      <c r="AB3" s="57" t="s">
        <v>4</v>
      </c>
      <c r="AC3" s="80" t="s">
        <v>189</v>
      </c>
      <c r="AD3" s="83" t="s">
        <v>1153</v>
      </c>
      <c r="AE3" s="57" t="s">
        <v>4</v>
      </c>
      <c r="AF3" s="83" t="s">
        <v>189</v>
      </c>
      <c r="AG3" s="83" t="s">
        <v>1</v>
      </c>
    </row>
    <row r="4" spans="1:33">
      <c r="A4" s="27"/>
      <c r="B4" s="70" t="s">
        <v>1099</v>
      </c>
      <c r="C4" s="11">
        <f>AVERAGE(C5:C9)</f>
        <v>28</v>
      </c>
      <c r="D4" s="58">
        <f>AVERAGE(D5:D9)</f>
        <v>3.41</v>
      </c>
      <c r="E4" s="11">
        <f t="shared" ref="E4" si="0">AVERAGE(E5:E9)</f>
        <v>1.1059999999999999</v>
      </c>
      <c r="F4" s="11">
        <v>29</v>
      </c>
      <c r="G4" s="58">
        <f t="shared" ref="G4:Q4" si="1">AVERAGE(G5:G9)</f>
        <v>3.944</v>
      </c>
      <c r="H4" s="11">
        <f t="shared" si="1"/>
        <v>1.06</v>
      </c>
      <c r="I4" s="10">
        <f t="shared" si="1"/>
        <v>17</v>
      </c>
      <c r="J4" s="58">
        <f t="shared" si="1"/>
        <v>4.4720000000000004</v>
      </c>
      <c r="K4" s="11">
        <f t="shared" si="1"/>
        <v>0.67400000000000004</v>
      </c>
      <c r="L4" s="10">
        <f t="shared" si="1"/>
        <v>19.8</v>
      </c>
      <c r="M4" s="58">
        <f t="shared" si="1"/>
        <v>3.3439999999999999</v>
      </c>
      <c r="N4" s="11">
        <f t="shared" si="1"/>
        <v>1.3280000000000001</v>
      </c>
      <c r="O4" s="10">
        <f t="shared" si="1"/>
        <v>20</v>
      </c>
      <c r="P4" s="58">
        <f t="shared" si="1"/>
        <v>4.68</v>
      </c>
      <c r="Q4" s="11">
        <f t="shared" si="1"/>
        <v>0.48399999999999999</v>
      </c>
      <c r="R4" s="75">
        <v>18</v>
      </c>
      <c r="S4" s="58">
        <f>AVERAGE(S5:S9)</f>
        <v>4.8219999999999992</v>
      </c>
      <c r="T4" s="11">
        <f>AVERAGE(T5:T9)</f>
        <v>0.45599999999999996</v>
      </c>
      <c r="U4" s="11">
        <v>9</v>
      </c>
      <c r="V4" s="58">
        <f t="shared" ref="V4:AF4" si="2">AVERAGE(V5:V9)</f>
        <v>3.6240000000000001</v>
      </c>
      <c r="W4" s="11">
        <f t="shared" si="2"/>
        <v>1.698</v>
      </c>
      <c r="X4" s="11">
        <f t="shared" si="2"/>
        <v>28</v>
      </c>
      <c r="Y4" s="58">
        <f t="shared" si="2"/>
        <v>4.7</v>
      </c>
      <c r="Z4" s="11">
        <f t="shared" si="2"/>
        <v>0.63400000000000001</v>
      </c>
      <c r="AA4" s="11">
        <f t="shared" si="2"/>
        <v>10</v>
      </c>
      <c r="AB4" s="58">
        <f t="shared" si="2"/>
        <v>4.7200000000000006</v>
      </c>
      <c r="AC4" s="11">
        <f t="shared" si="2"/>
        <v>0.45599999999999996</v>
      </c>
      <c r="AD4" s="11">
        <f t="shared" si="2"/>
        <v>24</v>
      </c>
      <c r="AE4" s="58">
        <f t="shared" si="2"/>
        <v>4.6779999999999999</v>
      </c>
      <c r="AF4" s="11">
        <f t="shared" si="2"/>
        <v>0.6180000000000001</v>
      </c>
      <c r="AG4" s="84"/>
    </row>
    <row r="5" spans="1:33">
      <c r="A5" s="27">
        <v>1</v>
      </c>
      <c r="B5" t="s">
        <v>965</v>
      </c>
      <c r="C5" s="27">
        <v>28</v>
      </c>
      <c r="D5" s="59">
        <v>3.11</v>
      </c>
      <c r="E5" s="27">
        <v>1.07</v>
      </c>
      <c r="F5" s="31">
        <v>29</v>
      </c>
      <c r="G5" s="59">
        <v>3.45</v>
      </c>
      <c r="H5" s="31">
        <v>1.02</v>
      </c>
      <c r="I5">
        <v>17</v>
      </c>
      <c r="J5" s="59">
        <v>4.47</v>
      </c>
      <c r="K5" s="38">
        <v>0.62</v>
      </c>
      <c r="L5">
        <v>20</v>
      </c>
      <c r="M5" s="59">
        <v>2.7</v>
      </c>
      <c r="N5" s="55">
        <v>1.3</v>
      </c>
      <c r="O5">
        <v>20</v>
      </c>
      <c r="P5" s="59">
        <v>4.5999999999999996</v>
      </c>
      <c r="Q5" s="67">
        <v>0.47</v>
      </c>
      <c r="R5" s="75">
        <v>18</v>
      </c>
      <c r="S5" s="59">
        <v>4.8899999999999997</v>
      </c>
      <c r="T5" s="78">
        <v>0.32</v>
      </c>
      <c r="U5" s="78">
        <v>9</v>
      </c>
      <c r="V5" s="59">
        <v>3.33</v>
      </c>
      <c r="W5" s="78">
        <v>1.8</v>
      </c>
      <c r="X5" s="78">
        <v>28</v>
      </c>
      <c r="Y5" s="59">
        <v>4.57</v>
      </c>
      <c r="Z5" s="78">
        <v>0.74</v>
      </c>
      <c r="AA5" s="81">
        <v>10</v>
      </c>
      <c r="AB5" s="59">
        <v>4.7</v>
      </c>
      <c r="AC5" s="81">
        <v>0.48</v>
      </c>
      <c r="AD5" s="84">
        <v>24</v>
      </c>
      <c r="AE5" s="59">
        <v>4.67</v>
      </c>
      <c r="AF5" s="84">
        <v>0.7</v>
      </c>
      <c r="AG5" s="84">
        <v>1</v>
      </c>
    </row>
    <row r="6" spans="1:33">
      <c r="A6" s="27">
        <v>2</v>
      </c>
      <c r="B6" t="s">
        <v>966</v>
      </c>
      <c r="C6" s="27">
        <v>28</v>
      </c>
      <c r="D6" s="59">
        <v>3.54</v>
      </c>
      <c r="E6" s="27">
        <v>1.2</v>
      </c>
      <c r="F6" s="31">
        <v>29</v>
      </c>
      <c r="G6" s="59">
        <v>4.3099999999999996</v>
      </c>
      <c r="H6" s="31">
        <v>0.85</v>
      </c>
      <c r="I6">
        <v>17</v>
      </c>
      <c r="J6" s="59">
        <v>4.6500000000000004</v>
      </c>
      <c r="K6" s="38">
        <v>0.61</v>
      </c>
      <c r="L6">
        <v>20</v>
      </c>
      <c r="M6" s="59">
        <v>3.9</v>
      </c>
      <c r="N6" s="55">
        <v>1.33</v>
      </c>
      <c r="O6">
        <v>20</v>
      </c>
      <c r="P6" s="59">
        <v>4.7</v>
      </c>
      <c r="Q6" s="67">
        <v>0.47</v>
      </c>
      <c r="R6" s="75">
        <v>18</v>
      </c>
      <c r="S6" s="59">
        <v>4.8899999999999997</v>
      </c>
      <c r="T6" s="78">
        <v>0.32</v>
      </c>
      <c r="U6" s="78">
        <v>9</v>
      </c>
      <c r="V6" s="59">
        <v>3.67</v>
      </c>
      <c r="W6" s="78">
        <v>1.58</v>
      </c>
      <c r="X6" s="81">
        <v>28</v>
      </c>
      <c r="Y6" s="59">
        <v>4.75</v>
      </c>
      <c r="Z6" s="78">
        <v>0.59</v>
      </c>
      <c r="AA6" s="81">
        <v>10</v>
      </c>
      <c r="AB6" s="59">
        <v>4.7</v>
      </c>
      <c r="AC6" s="81">
        <v>0.48</v>
      </c>
      <c r="AD6" s="84">
        <v>24</v>
      </c>
      <c r="AE6" s="59">
        <v>4.75</v>
      </c>
      <c r="AF6" s="84">
        <v>0.53</v>
      </c>
      <c r="AG6" s="84">
        <v>2</v>
      </c>
    </row>
    <row r="7" spans="1:33">
      <c r="A7" s="27">
        <v>3</v>
      </c>
      <c r="B7" t="s">
        <v>967</v>
      </c>
      <c r="C7" s="27">
        <v>28</v>
      </c>
      <c r="D7" s="59">
        <v>3.54</v>
      </c>
      <c r="E7" s="27">
        <v>0.96</v>
      </c>
      <c r="F7" s="31">
        <v>29</v>
      </c>
      <c r="G7" s="59">
        <v>4.1399999999999997</v>
      </c>
      <c r="H7" s="31">
        <v>0.95</v>
      </c>
      <c r="I7">
        <v>17</v>
      </c>
      <c r="J7" s="59">
        <v>4.6500000000000004</v>
      </c>
      <c r="K7" s="38">
        <v>0.61</v>
      </c>
      <c r="L7">
        <v>20</v>
      </c>
      <c r="M7" s="59">
        <v>3.3</v>
      </c>
      <c r="N7" s="55">
        <v>1.45</v>
      </c>
      <c r="O7">
        <v>20</v>
      </c>
      <c r="P7" s="59">
        <v>4.8</v>
      </c>
      <c r="Q7" s="67">
        <v>0.41</v>
      </c>
      <c r="R7" s="75">
        <v>18</v>
      </c>
      <c r="S7" s="59">
        <v>4.8899999999999997</v>
      </c>
      <c r="T7" s="78">
        <v>0.32</v>
      </c>
      <c r="U7" s="78">
        <v>9</v>
      </c>
      <c r="V7" s="59">
        <v>3.78</v>
      </c>
      <c r="W7" s="78">
        <v>1.72</v>
      </c>
      <c r="X7" s="81">
        <v>28</v>
      </c>
      <c r="Y7" s="59">
        <v>4.79</v>
      </c>
      <c r="Z7" s="78">
        <v>0.56999999999999995</v>
      </c>
      <c r="AA7" s="81">
        <v>10</v>
      </c>
      <c r="AB7" s="59">
        <v>4.5999999999999996</v>
      </c>
      <c r="AC7" s="81">
        <v>0.52</v>
      </c>
      <c r="AD7" s="84">
        <v>24</v>
      </c>
      <c r="AE7" s="59">
        <v>4.67</v>
      </c>
      <c r="AF7" s="84">
        <v>0.64</v>
      </c>
      <c r="AG7" s="84">
        <v>3</v>
      </c>
    </row>
    <row r="8" spans="1:33">
      <c r="A8" s="27">
        <v>4</v>
      </c>
      <c r="B8" t="s">
        <v>968</v>
      </c>
      <c r="C8" s="27">
        <v>28</v>
      </c>
      <c r="D8" s="59">
        <v>3.43</v>
      </c>
      <c r="E8" s="27">
        <v>1.2</v>
      </c>
      <c r="F8" s="31">
        <v>28</v>
      </c>
      <c r="G8" s="59">
        <v>3.96</v>
      </c>
      <c r="H8" s="31">
        <v>1.35</v>
      </c>
      <c r="I8">
        <v>17</v>
      </c>
      <c r="J8" s="59">
        <v>4.18</v>
      </c>
      <c r="K8" s="38">
        <v>0.73</v>
      </c>
      <c r="L8">
        <v>20</v>
      </c>
      <c r="M8" s="59">
        <v>3.5</v>
      </c>
      <c r="N8" s="55">
        <v>1.36</v>
      </c>
      <c r="O8">
        <v>20</v>
      </c>
      <c r="P8" s="59">
        <v>4.7</v>
      </c>
      <c r="Q8" s="67">
        <v>0.47</v>
      </c>
      <c r="R8" s="75">
        <v>18</v>
      </c>
      <c r="S8" s="59">
        <v>4.72</v>
      </c>
      <c r="T8" s="78">
        <v>0.75</v>
      </c>
      <c r="U8" s="78">
        <v>9</v>
      </c>
      <c r="V8" s="59">
        <v>3.56</v>
      </c>
      <c r="W8" s="78">
        <v>1.67</v>
      </c>
      <c r="X8" s="81">
        <v>28</v>
      </c>
      <c r="Y8" s="59">
        <v>4.6399999999999997</v>
      </c>
      <c r="Z8" s="78">
        <v>0.68</v>
      </c>
      <c r="AA8" s="81">
        <v>10</v>
      </c>
      <c r="AB8" s="59">
        <v>4.7</v>
      </c>
      <c r="AC8" s="81">
        <v>0.48</v>
      </c>
      <c r="AD8" s="84">
        <v>24</v>
      </c>
      <c r="AE8" s="59">
        <v>4.63</v>
      </c>
      <c r="AF8" s="84">
        <v>0.57999999999999996</v>
      </c>
      <c r="AG8" s="84">
        <v>4</v>
      </c>
    </row>
    <row r="9" spans="1:33">
      <c r="A9" s="27">
        <v>5</v>
      </c>
      <c r="B9" t="s">
        <v>969</v>
      </c>
      <c r="C9" s="27">
        <v>28</v>
      </c>
      <c r="D9" s="59">
        <v>3.43</v>
      </c>
      <c r="E9" s="27">
        <v>1.1000000000000001</v>
      </c>
      <c r="F9" s="31">
        <v>29</v>
      </c>
      <c r="G9" s="59">
        <v>3.86</v>
      </c>
      <c r="H9" s="31">
        <v>1.1299999999999999</v>
      </c>
      <c r="I9">
        <v>17</v>
      </c>
      <c r="J9" s="59">
        <v>4.41</v>
      </c>
      <c r="K9" s="38">
        <v>0.8</v>
      </c>
      <c r="L9">
        <v>19</v>
      </c>
      <c r="M9" s="59">
        <v>3.32</v>
      </c>
      <c r="N9" s="55">
        <v>1.2</v>
      </c>
      <c r="O9">
        <v>20</v>
      </c>
      <c r="P9" s="59">
        <v>4.5999999999999996</v>
      </c>
      <c r="Q9" s="67">
        <v>0.6</v>
      </c>
      <c r="R9" s="75">
        <v>18</v>
      </c>
      <c r="S9" s="59">
        <v>4.72</v>
      </c>
      <c r="T9" s="78">
        <v>0.56999999999999995</v>
      </c>
      <c r="U9" s="78">
        <v>9</v>
      </c>
      <c r="V9" s="59">
        <v>3.78</v>
      </c>
      <c r="W9" s="78">
        <v>1.72</v>
      </c>
      <c r="X9" s="81">
        <v>28</v>
      </c>
      <c r="Y9" s="59">
        <v>4.75</v>
      </c>
      <c r="Z9" s="78">
        <v>0.59</v>
      </c>
      <c r="AA9" s="81">
        <v>10</v>
      </c>
      <c r="AB9" s="59">
        <v>4.9000000000000004</v>
      </c>
      <c r="AC9" s="81">
        <v>0.32</v>
      </c>
      <c r="AD9" s="84">
        <v>24</v>
      </c>
      <c r="AE9" s="59">
        <v>4.67</v>
      </c>
      <c r="AF9" s="84">
        <v>0.64</v>
      </c>
      <c r="AG9" s="84">
        <v>5</v>
      </c>
    </row>
    <row r="10" spans="1:33">
      <c r="A10" s="27"/>
      <c r="B10" s="70" t="s">
        <v>1100</v>
      </c>
      <c r="C10" s="11">
        <f t="shared" ref="C10:H10" si="3">AVERAGE(C11:C15)</f>
        <v>28</v>
      </c>
      <c r="D10" s="86">
        <v>3.89</v>
      </c>
      <c r="E10" s="11">
        <f t="shared" si="3"/>
        <v>1.002</v>
      </c>
      <c r="F10" s="11">
        <f t="shared" si="3"/>
        <v>28.8</v>
      </c>
      <c r="G10" s="58">
        <f t="shared" si="3"/>
        <v>4.2799999999999994</v>
      </c>
      <c r="H10" s="11">
        <f t="shared" si="3"/>
        <v>0.85399999999999987</v>
      </c>
      <c r="I10" s="10">
        <f t="shared" ref="I10:Q10" si="4">AVERAGE(I11:I15)</f>
        <v>17</v>
      </c>
      <c r="J10" s="58">
        <f t="shared" si="4"/>
        <v>4.7520000000000007</v>
      </c>
      <c r="K10" s="11">
        <f t="shared" si="4"/>
        <v>0.47599999999999998</v>
      </c>
      <c r="L10" s="10">
        <f t="shared" si="4"/>
        <v>20</v>
      </c>
      <c r="M10" s="58">
        <f t="shared" si="4"/>
        <v>3.968</v>
      </c>
      <c r="N10" s="11">
        <f t="shared" si="4"/>
        <v>1.25</v>
      </c>
      <c r="O10" s="10">
        <f t="shared" si="4"/>
        <v>20</v>
      </c>
      <c r="P10" s="58">
        <f t="shared" si="4"/>
        <v>4.6899999999999995</v>
      </c>
      <c r="Q10" s="11">
        <f t="shared" si="4"/>
        <v>0.50600000000000001</v>
      </c>
      <c r="R10" s="75">
        <v>18</v>
      </c>
      <c r="S10" s="86">
        <v>4.83</v>
      </c>
      <c r="T10" s="11">
        <f t="shared" ref="T10:AF10" si="5">AVERAGE(T11:T15)</f>
        <v>0.38400000000000001</v>
      </c>
      <c r="U10" s="11">
        <f t="shared" si="5"/>
        <v>9</v>
      </c>
      <c r="V10" s="86">
        <v>4.04</v>
      </c>
      <c r="W10" s="11">
        <f t="shared" si="5"/>
        <v>1.3560000000000001</v>
      </c>
      <c r="X10" s="11">
        <f t="shared" si="5"/>
        <v>28</v>
      </c>
      <c r="Y10" s="58">
        <f t="shared" si="5"/>
        <v>4.8140000000000001</v>
      </c>
      <c r="Z10" s="11">
        <f t="shared" si="5"/>
        <v>0.49199999999999999</v>
      </c>
      <c r="AA10" s="11">
        <f t="shared" si="5"/>
        <v>10</v>
      </c>
      <c r="AB10" s="86">
        <v>4.8</v>
      </c>
      <c r="AC10" s="11">
        <f t="shared" si="5"/>
        <v>0.51800000000000002</v>
      </c>
      <c r="AD10" s="11">
        <f t="shared" si="5"/>
        <v>24</v>
      </c>
      <c r="AE10" s="86">
        <v>4.68</v>
      </c>
      <c r="AF10" s="11">
        <f t="shared" si="5"/>
        <v>0.59000000000000008</v>
      </c>
      <c r="AG10" s="84"/>
    </row>
    <row r="11" spans="1:33">
      <c r="A11" s="27">
        <v>6</v>
      </c>
      <c r="B11" t="s">
        <v>971</v>
      </c>
      <c r="C11" s="27">
        <v>28</v>
      </c>
      <c r="D11" s="59">
        <v>3.82</v>
      </c>
      <c r="E11" s="27">
        <v>0.98</v>
      </c>
      <c r="F11" s="31">
        <v>29</v>
      </c>
      <c r="G11" s="59">
        <v>4.1399999999999997</v>
      </c>
      <c r="H11" s="31">
        <v>1.03</v>
      </c>
      <c r="I11">
        <v>17</v>
      </c>
      <c r="J11" s="59">
        <v>4.6500000000000004</v>
      </c>
      <c r="K11" s="38">
        <v>0.61</v>
      </c>
      <c r="L11">
        <v>20</v>
      </c>
      <c r="M11" s="59">
        <v>3.32</v>
      </c>
      <c r="N11" s="55">
        <v>1.42</v>
      </c>
      <c r="O11">
        <v>20</v>
      </c>
      <c r="P11" s="59">
        <v>4.6500000000000004</v>
      </c>
      <c r="Q11" s="67">
        <v>0.49</v>
      </c>
      <c r="R11" s="75">
        <v>18</v>
      </c>
      <c r="S11" s="59">
        <v>4.78</v>
      </c>
      <c r="T11" s="78">
        <v>0.55000000000000004</v>
      </c>
      <c r="U11" s="78">
        <v>9</v>
      </c>
      <c r="V11" s="59">
        <v>3.67</v>
      </c>
      <c r="W11" s="78">
        <v>1.66</v>
      </c>
      <c r="X11" s="81">
        <v>28</v>
      </c>
      <c r="Y11" s="59">
        <v>4.79</v>
      </c>
      <c r="Z11" s="81">
        <v>0.5</v>
      </c>
      <c r="AA11" s="81">
        <v>10</v>
      </c>
      <c r="AB11" s="59">
        <v>4.7</v>
      </c>
      <c r="AC11" s="81">
        <v>0.48</v>
      </c>
      <c r="AD11" s="84">
        <v>24</v>
      </c>
      <c r="AE11" s="59">
        <v>4.63</v>
      </c>
      <c r="AF11" s="84">
        <v>0.65</v>
      </c>
      <c r="AG11" s="84">
        <v>6</v>
      </c>
    </row>
    <row r="12" spans="1:33">
      <c r="A12" s="27">
        <v>7</v>
      </c>
      <c r="B12" t="s">
        <v>972</v>
      </c>
      <c r="C12" s="27">
        <v>28</v>
      </c>
      <c r="D12" s="59">
        <v>4.5199999999999996</v>
      </c>
      <c r="E12" s="27">
        <v>0.75</v>
      </c>
      <c r="F12" s="31">
        <v>29</v>
      </c>
      <c r="G12" s="59">
        <v>4.76</v>
      </c>
      <c r="H12" s="31">
        <v>0.57999999999999996</v>
      </c>
      <c r="I12">
        <v>17</v>
      </c>
      <c r="J12" s="59">
        <v>4.88</v>
      </c>
      <c r="K12" s="38">
        <v>0.33</v>
      </c>
      <c r="L12">
        <v>20</v>
      </c>
      <c r="M12" s="59">
        <v>4.47</v>
      </c>
      <c r="N12" s="55">
        <v>1.17</v>
      </c>
      <c r="O12">
        <v>20</v>
      </c>
      <c r="P12" s="59">
        <v>4.8499999999999996</v>
      </c>
      <c r="Q12" s="67">
        <v>0.37</v>
      </c>
      <c r="R12" s="75">
        <v>18</v>
      </c>
      <c r="S12" s="59">
        <v>4.9400000000000004</v>
      </c>
      <c r="T12" s="78">
        <v>0.24</v>
      </c>
      <c r="U12" s="78">
        <v>9</v>
      </c>
      <c r="V12" s="59">
        <v>4.78</v>
      </c>
      <c r="W12" s="78">
        <v>0.67</v>
      </c>
      <c r="X12" s="81">
        <v>28</v>
      </c>
      <c r="Y12" s="59">
        <v>4.8600000000000003</v>
      </c>
      <c r="Z12" s="78">
        <v>0.45</v>
      </c>
      <c r="AA12" s="81">
        <v>10</v>
      </c>
      <c r="AB12" s="59">
        <v>4.9000000000000004</v>
      </c>
      <c r="AC12" s="81">
        <v>0.32</v>
      </c>
      <c r="AD12" s="84">
        <v>24</v>
      </c>
      <c r="AE12" s="59">
        <v>4.75</v>
      </c>
      <c r="AF12" s="84">
        <v>0.53</v>
      </c>
      <c r="AG12" s="84">
        <v>7</v>
      </c>
    </row>
    <row r="13" spans="1:33">
      <c r="A13" s="27">
        <v>8</v>
      </c>
      <c r="B13" t="s">
        <v>973</v>
      </c>
      <c r="C13" s="27">
        <v>28</v>
      </c>
      <c r="D13" s="59">
        <v>3.5</v>
      </c>
      <c r="E13" s="27">
        <v>1.1100000000000001</v>
      </c>
      <c r="F13" s="31">
        <v>29</v>
      </c>
      <c r="G13" s="59">
        <v>4.1399999999999997</v>
      </c>
      <c r="H13" s="31">
        <v>0.88</v>
      </c>
      <c r="I13">
        <v>17</v>
      </c>
      <c r="J13" s="59">
        <v>4.6500000000000004</v>
      </c>
      <c r="K13" s="38">
        <v>0.49</v>
      </c>
      <c r="L13">
        <v>20</v>
      </c>
      <c r="M13" s="59">
        <v>3.7</v>
      </c>
      <c r="N13" s="55">
        <v>1.34</v>
      </c>
      <c r="O13">
        <v>20</v>
      </c>
      <c r="P13" s="59">
        <v>4.7</v>
      </c>
      <c r="Q13" s="67">
        <v>0.56999999999999995</v>
      </c>
      <c r="R13" s="75">
        <v>18</v>
      </c>
      <c r="S13" s="59">
        <v>4.83</v>
      </c>
      <c r="T13" s="78">
        <v>0.38</v>
      </c>
      <c r="U13" s="78">
        <v>9</v>
      </c>
      <c r="V13" s="59">
        <v>3.89</v>
      </c>
      <c r="W13" s="78">
        <v>1.54</v>
      </c>
      <c r="X13" s="81">
        <v>28</v>
      </c>
      <c r="Y13" s="59">
        <v>4.8600000000000003</v>
      </c>
      <c r="Z13" s="81">
        <v>0.45</v>
      </c>
      <c r="AA13" s="81">
        <v>10</v>
      </c>
      <c r="AB13" s="59">
        <v>4.8</v>
      </c>
      <c r="AC13" s="81">
        <v>0.42</v>
      </c>
      <c r="AD13" s="84">
        <v>24</v>
      </c>
      <c r="AE13" s="59">
        <v>4.67</v>
      </c>
      <c r="AF13" s="84">
        <v>0.64</v>
      </c>
      <c r="AG13" s="84">
        <v>8</v>
      </c>
    </row>
    <row r="14" spans="1:33">
      <c r="A14" s="27">
        <v>9</v>
      </c>
      <c r="B14" t="s">
        <v>974</v>
      </c>
      <c r="C14" s="27">
        <v>28</v>
      </c>
      <c r="D14" s="59">
        <v>3.61</v>
      </c>
      <c r="E14" s="27">
        <v>1.1299999999999999</v>
      </c>
      <c r="F14" s="31">
        <v>29</v>
      </c>
      <c r="G14" s="59">
        <v>4</v>
      </c>
      <c r="H14" s="31">
        <v>1</v>
      </c>
      <c r="I14">
        <v>17</v>
      </c>
      <c r="J14" s="59">
        <v>4.76</v>
      </c>
      <c r="K14" s="38">
        <v>0.56000000000000005</v>
      </c>
      <c r="L14">
        <v>20</v>
      </c>
      <c r="M14" s="59">
        <v>4.05</v>
      </c>
      <c r="N14" s="55">
        <v>1.1499999999999999</v>
      </c>
      <c r="O14">
        <v>20</v>
      </c>
      <c r="P14" s="59">
        <v>4.45</v>
      </c>
      <c r="Q14" s="67">
        <v>0.69</v>
      </c>
      <c r="R14" s="75">
        <v>18</v>
      </c>
      <c r="S14" s="59">
        <v>4.78</v>
      </c>
      <c r="T14" s="78">
        <v>0.43</v>
      </c>
      <c r="U14" s="78">
        <v>9</v>
      </c>
      <c r="V14" s="59">
        <v>3.44</v>
      </c>
      <c r="W14" s="78">
        <v>1.74</v>
      </c>
      <c r="X14" s="81">
        <v>28</v>
      </c>
      <c r="Y14" s="59">
        <v>4.7</v>
      </c>
      <c r="Z14" s="81">
        <v>0.61</v>
      </c>
      <c r="AA14" s="81">
        <v>10</v>
      </c>
      <c r="AB14" s="59">
        <v>4.7</v>
      </c>
      <c r="AC14" s="81">
        <v>0.95</v>
      </c>
      <c r="AD14" s="84">
        <v>24</v>
      </c>
      <c r="AE14" s="59">
        <v>4.58</v>
      </c>
      <c r="AF14" s="84">
        <v>0.57999999999999996</v>
      </c>
      <c r="AG14" s="84">
        <v>9</v>
      </c>
    </row>
    <row r="15" spans="1:33">
      <c r="A15" s="27">
        <v>10</v>
      </c>
      <c r="B15" t="s">
        <v>975</v>
      </c>
      <c r="C15" s="27">
        <v>28</v>
      </c>
      <c r="D15" s="59">
        <v>4.04</v>
      </c>
      <c r="E15" s="27">
        <v>1.04</v>
      </c>
      <c r="F15" s="31">
        <v>28</v>
      </c>
      <c r="G15" s="59">
        <v>4.3600000000000003</v>
      </c>
      <c r="H15" s="31">
        <v>0.78</v>
      </c>
      <c r="I15">
        <v>17</v>
      </c>
      <c r="J15" s="59">
        <v>4.82</v>
      </c>
      <c r="K15" s="38">
        <v>0.39</v>
      </c>
      <c r="L15">
        <v>20</v>
      </c>
      <c r="M15" s="59">
        <v>4.3</v>
      </c>
      <c r="N15" s="55">
        <v>1.17</v>
      </c>
      <c r="O15">
        <v>20</v>
      </c>
      <c r="P15" s="59">
        <v>4.8</v>
      </c>
      <c r="Q15" s="67">
        <v>0.41</v>
      </c>
      <c r="R15" s="75">
        <v>18</v>
      </c>
      <c r="S15" s="59">
        <v>4.8899999999999997</v>
      </c>
      <c r="T15" s="78">
        <v>0.32</v>
      </c>
      <c r="U15" s="78">
        <v>9</v>
      </c>
      <c r="V15" s="59">
        <v>4.1100000000000003</v>
      </c>
      <c r="W15" s="78">
        <v>1.17</v>
      </c>
      <c r="X15" s="81">
        <v>28</v>
      </c>
      <c r="Y15" s="59">
        <v>4.8600000000000003</v>
      </c>
      <c r="Z15" s="81">
        <v>0.45</v>
      </c>
      <c r="AA15" s="81">
        <v>10</v>
      </c>
      <c r="AB15" s="59">
        <v>4.8</v>
      </c>
      <c r="AC15" s="81">
        <v>0.42</v>
      </c>
      <c r="AD15" s="84">
        <v>24</v>
      </c>
      <c r="AE15" s="59">
        <v>4.71</v>
      </c>
      <c r="AF15" s="84">
        <v>0.55000000000000004</v>
      </c>
      <c r="AG15" s="84">
        <v>10</v>
      </c>
    </row>
    <row r="16" spans="1:33">
      <c r="A16" s="27"/>
      <c r="B16" s="71" t="s">
        <v>1109</v>
      </c>
      <c r="C16" s="11">
        <f t="shared" ref="C16:H16" si="6">AVERAGE(C17:C21)</f>
        <v>27.8</v>
      </c>
      <c r="D16" s="86">
        <v>4.29</v>
      </c>
      <c r="E16" s="11">
        <f t="shared" si="6"/>
        <v>0.876</v>
      </c>
      <c r="F16" s="11">
        <f t="shared" si="6"/>
        <v>28.8</v>
      </c>
      <c r="G16" s="58">
        <f t="shared" si="6"/>
        <v>4.3340000000000005</v>
      </c>
      <c r="H16" s="11">
        <f t="shared" si="6"/>
        <v>0.84600000000000009</v>
      </c>
      <c r="I16" s="10">
        <f t="shared" ref="I16:Q16" si="7">AVERAGE(I17:I21)</f>
        <v>17</v>
      </c>
      <c r="J16" s="58">
        <f t="shared" si="7"/>
        <v>4.7279999999999998</v>
      </c>
      <c r="K16" s="11">
        <f t="shared" si="7"/>
        <v>0.48600000000000004</v>
      </c>
      <c r="L16" s="10">
        <f t="shared" si="7"/>
        <v>20</v>
      </c>
      <c r="M16" s="58">
        <f t="shared" si="7"/>
        <v>3.4300000000000006</v>
      </c>
      <c r="N16" s="11">
        <f t="shared" si="7"/>
        <v>1.524</v>
      </c>
      <c r="O16" s="10">
        <f t="shared" si="7"/>
        <v>20</v>
      </c>
      <c r="P16" s="58">
        <f t="shared" si="7"/>
        <v>4.7299999999999995</v>
      </c>
      <c r="Q16" s="11">
        <f t="shared" si="7"/>
        <v>0.47199999999999998</v>
      </c>
      <c r="R16" s="75">
        <v>18</v>
      </c>
      <c r="S16" s="58">
        <f t="shared" ref="S16:AF16" si="8">AVERAGE(S17:S21)</f>
        <v>4.9200000000000008</v>
      </c>
      <c r="T16" s="11">
        <f t="shared" si="8"/>
        <v>0.254</v>
      </c>
      <c r="U16" s="11">
        <f t="shared" si="8"/>
        <v>9</v>
      </c>
      <c r="V16" s="86">
        <v>4.67</v>
      </c>
      <c r="W16" s="11">
        <f t="shared" si="8"/>
        <v>0.73199999999999998</v>
      </c>
      <c r="X16" s="11">
        <f t="shared" si="8"/>
        <v>28</v>
      </c>
      <c r="Y16" s="86">
        <v>4.75</v>
      </c>
      <c r="Z16" s="11">
        <f t="shared" si="8"/>
        <v>0.54600000000000004</v>
      </c>
      <c r="AA16" s="11">
        <f t="shared" si="8"/>
        <v>10</v>
      </c>
      <c r="AB16" s="86">
        <v>4.74</v>
      </c>
      <c r="AC16" s="11">
        <f t="shared" si="8"/>
        <v>0.52</v>
      </c>
      <c r="AD16" s="11">
        <f t="shared" si="8"/>
        <v>24</v>
      </c>
      <c r="AE16" s="86">
        <v>4.71</v>
      </c>
      <c r="AF16" s="11">
        <f t="shared" si="8"/>
        <v>0.53599999999999992</v>
      </c>
      <c r="AG16" s="84"/>
    </row>
    <row r="17" spans="1:33">
      <c r="A17" s="27">
        <v>11</v>
      </c>
      <c r="B17" t="s">
        <v>1098</v>
      </c>
      <c r="C17" s="27">
        <v>28</v>
      </c>
      <c r="D17" s="59">
        <v>4.29</v>
      </c>
      <c r="E17" s="27">
        <v>0.94</v>
      </c>
      <c r="F17" s="31">
        <v>29</v>
      </c>
      <c r="G17" s="59">
        <v>4.21</v>
      </c>
      <c r="H17" s="31">
        <v>0.86</v>
      </c>
      <c r="I17">
        <v>17</v>
      </c>
      <c r="J17" s="59">
        <v>4.71</v>
      </c>
      <c r="K17" s="38">
        <v>0.59</v>
      </c>
      <c r="L17">
        <v>20</v>
      </c>
      <c r="M17" s="59">
        <v>3.2</v>
      </c>
      <c r="N17" s="55">
        <v>1.77</v>
      </c>
      <c r="O17">
        <v>20</v>
      </c>
      <c r="P17" s="59">
        <v>4.75</v>
      </c>
      <c r="Q17" s="67">
        <v>0.44</v>
      </c>
      <c r="R17" s="75">
        <v>18</v>
      </c>
      <c r="S17" s="59">
        <v>4.78</v>
      </c>
      <c r="T17" s="78">
        <v>0.55000000000000004</v>
      </c>
      <c r="U17" s="78">
        <v>9</v>
      </c>
      <c r="V17" s="59">
        <v>4.33</v>
      </c>
      <c r="W17" s="78">
        <v>1.32</v>
      </c>
      <c r="X17" s="81">
        <v>28</v>
      </c>
      <c r="Y17" s="59">
        <v>4.79</v>
      </c>
      <c r="Z17" s="81">
        <v>0.5</v>
      </c>
      <c r="AA17" s="81">
        <v>10</v>
      </c>
      <c r="AB17" s="59">
        <v>4.9000000000000004</v>
      </c>
      <c r="AC17" s="81">
        <v>0.32</v>
      </c>
      <c r="AD17" s="84">
        <v>24</v>
      </c>
      <c r="AE17" s="59">
        <v>4.71</v>
      </c>
      <c r="AF17" s="84">
        <v>0.55000000000000004</v>
      </c>
      <c r="AG17" s="84">
        <v>11</v>
      </c>
    </row>
    <row r="18" spans="1:33">
      <c r="A18" s="27">
        <v>12</v>
      </c>
      <c r="B18" s="33" t="s">
        <v>978</v>
      </c>
      <c r="C18" s="27">
        <v>28</v>
      </c>
      <c r="D18" s="60">
        <v>4.25</v>
      </c>
      <c r="E18" s="35">
        <v>0.93</v>
      </c>
      <c r="F18" s="31">
        <v>29</v>
      </c>
      <c r="G18" s="60">
        <v>4.4800000000000004</v>
      </c>
      <c r="H18" s="35">
        <v>0.78</v>
      </c>
      <c r="I18">
        <v>17</v>
      </c>
      <c r="J18" s="59">
        <v>4.82</v>
      </c>
      <c r="K18" s="38">
        <v>0.39</v>
      </c>
      <c r="L18">
        <v>20</v>
      </c>
      <c r="M18" s="59">
        <v>3.55</v>
      </c>
      <c r="N18" s="55">
        <v>1.57</v>
      </c>
      <c r="O18">
        <v>20</v>
      </c>
      <c r="P18" s="59">
        <v>4.7</v>
      </c>
      <c r="Q18" s="67">
        <v>0.47</v>
      </c>
      <c r="R18" s="75">
        <v>18</v>
      </c>
      <c r="S18" s="59">
        <v>5</v>
      </c>
      <c r="T18" s="78">
        <v>0</v>
      </c>
      <c r="U18" s="78">
        <v>9</v>
      </c>
      <c r="V18" s="59">
        <v>4.5599999999999996</v>
      </c>
      <c r="W18" s="78">
        <v>1.01</v>
      </c>
      <c r="X18" s="81">
        <v>28</v>
      </c>
      <c r="Y18" s="59">
        <v>4.8099999999999996</v>
      </c>
      <c r="Z18" s="81">
        <v>0.48</v>
      </c>
      <c r="AA18" s="81">
        <v>10</v>
      </c>
      <c r="AB18" s="59">
        <v>4.9000000000000004</v>
      </c>
      <c r="AC18" s="81">
        <v>0.32</v>
      </c>
      <c r="AD18" s="84">
        <v>24</v>
      </c>
      <c r="AE18" s="59">
        <v>4.75</v>
      </c>
      <c r="AF18" s="84">
        <v>0.53</v>
      </c>
      <c r="AG18" s="84">
        <v>12</v>
      </c>
    </row>
    <row r="19" spans="1:33">
      <c r="A19" s="27">
        <v>13</v>
      </c>
      <c r="B19" t="s">
        <v>979</v>
      </c>
      <c r="C19" s="27">
        <v>27</v>
      </c>
      <c r="D19" s="61">
        <v>4.1900000000000004</v>
      </c>
      <c r="E19" s="34">
        <v>0.92</v>
      </c>
      <c r="F19" s="31">
        <v>29</v>
      </c>
      <c r="G19" s="61">
        <v>4.24</v>
      </c>
      <c r="H19" s="34">
        <v>0.91</v>
      </c>
      <c r="I19">
        <v>17</v>
      </c>
      <c r="J19" s="59">
        <v>4.53</v>
      </c>
      <c r="K19" s="38">
        <v>0.62</v>
      </c>
      <c r="L19">
        <v>20</v>
      </c>
      <c r="M19" s="59">
        <v>3.6</v>
      </c>
      <c r="N19" s="55">
        <v>1.39</v>
      </c>
      <c r="O19">
        <v>20</v>
      </c>
      <c r="P19" s="59">
        <v>4.75</v>
      </c>
      <c r="Q19" s="67">
        <v>0.44</v>
      </c>
      <c r="R19" s="75">
        <v>18</v>
      </c>
      <c r="S19" s="59">
        <v>4.9400000000000004</v>
      </c>
      <c r="T19" s="78">
        <v>0.24</v>
      </c>
      <c r="U19" s="78">
        <v>9</v>
      </c>
      <c r="V19" s="60">
        <v>4.8899999999999997</v>
      </c>
      <c r="W19" s="35">
        <v>0.33</v>
      </c>
      <c r="X19" s="81">
        <v>28</v>
      </c>
      <c r="Y19" s="59">
        <v>4.71</v>
      </c>
      <c r="Z19" s="81">
        <v>0.66</v>
      </c>
      <c r="AA19" s="81">
        <v>10</v>
      </c>
      <c r="AB19" s="60">
        <v>4.7</v>
      </c>
      <c r="AC19" s="35">
        <v>0.67</v>
      </c>
      <c r="AD19" s="84">
        <v>24</v>
      </c>
      <c r="AE19" s="60">
        <v>4.71</v>
      </c>
      <c r="AF19" s="35">
        <v>0.55000000000000004</v>
      </c>
      <c r="AG19" s="84">
        <v>13</v>
      </c>
    </row>
    <row r="20" spans="1:33">
      <c r="A20" s="27">
        <v>14</v>
      </c>
      <c r="B20" t="s">
        <v>980</v>
      </c>
      <c r="C20" s="27">
        <v>28</v>
      </c>
      <c r="D20" s="61">
        <v>4.18</v>
      </c>
      <c r="E20" s="34">
        <v>0.9</v>
      </c>
      <c r="F20" s="31">
        <v>29</v>
      </c>
      <c r="G20" s="61">
        <v>4.28</v>
      </c>
      <c r="H20" s="34">
        <v>0.8</v>
      </c>
      <c r="I20">
        <v>17</v>
      </c>
      <c r="J20" s="59">
        <v>4.76</v>
      </c>
      <c r="K20" s="38">
        <v>0.44</v>
      </c>
      <c r="L20">
        <v>20</v>
      </c>
      <c r="M20" s="59">
        <v>3.45</v>
      </c>
      <c r="N20" s="55">
        <v>1.36</v>
      </c>
      <c r="O20">
        <v>20</v>
      </c>
      <c r="P20" s="59">
        <v>4.7</v>
      </c>
      <c r="Q20" s="67">
        <v>0.56999999999999995</v>
      </c>
      <c r="R20" s="75">
        <v>18</v>
      </c>
      <c r="S20" s="59">
        <v>4.9400000000000004</v>
      </c>
      <c r="T20" s="78">
        <v>0.24</v>
      </c>
      <c r="U20" s="78">
        <v>9</v>
      </c>
      <c r="V20" s="61">
        <v>4.78</v>
      </c>
      <c r="W20" s="34">
        <v>0.67</v>
      </c>
      <c r="X20" s="81">
        <v>28</v>
      </c>
      <c r="Y20" s="60">
        <v>4.68</v>
      </c>
      <c r="Z20" s="35">
        <v>0.61</v>
      </c>
      <c r="AA20" s="81">
        <v>10</v>
      </c>
      <c r="AB20" s="61">
        <v>4.5999999999999996</v>
      </c>
      <c r="AC20" s="34">
        <v>0.97</v>
      </c>
      <c r="AD20" s="84">
        <v>24</v>
      </c>
      <c r="AE20" s="61">
        <v>4.74</v>
      </c>
      <c r="AF20" s="34">
        <v>0.54</v>
      </c>
      <c r="AG20" s="84">
        <v>14</v>
      </c>
    </row>
    <row r="21" spans="1:33">
      <c r="A21" s="27">
        <v>15</v>
      </c>
      <c r="B21" t="s">
        <v>981</v>
      </c>
      <c r="C21" s="27">
        <v>28</v>
      </c>
      <c r="D21" s="61">
        <v>4.57</v>
      </c>
      <c r="E21" s="34">
        <v>0.69</v>
      </c>
      <c r="F21" s="31">
        <v>28</v>
      </c>
      <c r="G21" s="61">
        <v>4.46</v>
      </c>
      <c r="H21" s="34">
        <v>0.88</v>
      </c>
      <c r="I21">
        <v>17</v>
      </c>
      <c r="J21" s="59">
        <v>4.82</v>
      </c>
      <c r="K21" s="38">
        <v>0.39</v>
      </c>
      <c r="L21">
        <v>20</v>
      </c>
      <c r="M21" s="59">
        <v>3.35</v>
      </c>
      <c r="N21" s="55">
        <v>1.53</v>
      </c>
      <c r="O21">
        <v>20</v>
      </c>
      <c r="P21" s="59">
        <v>4.75</v>
      </c>
      <c r="Q21" s="67">
        <v>0.44</v>
      </c>
      <c r="R21" s="75">
        <v>18</v>
      </c>
      <c r="S21" s="59">
        <v>4.9400000000000004</v>
      </c>
      <c r="T21" s="78">
        <v>0.24</v>
      </c>
      <c r="U21" s="78">
        <v>9</v>
      </c>
      <c r="V21" s="61">
        <v>4.8899999999999997</v>
      </c>
      <c r="W21" s="34">
        <v>0.33</v>
      </c>
      <c r="X21" s="81">
        <v>28</v>
      </c>
      <c r="Y21" s="61">
        <v>4.82</v>
      </c>
      <c r="Z21" s="34">
        <v>0.48</v>
      </c>
      <c r="AA21" s="81">
        <v>10</v>
      </c>
      <c r="AB21" s="61">
        <v>4.9000000000000004</v>
      </c>
      <c r="AC21" s="34">
        <v>0.32</v>
      </c>
      <c r="AD21" s="84">
        <v>24</v>
      </c>
      <c r="AE21" s="61">
        <v>4.79</v>
      </c>
      <c r="AF21" s="34">
        <v>0.51</v>
      </c>
      <c r="AG21" s="84">
        <v>15</v>
      </c>
    </row>
    <row r="22" spans="1:33">
      <c r="B22" s="70" t="s">
        <v>1101</v>
      </c>
      <c r="C22" s="11">
        <f t="shared" ref="C22:H22" si="9">AVERAGE(C23:C28)</f>
        <v>28</v>
      </c>
      <c r="D22" s="58">
        <f t="shared" si="9"/>
        <v>3.186666666666667</v>
      </c>
      <c r="E22" s="11">
        <f t="shared" si="9"/>
        <v>1.1950000000000001</v>
      </c>
      <c r="F22" s="11">
        <f t="shared" si="9"/>
        <v>29</v>
      </c>
      <c r="G22" s="58">
        <f>AVERAGE(G23:G28)</f>
        <v>3.7766666666666668</v>
      </c>
      <c r="H22" s="11">
        <f t="shared" si="9"/>
        <v>1.1166666666666665</v>
      </c>
      <c r="I22" s="10">
        <f>AVERAGE(I23:I27)</f>
        <v>17</v>
      </c>
      <c r="J22" s="58">
        <f>AVERAGE(J23:J28)</f>
        <v>4.0983333333333336</v>
      </c>
      <c r="K22" s="11">
        <f>AVERAGE(K23:K28)</f>
        <v>0.90333333333333332</v>
      </c>
      <c r="L22" s="10">
        <f>AVERAGE(L23:L27)</f>
        <v>20</v>
      </c>
      <c r="M22" s="86">
        <v>2.81</v>
      </c>
      <c r="N22" s="11">
        <f>AVERAGE(N23:N28)</f>
        <v>1.2949999999999999</v>
      </c>
      <c r="O22" s="10">
        <f>AVERAGE(O23:O27)</f>
        <v>20</v>
      </c>
      <c r="P22" s="58">
        <f>AVERAGE(P23:P28)</f>
        <v>4.583333333333333</v>
      </c>
      <c r="Q22" s="11">
        <f>AVERAGE(Q23:Q28)</f>
        <v>0.66333333333333333</v>
      </c>
      <c r="R22" s="75">
        <v>18</v>
      </c>
      <c r="S22" s="86">
        <v>4.4800000000000004</v>
      </c>
      <c r="T22" s="11">
        <f t="shared" ref="T22:AF22" si="10">AVERAGE(T23:T28)</f>
        <v>0.72833333333333317</v>
      </c>
      <c r="U22" s="11">
        <f t="shared" si="10"/>
        <v>9</v>
      </c>
      <c r="V22" s="86">
        <v>3.36</v>
      </c>
      <c r="W22" s="11">
        <f t="shared" si="10"/>
        <v>1.4833333333333334</v>
      </c>
      <c r="X22" s="11">
        <f t="shared" si="10"/>
        <v>28</v>
      </c>
      <c r="Y22" s="86">
        <v>4.59</v>
      </c>
      <c r="Z22" s="11">
        <f t="shared" si="10"/>
        <v>0.75166666666666659</v>
      </c>
      <c r="AA22" s="11">
        <f t="shared" si="10"/>
        <v>10</v>
      </c>
      <c r="AB22" s="86">
        <v>4.71</v>
      </c>
      <c r="AC22" s="11">
        <f t="shared" si="10"/>
        <v>0.55166666666666664</v>
      </c>
      <c r="AD22" s="11">
        <f t="shared" si="10"/>
        <v>24</v>
      </c>
      <c r="AE22" s="86">
        <v>4.5599999999999996</v>
      </c>
      <c r="AF22" s="11">
        <f t="shared" si="10"/>
        <v>0.64666666666666661</v>
      </c>
    </row>
    <row r="23" spans="1:33">
      <c r="A23" s="34">
        <v>16</v>
      </c>
      <c r="B23" t="s">
        <v>983</v>
      </c>
      <c r="C23" s="27">
        <v>28</v>
      </c>
      <c r="D23" s="59">
        <v>3.61</v>
      </c>
      <c r="E23" s="27">
        <v>0.99</v>
      </c>
      <c r="F23" s="31">
        <v>29</v>
      </c>
      <c r="G23" s="59">
        <v>3.86</v>
      </c>
      <c r="H23" s="31">
        <v>0.95</v>
      </c>
      <c r="I23">
        <v>17</v>
      </c>
      <c r="J23" s="59">
        <v>4.3499999999999996</v>
      </c>
      <c r="K23" s="38">
        <v>0.79</v>
      </c>
      <c r="L23">
        <v>20</v>
      </c>
      <c r="M23" s="59">
        <v>3.1</v>
      </c>
      <c r="N23" s="55">
        <v>1.25</v>
      </c>
      <c r="O23">
        <v>20</v>
      </c>
      <c r="P23" s="59">
        <v>4.75</v>
      </c>
      <c r="Q23" s="67">
        <v>0.44</v>
      </c>
      <c r="R23" s="75">
        <v>18</v>
      </c>
      <c r="S23" s="59">
        <v>4.78</v>
      </c>
      <c r="T23" s="78">
        <v>0.43</v>
      </c>
      <c r="U23" s="78">
        <v>9</v>
      </c>
      <c r="V23" s="61">
        <v>4.22</v>
      </c>
      <c r="W23" s="34">
        <v>1.2</v>
      </c>
      <c r="X23" s="81">
        <v>28</v>
      </c>
      <c r="Y23" s="61">
        <v>4.71</v>
      </c>
      <c r="Z23" s="34">
        <v>0.6</v>
      </c>
      <c r="AA23" s="81">
        <v>10</v>
      </c>
      <c r="AB23" s="61">
        <v>4.5999999999999996</v>
      </c>
      <c r="AC23" s="34">
        <v>0.7</v>
      </c>
      <c r="AD23" s="84">
        <v>24</v>
      </c>
      <c r="AE23" s="61">
        <v>4.58</v>
      </c>
      <c r="AF23" s="34">
        <v>0.57999999999999996</v>
      </c>
      <c r="AG23" s="34">
        <v>16</v>
      </c>
    </row>
    <row r="24" spans="1:33">
      <c r="A24" s="34">
        <v>17</v>
      </c>
      <c r="B24" t="s">
        <v>984</v>
      </c>
      <c r="C24" s="27">
        <v>28</v>
      </c>
      <c r="D24" s="59">
        <v>2.86</v>
      </c>
      <c r="E24" s="27">
        <v>1.3</v>
      </c>
      <c r="F24" s="31">
        <v>29</v>
      </c>
      <c r="G24" s="59">
        <v>3.59</v>
      </c>
      <c r="H24" s="31">
        <v>1.21</v>
      </c>
      <c r="I24">
        <v>17</v>
      </c>
      <c r="J24" s="59">
        <v>3.47</v>
      </c>
      <c r="K24" s="38">
        <v>1.1200000000000001</v>
      </c>
      <c r="L24">
        <v>20</v>
      </c>
      <c r="M24" s="59">
        <v>2.1</v>
      </c>
      <c r="N24" s="55">
        <v>1.48</v>
      </c>
      <c r="O24">
        <v>20</v>
      </c>
      <c r="P24" s="59">
        <v>4.45</v>
      </c>
      <c r="Q24" s="67">
        <v>0.76</v>
      </c>
      <c r="R24" s="75">
        <v>18</v>
      </c>
      <c r="S24" s="59">
        <v>4.22</v>
      </c>
      <c r="T24" s="78">
        <v>0.94</v>
      </c>
      <c r="U24" s="78">
        <v>9</v>
      </c>
      <c r="V24" s="59">
        <v>2.89</v>
      </c>
      <c r="W24" s="78">
        <v>1.54</v>
      </c>
      <c r="X24" s="81">
        <v>28</v>
      </c>
      <c r="Y24" s="61">
        <v>4.6900000000000004</v>
      </c>
      <c r="Z24" s="34">
        <v>0.62</v>
      </c>
      <c r="AA24" s="81">
        <v>10</v>
      </c>
      <c r="AB24" s="59">
        <v>4.5</v>
      </c>
      <c r="AC24" s="81">
        <v>0.71</v>
      </c>
      <c r="AD24" s="84">
        <v>24</v>
      </c>
      <c r="AE24" s="59">
        <v>4.57</v>
      </c>
      <c r="AF24" s="84">
        <v>0.59</v>
      </c>
      <c r="AG24" s="34">
        <v>17</v>
      </c>
    </row>
    <row r="25" spans="1:33">
      <c r="A25" s="34">
        <v>18</v>
      </c>
      <c r="B25" t="s">
        <v>985</v>
      </c>
      <c r="C25" s="27">
        <v>28</v>
      </c>
      <c r="D25" s="59">
        <v>3.07</v>
      </c>
      <c r="E25" s="27">
        <v>1.3</v>
      </c>
      <c r="F25" s="31">
        <v>29</v>
      </c>
      <c r="G25" s="59">
        <v>3.97</v>
      </c>
      <c r="H25" s="31">
        <v>1.3</v>
      </c>
      <c r="I25">
        <v>17</v>
      </c>
      <c r="J25" s="59">
        <v>4.18</v>
      </c>
      <c r="K25" s="38">
        <v>0.88</v>
      </c>
      <c r="L25">
        <v>20</v>
      </c>
      <c r="M25" s="59">
        <v>2.95</v>
      </c>
      <c r="N25" s="55">
        <v>1.19</v>
      </c>
      <c r="O25">
        <v>20</v>
      </c>
      <c r="P25" s="59">
        <v>4.75</v>
      </c>
      <c r="Q25" s="67">
        <v>0.44</v>
      </c>
      <c r="R25" s="75">
        <v>18</v>
      </c>
      <c r="S25" s="59">
        <v>4.5599999999999996</v>
      </c>
      <c r="T25" s="78">
        <v>0.78</v>
      </c>
      <c r="U25" s="78">
        <v>9</v>
      </c>
      <c r="V25" s="59">
        <v>3</v>
      </c>
      <c r="W25" s="78">
        <v>1.58</v>
      </c>
      <c r="X25" s="81">
        <v>28</v>
      </c>
      <c r="Y25" s="59">
        <v>4.6900000000000004</v>
      </c>
      <c r="Z25" s="81">
        <v>0.62</v>
      </c>
      <c r="AA25" s="81">
        <v>10</v>
      </c>
      <c r="AB25" s="59">
        <v>4.9000000000000004</v>
      </c>
      <c r="AC25" s="81">
        <v>0.32</v>
      </c>
      <c r="AD25" s="84">
        <v>24</v>
      </c>
      <c r="AE25" s="59">
        <v>4.7</v>
      </c>
      <c r="AF25" s="84">
        <v>0.56000000000000005</v>
      </c>
      <c r="AG25" s="34">
        <v>18</v>
      </c>
    </row>
    <row r="26" spans="1:33">
      <c r="A26" s="34">
        <v>19</v>
      </c>
      <c r="B26" t="s">
        <v>986</v>
      </c>
      <c r="C26" s="27">
        <v>28</v>
      </c>
      <c r="D26" s="59">
        <v>3.21</v>
      </c>
      <c r="E26" s="27">
        <v>1.17</v>
      </c>
      <c r="F26" s="31">
        <v>29</v>
      </c>
      <c r="G26" s="59">
        <v>3.9</v>
      </c>
      <c r="H26" s="31">
        <v>1.05</v>
      </c>
      <c r="I26">
        <v>17</v>
      </c>
      <c r="J26" s="59">
        <v>4.3499999999999996</v>
      </c>
      <c r="K26" s="38">
        <v>0.86</v>
      </c>
      <c r="L26">
        <v>20</v>
      </c>
      <c r="M26" s="59">
        <v>3.11</v>
      </c>
      <c r="N26" s="55">
        <v>1.33</v>
      </c>
      <c r="O26">
        <v>20</v>
      </c>
      <c r="P26" s="59">
        <v>4.5999999999999996</v>
      </c>
      <c r="Q26" s="67">
        <v>0.68</v>
      </c>
      <c r="R26" s="75">
        <v>18</v>
      </c>
      <c r="S26" s="59">
        <v>4.72</v>
      </c>
      <c r="T26" s="78">
        <v>0.46</v>
      </c>
      <c r="U26" s="78">
        <v>9</v>
      </c>
      <c r="V26" s="59">
        <v>3.78</v>
      </c>
      <c r="W26" s="78">
        <v>1.48</v>
      </c>
      <c r="X26" s="81">
        <v>28</v>
      </c>
      <c r="Y26" s="59">
        <v>4.59</v>
      </c>
      <c r="Z26" s="81">
        <v>0.84</v>
      </c>
      <c r="AA26" s="81">
        <v>10</v>
      </c>
      <c r="AB26" s="59">
        <v>4.8</v>
      </c>
      <c r="AC26" s="81">
        <v>0.42</v>
      </c>
      <c r="AD26" s="84">
        <v>24</v>
      </c>
      <c r="AE26" s="59">
        <v>4.59</v>
      </c>
      <c r="AF26" s="84">
        <v>0.67</v>
      </c>
      <c r="AG26" s="34">
        <v>19</v>
      </c>
    </row>
    <row r="27" spans="1:33">
      <c r="A27" s="34">
        <v>20</v>
      </c>
      <c r="B27" t="s">
        <v>987</v>
      </c>
      <c r="C27" s="27">
        <v>28</v>
      </c>
      <c r="D27" s="59">
        <v>3.23</v>
      </c>
      <c r="E27" s="27">
        <v>1.1399999999999999</v>
      </c>
      <c r="F27" s="31">
        <v>29</v>
      </c>
      <c r="G27" s="59">
        <v>3.86</v>
      </c>
      <c r="H27" s="31">
        <v>0.92</v>
      </c>
      <c r="I27">
        <v>17</v>
      </c>
      <c r="J27" s="59">
        <v>4</v>
      </c>
      <c r="K27" s="38">
        <v>0.87</v>
      </c>
      <c r="L27">
        <v>20</v>
      </c>
      <c r="M27" s="59">
        <v>2.94</v>
      </c>
      <c r="N27" s="55">
        <v>1.26</v>
      </c>
      <c r="O27">
        <v>20</v>
      </c>
      <c r="P27" s="59">
        <v>4.45</v>
      </c>
      <c r="Q27" s="67">
        <v>0.83</v>
      </c>
      <c r="R27" s="75">
        <v>18</v>
      </c>
      <c r="S27" s="59">
        <v>4.4400000000000004</v>
      </c>
      <c r="T27" s="78">
        <v>0.78</v>
      </c>
      <c r="U27" s="78">
        <v>9</v>
      </c>
      <c r="V27" s="59">
        <v>3.67</v>
      </c>
      <c r="W27" s="78">
        <v>1.51</v>
      </c>
      <c r="X27" s="81">
        <v>28</v>
      </c>
      <c r="Y27" s="59">
        <v>4.45</v>
      </c>
      <c r="Z27" s="78">
        <v>0.79</v>
      </c>
      <c r="AA27" s="81">
        <v>10</v>
      </c>
      <c r="AB27" s="59">
        <v>4.75</v>
      </c>
      <c r="AC27" s="81">
        <v>0.46</v>
      </c>
      <c r="AD27" s="84">
        <v>24</v>
      </c>
      <c r="AE27" s="59">
        <v>4.42</v>
      </c>
      <c r="AF27" s="84">
        <v>0.65</v>
      </c>
      <c r="AG27" s="34">
        <v>20</v>
      </c>
    </row>
    <row r="28" spans="1:33">
      <c r="A28" s="34">
        <v>21</v>
      </c>
      <c r="B28" t="s">
        <v>988</v>
      </c>
      <c r="C28" s="27">
        <v>28</v>
      </c>
      <c r="D28" s="59">
        <v>3.14</v>
      </c>
      <c r="E28" s="27">
        <v>1.27</v>
      </c>
      <c r="F28" s="31">
        <v>29</v>
      </c>
      <c r="G28" s="59">
        <v>3.48</v>
      </c>
      <c r="H28" s="31">
        <v>1.27</v>
      </c>
      <c r="I28">
        <v>17</v>
      </c>
      <c r="J28" s="59">
        <v>4.24</v>
      </c>
      <c r="K28" s="38">
        <v>0.9</v>
      </c>
      <c r="L28">
        <v>20</v>
      </c>
      <c r="M28" s="59">
        <v>2.7</v>
      </c>
      <c r="N28" s="55">
        <v>1.26</v>
      </c>
      <c r="O28">
        <v>20</v>
      </c>
      <c r="P28" s="59">
        <v>4.5</v>
      </c>
      <c r="Q28" s="67">
        <v>0.83</v>
      </c>
      <c r="R28" s="75">
        <v>18</v>
      </c>
      <c r="S28" s="59">
        <v>4.4400000000000004</v>
      </c>
      <c r="T28" s="78">
        <v>0.98</v>
      </c>
      <c r="U28" s="78">
        <v>9</v>
      </c>
      <c r="V28" s="59">
        <v>3.44</v>
      </c>
      <c r="W28" s="78">
        <v>1.59</v>
      </c>
      <c r="X28" s="81">
        <v>28</v>
      </c>
      <c r="Y28" s="59">
        <v>4.54</v>
      </c>
      <c r="Z28" s="78">
        <v>1.04</v>
      </c>
      <c r="AA28" s="81">
        <v>10</v>
      </c>
      <c r="AB28" s="59">
        <v>4.5999999999999996</v>
      </c>
      <c r="AC28" s="81">
        <v>0.7</v>
      </c>
      <c r="AD28" s="84">
        <v>24</v>
      </c>
      <c r="AE28" s="59">
        <v>4.54</v>
      </c>
      <c r="AF28" s="84">
        <v>0.83</v>
      </c>
      <c r="AG28" s="34">
        <v>21</v>
      </c>
    </row>
    <row r="29" spans="1:33">
      <c r="B29" s="10" t="s">
        <v>1103</v>
      </c>
      <c r="C29" s="11">
        <f t="shared" ref="C29:H29" si="11">AVERAGE(C30:C36)</f>
        <v>28</v>
      </c>
      <c r="D29" s="58">
        <f t="shared" si="11"/>
        <v>3.1571428571428575</v>
      </c>
      <c r="E29" s="11">
        <f t="shared" si="11"/>
        <v>1.0900000000000001</v>
      </c>
      <c r="F29" s="11">
        <f t="shared" si="11"/>
        <v>28.857142857142858</v>
      </c>
      <c r="G29" s="86">
        <v>3.75</v>
      </c>
      <c r="H29" s="11">
        <f t="shared" si="11"/>
        <v>1.0371428571428571</v>
      </c>
      <c r="I29" s="10">
        <f>AVERAGE(I30:I34)</f>
        <v>17</v>
      </c>
      <c r="J29" s="86">
        <v>4.1100000000000003</v>
      </c>
      <c r="K29" s="11">
        <f>AVERAGE(K30:K36)</f>
        <v>0.87142857142857133</v>
      </c>
      <c r="L29" s="10">
        <f>AVERAGE(L30:L34)</f>
        <v>20</v>
      </c>
      <c r="M29" s="86">
        <v>3.44</v>
      </c>
      <c r="N29" s="11">
        <f>AVERAGE(N30:N36)</f>
        <v>1.2628571428571429</v>
      </c>
      <c r="O29" s="10">
        <f>AVERAGE(O30:O34)</f>
        <v>20</v>
      </c>
      <c r="P29" s="58">
        <f>AVERAGE(P30:P36)</f>
        <v>4.58</v>
      </c>
      <c r="Q29" s="11">
        <f>AVERAGE(Q30:Q36)</f>
        <v>0.68714285714285706</v>
      </c>
      <c r="R29" s="75">
        <v>18</v>
      </c>
      <c r="S29" s="86">
        <v>4.4800000000000004</v>
      </c>
      <c r="T29" s="11">
        <f t="shared" ref="T29:AF29" si="12">AVERAGE(T30:T36)</f>
        <v>0.68857142857142861</v>
      </c>
      <c r="U29" s="11">
        <f t="shared" si="12"/>
        <v>9</v>
      </c>
      <c r="V29" s="86">
        <v>3.54</v>
      </c>
      <c r="W29" s="11">
        <f t="shared" si="12"/>
        <v>1.7714285714285716</v>
      </c>
      <c r="X29" s="11">
        <f t="shared" si="12"/>
        <v>28</v>
      </c>
      <c r="Y29" s="86">
        <v>4.54</v>
      </c>
      <c r="Z29" s="11">
        <f t="shared" si="12"/>
        <v>0.8342857142857143</v>
      </c>
      <c r="AA29" s="11">
        <f t="shared" si="12"/>
        <v>10</v>
      </c>
      <c r="AB29" s="86">
        <v>4.8099999999999996</v>
      </c>
      <c r="AC29" s="11">
        <f t="shared" si="12"/>
        <v>0.34142857142857147</v>
      </c>
      <c r="AD29" s="11">
        <f t="shared" si="12"/>
        <v>24</v>
      </c>
      <c r="AE29" s="86">
        <v>4.49</v>
      </c>
      <c r="AF29" s="11">
        <f t="shared" si="12"/>
        <v>0.71857142857142864</v>
      </c>
    </row>
    <row r="30" spans="1:33">
      <c r="A30" s="34">
        <v>22</v>
      </c>
      <c r="B30" t="s">
        <v>990</v>
      </c>
      <c r="C30" s="27">
        <v>28</v>
      </c>
      <c r="D30" s="59">
        <v>3.43</v>
      </c>
      <c r="E30" s="27">
        <v>1.07</v>
      </c>
      <c r="F30" s="31">
        <v>29</v>
      </c>
      <c r="G30" s="59">
        <v>3.79</v>
      </c>
      <c r="H30" s="31">
        <v>1.1100000000000001</v>
      </c>
      <c r="I30">
        <v>17</v>
      </c>
      <c r="J30" s="59">
        <v>4.41</v>
      </c>
      <c r="K30" s="38">
        <v>0.8</v>
      </c>
      <c r="L30">
        <v>20</v>
      </c>
      <c r="M30" s="59">
        <v>3.7</v>
      </c>
      <c r="N30" s="55">
        <v>1.26</v>
      </c>
      <c r="O30">
        <v>20</v>
      </c>
      <c r="P30" s="59">
        <v>4.68</v>
      </c>
      <c r="Q30" s="67">
        <v>0.57999999999999996</v>
      </c>
      <c r="R30" s="75">
        <v>18</v>
      </c>
      <c r="S30" s="59">
        <v>4.67</v>
      </c>
      <c r="T30" s="78">
        <v>0.59</v>
      </c>
      <c r="U30" s="78">
        <v>9</v>
      </c>
      <c r="V30" s="59">
        <v>3.78</v>
      </c>
      <c r="W30" s="78">
        <v>1.48</v>
      </c>
      <c r="X30" s="81">
        <v>28</v>
      </c>
      <c r="Y30" s="59">
        <v>4.5</v>
      </c>
      <c r="Z30" s="78">
        <v>1.04</v>
      </c>
      <c r="AA30" s="81">
        <v>10</v>
      </c>
      <c r="AB30" s="59">
        <v>4.5999999999999996</v>
      </c>
      <c r="AC30" s="81">
        <v>0.7</v>
      </c>
      <c r="AD30" s="84">
        <v>24</v>
      </c>
      <c r="AE30" s="59">
        <v>4.67</v>
      </c>
      <c r="AF30" s="84">
        <v>0.56000000000000005</v>
      </c>
      <c r="AG30" s="34">
        <v>22</v>
      </c>
    </row>
    <row r="31" spans="1:33">
      <c r="A31" s="34">
        <v>23</v>
      </c>
      <c r="B31" t="s">
        <v>991</v>
      </c>
      <c r="C31" s="27">
        <v>28</v>
      </c>
      <c r="D31" s="59">
        <v>2.82</v>
      </c>
      <c r="E31" s="27">
        <v>1.06</v>
      </c>
      <c r="F31" s="31">
        <v>29</v>
      </c>
      <c r="G31" s="59">
        <v>3.41</v>
      </c>
      <c r="H31" s="31">
        <v>1.0900000000000001</v>
      </c>
      <c r="I31">
        <v>17</v>
      </c>
      <c r="J31" s="59">
        <v>3.65</v>
      </c>
      <c r="K31" s="38">
        <v>1.06</v>
      </c>
      <c r="L31">
        <v>20</v>
      </c>
      <c r="M31" s="59">
        <v>2.95</v>
      </c>
      <c r="N31" s="55">
        <v>1</v>
      </c>
      <c r="O31">
        <v>20</v>
      </c>
      <c r="P31" s="59">
        <v>4.42</v>
      </c>
      <c r="Q31" s="67">
        <v>0.84</v>
      </c>
      <c r="R31" s="75">
        <v>18</v>
      </c>
      <c r="S31" s="59">
        <v>4.3499999999999996</v>
      </c>
      <c r="T31" s="78">
        <v>0.7</v>
      </c>
      <c r="U31" s="78">
        <v>9</v>
      </c>
      <c r="V31" s="59">
        <v>3.44</v>
      </c>
      <c r="W31" s="78">
        <v>1.74</v>
      </c>
      <c r="X31" s="81">
        <v>28</v>
      </c>
      <c r="Y31" s="59">
        <v>4.32</v>
      </c>
      <c r="Z31" s="78">
        <v>1.0900000000000001</v>
      </c>
      <c r="AA31" s="81">
        <v>10</v>
      </c>
      <c r="AB31" s="59">
        <v>4.7</v>
      </c>
      <c r="AC31" s="81">
        <v>0.67</v>
      </c>
      <c r="AD31" s="84">
        <v>24</v>
      </c>
      <c r="AE31" s="59">
        <v>4.46</v>
      </c>
      <c r="AF31" s="84">
        <v>0.78</v>
      </c>
      <c r="AG31" s="34">
        <v>23</v>
      </c>
    </row>
    <row r="32" spans="1:33">
      <c r="A32" s="34">
        <v>24</v>
      </c>
      <c r="B32" t="s">
        <v>992</v>
      </c>
      <c r="C32" s="27">
        <v>28</v>
      </c>
      <c r="D32" s="59">
        <v>3</v>
      </c>
      <c r="E32" s="27">
        <v>1.04</v>
      </c>
      <c r="F32" s="31">
        <v>29</v>
      </c>
      <c r="G32" s="59">
        <v>3.42</v>
      </c>
      <c r="H32" s="31">
        <v>1</v>
      </c>
      <c r="I32">
        <v>17</v>
      </c>
      <c r="J32" s="59">
        <v>4.2</v>
      </c>
      <c r="K32" s="38">
        <v>0.84</v>
      </c>
      <c r="L32">
        <v>20</v>
      </c>
      <c r="M32" s="59">
        <v>2.86</v>
      </c>
      <c r="N32" s="55">
        <v>1.21</v>
      </c>
      <c r="O32">
        <v>20</v>
      </c>
      <c r="P32" s="59">
        <v>4.4400000000000004</v>
      </c>
      <c r="Q32" s="67">
        <v>0.89</v>
      </c>
      <c r="R32" s="75">
        <v>18</v>
      </c>
      <c r="S32" s="59">
        <v>4.8</v>
      </c>
      <c r="T32" s="78">
        <v>0.45</v>
      </c>
      <c r="U32" s="78">
        <v>9</v>
      </c>
      <c r="V32" s="59">
        <v>3</v>
      </c>
      <c r="W32" s="78">
        <v>2</v>
      </c>
      <c r="X32" s="81">
        <v>28</v>
      </c>
      <c r="Y32" s="59">
        <v>4.79</v>
      </c>
      <c r="Z32" s="78">
        <v>0.57999999999999996</v>
      </c>
      <c r="AA32" s="81">
        <v>10</v>
      </c>
      <c r="AB32" s="59">
        <v>5</v>
      </c>
      <c r="AC32" s="81">
        <v>0</v>
      </c>
      <c r="AD32" s="84">
        <v>24</v>
      </c>
      <c r="AE32" s="59">
        <v>4.5</v>
      </c>
      <c r="AF32" s="84">
        <v>0.73</v>
      </c>
      <c r="AG32" s="34">
        <v>24</v>
      </c>
    </row>
    <row r="33" spans="1:33">
      <c r="A33" s="34">
        <v>25</v>
      </c>
      <c r="B33" t="s">
        <v>993</v>
      </c>
      <c r="C33" s="27">
        <v>28</v>
      </c>
      <c r="D33" s="59">
        <v>3.18</v>
      </c>
      <c r="E33" s="27">
        <v>1.1200000000000001</v>
      </c>
      <c r="F33" s="31">
        <v>28</v>
      </c>
      <c r="G33" s="59">
        <v>3.78</v>
      </c>
      <c r="H33" s="31">
        <v>1.05</v>
      </c>
      <c r="I33">
        <v>17</v>
      </c>
      <c r="J33" s="59">
        <v>3.82</v>
      </c>
      <c r="K33" s="38">
        <v>1.1299999999999999</v>
      </c>
      <c r="L33">
        <v>20</v>
      </c>
      <c r="M33" s="59">
        <v>3.3</v>
      </c>
      <c r="N33" s="55">
        <v>1.34</v>
      </c>
      <c r="O33">
        <v>20</v>
      </c>
      <c r="P33" s="59">
        <v>4.5999999999999996</v>
      </c>
      <c r="Q33" s="67">
        <v>0.82</v>
      </c>
      <c r="R33" s="75">
        <v>18</v>
      </c>
      <c r="S33" s="59">
        <v>4.3899999999999997</v>
      </c>
      <c r="T33" s="78">
        <v>0.7</v>
      </c>
      <c r="U33" s="78">
        <v>9</v>
      </c>
      <c r="V33" s="59">
        <v>3.78</v>
      </c>
      <c r="W33" s="78">
        <v>1.72</v>
      </c>
      <c r="X33" s="81">
        <v>28</v>
      </c>
      <c r="Y33" s="59">
        <v>4.3899999999999997</v>
      </c>
      <c r="Z33" s="78">
        <v>1.1000000000000001</v>
      </c>
      <c r="AA33" s="81">
        <v>10</v>
      </c>
      <c r="AB33" s="59">
        <v>4.9000000000000004</v>
      </c>
      <c r="AC33" s="81">
        <v>0.32</v>
      </c>
      <c r="AD33" s="84">
        <v>24</v>
      </c>
      <c r="AE33" s="59">
        <v>4.46</v>
      </c>
      <c r="AF33" s="84">
        <v>0.88</v>
      </c>
      <c r="AG33" s="34">
        <v>25</v>
      </c>
    </row>
    <row r="34" spans="1:33">
      <c r="A34" s="34">
        <v>26</v>
      </c>
      <c r="B34" t="s">
        <v>994</v>
      </c>
      <c r="C34" s="27">
        <v>28</v>
      </c>
      <c r="D34" s="59">
        <v>3.14</v>
      </c>
      <c r="E34" s="27">
        <v>1.04</v>
      </c>
      <c r="F34" s="31">
        <v>29</v>
      </c>
      <c r="G34" s="59">
        <v>3.96</v>
      </c>
      <c r="H34" s="31">
        <v>1.0900000000000001</v>
      </c>
      <c r="I34">
        <v>17</v>
      </c>
      <c r="J34" s="59">
        <v>4.0599999999999996</v>
      </c>
      <c r="K34" s="38">
        <v>0.93</v>
      </c>
      <c r="L34">
        <v>20</v>
      </c>
      <c r="M34" s="59">
        <v>3.45</v>
      </c>
      <c r="N34" s="55">
        <v>1.36</v>
      </c>
      <c r="O34">
        <v>20</v>
      </c>
      <c r="P34" s="59">
        <v>4.6500000000000004</v>
      </c>
      <c r="Q34" s="67">
        <v>0.59</v>
      </c>
      <c r="R34" s="75">
        <v>18</v>
      </c>
      <c r="S34" s="59">
        <v>4.59</v>
      </c>
      <c r="T34" s="78">
        <v>0.8</v>
      </c>
      <c r="U34" s="78">
        <v>9</v>
      </c>
      <c r="V34" s="59">
        <v>3.44</v>
      </c>
      <c r="W34" s="78">
        <v>1.74</v>
      </c>
      <c r="X34" s="81">
        <v>28</v>
      </c>
      <c r="Y34" s="59">
        <v>4.5199999999999996</v>
      </c>
      <c r="Z34" s="78">
        <v>0.8</v>
      </c>
      <c r="AA34" s="81">
        <v>10</v>
      </c>
      <c r="AB34" s="59">
        <v>4.5999999999999996</v>
      </c>
      <c r="AC34" s="81">
        <v>0.7</v>
      </c>
      <c r="AD34" s="84">
        <v>24</v>
      </c>
      <c r="AE34" s="59">
        <v>4.46</v>
      </c>
      <c r="AF34" s="84">
        <v>0.78</v>
      </c>
      <c r="AG34" s="34">
        <v>26</v>
      </c>
    </row>
    <row r="35" spans="1:33">
      <c r="A35" s="34">
        <v>27</v>
      </c>
      <c r="B35" t="s">
        <v>995</v>
      </c>
      <c r="C35" s="27">
        <v>28</v>
      </c>
      <c r="D35" s="59">
        <v>2.82</v>
      </c>
      <c r="E35" s="27">
        <v>1.22</v>
      </c>
      <c r="F35" s="31">
        <v>29</v>
      </c>
      <c r="G35" s="59">
        <v>3.62</v>
      </c>
      <c r="H35" s="31">
        <v>1.04</v>
      </c>
      <c r="I35">
        <v>17</v>
      </c>
      <c r="J35" s="59">
        <v>4.33</v>
      </c>
      <c r="K35" s="38">
        <v>0.82</v>
      </c>
      <c r="L35">
        <v>20</v>
      </c>
      <c r="M35" s="59">
        <v>3.67</v>
      </c>
      <c r="N35" s="55">
        <v>1.37</v>
      </c>
      <c r="O35">
        <v>20</v>
      </c>
      <c r="P35" s="59">
        <v>4.6900000000000004</v>
      </c>
      <c r="Q35" s="67">
        <v>0.48</v>
      </c>
      <c r="R35" s="75">
        <v>18</v>
      </c>
      <c r="S35" s="59">
        <v>4.33</v>
      </c>
      <c r="T35" s="78">
        <v>1.1200000000000001</v>
      </c>
      <c r="U35" s="78">
        <v>9</v>
      </c>
      <c r="V35" s="59">
        <v>3.67</v>
      </c>
      <c r="W35" s="78">
        <v>2.31</v>
      </c>
      <c r="X35" s="81">
        <v>28</v>
      </c>
      <c r="Y35" s="59">
        <v>4.83</v>
      </c>
      <c r="Z35" s="78">
        <v>0.51</v>
      </c>
      <c r="AA35" s="81">
        <v>10</v>
      </c>
      <c r="AB35" s="59">
        <v>5</v>
      </c>
      <c r="AC35" s="81">
        <v>0</v>
      </c>
      <c r="AD35" s="84">
        <v>24</v>
      </c>
      <c r="AE35" s="59">
        <v>4.53</v>
      </c>
      <c r="AF35" s="84">
        <v>0.72</v>
      </c>
      <c r="AG35" s="34">
        <v>27</v>
      </c>
    </row>
    <row r="36" spans="1:33">
      <c r="A36" s="34">
        <v>28</v>
      </c>
      <c r="B36" t="s">
        <v>996</v>
      </c>
      <c r="C36" s="27">
        <v>28</v>
      </c>
      <c r="D36" s="59">
        <v>3.71</v>
      </c>
      <c r="E36" s="27">
        <v>1.08</v>
      </c>
      <c r="F36" s="31">
        <v>29</v>
      </c>
      <c r="G36" s="59">
        <v>4.08</v>
      </c>
      <c r="H36" s="31">
        <v>0.88</v>
      </c>
      <c r="I36">
        <v>17</v>
      </c>
      <c r="J36" s="59">
        <v>4.53</v>
      </c>
      <c r="K36" s="38">
        <v>0.52</v>
      </c>
      <c r="L36">
        <v>20</v>
      </c>
      <c r="M36" s="59">
        <v>3.94</v>
      </c>
      <c r="N36" s="55">
        <v>1.3</v>
      </c>
      <c r="O36">
        <v>20</v>
      </c>
      <c r="P36" s="59">
        <v>4.58</v>
      </c>
      <c r="Q36" s="67">
        <v>0.61</v>
      </c>
      <c r="R36" s="75">
        <v>18</v>
      </c>
      <c r="S36" s="59">
        <v>4.72</v>
      </c>
      <c r="T36" s="78">
        <v>0.46</v>
      </c>
      <c r="U36" s="78">
        <v>9</v>
      </c>
      <c r="V36" s="59">
        <v>4</v>
      </c>
      <c r="W36" s="78">
        <v>1.41</v>
      </c>
      <c r="X36" s="81">
        <v>28</v>
      </c>
      <c r="Y36" s="59">
        <v>4.68</v>
      </c>
      <c r="Z36" s="78">
        <v>0.72</v>
      </c>
      <c r="AA36" s="81">
        <v>10</v>
      </c>
      <c r="AB36" s="59">
        <v>5</v>
      </c>
      <c r="AC36" s="81">
        <v>0</v>
      </c>
      <c r="AD36" s="84">
        <v>24</v>
      </c>
      <c r="AE36" s="59">
        <v>4.58</v>
      </c>
      <c r="AF36" s="84">
        <v>0.57999999999999996</v>
      </c>
      <c r="AG36" s="34">
        <v>28</v>
      </c>
    </row>
    <row r="37" spans="1:33">
      <c r="B37" s="69" t="s">
        <v>1108</v>
      </c>
      <c r="C37" s="11">
        <f t="shared" ref="C37:H37" si="13">AVERAGE(C38:C42)</f>
        <v>28</v>
      </c>
      <c r="D37" s="58">
        <f>AVERAGE(D38:D42)</f>
        <v>3.0920000000000001</v>
      </c>
      <c r="E37" s="11">
        <f t="shared" si="13"/>
        <v>1.1739999999999999</v>
      </c>
      <c r="F37" s="11">
        <f t="shared" si="13"/>
        <v>29</v>
      </c>
      <c r="G37" s="58">
        <f t="shared" si="13"/>
        <v>3.3540000000000001</v>
      </c>
      <c r="H37" s="11">
        <f t="shared" si="13"/>
        <v>0.98799999999999988</v>
      </c>
      <c r="I37" s="10">
        <f t="shared" ref="I37:Q37" si="14">AVERAGE(I38:I42)</f>
        <v>17</v>
      </c>
      <c r="J37" s="58">
        <f t="shared" si="14"/>
        <v>3.7060000000000004</v>
      </c>
      <c r="K37" s="11">
        <f t="shared" si="14"/>
        <v>0.85600000000000009</v>
      </c>
      <c r="L37" s="10">
        <f t="shared" si="14"/>
        <v>20</v>
      </c>
      <c r="M37" s="58">
        <f t="shared" si="14"/>
        <v>2.91</v>
      </c>
      <c r="N37" s="11">
        <f t="shared" si="14"/>
        <v>0.84000000000000008</v>
      </c>
      <c r="O37" s="10">
        <f t="shared" si="14"/>
        <v>20</v>
      </c>
      <c r="P37" s="58">
        <f t="shared" si="14"/>
        <v>3.95</v>
      </c>
      <c r="Q37" s="11">
        <f t="shared" si="14"/>
        <v>0.93199999999999983</v>
      </c>
      <c r="R37" s="75">
        <v>18</v>
      </c>
      <c r="S37" s="86">
        <v>3.93</v>
      </c>
      <c r="T37" s="11">
        <f t="shared" ref="T37:AF37" si="15">AVERAGE(T38:T42)</f>
        <v>0.7619999999999999</v>
      </c>
      <c r="U37" s="11">
        <f t="shared" si="15"/>
        <v>9</v>
      </c>
      <c r="V37" s="86">
        <v>3.6</v>
      </c>
      <c r="W37" s="11">
        <f t="shared" si="15"/>
        <v>1.238</v>
      </c>
      <c r="X37" s="11">
        <f t="shared" si="15"/>
        <v>28</v>
      </c>
      <c r="Y37" s="86">
        <v>4.0999999999999996</v>
      </c>
      <c r="Z37" s="11">
        <f t="shared" si="15"/>
        <v>0.83599999999999997</v>
      </c>
      <c r="AA37" s="11">
        <f t="shared" si="15"/>
        <v>10</v>
      </c>
      <c r="AB37" s="86">
        <v>4.49</v>
      </c>
      <c r="AC37" s="11">
        <f t="shared" si="15"/>
        <v>0.72199999999999998</v>
      </c>
      <c r="AD37" s="11">
        <f t="shared" si="15"/>
        <v>24</v>
      </c>
      <c r="AE37" s="86">
        <v>4.2300000000000004</v>
      </c>
      <c r="AF37" s="11">
        <f t="shared" si="15"/>
        <v>0.75600000000000001</v>
      </c>
    </row>
    <row r="38" spans="1:33">
      <c r="A38" s="34">
        <v>29</v>
      </c>
      <c r="B38" t="s">
        <v>998</v>
      </c>
      <c r="C38" s="27">
        <v>28</v>
      </c>
      <c r="D38" s="59">
        <v>2.93</v>
      </c>
      <c r="E38" s="27">
        <v>1.18</v>
      </c>
      <c r="F38" s="31">
        <v>29</v>
      </c>
      <c r="G38" s="59">
        <v>3.24</v>
      </c>
      <c r="H38" s="31">
        <v>1.06</v>
      </c>
      <c r="I38">
        <v>17</v>
      </c>
      <c r="J38" s="59">
        <v>3.71</v>
      </c>
      <c r="K38" s="38">
        <v>0.85</v>
      </c>
      <c r="L38">
        <v>20</v>
      </c>
      <c r="M38" s="59">
        <v>2.85</v>
      </c>
      <c r="N38" s="55">
        <v>0.93</v>
      </c>
      <c r="O38">
        <v>20</v>
      </c>
      <c r="P38" s="59">
        <v>3.9</v>
      </c>
      <c r="Q38" s="67">
        <v>0.97</v>
      </c>
      <c r="R38" s="75">
        <v>18</v>
      </c>
      <c r="S38" s="59">
        <v>4</v>
      </c>
      <c r="T38" s="76">
        <v>0.69</v>
      </c>
      <c r="U38" s="78">
        <v>9</v>
      </c>
      <c r="V38" s="59">
        <v>3.22</v>
      </c>
      <c r="W38" s="78">
        <v>1.3</v>
      </c>
      <c r="X38" s="78">
        <v>28</v>
      </c>
      <c r="Y38" s="59">
        <v>4.29</v>
      </c>
      <c r="Z38" s="78">
        <v>0.81</v>
      </c>
      <c r="AA38" s="81">
        <v>10</v>
      </c>
      <c r="AB38" s="59">
        <v>4.7</v>
      </c>
      <c r="AC38" s="81">
        <v>0.67</v>
      </c>
      <c r="AD38" s="84">
        <v>24</v>
      </c>
      <c r="AE38" s="59">
        <v>4.29</v>
      </c>
      <c r="AF38" s="84">
        <v>0.75</v>
      </c>
      <c r="AG38" s="34">
        <v>29</v>
      </c>
    </row>
    <row r="39" spans="1:33">
      <c r="A39" s="34">
        <v>30</v>
      </c>
      <c r="B39" t="s">
        <v>999</v>
      </c>
      <c r="C39" s="27">
        <v>28</v>
      </c>
      <c r="D39" s="59">
        <v>2.96</v>
      </c>
      <c r="E39" s="27">
        <v>1.17</v>
      </c>
      <c r="F39" s="31">
        <v>29</v>
      </c>
      <c r="G39" s="59">
        <v>3.21</v>
      </c>
      <c r="H39" s="31">
        <v>0.73</v>
      </c>
      <c r="I39">
        <v>17</v>
      </c>
      <c r="J39" s="59">
        <v>3.59</v>
      </c>
      <c r="K39" s="38">
        <v>0.8</v>
      </c>
      <c r="L39">
        <v>20</v>
      </c>
      <c r="M39" s="59">
        <v>2.95</v>
      </c>
      <c r="N39" s="55">
        <v>0.69</v>
      </c>
      <c r="O39">
        <v>20</v>
      </c>
      <c r="P39" s="59">
        <v>3.8</v>
      </c>
      <c r="Q39" s="67">
        <v>0.89</v>
      </c>
      <c r="R39" s="75">
        <v>18</v>
      </c>
      <c r="S39" s="59">
        <v>4</v>
      </c>
      <c r="T39" s="78">
        <v>0.69</v>
      </c>
      <c r="U39" s="78">
        <v>9</v>
      </c>
      <c r="V39" s="59">
        <v>3.22</v>
      </c>
      <c r="W39" s="78">
        <v>1.2</v>
      </c>
      <c r="X39" s="81">
        <v>28</v>
      </c>
      <c r="Y39" s="59">
        <v>4.26</v>
      </c>
      <c r="Z39" s="78">
        <v>0.76</v>
      </c>
      <c r="AA39" s="81">
        <v>10</v>
      </c>
      <c r="AB39" s="59">
        <v>4.5999999999999996</v>
      </c>
      <c r="AC39" s="81">
        <v>0.7</v>
      </c>
      <c r="AD39" s="84">
        <v>24</v>
      </c>
      <c r="AE39" s="59">
        <v>4.29</v>
      </c>
      <c r="AF39" s="84">
        <v>0.75</v>
      </c>
      <c r="AG39" s="34">
        <v>30</v>
      </c>
    </row>
    <row r="40" spans="1:33">
      <c r="A40" s="34">
        <v>31</v>
      </c>
      <c r="B40" t="s">
        <v>1000</v>
      </c>
      <c r="C40" s="27">
        <v>28</v>
      </c>
      <c r="D40" s="59">
        <v>2.93</v>
      </c>
      <c r="E40" s="27">
        <v>1.3</v>
      </c>
      <c r="F40" s="31">
        <v>29</v>
      </c>
      <c r="G40" s="59">
        <v>3.21</v>
      </c>
      <c r="H40" s="31">
        <v>1.05</v>
      </c>
      <c r="I40">
        <v>17</v>
      </c>
      <c r="J40" s="59">
        <v>3.59</v>
      </c>
      <c r="K40" s="38">
        <v>0.8</v>
      </c>
      <c r="L40">
        <v>20</v>
      </c>
      <c r="M40" s="59">
        <v>2.65</v>
      </c>
      <c r="N40" s="55">
        <v>0.93</v>
      </c>
      <c r="O40">
        <v>20</v>
      </c>
      <c r="P40" s="59">
        <v>4</v>
      </c>
      <c r="Q40" s="67">
        <v>0.94</v>
      </c>
      <c r="R40" s="75">
        <v>18</v>
      </c>
      <c r="S40" s="59">
        <v>3.94</v>
      </c>
      <c r="T40" s="78">
        <v>0.87</v>
      </c>
      <c r="U40" s="78">
        <v>9</v>
      </c>
      <c r="V40" s="59">
        <v>3.22</v>
      </c>
      <c r="W40" s="78">
        <v>1.2</v>
      </c>
      <c r="X40" s="81">
        <v>28</v>
      </c>
      <c r="Y40" s="59">
        <v>4.1399999999999997</v>
      </c>
      <c r="Z40" s="78">
        <v>0.93</v>
      </c>
      <c r="AA40" s="81">
        <v>10</v>
      </c>
      <c r="AB40" s="59">
        <v>4.5999999999999996</v>
      </c>
      <c r="AC40" s="81">
        <v>0.84</v>
      </c>
      <c r="AD40" s="84">
        <v>24</v>
      </c>
      <c r="AE40" s="59">
        <v>4.13</v>
      </c>
      <c r="AF40" s="84">
        <v>0.74</v>
      </c>
      <c r="AG40" s="34">
        <v>31</v>
      </c>
    </row>
    <row r="41" spans="1:33">
      <c r="A41" s="34">
        <v>32</v>
      </c>
      <c r="B41" t="s">
        <v>1001</v>
      </c>
      <c r="C41" s="27">
        <v>28</v>
      </c>
      <c r="D41" s="59">
        <v>3.21</v>
      </c>
      <c r="E41" s="27">
        <v>0.99</v>
      </c>
      <c r="F41" s="31">
        <v>29</v>
      </c>
      <c r="G41" s="59">
        <v>3.52</v>
      </c>
      <c r="H41" s="31">
        <v>1.1499999999999999</v>
      </c>
      <c r="I41">
        <v>17</v>
      </c>
      <c r="J41" s="59">
        <v>3.76</v>
      </c>
      <c r="K41" s="38">
        <v>0.9</v>
      </c>
      <c r="L41">
        <v>20</v>
      </c>
      <c r="M41" s="59">
        <v>3.05</v>
      </c>
      <c r="N41" s="55">
        <v>0.76</v>
      </c>
      <c r="O41">
        <v>20</v>
      </c>
      <c r="P41" s="59">
        <v>4</v>
      </c>
      <c r="Q41" s="67">
        <v>0.97</v>
      </c>
      <c r="R41" s="75">
        <v>18</v>
      </c>
      <c r="S41" s="59">
        <v>4.0599999999999996</v>
      </c>
      <c r="T41" s="78">
        <v>0.8</v>
      </c>
      <c r="U41" s="78">
        <v>9</v>
      </c>
      <c r="V41" s="59">
        <v>3.33</v>
      </c>
      <c r="W41" s="78">
        <v>1.22</v>
      </c>
      <c r="X41" s="81">
        <v>28</v>
      </c>
      <c r="Y41" s="59">
        <v>4.26</v>
      </c>
      <c r="Z41" s="78">
        <v>0.86</v>
      </c>
      <c r="AA41" s="81">
        <v>10</v>
      </c>
      <c r="AB41" s="59">
        <v>4.7</v>
      </c>
      <c r="AC41" s="81">
        <v>0.67</v>
      </c>
      <c r="AD41" s="84">
        <v>24</v>
      </c>
      <c r="AE41" s="59">
        <v>4.33</v>
      </c>
      <c r="AF41" s="84">
        <v>0.82</v>
      </c>
      <c r="AG41" s="34">
        <v>32</v>
      </c>
    </row>
    <row r="42" spans="1:33">
      <c r="A42" s="34">
        <v>33</v>
      </c>
      <c r="B42" t="s">
        <v>1002</v>
      </c>
      <c r="C42" s="27">
        <v>28</v>
      </c>
      <c r="D42" s="59">
        <v>3.43</v>
      </c>
      <c r="E42" s="27">
        <v>1.23</v>
      </c>
      <c r="F42" s="31">
        <v>29</v>
      </c>
      <c r="G42" s="59">
        <v>3.59</v>
      </c>
      <c r="H42" s="31">
        <v>0.95</v>
      </c>
      <c r="I42">
        <v>17</v>
      </c>
      <c r="J42" s="59">
        <v>3.88</v>
      </c>
      <c r="K42" s="38">
        <v>0.93</v>
      </c>
      <c r="L42">
        <v>20</v>
      </c>
      <c r="M42" s="59">
        <v>3.05</v>
      </c>
      <c r="N42" s="55">
        <v>0.89</v>
      </c>
      <c r="O42">
        <v>20</v>
      </c>
      <c r="P42" s="59">
        <v>4.05</v>
      </c>
      <c r="Q42" s="67">
        <v>0.89</v>
      </c>
      <c r="R42" s="75">
        <v>18</v>
      </c>
      <c r="S42" s="59">
        <v>4.1100000000000003</v>
      </c>
      <c r="T42" s="78">
        <v>0.76</v>
      </c>
      <c r="U42" s="78">
        <v>9</v>
      </c>
      <c r="V42" s="59">
        <v>3.89</v>
      </c>
      <c r="W42" s="78">
        <v>1.27</v>
      </c>
      <c r="X42" s="81">
        <v>28</v>
      </c>
      <c r="Y42" s="59">
        <v>4.18</v>
      </c>
      <c r="Z42" s="78">
        <v>0.82</v>
      </c>
      <c r="AA42" s="81">
        <v>10</v>
      </c>
      <c r="AB42" s="59">
        <v>4.5599999999999996</v>
      </c>
      <c r="AC42" s="81">
        <v>0.73</v>
      </c>
      <c r="AD42" s="84">
        <v>24</v>
      </c>
      <c r="AE42" s="59">
        <v>4.42</v>
      </c>
      <c r="AF42" s="84">
        <v>0.72</v>
      </c>
      <c r="AG42" s="34">
        <v>33</v>
      </c>
    </row>
    <row r="43" spans="1:33">
      <c r="B43" s="10" t="s">
        <v>1104</v>
      </c>
      <c r="C43" s="11">
        <f>AVERAGE(C44:C46)</f>
        <v>26.666666666666668</v>
      </c>
      <c r="D43" s="58">
        <f t="shared" ref="D43:E43" si="16">AVERAGE(D44:D46)</f>
        <v>3.5533333333333332</v>
      </c>
      <c r="E43" s="11">
        <f t="shared" si="16"/>
        <v>1.0533333333333332</v>
      </c>
      <c r="F43" s="11">
        <f>AVERAGE(F44:F46)</f>
        <v>29</v>
      </c>
      <c r="G43" s="58">
        <f>AVERAGE(G44:G46)</f>
        <v>3.7900000000000005</v>
      </c>
      <c r="H43" s="11">
        <f>AVERAGE(H44:H46)</f>
        <v>0.73666666666666669</v>
      </c>
      <c r="I43" s="10">
        <f>AVERAGE(I44:I48)</f>
        <v>17</v>
      </c>
      <c r="J43" s="58">
        <f t="shared" ref="J43:Q43" si="17">AVERAGE(J44:J46)</f>
        <v>3.7833333333333332</v>
      </c>
      <c r="K43" s="11">
        <f t="shared" si="17"/>
        <v>0.71333333333333326</v>
      </c>
      <c r="L43" s="65">
        <f t="shared" si="17"/>
        <v>19.666666666666668</v>
      </c>
      <c r="M43" s="58">
        <f t="shared" si="17"/>
        <v>4.0033333333333339</v>
      </c>
      <c r="N43" s="11">
        <f t="shared" si="17"/>
        <v>1.0799999999999998</v>
      </c>
      <c r="O43" s="65">
        <f t="shared" si="17"/>
        <v>19.666666666666668</v>
      </c>
      <c r="P43" s="58">
        <f t="shared" si="17"/>
        <v>3.7900000000000005</v>
      </c>
      <c r="Q43" s="11">
        <f t="shared" si="17"/>
        <v>0.87</v>
      </c>
      <c r="R43" s="75">
        <v>18</v>
      </c>
      <c r="S43" s="58">
        <f t="shared" ref="S43:AF43" si="18">AVERAGE(S44:S46)</f>
        <v>3.5866666666666664</v>
      </c>
      <c r="T43" s="11">
        <f t="shared" si="18"/>
        <v>0.78666666666666674</v>
      </c>
      <c r="U43" s="11">
        <f t="shared" si="18"/>
        <v>9</v>
      </c>
      <c r="V43" s="58">
        <f t="shared" si="18"/>
        <v>4.0733333333333333</v>
      </c>
      <c r="W43" s="11">
        <f t="shared" si="18"/>
        <v>0.96333333333333337</v>
      </c>
      <c r="X43" s="11">
        <f t="shared" si="18"/>
        <v>28</v>
      </c>
      <c r="Y43" s="58">
        <f t="shared" si="18"/>
        <v>3.64</v>
      </c>
      <c r="Z43" s="11">
        <f t="shared" si="18"/>
        <v>0.84</v>
      </c>
      <c r="AA43" s="11">
        <f t="shared" si="18"/>
        <v>10</v>
      </c>
      <c r="AB43" s="58">
        <f t="shared" si="18"/>
        <v>3.9333333333333336</v>
      </c>
      <c r="AC43" s="11">
        <f t="shared" si="18"/>
        <v>1.1200000000000001</v>
      </c>
      <c r="AD43" s="11">
        <f t="shared" si="18"/>
        <v>24</v>
      </c>
      <c r="AE43" s="58">
        <f t="shared" si="18"/>
        <v>3.9033333333333338</v>
      </c>
      <c r="AF43" s="11">
        <f t="shared" si="18"/>
        <v>0.91666666666666663</v>
      </c>
    </row>
    <row r="44" spans="1:33">
      <c r="A44" s="34">
        <v>34</v>
      </c>
      <c r="B44" t="s">
        <v>1004</v>
      </c>
      <c r="C44" s="27">
        <v>26</v>
      </c>
      <c r="D44" s="59">
        <v>3.58</v>
      </c>
      <c r="E44" s="27">
        <v>1.03</v>
      </c>
      <c r="F44" s="31">
        <v>29</v>
      </c>
      <c r="G44" s="59">
        <v>3.79</v>
      </c>
      <c r="H44" s="31">
        <v>0.62</v>
      </c>
      <c r="I44">
        <v>17</v>
      </c>
      <c r="J44" s="59">
        <v>3.76</v>
      </c>
      <c r="K44" s="38">
        <v>0.75</v>
      </c>
      <c r="L44">
        <v>20</v>
      </c>
      <c r="M44" s="59">
        <v>4</v>
      </c>
      <c r="N44" s="55">
        <v>0.97</v>
      </c>
      <c r="O44">
        <v>20</v>
      </c>
      <c r="P44" s="59">
        <v>3.84</v>
      </c>
      <c r="Q44" s="67">
        <v>0.83</v>
      </c>
      <c r="R44" s="75">
        <v>18</v>
      </c>
      <c r="S44" s="59">
        <v>3.56</v>
      </c>
      <c r="T44" s="78">
        <v>0.78</v>
      </c>
      <c r="U44" s="78">
        <v>9</v>
      </c>
      <c r="V44" s="59">
        <v>4.33</v>
      </c>
      <c r="W44" s="78">
        <v>0.87</v>
      </c>
      <c r="X44" s="78">
        <v>28</v>
      </c>
      <c r="Y44" s="59">
        <v>3.64</v>
      </c>
      <c r="Z44" s="78">
        <v>0.83</v>
      </c>
      <c r="AA44" s="81">
        <v>10</v>
      </c>
      <c r="AB44" s="59">
        <v>4</v>
      </c>
      <c r="AC44" s="81">
        <v>1</v>
      </c>
      <c r="AD44" s="84">
        <v>24</v>
      </c>
      <c r="AE44" s="59">
        <v>3.96</v>
      </c>
      <c r="AF44" s="84">
        <v>0.91</v>
      </c>
      <c r="AG44" s="34">
        <v>34</v>
      </c>
    </row>
    <row r="45" spans="1:33">
      <c r="A45" s="34">
        <v>35</v>
      </c>
      <c r="B45" t="s">
        <v>1005</v>
      </c>
      <c r="C45" s="27">
        <v>27</v>
      </c>
      <c r="D45" s="59">
        <v>3.52</v>
      </c>
      <c r="E45" s="27">
        <v>0.98</v>
      </c>
      <c r="F45" s="31">
        <v>29</v>
      </c>
      <c r="G45" s="59">
        <v>3.79</v>
      </c>
      <c r="H45" s="31">
        <v>0.77</v>
      </c>
      <c r="I45">
        <v>17</v>
      </c>
      <c r="J45" s="59">
        <v>3.71</v>
      </c>
      <c r="K45" s="38">
        <v>0.69</v>
      </c>
      <c r="L45">
        <v>20</v>
      </c>
      <c r="M45" s="59">
        <v>3.9</v>
      </c>
      <c r="N45" s="55">
        <v>1.17</v>
      </c>
      <c r="O45">
        <v>20</v>
      </c>
      <c r="P45" s="59">
        <v>3.79</v>
      </c>
      <c r="Q45" s="67">
        <v>0.85</v>
      </c>
      <c r="R45" s="75">
        <v>18</v>
      </c>
      <c r="S45" s="59">
        <v>3.61</v>
      </c>
      <c r="T45" s="78">
        <v>0.78</v>
      </c>
      <c r="U45" s="78">
        <v>9</v>
      </c>
      <c r="V45" s="59">
        <v>3.78</v>
      </c>
      <c r="W45" s="78">
        <v>1.0900000000000001</v>
      </c>
      <c r="X45" s="81">
        <v>28</v>
      </c>
      <c r="Y45" s="59">
        <v>3.71</v>
      </c>
      <c r="Z45" s="78">
        <v>0.81</v>
      </c>
      <c r="AA45" s="81">
        <v>10</v>
      </c>
      <c r="AB45" s="59">
        <v>3.9</v>
      </c>
      <c r="AC45" s="81">
        <v>0.99</v>
      </c>
      <c r="AD45" s="84">
        <v>24</v>
      </c>
      <c r="AE45" s="59">
        <v>3.92</v>
      </c>
      <c r="AF45" s="84">
        <v>0.88</v>
      </c>
      <c r="AG45" s="34">
        <v>35</v>
      </c>
    </row>
    <row r="46" spans="1:33">
      <c r="A46" s="34">
        <v>36</v>
      </c>
      <c r="B46" t="s">
        <v>1006</v>
      </c>
      <c r="C46" s="27">
        <v>27</v>
      </c>
      <c r="D46" s="59">
        <v>3.56</v>
      </c>
      <c r="E46" s="27">
        <v>1.1499999999999999</v>
      </c>
      <c r="F46" s="31">
        <v>29</v>
      </c>
      <c r="G46" s="59">
        <v>3.79</v>
      </c>
      <c r="H46" s="31">
        <v>0.82</v>
      </c>
      <c r="I46">
        <v>17</v>
      </c>
      <c r="J46" s="59">
        <v>3.88</v>
      </c>
      <c r="K46" s="38">
        <v>0.7</v>
      </c>
      <c r="L46">
        <v>19</v>
      </c>
      <c r="M46" s="59">
        <v>4.1100000000000003</v>
      </c>
      <c r="N46" s="55">
        <v>1.1000000000000001</v>
      </c>
      <c r="O46">
        <v>19</v>
      </c>
      <c r="P46" s="59">
        <v>3.74</v>
      </c>
      <c r="Q46" s="67">
        <v>0.93</v>
      </c>
      <c r="R46" s="75">
        <v>18</v>
      </c>
      <c r="S46" s="59">
        <v>3.59</v>
      </c>
      <c r="T46" s="78">
        <v>0.8</v>
      </c>
      <c r="U46" s="78">
        <v>9</v>
      </c>
      <c r="V46" s="59">
        <v>4.1100000000000003</v>
      </c>
      <c r="W46" s="78">
        <v>0.93</v>
      </c>
      <c r="X46" s="81">
        <v>28</v>
      </c>
      <c r="Y46" s="59">
        <v>3.57</v>
      </c>
      <c r="Z46" s="78">
        <v>0.88</v>
      </c>
      <c r="AA46" s="81">
        <v>10</v>
      </c>
      <c r="AB46" s="59">
        <v>3.9</v>
      </c>
      <c r="AC46" s="81">
        <v>1.37</v>
      </c>
      <c r="AD46" s="84">
        <v>24</v>
      </c>
      <c r="AE46" s="59">
        <v>3.83</v>
      </c>
      <c r="AF46" s="84">
        <v>0.96</v>
      </c>
      <c r="AG46" s="34">
        <v>36</v>
      </c>
    </row>
    <row r="47" spans="1:33">
      <c r="B47" s="10" t="s">
        <v>1105</v>
      </c>
      <c r="C47" s="11">
        <f>AVERAGE(C48:C50)</f>
        <v>27.666666666666668</v>
      </c>
      <c r="D47" s="58">
        <f>AVERAGE(D48:D50)</f>
        <v>3.5033333333333339</v>
      </c>
      <c r="E47" s="11">
        <f t="shared" ref="E47" si="19">AVERAGE(E48:E50)</f>
        <v>0.66666666666666663</v>
      </c>
      <c r="F47" s="11">
        <f>AVERAGE(F48:F50)</f>
        <v>29</v>
      </c>
      <c r="G47" s="58">
        <f>AVERAGE(G48:G50)</f>
        <v>3.6199999999999997</v>
      </c>
      <c r="H47" s="11">
        <f>AVERAGE(H48:H50)</f>
        <v>0.63</v>
      </c>
      <c r="I47" s="10">
        <f>AVERAGE(I48:I52)</f>
        <v>17</v>
      </c>
      <c r="J47" s="58">
        <f>AVERAGE(J48:J50)</f>
        <v>3.47</v>
      </c>
      <c r="K47" s="11">
        <f>AVERAGE(K48:K50)</f>
        <v>0.6</v>
      </c>
      <c r="L47" s="10">
        <f>AVERAGE(L48:L52)</f>
        <v>20</v>
      </c>
      <c r="M47" s="58">
        <f>AVERAGE(M48:M50)</f>
        <v>4.1166666666666663</v>
      </c>
      <c r="N47" s="11">
        <f>AVERAGE(N48:N50)</f>
        <v>0.79333333333333333</v>
      </c>
      <c r="O47" s="10">
        <f>AVERAGE(O48:O52)</f>
        <v>20</v>
      </c>
      <c r="P47" s="58">
        <f>AVERAGE(P48:P50)</f>
        <v>3.39</v>
      </c>
      <c r="Q47" s="11">
        <f>AVERAGE(Q48:Q50)</f>
        <v>0.71</v>
      </c>
      <c r="R47" s="75">
        <v>18</v>
      </c>
      <c r="S47" s="58">
        <f t="shared" ref="S47:AF47" si="20">AVERAGE(S48:S50)</f>
        <v>3.1566666666666667</v>
      </c>
      <c r="T47" s="11">
        <f t="shared" si="20"/>
        <v>0.36333333333333334</v>
      </c>
      <c r="U47" s="11">
        <f t="shared" si="20"/>
        <v>9</v>
      </c>
      <c r="V47" s="58">
        <f t="shared" si="20"/>
        <v>3.74</v>
      </c>
      <c r="W47" s="11">
        <f t="shared" si="20"/>
        <v>1.1399999999999999</v>
      </c>
      <c r="X47" s="11">
        <f t="shared" si="20"/>
        <v>28</v>
      </c>
      <c r="Y47" s="58">
        <f t="shared" si="20"/>
        <v>3.2033333333333331</v>
      </c>
      <c r="Z47" s="11">
        <f t="shared" si="20"/>
        <v>0.6333333333333333</v>
      </c>
      <c r="AA47" s="11">
        <f t="shared" si="20"/>
        <v>10</v>
      </c>
      <c r="AB47" s="58">
        <f t="shared" si="20"/>
        <v>3.2666666666666671</v>
      </c>
      <c r="AC47" s="11">
        <f t="shared" si="20"/>
        <v>0.73666666666666669</v>
      </c>
      <c r="AD47" s="11">
        <f t="shared" si="20"/>
        <v>24</v>
      </c>
      <c r="AE47" s="58">
        <f t="shared" si="20"/>
        <v>3.4299999999999997</v>
      </c>
      <c r="AF47" s="11">
        <f t="shared" si="20"/>
        <v>0.70333333333333348</v>
      </c>
    </row>
    <row r="48" spans="1:33">
      <c r="A48" s="34">
        <v>37</v>
      </c>
      <c r="B48" t="s">
        <v>1008</v>
      </c>
      <c r="C48" s="29">
        <v>28</v>
      </c>
      <c r="D48" s="57">
        <v>3.43</v>
      </c>
      <c r="E48" s="29">
        <v>0.69</v>
      </c>
      <c r="F48" s="32">
        <v>29</v>
      </c>
      <c r="G48" s="57">
        <v>3.55</v>
      </c>
      <c r="H48" s="32">
        <v>0.63</v>
      </c>
      <c r="J48" s="57">
        <v>3.47</v>
      </c>
      <c r="K48" s="40">
        <v>0.51</v>
      </c>
      <c r="L48">
        <v>20</v>
      </c>
      <c r="M48" s="57">
        <v>3.95</v>
      </c>
      <c r="N48" s="56">
        <v>0.83</v>
      </c>
      <c r="O48">
        <v>20</v>
      </c>
      <c r="P48" s="57">
        <v>3.55</v>
      </c>
      <c r="Q48" s="66">
        <v>0.75</v>
      </c>
      <c r="R48" s="75">
        <v>18</v>
      </c>
      <c r="S48" s="57">
        <v>3</v>
      </c>
      <c r="T48" s="77">
        <v>0.34</v>
      </c>
      <c r="U48" s="77">
        <v>9</v>
      </c>
      <c r="V48" s="57">
        <v>4.1100000000000003</v>
      </c>
      <c r="W48" s="77">
        <v>1.05</v>
      </c>
      <c r="X48" s="77">
        <v>28</v>
      </c>
      <c r="Y48" s="57">
        <v>3.11</v>
      </c>
      <c r="Z48" s="77">
        <v>0.63</v>
      </c>
      <c r="AA48" s="80">
        <v>10</v>
      </c>
      <c r="AB48" s="57">
        <v>3.3</v>
      </c>
      <c r="AC48" s="80">
        <v>0.82</v>
      </c>
      <c r="AD48" s="83">
        <v>24</v>
      </c>
      <c r="AE48" s="57">
        <v>3.29</v>
      </c>
      <c r="AF48" s="83">
        <v>0.75</v>
      </c>
      <c r="AG48" s="34">
        <v>37</v>
      </c>
    </row>
    <row r="49" spans="1:33">
      <c r="A49" s="34">
        <v>38</v>
      </c>
      <c r="B49" t="s">
        <v>1013</v>
      </c>
      <c r="C49" s="29">
        <v>28</v>
      </c>
      <c r="D49" s="57">
        <v>4.04</v>
      </c>
      <c r="E49" s="29">
        <v>0.79</v>
      </c>
      <c r="F49" s="32">
        <v>29</v>
      </c>
      <c r="G49" s="57">
        <v>3.93</v>
      </c>
      <c r="H49" s="32">
        <v>0.7</v>
      </c>
      <c r="J49" s="57">
        <v>3.65</v>
      </c>
      <c r="K49" s="40">
        <v>0.7</v>
      </c>
      <c r="L49">
        <v>20</v>
      </c>
      <c r="M49" s="57">
        <v>4.5</v>
      </c>
      <c r="N49" s="56">
        <v>0.76</v>
      </c>
      <c r="O49">
        <v>20</v>
      </c>
      <c r="P49" s="57">
        <v>3.3</v>
      </c>
      <c r="Q49" s="66">
        <v>0.8</v>
      </c>
      <c r="R49" s="75">
        <v>18</v>
      </c>
      <c r="S49" s="57">
        <v>3.41</v>
      </c>
      <c r="T49" s="77">
        <v>0.51</v>
      </c>
      <c r="U49" s="77">
        <v>9</v>
      </c>
      <c r="V49" s="57">
        <v>3.22</v>
      </c>
      <c r="W49" s="77">
        <v>0.83</v>
      </c>
      <c r="X49" s="77">
        <v>28</v>
      </c>
      <c r="Y49" s="57">
        <v>3.25</v>
      </c>
      <c r="Z49" s="77">
        <v>0.75</v>
      </c>
      <c r="AA49" s="80">
        <v>10</v>
      </c>
      <c r="AB49" s="57">
        <v>3.6</v>
      </c>
      <c r="AC49" s="80">
        <v>1.07</v>
      </c>
      <c r="AD49" s="83">
        <v>24</v>
      </c>
      <c r="AE49" s="57">
        <v>3.71</v>
      </c>
      <c r="AF49" s="83">
        <v>0.81</v>
      </c>
      <c r="AG49" s="34">
        <v>38</v>
      </c>
    </row>
    <row r="50" spans="1:33">
      <c r="A50" s="34">
        <v>39</v>
      </c>
      <c r="B50" t="s">
        <v>1009</v>
      </c>
      <c r="C50" s="29">
        <v>27</v>
      </c>
      <c r="D50" s="57">
        <v>3.04</v>
      </c>
      <c r="E50" s="29">
        <v>0.52</v>
      </c>
      <c r="F50" s="32">
        <v>29</v>
      </c>
      <c r="G50" s="57">
        <v>3.38</v>
      </c>
      <c r="H50" s="32">
        <v>0.56000000000000005</v>
      </c>
      <c r="J50" s="57">
        <v>3.29</v>
      </c>
      <c r="K50" s="40">
        <v>0.59</v>
      </c>
      <c r="L50">
        <v>20</v>
      </c>
      <c r="M50" s="57">
        <v>3.9</v>
      </c>
      <c r="N50" s="56">
        <v>0.79</v>
      </c>
      <c r="O50">
        <v>20</v>
      </c>
      <c r="P50" s="57">
        <v>3.32</v>
      </c>
      <c r="Q50" s="66">
        <v>0.57999999999999996</v>
      </c>
      <c r="R50" s="75">
        <v>18</v>
      </c>
      <c r="S50" s="57">
        <v>3.06</v>
      </c>
      <c r="T50" s="77">
        <v>0.24</v>
      </c>
      <c r="U50" s="77">
        <v>9</v>
      </c>
      <c r="V50" s="57">
        <v>3.89</v>
      </c>
      <c r="W50" s="77">
        <v>1.54</v>
      </c>
      <c r="X50" s="77">
        <v>28</v>
      </c>
      <c r="Y50" s="57">
        <v>3.25</v>
      </c>
      <c r="Z50" s="77">
        <v>0.52</v>
      </c>
      <c r="AA50" s="80">
        <v>10</v>
      </c>
      <c r="AB50" s="57">
        <v>2.9</v>
      </c>
      <c r="AC50" s="80">
        <v>0.32</v>
      </c>
      <c r="AD50" s="83">
        <v>24</v>
      </c>
      <c r="AE50" s="57">
        <v>3.29</v>
      </c>
      <c r="AF50" s="83">
        <v>0.55000000000000004</v>
      </c>
      <c r="AG50" s="34">
        <v>39</v>
      </c>
    </row>
    <row r="51" spans="1:33">
      <c r="B51" s="10" t="s">
        <v>1106</v>
      </c>
      <c r="D51" s="59"/>
      <c r="E51" s="27"/>
      <c r="G51" s="59"/>
      <c r="H51" s="31"/>
      <c r="J51" s="59"/>
      <c r="K51" s="40"/>
      <c r="M51" s="59"/>
      <c r="N51" s="56"/>
      <c r="P51" s="59"/>
      <c r="Q51" s="66"/>
      <c r="S51" s="59"/>
      <c r="T51" s="77"/>
      <c r="V51" s="59"/>
      <c r="W51" s="78"/>
      <c r="Y51" s="59"/>
      <c r="Z51" s="78"/>
      <c r="AB51" s="59"/>
      <c r="AC51" s="81"/>
      <c r="AE51" s="59"/>
      <c r="AF51" s="84"/>
    </row>
    <row r="52" spans="1:33">
      <c r="A52" s="34">
        <v>40</v>
      </c>
      <c r="B52" t="s">
        <v>1011</v>
      </c>
      <c r="C52" s="29">
        <v>28</v>
      </c>
      <c r="D52" s="57">
        <v>3.11</v>
      </c>
      <c r="E52" s="29">
        <v>0.88</v>
      </c>
      <c r="F52" s="32">
        <v>29</v>
      </c>
      <c r="G52" s="57">
        <v>3.76</v>
      </c>
      <c r="H52" s="32">
        <v>0.99</v>
      </c>
      <c r="I52">
        <v>17</v>
      </c>
      <c r="J52" s="57">
        <v>3.94</v>
      </c>
      <c r="K52" s="40">
        <v>0.9</v>
      </c>
      <c r="L52">
        <v>20</v>
      </c>
      <c r="M52" s="57">
        <v>3.94</v>
      </c>
      <c r="N52" s="56">
        <v>0.9</v>
      </c>
      <c r="O52">
        <v>20</v>
      </c>
      <c r="P52" s="57">
        <v>4.3499999999999996</v>
      </c>
      <c r="Q52" s="66">
        <v>0.75</v>
      </c>
      <c r="R52" s="75">
        <v>18</v>
      </c>
      <c r="S52" s="57">
        <v>4.67</v>
      </c>
      <c r="T52" s="77">
        <v>0.59</v>
      </c>
      <c r="U52" s="77">
        <v>9</v>
      </c>
      <c r="V52" s="57">
        <v>4.43</v>
      </c>
      <c r="W52" s="77">
        <v>0.53</v>
      </c>
      <c r="X52" s="77">
        <v>28</v>
      </c>
      <c r="Y52" s="57">
        <v>4.79</v>
      </c>
      <c r="Z52" s="77">
        <v>0.5</v>
      </c>
      <c r="AA52" s="80">
        <v>10</v>
      </c>
      <c r="AB52" s="57">
        <v>4.9000000000000004</v>
      </c>
      <c r="AC52" s="80">
        <v>0.32</v>
      </c>
      <c r="AD52" s="83">
        <v>24</v>
      </c>
      <c r="AE52" s="57">
        <v>4.5</v>
      </c>
      <c r="AF52" s="83">
        <v>0.78</v>
      </c>
      <c r="AG52" s="34">
        <v>40</v>
      </c>
    </row>
    <row r="53" spans="1:33">
      <c r="B53" s="10"/>
      <c r="C53" s="10" t="s">
        <v>1014</v>
      </c>
      <c r="D53" s="58">
        <f>AVERAGE(D52,D37,D29,D22,D16,D10,D4)</f>
        <v>3.4479727891156462</v>
      </c>
      <c r="E53" s="58">
        <f>AVERAGE(E52,E37,E29,E22,E16,E10,E4)</f>
        <v>1.0461428571428573</v>
      </c>
      <c r="F53" s="10" t="s">
        <v>1014</v>
      </c>
      <c r="G53" s="58">
        <f>AVERAGE(G52,G37,G29,G22,G16,G10,G4)</f>
        <v>3.8855238095238094</v>
      </c>
      <c r="H53" s="58">
        <f>AVERAGE(H52,H37,H29,H22,H16,H10,H4)</f>
        <v>0.9845442176870749</v>
      </c>
      <c r="I53" s="10" t="s">
        <v>1014</v>
      </c>
      <c r="J53" s="58">
        <f>AVERAGE(J52,J37,J29,J22,J16,J10,J4)</f>
        <v>4.2580476190476189</v>
      </c>
      <c r="K53" s="58">
        <f>AVERAGE(K52,K37,K29,K22,K16,K10,K4)</f>
        <v>0.73810884353741513</v>
      </c>
      <c r="L53" s="10" t="s">
        <v>1014</v>
      </c>
      <c r="M53" s="58">
        <f>AVERAGE(M52,M37,M29,M22,M16,M10,M4)</f>
        <v>3.4060000000000001</v>
      </c>
      <c r="N53" s="11">
        <f>AVERAGE(N44:N52,N38:N42,N30:N36,N23:N28,N17:N21,N11:N15,N5:N9)</f>
        <v>1.1861788617886182</v>
      </c>
      <c r="O53" s="10" t="s">
        <v>1014</v>
      </c>
      <c r="P53" s="58">
        <f>AVERAGE(P52,P37,P29,P22,P16,P10,P4)</f>
        <v>4.5090476190476192</v>
      </c>
      <c r="Q53" s="11">
        <f>AVERAGE(Q44:Q52,Q38:Q42,Q30:Q36,Q23:Q28,Q17:Q21,Q11:Q15,Q5:Q9)</f>
        <v>0.65756097560975624</v>
      </c>
      <c r="R53" s="10" t="s">
        <v>1014</v>
      </c>
      <c r="S53" s="58">
        <f>AVERAGE(S52,S37,S29,S22,S16,S10,S4)</f>
        <v>4.5902857142857147</v>
      </c>
      <c r="T53" s="11">
        <f>AVERAGE(T44:T52,T38:T42,T30:T36,T23:T28,T17:T21,T11:T15,T5:T9)</f>
        <v>0.55788617886178848</v>
      </c>
      <c r="U53" s="10" t="s">
        <v>1014</v>
      </c>
      <c r="V53" s="58">
        <f>AVERAGE(V52,V37,V29,V22,V16,V10,V4)</f>
        <v>3.8948571428571426</v>
      </c>
      <c r="W53" s="58">
        <f>AVERAGE(W52,W37,W29,W22,W16,W10,W4)</f>
        <v>1.2583945578231293</v>
      </c>
      <c r="X53" s="10" t="s">
        <v>1014</v>
      </c>
      <c r="Y53" s="58">
        <f>AVERAGE(Y52,Y37,Y29,Y22,Y16,Y10,Y4)</f>
        <v>4.6120000000000001</v>
      </c>
      <c r="Z53" s="58">
        <f>AVERAGE(Z52,Z37,Z29,Z22,Z16,Z10,Z4)</f>
        <v>0.65627891156462581</v>
      </c>
      <c r="AA53" s="10" t="s">
        <v>1014</v>
      </c>
      <c r="AB53" s="58">
        <f>AVERAGE(AB52,AB37,AB29,AB22,AB16,AB10,AB4)</f>
        <v>4.7385714285714284</v>
      </c>
      <c r="AC53" s="58">
        <f>AVERAGE(AC52,AC37,AC29,AC22,AC16,AC10,AC4)</f>
        <v>0.48987074829931976</v>
      </c>
      <c r="AD53" s="10" t="s">
        <v>1014</v>
      </c>
      <c r="AE53" s="58">
        <f>AVERAGE(AE52,AE37,AE29,AE22,AE16,AE10,AE4)</f>
        <v>4.5497142857142858</v>
      </c>
      <c r="AF53" s="58">
        <f>AVERAGE(AF52,AF37,AF29,AF22,AF16,AF10,AF4)</f>
        <v>0.66360544217687079</v>
      </c>
    </row>
    <row r="54" spans="1:33">
      <c r="B54" s="36"/>
      <c r="C54" s="10" t="s">
        <v>1102</v>
      </c>
      <c r="D54" s="58">
        <f>AVERAGE(D22,D10,D4)</f>
        <v>3.4955555555555562</v>
      </c>
      <c r="F54" s="10" t="s">
        <v>1102</v>
      </c>
      <c r="G54" s="58">
        <f>AVERAGE(G22,G10,G4)</f>
        <v>4.0002222222222228</v>
      </c>
      <c r="H54" t="s">
        <v>1092</v>
      </c>
      <c r="I54" s="10" t="s">
        <v>1102</v>
      </c>
      <c r="J54" s="58">
        <f>AVERAGE(J22,J10,J4)</f>
        <v>4.4407777777777788</v>
      </c>
      <c r="K54" t="s">
        <v>1092</v>
      </c>
      <c r="L54" s="10" t="s">
        <v>1102</v>
      </c>
      <c r="M54" s="58">
        <f>AVERAGE(M22,M10,M4)</f>
        <v>3.3740000000000001</v>
      </c>
      <c r="N54" t="s">
        <v>1091</v>
      </c>
      <c r="O54" s="10" t="s">
        <v>1102</v>
      </c>
      <c r="P54" s="58">
        <f>AVERAGE(P22,P10,P4)</f>
        <v>4.6511111111111108</v>
      </c>
      <c r="Q54" t="s">
        <v>1091</v>
      </c>
      <c r="R54" s="10" t="s">
        <v>1102</v>
      </c>
      <c r="S54" s="58">
        <f>AVERAGE(S22,S10,S4)</f>
        <v>4.7106666666666666</v>
      </c>
      <c r="T54" t="s">
        <v>1091</v>
      </c>
      <c r="U54" s="10" t="s">
        <v>1102</v>
      </c>
      <c r="V54" s="58">
        <f>AVERAGE(V22,V10,V4)</f>
        <v>3.674666666666667</v>
      </c>
      <c r="W54" s="10" t="s">
        <v>1125</v>
      </c>
      <c r="X54" s="10" t="s">
        <v>1102</v>
      </c>
      <c r="Y54" s="58">
        <f>AVERAGE(Y22,Y10,Y4)</f>
        <v>4.7013333333333334</v>
      </c>
      <c r="Z54" s="10" t="s">
        <v>1129</v>
      </c>
      <c r="AA54" s="10" t="s">
        <v>1102</v>
      </c>
      <c r="AB54" s="58">
        <f>AVERAGE(AB22,AB10,AB4)</f>
        <v>4.7433333333333332</v>
      </c>
      <c r="AC54" s="10" t="s">
        <v>1129</v>
      </c>
      <c r="AD54" s="10" t="s">
        <v>1102</v>
      </c>
      <c r="AE54" s="58">
        <f>AVERAGE(AE22,AE10,AE4)</f>
        <v>4.6393333333333331</v>
      </c>
      <c r="AF54" s="10" t="s">
        <v>1129</v>
      </c>
    </row>
    <row r="55" spans="1:33">
      <c r="B55" s="36"/>
      <c r="F55" s="10" t="s">
        <v>1018</v>
      </c>
      <c r="G55" s="58">
        <f>(G53-D53)/SQRT(((C52-1)*(E53^2)+(F52-1)*(H53^2))/(C52+F52-2))</f>
        <v>0.43097830936039089</v>
      </c>
      <c r="H55" t="s">
        <v>1093</v>
      </c>
      <c r="I55" s="10" t="s">
        <v>1018</v>
      </c>
      <c r="J55" s="58">
        <f>(J53-G53)/SQRT(((F52-1)*(H53^2)+(I52-1)*(K53^2))/(F52+I52-2))</f>
        <v>0.41265499184614035</v>
      </c>
      <c r="K55" t="s">
        <v>1093</v>
      </c>
      <c r="L55" s="10" t="s">
        <v>1018</v>
      </c>
      <c r="M55" s="58">
        <f>(M53-J53)/SQRT(((I52-1)*(K53^2)+(L52-1)*(N53^2))/(I52+L52-2))</f>
        <v>-0.84661932178429644</v>
      </c>
      <c r="N55" t="s">
        <v>1093</v>
      </c>
      <c r="O55" s="10" t="s">
        <v>1018</v>
      </c>
      <c r="P55" s="58">
        <f>(P53-M53)/SQRT(((L52-1)*(N53^2)+(O52-1)*(Q53^2))/(L52+O52-2))</f>
        <v>1.1501920829801151</v>
      </c>
      <c r="Q55" t="s">
        <v>1093</v>
      </c>
      <c r="R55" s="10" t="s">
        <v>1018</v>
      </c>
      <c r="S55" s="58">
        <f>(S53-P53)/SQRT(((O52-1)*(Q53^2)+(R52-1)*(T53^2))/(O52+R52-2))</f>
        <v>0.13262996143851444</v>
      </c>
      <c r="T55" t="s">
        <v>1079</v>
      </c>
      <c r="U55" s="10" t="s">
        <v>1018</v>
      </c>
      <c r="V55" s="58">
        <f>(V53-S53)/SQRT(((R52-1)*(T53^2)+(U52-1)*(W53^2))/(R52+U52-2))</f>
        <v>-0.82049437879907694</v>
      </c>
      <c r="W55" t="s">
        <v>1079</v>
      </c>
      <c r="X55" s="10" t="s">
        <v>1018</v>
      </c>
      <c r="Y55" s="58">
        <f>(Y53-V53)/SQRT(((U52-1)*(W53^2)+(X52-1)*(Z53^2))/(U52+X52-2))</f>
        <v>0.86071568181302949</v>
      </c>
      <c r="Z55" t="s">
        <v>1079</v>
      </c>
      <c r="AA55" s="10" t="s">
        <v>1018</v>
      </c>
      <c r="AB55" s="58">
        <f>(AB53-Y53)/SQRT(((X52-1)*(Z53^2)+(AA52-1)*(AC53^2))/(X52+AA52-2))</f>
        <v>0.20451494224550332</v>
      </c>
      <c r="AC55" t="s">
        <v>1079</v>
      </c>
      <c r="AD55" s="10" t="s">
        <v>1018</v>
      </c>
      <c r="AE55" s="58">
        <f>(AE53-AB53)/SQRT(((AA52-1)*(AC53^2)+(AD52-1)*(AF53^2))/(AA52+AD52-2))</f>
        <v>-0.30476293112541331</v>
      </c>
      <c r="AF55" t="s">
        <v>1079</v>
      </c>
    </row>
    <row r="56" spans="1:33" ht="17">
      <c r="B56" s="36" t="s">
        <v>1087</v>
      </c>
      <c r="D56" s="57">
        <v>4.3</v>
      </c>
      <c r="G56" s="57">
        <v>4.3</v>
      </c>
      <c r="H56" t="s">
        <v>1094</v>
      </c>
      <c r="J56" s="57">
        <v>4.3</v>
      </c>
      <c r="K56" t="s">
        <v>1095</v>
      </c>
      <c r="M56" s="57">
        <v>4.3</v>
      </c>
      <c r="N56" t="s">
        <v>1096</v>
      </c>
      <c r="P56" s="57">
        <v>4.3</v>
      </c>
      <c r="Q56" t="s">
        <v>1096</v>
      </c>
      <c r="S56" s="57">
        <v>4.3</v>
      </c>
      <c r="T56" t="s">
        <v>1118</v>
      </c>
      <c r="V56" s="57">
        <v>4.3</v>
      </c>
      <c r="W56" t="s">
        <v>1124</v>
      </c>
      <c r="Y56" s="57">
        <v>4.3</v>
      </c>
      <c r="Z56" s="8" t="s">
        <v>1134</v>
      </c>
      <c r="AB56" s="57">
        <v>4.3</v>
      </c>
      <c r="AC56" s="8" t="s">
        <v>1134</v>
      </c>
      <c r="AE56" s="57">
        <v>4.3</v>
      </c>
      <c r="AF56" s="8" t="s">
        <v>1134</v>
      </c>
    </row>
    <row r="57" spans="1:33">
      <c r="I57" s="22" t="s">
        <v>1110</v>
      </c>
      <c r="J57" s="58">
        <f>AVERAGE('Human Relations (Full)'!G54,'Human Relations (Full)'!J54,'Managing Human Capital (Full)'!G54,'Managing Human Capital (Full)'!J54,'Perf. &amp; Comp. Mngt. (Full)'!G54,'HR Analytics (Full)'!D54)/5*9</f>
        <v>7.5293000000000001</v>
      </c>
      <c r="L57" s="22"/>
      <c r="M57" s="58"/>
      <c r="O57" s="22" t="s">
        <v>1111</v>
      </c>
      <c r="P57" s="58">
        <f>AVERAGE('Human Relations (Full)'!M54,'Human Relations (Full)'!P54,'Managing Human Capital (Full)'!M54,'Managing Human Capital (Full)'!P54,'Perf. &amp; Comp. Mngt. (Full)'!G54,'HR Analytics (Full)'!G54)/5*9</f>
        <v>7.5276000000000005</v>
      </c>
      <c r="R57" s="22"/>
      <c r="S57" s="58"/>
      <c r="U57" s="22" t="s">
        <v>1115</v>
      </c>
      <c r="V57" s="58">
        <f>AVERAGE('Human Relations (Full)'!S54,'Human Relations (Full)'!V54,'Managing Human Capital (Full)'!S54,'Managing Human Capital (Full)'!V54,'Perf. &amp; Comp. Mngt. (Full)'!M54,'HR Analytics (Full)'!J54)/5*9</f>
        <v>7.8367999999999993</v>
      </c>
      <c r="AA57" s="22" t="s">
        <v>1137</v>
      </c>
      <c r="AB57" s="58">
        <f>AVERAGE('Human Relations (Full)'!Y54,'Human Relations (Full)'!AB54,'Managing Human Capital (Full)'!Y54,'Managing Human Capital (Full)'!AB54,'Perf. &amp; Comp. Mngt. (Full)'!S54,'HR Analytics (Full)'!M54)/5*9</f>
        <v>7.9223999999999988</v>
      </c>
      <c r="AD57" s="22"/>
      <c r="AE57" s="22"/>
    </row>
    <row r="58" spans="1:33">
      <c r="I58" s="22" t="s">
        <v>1112</v>
      </c>
      <c r="J58" s="58">
        <f>AVERAGE(G16,J16,'Managing Human Capital (Full)'!G16,'Managing Human Capital (Full)'!J16,'Perf. &amp; Comp. Mngt. (Full)'!G16,'HR Analytics (Full)'!D16)/5*9</f>
        <v>8.1636000000000006</v>
      </c>
      <c r="L58" s="22"/>
      <c r="M58" s="58"/>
      <c r="O58" s="22" t="s">
        <v>1113</v>
      </c>
      <c r="P58" s="58">
        <f>AVERAGE(M16,P16,'Managing Human Capital (Full)'!M16,'Managing Human Capital (Full)'!P16,'Perf. &amp; Comp. Mngt. (Full)'!G16,'HR Analytics (Full)'!G16)/5*9</f>
        <v>7.9757999999999996</v>
      </c>
      <c r="R58" s="22"/>
      <c r="S58" s="58"/>
      <c r="U58" s="22" t="s">
        <v>1116</v>
      </c>
      <c r="V58" s="58">
        <f>AVERAGE(S16,V16,'Managing Human Capital (Full)'!S16,'Managing Human Capital (Full)'!V16,'Perf. &amp; Comp. Mngt. (Full)'!M16,'HR Analytics (Full)'!J16)/5*9</f>
        <v>8.4539999999999988</v>
      </c>
      <c r="AA58" s="22" t="s">
        <v>1138</v>
      </c>
      <c r="AB58" s="58">
        <f>AVERAGE(V16,Y16,'Managing Human Capital (Full)'!V16,'Managing Human Capital (Full)'!Y16,'Perf. &amp; Comp. Mngt. (Full)'!AB16,'HR Analytics (Full)'!M16)/5*9</f>
        <v>8.3231999999999999</v>
      </c>
      <c r="AD58" s="22"/>
      <c r="AE58" s="22"/>
    </row>
    <row r="59" spans="1:33">
      <c r="B59" s="10" t="s">
        <v>1164</v>
      </c>
      <c r="C59" s="10">
        <f>M62</f>
        <v>0</v>
      </c>
    </row>
    <row r="61" spans="1:33">
      <c r="B61" s="103" t="s">
        <v>1165</v>
      </c>
      <c r="C61" s="104" t="s">
        <v>1140</v>
      </c>
      <c r="D61" s="104" t="s">
        <v>1141</v>
      </c>
      <c r="E61" s="104" t="s">
        <v>1142</v>
      </c>
      <c r="F61" s="104" t="s">
        <v>1143</v>
      </c>
      <c r="G61" s="104" t="s">
        <v>1144</v>
      </c>
      <c r="H61" s="104" t="s">
        <v>1145</v>
      </c>
      <c r="I61" s="104" t="s">
        <v>1146</v>
      </c>
      <c r="J61" s="104" t="s">
        <v>1147</v>
      </c>
      <c r="K61" s="104" t="s">
        <v>1148</v>
      </c>
      <c r="L61" s="104" t="s">
        <v>1151</v>
      </c>
      <c r="M61" s="114"/>
    </row>
    <row r="62" spans="1:33">
      <c r="B62" s="105" t="s">
        <v>1166</v>
      </c>
      <c r="C62" s="106">
        <v>34</v>
      </c>
      <c r="D62" s="106">
        <v>34</v>
      </c>
      <c r="E62" s="106">
        <v>22</v>
      </c>
      <c r="F62" s="106">
        <v>20</v>
      </c>
      <c r="G62" s="106">
        <v>25</v>
      </c>
      <c r="H62" s="106">
        <v>29</v>
      </c>
      <c r="I62" s="106">
        <v>33</v>
      </c>
      <c r="J62" s="106">
        <v>40</v>
      </c>
      <c r="K62" s="106">
        <v>28</v>
      </c>
      <c r="L62" s="106">
        <v>26</v>
      </c>
      <c r="M62" s="115"/>
    </row>
    <row r="63" spans="1:33">
      <c r="B63" s="105" t="s">
        <v>1167</v>
      </c>
      <c r="C63" s="106">
        <v>28</v>
      </c>
      <c r="D63" s="106">
        <v>29</v>
      </c>
      <c r="E63" s="106">
        <v>17</v>
      </c>
      <c r="F63" s="106">
        <v>20</v>
      </c>
      <c r="G63" s="106">
        <v>20</v>
      </c>
      <c r="H63" s="106">
        <v>18</v>
      </c>
      <c r="I63" s="106">
        <v>9</v>
      </c>
      <c r="J63" s="106">
        <v>28</v>
      </c>
      <c r="K63" s="106">
        <v>10</v>
      </c>
      <c r="L63" s="106">
        <v>24</v>
      </c>
      <c r="M63" s="115"/>
    </row>
    <row r="64" spans="1:33">
      <c r="B64" s="103" t="s">
        <v>1185</v>
      </c>
      <c r="C64" s="107"/>
      <c r="D64" s="107"/>
      <c r="E64" s="107"/>
      <c r="F64" s="107"/>
      <c r="G64" s="107"/>
      <c r="H64" s="107"/>
      <c r="I64" s="107"/>
      <c r="J64" s="107"/>
      <c r="K64" s="107"/>
      <c r="L64" s="107"/>
      <c r="M64" s="108"/>
    </row>
    <row r="65" spans="2:13">
      <c r="B65" s="108" t="s">
        <v>1168</v>
      </c>
      <c r="C65" s="109">
        <f>D5</f>
        <v>3.11</v>
      </c>
      <c r="D65" s="109">
        <f>G5</f>
        <v>3.45</v>
      </c>
      <c r="E65" s="109">
        <f>J4</f>
        <v>4.4720000000000004</v>
      </c>
      <c r="F65" s="109">
        <f>M5</f>
        <v>2.7</v>
      </c>
      <c r="G65" s="109">
        <f>P5</f>
        <v>4.5999999999999996</v>
      </c>
      <c r="H65" s="109">
        <f>S5</f>
        <v>4.8899999999999997</v>
      </c>
      <c r="I65" s="109">
        <f>V5</f>
        <v>3.33</v>
      </c>
      <c r="J65" s="109">
        <f>Y5</f>
        <v>4.57</v>
      </c>
      <c r="K65" s="109">
        <f>AB5</f>
        <v>4.7</v>
      </c>
      <c r="L65" s="109">
        <f>AE5</f>
        <v>4.67</v>
      </c>
      <c r="M65" s="108"/>
    </row>
    <row r="66" spans="2:13">
      <c r="B66" s="108" t="s">
        <v>1169</v>
      </c>
      <c r="C66" s="109">
        <f t="shared" ref="C66:C69" si="21">D6</f>
        <v>3.54</v>
      </c>
      <c r="D66" s="109">
        <f t="shared" ref="D66:D69" si="22">G6</f>
        <v>4.3099999999999996</v>
      </c>
      <c r="E66" s="109">
        <f t="shared" ref="E66:E69" si="23">J5</f>
        <v>4.47</v>
      </c>
      <c r="F66" s="109">
        <f t="shared" ref="F66:F69" si="24">M6</f>
        <v>3.9</v>
      </c>
      <c r="G66" s="109">
        <f t="shared" ref="G66:G69" si="25">P6</f>
        <v>4.7</v>
      </c>
      <c r="H66" s="109">
        <f t="shared" ref="H66:H69" si="26">S6</f>
        <v>4.8899999999999997</v>
      </c>
      <c r="I66" s="109">
        <f>V6</f>
        <v>3.67</v>
      </c>
      <c r="J66" s="109">
        <f t="shared" ref="J66:J69" si="27">Y6</f>
        <v>4.75</v>
      </c>
      <c r="K66" s="109">
        <f t="shared" ref="K66:K69" si="28">AB6</f>
        <v>4.7</v>
      </c>
      <c r="L66" s="109">
        <f t="shared" ref="L66:L69" si="29">AE6</f>
        <v>4.75</v>
      </c>
      <c r="M66" s="108"/>
    </row>
    <row r="67" spans="2:13">
      <c r="B67" s="108" t="s">
        <v>1170</v>
      </c>
      <c r="C67" s="109">
        <f t="shared" si="21"/>
        <v>3.54</v>
      </c>
      <c r="D67" s="109">
        <f t="shared" si="22"/>
        <v>4.1399999999999997</v>
      </c>
      <c r="E67" s="109">
        <f t="shared" si="23"/>
        <v>4.6500000000000004</v>
      </c>
      <c r="F67" s="109">
        <f t="shared" si="24"/>
        <v>3.3</v>
      </c>
      <c r="G67" s="109">
        <f t="shared" si="25"/>
        <v>4.8</v>
      </c>
      <c r="H67" s="109">
        <f t="shared" si="26"/>
        <v>4.8899999999999997</v>
      </c>
      <c r="I67" s="109">
        <f t="shared" ref="I67:I69" si="30">V7</f>
        <v>3.78</v>
      </c>
      <c r="J67" s="109">
        <f t="shared" si="27"/>
        <v>4.79</v>
      </c>
      <c r="K67" s="109">
        <f t="shared" si="28"/>
        <v>4.5999999999999996</v>
      </c>
      <c r="L67" s="109">
        <f t="shared" si="29"/>
        <v>4.67</v>
      </c>
      <c r="M67" s="108"/>
    </row>
    <row r="68" spans="2:13">
      <c r="B68" s="108" t="s">
        <v>1171</v>
      </c>
      <c r="C68" s="109">
        <f t="shared" si="21"/>
        <v>3.43</v>
      </c>
      <c r="D68" s="109">
        <f t="shared" si="22"/>
        <v>3.96</v>
      </c>
      <c r="E68" s="109">
        <f t="shared" si="23"/>
        <v>4.6500000000000004</v>
      </c>
      <c r="F68" s="109">
        <f t="shared" si="24"/>
        <v>3.5</v>
      </c>
      <c r="G68" s="109">
        <f t="shared" si="25"/>
        <v>4.7</v>
      </c>
      <c r="H68" s="109">
        <f t="shared" si="26"/>
        <v>4.72</v>
      </c>
      <c r="I68" s="109">
        <f t="shared" si="30"/>
        <v>3.56</v>
      </c>
      <c r="J68" s="109">
        <f t="shared" si="27"/>
        <v>4.6399999999999997</v>
      </c>
      <c r="K68" s="109">
        <f t="shared" si="28"/>
        <v>4.7</v>
      </c>
      <c r="L68" s="109">
        <f t="shared" si="29"/>
        <v>4.63</v>
      </c>
      <c r="M68" s="108"/>
    </row>
    <row r="69" spans="2:13">
      <c r="B69" s="108" t="s">
        <v>1172</v>
      </c>
      <c r="C69" s="109">
        <f t="shared" si="21"/>
        <v>3.43</v>
      </c>
      <c r="D69" s="109">
        <f t="shared" si="22"/>
        <v>3.86</v>
      </c>
      <c r="E69" s="109">
        <f t="shared" si="23"/>
        <v>4.18</v>
      </c>
      <c r="F69" s="109">
        <f t="shared" si="24"/>
        <v>3.32</v>
      </c>
      <c r="G69" s="109">
        <f t="shared" si="25"/>
        <v>4.5999999999999996</v>
      </c>
      <c r="H69" s="109">
        <f t="shared" si="26"/>
        <v>4.72</v>
      </c>
      <c r="I69" s="109">
        <f t="shared" si="30"/>
        <v>3.78</v>
      </c>
      <c r="J69" s="109">
        <f t="shared" si="27"/>
        <v>4.75</v>
      </c>
      <c r="K69" s="109">
        <f t="shared" si="28"/>
        <v>4.9000000000000004</v>
      </c>
      <c r="L69" s="109">
        <f t="shared" si="29"/>
        <v>4.67</v>
      </c>
      <c r="M69" s="108"/>
    </row>
    <row r="70" spans="2:13">
      <c r="B70" s="108" t="s">
        <v>1173</v>
      </c>
      <c r="C70" s="109">
        <f>D5</f>
        <v>3.11</v>
      </c>
      <c r="D70" s="109">
        <f>G11</f>
        <v>4.1399999999999997</v>
      </c>
      <c r="E70" s="109">
        <f>J11</f>
        <v>4.6500000000000004</v>
      </c>
      <c r="F70" s="109">
        <f>M11</f>
        <v>3.32</v>
      </c>
      <c r="G70" s="109">
        <f>P11</f>
        <v>4.6500000000000004</v>
      </c>
      <c r="H70" s="109">
        <f>S11</f>
        <v>4.78</v>
      </c>
      <c r="I70" s="109">
        <f>V11</f>
        <v>3.67</v>
      </c>
      <c r="J70" s="109">
        <f>Y11</f>
        <v>4.79</v>
      </c>
      <c r="K70" s="109">
        <f>AB11</f>
        <v>4.7</v>
      </c>
      <c r="L70" s="109">
        <f>AE11</f>
        <v>4.63</v>
      </c>
      <c r="M70" s="108"/>
    </row>
    <row r="71" spans="2:13">
      <c r="B71" s="108" t="s">
        <v>1174</v>
      </c>
      <c r="C71" s="109">
        <f t="shared" ref="C71:C74" si="31">D6</f>
        <v>3.54</v>
      </c>
      <c r="D71" s="109">
        <f t="shared" ref="D71:D74" si="32">G12</f>
        <v>4.76</v>
      </c>
      <c r="E71" s="109">
        <f t="shared" ref="E71:E74" si="33">J12</f>
        <v>4.88</v>
      </c>
      <c r="F71" s="109">
        <f t="shared" ref="F71:F74" si="34">M12</f>
        <v>4.47</v>
      </c>
      <c r="G71" s="109">
        <f t="shared" ref="G71:G74" si="35">P12</f>
        <v>4.8499999999999996</v>
      </c>
      <c r="H71" s="109">
        <f t="shared" ref="H71:H74" si="36">S12</f>
        <v>4.9400000000000004</v>
      </c>
      <c r="I71" s="109">
        <f t="shared" ref="I71:I74" si="37">V12</f>
        <v>4.78</v>
      </c>
      <c r="J71" s="109">
        <f t="shared" ref="J71:J74" si="38">Y12</f>
        <v>4.8600000000000003</v>
      </c>
      <c r="K71" s="109">
        <f t="shared" ref="K71:K74" si="39">AB12</f>
        <v>4.9000000000000004</v>
      </c>
      <c r="L71" s="109">
        <f t="shared" ref="L71:L74" si="40">AE12</f>
        <v>4.75</v>
      </c>
      <c r="M71" s="108"/>
    </row>
    <row r="72" spans="2:13">
      <c r="B72" s="108" t="s">
        <v>1175</v>
      </c>
      <c r="C72" s="109">
        <f t="shared" si="31"/>
        <v>3.54</v>
      </c>
      <c r="D72" s="109">
        <f t="shared" si="32"/>
        <v>4.1399999999999997</v>
      </c>
      <c r="E72" s="109">
        <f t="shared" si="33"/>
        <v>4.6500000000000004</v>
      </c>
      <c r="F72" s="109">
        <f t="shared" si="34"/>
        <v>3.7</v>
      </c>
      <c r="G72" s="109">
        <f t="shared" si="35"/>
        <v>4.7</v>
      </c>
      <c r="H72" s="109">
        <f t="shared" si="36"/>
        <v>4.83</v>
      </c>
      <c r="I72" s="109">
        <f t="shared" si="37"/>
        <v>3.89</v>
      </c>
      <c r="J72" s="109">
        <f t="shared" si="38"/>
        <v>4.8600000000000003</v>
      </c>
      <c r="K72" s="109">
        <f t="shared" si="39"/>
        <v>4.8</v>
      </c>
      <c r="L72" s="109">
        <f t="shared" si="40"/>
        <v>4.67</v>
      </c>
      <c r="M72" s="108"/>
    </row>
    <row r="73" spans="2:13">
      <c r="B73" s="108" t="s">
        <v>1177</v>
      </c>
      <c r="C73" s="109">
        <f t="shared" si="31"/>
        <v>3.43</v>
      </c>
      <c r="D73" s="109">
        <f t="shared" si="32"/>
        <v>4</v>
      </c>
      <c r="E73" s="109">
        <f t="shared" si="33"/>
        <v>4.76</v>
      </c>
      <c r="F73" s="109">
        <f t="shared" si="34"/>
        <v>4.05</v>
      </c>
      <c r="G73" s="109">
        <f t="shared" si="35"/>
        <v>4.45</v>
      </c>
      <c r="H73" s="109">
        <f t="shared" si="36"/>
        <v>4.78</v>
      </c>
      <c r="I73" s="109">
        <f t="shared" si="37"/>
        <v>3.44</v>
      </c>
      <c r="J73" s="109">
        <f t="shared" si="38"/>
        <v>4.7</v>
      </c>
      <c r="K73" s="109">
        <f t="shared" si="39"/>
        <v>4.7</v>
      </c>
      <c r="L73" s="109">
        <f t="shared" si="40"/>
        <v>4.58</v>
      </c>
      <c r="M73" s="108"/>
    </row>
    <row r="74" spans="2:13">
      <c r="B74" s="108" t="s">
        <v>1176</v>
      </c>
      <c r="C74" s="109">
        <f t="shared" si="31"/>
        <v>3.43</v>
      </c>
      <c r="D74" s="109">
        <f t="shared" si="32"/>
        <v>4.3600000000000003</v>
      </c>
      <c r="E74" s="109">
        <f t="shared" si="33"/>
        <v>4.82</v>
      </c>
      <c r="F74" s="109">
        <f t="shared" si="34"/>
        <v>4.3</v>
      </c>
      <c r="G74" s="109">
        <f t="shared" si="35"/>
        <v>4.8</v>
      </c>
      <c r="H74" s="109">
        <f t="shared" si="36"/>
        <v>4.8899999999999997</v>
      </c>
      <c r="I74" s="109">
        <f t="shared" si="37"/>
        <v>4.1100000000000003</v>
      </c>
      <c r="J74" s="109">
        <f t="shared" si="38"/>
        <v>4.8600000000000003</v>
      </c>
      <c r="K74" s="109">
        <f t="shared" si="39"/>
        <v>4.8</v>
      </c>
      <c r="L74" s="109">
        <f t="shared" si="40"/>
        <v>4.71</v>
      </c>
      <c r="M74" s="108"/>
    </row>
    <row r="75" spans="2:13">
      <c r="B75" s="108" t="s">
        <v>1178</v>
      </c>
      <c r="C75" s="109">
        <f>D23</f>
        <v>3.61</v>
      </c>
      <c r="D75" s="109">
        <f>G23</f>
        <v>3.86</v>
      </c>
      <c r="E75" s="109">
        <f>J23</f>
        <v>4.3499999999999996</v>
      </c>
      <c r="F75" s="109">
        <f>M23</f>
        <v>3.1</v>
      </c>
      <c r="G75" s="109">
        <f>P23</f>
        <v>4.75</v>
      </c>
      <c r="H75" s="109">
        <f>S23</f>
        <v>4.78</v>
      </c>
      <c r="I75" s="109">
        <f>V23</f>
        <v>4.22</v>
      </c>
      <c r="J75" s="109">
        <f>Y23</f>
        <v>4.71</v>
      </c>
      <c r="K75" s="109">
        <f>AB23</f>
        <v>4.5999999999999996</v>
      </c>
      <c r="L75" s="109">
        <f>AE23</f>
        <v>4.58</v>
      </c>
      <c r="M75" s="108"/>
    </row>
    <row r="76" spans="2:13">
      <c r="B76" s="108" t="s">
        <v>1179</v>
      </c>
      <c r="C76" s="109">
        <f t="shared" ref="C76:C80" si="41">D24</f>
        <v>2.86</v>
      </c>
      <c r="D76" s="109">
        <f t="shared" ref="D76:D80" si="42">G24</f>
        <v>3.59</v>
      </c>
      <c r="E76" s="109">
        <f>J23</f>
        <v>4.3499999999999996</v>
      </c>
      <c r="F76" s="109">
        <f t="shared" ref="F76:F80" si="43">M24</f>
        <v>2.1</v>
      </c>
      <c r="G76" s="109">
        <f t="shared" ref="G76:G80" si="44">P24</f>
        <v>4.45</v>
      </c>
      <c r="H76" s="109">
        <f t="shared" ref="H76:H80" si="45">S24</f>
        <v>4.22</v>
      </c>
      <c r="I76" s="109">
        <f t="shared" ref="I76:I80" si="46">V24</f>
        <v>2.89</v>
      </c>
      <c r="J76" s="109">
        <f t="shared" ref="J76:J80" si="47">Y24</f>
        <v>4.6900000000000004</v>
      </c>
      <c r="K76" s="109">
        <f t="shared" ref="K76:K80" si="48">AB24</f>
        <v>4.5</v>
      </c>
      <c r="L76" s="109">
        <f t="shared" ref="L76:L80" si="49">AE24</f>
        <v>4.57</v>
      </c>
      <c r="M76" s="108"/>
    </row>
    <row r="77" spans="2:13">
      <c r="B77" s="108" t="s">
        <v>1180</v>
      </c>
      <c r="C77" s="109">
        <f t="shared" si="41"/>
        <v>3.07</v>
      </c>
      <c r="D77" s="109">
        <f t="shared" si="42"/>
        <v>3.97</v>
      </c>
      <c r="E77" s="109">
        <f t="shared" ref="E77:E80" si="50">J24</f>
        <v>3.47</v>
      </c>
      <c r="F77" s="109">
        <f t="shared" si="43"/>
        <v>2.95</v>
      </c>
      <c r="G77" s="109">
        <f t="shared" si="44"/>
        <v>4.75</v>
      </c>
      <c r="H77" s="109">
        <f t="shared" si="45"/>
        <v>4.5599999999999996</v>
      </c>
      <c r="I77" s="109">
        <f t="shared" si="46"/>
        <v>3</v>
      </c>
      <c r="J77" s="109">
        <f t="shared" si="47"/>
        <v>4.6900000000000004</v>
      </c>
      <c r="K77" s="109">
        <f t="shared" si="48"/>
        <v>4.9000000000000004</v>
      </c>
      <c r="L77" s="109">
        <f t="shared" si="49"/>
        <v>4.7</v>
      </c>
      <c r="M77" s="108"/>
    </row>
    <row r="78" spans="2:13">
      <c r="B78" s="108" t="s">
        <v>1181</v>
      </c>
      <c r="C78" s="109">
        <f t="shared" si="41"/>
        <v>3.21</v>
      </c>
      <c r="D78" s="109">
        <f t="shared" si="42"/>
        <v>3.9</v>
      </c>
      <c r="E78" s="109">
        <f t="shared" si="50"/>
        <v>4.18</v>
      </c>
      <c r="F78" s="109">
        <f t="shared" si="43"/>
        <v>3.11</v>
      </c>
      <c r="G78" s="109">
        <f t="shared" si="44"/>
        <v>4.5999999999999996</v>
      </c>
      <c r="H78" s="109">
        <f t="shared" si="45"/>
        <v>4.72</v>
      </c>
      <c r="I78" s="109">
        <f t="shared" si="46"/>
        <v>3.78</v>
      </c>
      <c r="J78" s="109">
        <f t="shared" si="47"/>
        <v>4.59</v>
      </c>
      <c r="K78" s="109">
        <f t="shared" si="48"/>
        <v>4.8</v>
      </c>
      <c r="L78" s="109">
        <f t="shared" si="49"/>
        <v>4.59</v>
      </c>
      <c r="M78" s="108"/>
    </row>
    <row r="79" spans="2:13">
      <c r="B79" s="108" t="s">
        <v>1182</v>
      </c>
      <c r="C79" s="109">
        <f t="shared" si="41"/>
        <v>3.23</v>
      </c>
      <c r="D79" s="109">
        <f t="shared" si="42"/>
        <v>3.86</v>
      </c>
      <c r="E79" s="109">
        <f t="shared" si="50"/>
        <v>4.3499999999999996</v>
      </c>
      <c r="F79" s="109">
        <f t="shared" si="43"/>
        <v>2.94</v>
      </c>
      <c r="G79" s="109">
        <f t="shared" si="44"/>
        <v>4.45</v>
      </c>
      <c r="H79" s="109">
        <f t="shared" si="45"/>
        <v>4.4400000000000004</v>
      </c>
      <c r="I79" s="109">
        <f t="shared" si="46"/>
        <v>3.67</v>
      </c>
      <c r="J79" s="109">
        <f t="shared" si="47"/>
        <v>4.45</v>
      </c>
      <c r="K79" s="109">
        <f t="shared" si="48"/>
        <v>4.75</v>
      </c>
      <c r="L79" s="109">
        <f t="shared" si="49"/>
        <v>4.42</v>
      </c>
      <c r="M79" s="108"/>
    </row>
    <row r="80" spans="2:13">
      <c r="B80" s="108" t="s">
        <v>1183</v>
      </c>
      <c r="C80" s="109">
        <f t="shared" si="41"/>
        <v>3.14</v>
      </c>
      <c r="D80" s="109">
        <f t="shared" si="42"/>
        <v>3.48</v>
      </c>
      <c r="E80" s="109">
        <f t="shared" si="50"/>
        <v>4</v>
      </c>
      <c r="F80" s="109">
        <f t="shared" si="43"/>
        <v>2.7</v>
      </c>
      <c r="G80" s="109">
        <f t="shared" si="44"/>
        <v>4.5</v>
      </c>
      <c r="H80" s="109">
        <f t="shared" si="45"/>
        <v>4.4400000000000004</v>
      </c>
      <c r="I80" s="109">
        <f t="shared" si="46"/>
        <v>3.44</v>
      </c>
      <c r="J80" s="109">
        <f t="shared" si="47"/>
        <v>4.54</v>
      </c>
      <c r="K80" s="109">
        <f t="shared" si="48"/>
        <v>4.5999999999999996</v>
      </c>
      <c r="L80" s="109">
        <f t="shared" si="49"/>
        <v>4.54</v>
      </c>
      <c r="M80" s="108"/>
    </row>
    <row r="81" spans="2:13">
      <c r="B81" s="110" t="s">
        <v>1184</v>
      </c>
      <c r="C81" s="111">
        <f t="shared" ref="C81:L81" si="51">AVERAGE(C65:C80)</f>
        <v>3.3262499999999999</v>
      </c>
      <c r="D81" s="111">
        <f t="shared" si="51"/>
        <v>3.9862499999999992</v>
      </c>
      <c r="E81" s="111">
        <f t="shared" si="51"/>
        <v>4.4301250000000003</v>
      </c>
      <c r="F81" s="111">
        <f t="shared" si="51"/>
        <v>3.3412500000000001</v>
      </c>
      <c r="G81" s="111">
        <f t="shared" si="51"/>
        <v>4.6468750000000005</v>
      </c>
      <c r="H81" s="111">
        <f t="shared" si="51"/>
        <v>4.7181249999999997</v>
      </c>
      <c r="I81" s="111">
        <f t="shared" si="51"/>
        <v>3.6881249999999999</v>
      </c>
      <c r="J81" s="111">
        <f t="shared" si="51"/>
        <v>4.7025000000000006</v>
      </c>
      <c r="K81" s="111">
        <f t="shared" si="51"/>
        <v>4.7281249999999995</v>
      </c>
      <c r="L81" s="111">
        <f t="shared" si="51"/>
        <v>4.6331250000000006</v>
      </c>
      <c r="M81" s="108"/>
    </row>
    <row r="82" spans="2:13">
      <c r="B82" s="108" t="s">
        <v>1186</v>
      </c>
      <c r="C82" s="109">
        <f>D17</f>
        <v>4.29</v>
      </c>
      <c r="D82" s="109">
        <f>G17</f>
        <v>4.21</v>
      </c>
      <c r="E82" s="109">
        <f>J17</f>
        <v>4.71</v>
      </c>
      <c r="F82" s="109">
        <f>M17</f>
        <v>3.2</v>
      </c>
      <c r="G82" s="109">
        <f>P17</f>
        <v>4.75</v>
      </c>
      <c r="H82" s="109">
        <f>S17</f>
        <v>4.78</v>
      </c>
      <c r="I82" s="109">
        <f>V17</f>
        <v>4.33</v>
      </c>
      <c r="J82" s="109">
        <f>Y17</f>
        <v>4.79</v>
      </c>
      <c r="K82" s="109">
        <f>AB17</f>
        <v>4.9000000000000004</v>
      </c>
      <c r="L82" s="109">
        <f>AE17</f>
        <v>4.71</v>
      </c>
      <c r="M82" s="108"/>
    </row>
    <row r="83" spans="2:13">
      <c r="B83" s="108" t="s">
        <v>1187</v>
      </c>
      <c r="C83" s="109">
        <f>D18</f>
        <v>4.25</v>
      </c>
      <c r="D83" s="109">
        <f t="shared" ref="D83:D87" si="52">G18</f>
        <v>4.4800000000000004</v>
      </c>
      <c r="E83" s="109">
        <f t="shared" ref="E83:E87" si="53">J18</f>
        <v>4.82</v>
      </c>
      <c r="F83" s="109">
        <f t="shared" ref="F83:F87" si="54">M18</f>
        <v>3.55</v>
      </c>
      <c r="G83" s="109">
        <f t="shared" ref="G83:G87" si="55">P18</f>
        <v>4.7</v>
      </c>
      <c r="H83" s="109">
        <f t="shared" ref="H83:H87" si="56">S18</f>
        <v>5</v>
      </c>
      <c r="I83" s="109">
        <f t="shared" ref="I83:I87" si="57">V18</f>
        <v>4.5599999999999996</v>
      </c>
      <c r="J83" s="109">
        <f t="shared" ref="J83:J87" si="58">Y18</f>
        <v>4.8099999999999996</v>
      </c>
      <c r="K83" s="109">
        <f t="shared" ref="K83:K87" si="59">AB18</f>
        <v>4.9000000000000004</v>
      </c>
      <c r="L83" s="109">
        <f t="shared" ref="L83:L87" si="60">AE18</f>
        <v>4.75</v>
      </c>
      <c r="M83" s="108"/>
    </row>
    <row r="84" spans="2:13">
      <c r="B84" s="108" t="s">
        <v>1188</v>
      </c>
      <c r="C84" s="109">
        <f t="shared" ref="C84:C87" si="61">D19</f>
        <v>4.1900000000000004</v>
      </c>
      <c r="D84" s="109">
        <f t="shared" si="52"/>
        <v>4.24</v>
      </c>
      <c r="E84" s="109">
        <f t="shared" si="53"/>
        <v>4.53</v>
      </c>
      <c r="F84" s="109">
        <f t="shared" si="54"/>
        <v>3.6</v>
      </c>
      <c r="G84" s="109">
        <f t="shared" si="55"/>
        <v>4.75</v>
      </c>
      <c r="H84" s="109">
        <f t="shared" si="56"/>
        <v>4.9400000000000004</v>
      </c>
      <c r="I84" s="109">
        <f t="shared" si="57"/>
        <v>4.8899999999999997</v>
      </c>
      <c r="J84" s="109">
        <f t="shared" si="58"/>
        <v>4.71</v>
      </c>
      <c r="K84" s="109">
        <f t="shared" si="59"/>
        <v>4.7</v>
      </c>
      <c r="L84" s="109">
        <f t="shared" si="60"/>
        <v>4.71</v>
      </c>
      <c r="M84" s="108"/>
    </row>
    <row r="85" spans="2:13">
      <c r="B85" s="108" t="s">
        <v>1189</v>
      </c>
      <c r="C85" s="109">
        <f t="shared" si="61"/>
        <v>4.18</v>
      </c>
      <c r="D85" s="109">
        <f t="shared" si="52"/>
        <v>4.28</v>
      </c>
      <c r="E85" s="109">
        <f t="shared" si="53"/>
        <v>4.76</v>
      </c>
      <c r="F85" s="109">
        <f t="shared" si="54"/>
        <v>3.45</v>
      </c>
      <c r="G85" s="109">
        <f t="shared" si="55"/>
        <v>4.7</v>
      </c>
      <c r="H85" s="109">
        <f t="shared" si="56"/>
        <v>4.9400000000000004</v>
      </c>
      <c r="I85" s="109">
        <f t="shared" si="57"/>
        <v>4.78</v>
      </c>
      <c r="J85" s="109">
        <f t="shared" si="58"/>
        <v>4.68</v>
      </c>
      <c r="K85" s="109">
        <f t="shared" si="59"/>
        <v>4.5999999999999996</v>
      </c>
      <c r="L85" s="109">
        <f t="shared" si="60"/>
        <v>4.74</v>
      </c>
      <c r="M85" s="108"/>
    </row>
    <row r="86" spans="2:13">
      <c r="B86" s="108" t="s">
        <v>1190</v>
      </c>
      <c r="C86" s="109">
        <f t="shared" si="61"/>
        <v>4.57</v>
      </c>
      <c r="D86" s="109">
        <f t="shared" si="52"/>
        <v>4.46</v>
      </c>
      <c r="E86" s="109">
        <f t="shared" si="53"/>
        <v>4.82</v>
      </c>
      <c r="F86" s="109">
        <f t="shared" si="54"/>
        <v>3.35</v>
      </c>
      <c r="G86" s="109">
        <f t="shared" si="55"/>
        <v>4.75</v>
      </c>
      <c r="H86" s="109">
        <f t="shared" si="56"/>
        <v>4.9400000000000004</v>
      </c>
      <c r="I86" s="109">
        <f t="shared" si="57"/>
        <v>4.8899999999999997</v>
      </c>
      <c r="J86" s="109">
        <f t="shared" si="58"/>
        <v>4.82</v>
      </c>
      <c r="K86" s="109">
        <f t="shared" si="59"/>
        <v>4.9000000000000004</v>
      </c>
      <c r="L86" s="109">
        <f t="shared" si="60"/>
        <v>4.79</v>
      </c>
      <c r="M86" s="108"/>
    </row>
    <row r="87" spans="2:13">
      <c r="B87" s="108" t="s">
        <v>1191</v>
      </c>
      <c r="C87" s="109">
        <f t="shared" si="61"/>
        <v>3.186666666666667</v>
      </c>
      <c r="D87" s="109">
        <f t="shared" si="52"/>
        <v>3.7766666666666668</v>
      </c>
      <c r="E87" s="109">
        <f t="shared" si="53"/>
        <v>4.0983333333333336</v>
      </c>
      <c r="F87" s="109">
        <f t="shared" si="54"/>
        <v>2.81</v>
      </c>
      <c r="G87" s="109">
        <f t="shared" si="55"/>
        <v>4.583333333333333</v>
      </c>
      <c r="H87" s="109">
        <f t="shared" si="56"/>
        <v>4.4800000000000004</v>
      </c>
      <c r="I87" s="109">
        <f t="shared" si="57"/>
        <v>3.36</v>
      </c>
      <c r="J87" s="109">
        <f t="shared" si="58"/>
        <v>4.59</v>
      </c>
      <c r="K87" s="109">
        <f t="shared" si="59"/>
        <v>4.71</v>
      </c>
      <c r="L87" s="109">
        <f t="shared" si="60"/>
        <v>4.5599999999999996</v>
      </c>
      <c r="M87" s="108"/>
    </row>
    <row r="88" spans="2:13">
      <c r="B88" s="110" t="s">
        <v>1192</v>
      </c>
      <c r="C88" s="111">
        <f t="shared" ref="C88:L88" si="62">AVERAGE(C82:C87)</f>
        <v>4.1111111111111116</v>
      </c>
      <c r="D88" s="111">
        <f t="shared" si="62"/>
        <v>4.2411111111111115</v>
      </c>
      <c r="E88" s="111">
        <f t="shared" si="62"/>
        <v>4.6230555555555553</v>
      </c>
      <c r="F88" s="111">
        <f t="shared" si="62"/>
        <v>3.3266666666666667</v>
      </c>
      <c r="G88" s="111">
        <f t="shared" si="62"/>
        <v>4.7055555555555548</v>
      </c>
      <c r="H88" s="111">
        <f t="shared" si="62"/>
        <v>4.8466666666666676</v>
      </c>
      <c r="I88" s="111">
        <f t="shared" si="62"/>
        <v>4.4683333333333337</v>
      </c>
      <c r="J88" s="111">
        <f t="shared" si="62"/>
        <v>4.7333333333333334</v>
      </c>
      <c r="K88" s="111">
        <f t="shared" si="62"/>
        <v>4.7850000000000001</v>
      </c>
      <c r="L88" s="111">
        <f t="shared" si="62"/>
        <v>4.71</v>
      </c>
      <c r="M88" s="108"/>
    </row>
    <row r="89" spans="2:13">
      <c r="B89" s="112"/>
      <c r="C89" s="112"/>
      <c r="D89" s="108"/>
      <c r="E89" s="108"/>
      <c r="F89" s="108"/>
      <c r="G89" s="108"/>
      <c r="H89" s="108"/>
      <c r="I89" s="108"/>
      <c r="J89" s="108"/>
      <c r="K89" s="108"/>
      <c r="L89" s="108"/>
      <c r="M89" s="108"/>
    </row>
    <row r="90" spans="2:13">
      <c r="B90" s="110" t="s">
        <v>1149</v>
      </c>
      <c r="C90" s="111">
        <f>AVERAGE(C81,C88)</f>
        <v>3.7186805555555558</v>
      </c>
      <c r="D90" s="111">
        <f t="shared" ref="D90:L90" si="63">AVERAGE(D81,D88)</f>
        <v>4.1136805555555558</v>
      </c>
      <c r="E90" s="111">
        <f t="shared" si="63"/>
        <v>4.5265902777777782</v>
      </c>
      <c r="F90" s="111">
        <f t="shared" si="63"/>
        <v>3.3339583333333334</v>
      </c>
      <c r="G90" s="111">
        <f t="shared" si="63"/>
        <v>4.6762152777777777</v>
      </c>
      <c r="H90" s="111">
        <f t="shared" si="63"/>
        <v>4.7823958333333341</v>
      </c>
      <c r="I90" s="111">
        <f t="shared" si="63"/>
        <v>4.0782291666666666</v>
      </c>
      <c r="J90" s="111">
        <f t="shared" si="63"/>
        <v>4.7179166666666674</v>
      </c>
      <c r="K90" s="111">
        <f t="shared" si="63"/>
        <v>4.7565624999999994</v>
      </c>
      <c r="L90" s="111">
        <f t="shared" si="63"/>
        <v>4.6715625000000003</v>
      </c>
      <c r="M90" s="113">
        <f>AVERAGE(C90:L90)</f>
        <v>4.337579166666667</v>
      </c>
    </row>
    <row r="91" spans="2:13">
      <c r="D91" s="92"/>
      <c r="E91" s="92"/>
      <c r="F91" s="92"/>
      <c r="G91" s="92"/>
      <c r="H91" s="92"/>
      <c r="I91" s="92"/>
      <c r="J91" s="92"/>
      <c r="K91" s="92"/>
      <c r="L91" s="92"/>
      <c r="M91" s="92"/>
    </row>
    <row r="92" spans="2:13">
      <c r="D92" s="92"/>
      <c r="E92" s="92"/>
      <c r="F92" s="92"/>
      <c r="G92" s="92"/>
      <c r="H92" s="92"/>
      <c r="I92" s="92"/>
      <c r="J92" s="92"/>
      <c r="K92" s="92"/>
      <c r="L92" s="92"/>
      <c r="M92" s="92"/>
    </row>
    <row r="93" spans="2:13">
      <c r="D93" s="92"/>
      <c r="E93" s="92"/>
      <c r="F93" s="92"/>
      <c r="G93" s="92"/>
      <c r="H93" s="92"/>
      <c r="I93" s="92"/>
      <c r="J93" s="92"/>
      <c r="K93" s="92"/>
      <c r="L93" s="92"/>
      <c r="M93" s="92"/>
    </row>
    <row r="94" spans="2:13">
      <c r="B94" s="85"/>
      <c r="D94" s="92"/>
      <c r="E94" s="92"/>
      <c r="F94" s="92"/>
      <c r="G94" s="92"/>
      <c r="H94" s="92"/>
      <c r="I94" s="92"/>
      <c r="J94" s="92"/>
      <c r="K94" s="92"/>
      <c r="L94" s="92"/>
      <c r="M94" s="92"/>
    </row>
    <row r="95" spans="2:13">
      <c r="D95" s="92"/>
      <c r="E95" s="92"/>
      <c r="F95" s="92"/>
      <c r="G95" s="92"/>
      <c r="H95" s="92"/>
      <c r="I95" s="92"/>
      <c r="J95" s="92"/>
      <c r="K95" s="92"/>
      <c r="L95" s="92"/>
      <c r="M95" s="92"/>
    </row>
    <row r="96" spans="2:13">
      <c r="D96" s="92"/>
      <c r="E96" s="92"/>
      <c r="F96" s="92"/>
      <c r="G96" s="92"/>
      <c r="H96" s="92"/>
      <c r="I96" s="92"/>
      <c r="J96" s="92"/>
      <c r="K96" s="92"/>
      <c r="L96" s="92"/>
      <c r="M96" s="92"/>
    </row>
    <row r="97" spans="4:13">
      <c r="D97" s="92"/>
      <c r="E97" s="92"/>
      <c r="F97" s="92"/>
      <c r="G97" s="92"/>
      <c r="H97" s="92"/>
      <c r="I97" s="92"/>
      <c r="J97" s="92"/>
      <c r="K97" s="92"/>
      <c r="L97" s="92"/>
      <c r="M97" s="92"/>
    </row>
    <row r="98" spans="4:13">
      <c r="D98" s="92"/>
      <c r="E98" s="92"/>
      <c r="F98" s="92"/>
      <c r="G98" s="92"/>
      <c r="H98" s="92"/>
      <c r="I98" s="92"/>
      <c r="J98" s="92"/>
      <c r="K98" s="92"/>
      <c r="L98" s="92"/>
      <c r="M98" s="92"/>
    </row>
    <row r="99" spans="4:13">
      <c r="D99" s="92"/>
      <c r="E99" s="92"/>
      <c r="F99" s="92"/>
      <c r="G99" s="92"/>
      <c r="H99" s="92"/>
      <c r="I99" s="92"/>
      <c r="J99" s="92"/>
      <c r="K99" s="92"/>
      <c r="L99" s="92"/>
      <c r="M99" s="92"/>
    </row>
  </sheetData>
  <mergeCells count="20">
    <mergeCell ref="C2:E2"/>
    <mergeCell ref="C1:E1"/>
    <mergeCell ref="I1:K1"/>
    <mergeCell ref="I2:K2"/>
    <mergeCell ref="U1:W1"/>
    <mergeCell ref="U2:W2"/>
    <mergeCell ref="O1:Q1"/>
    <mergeCell ref="O2:Q2"/>
    <mergeCell ref="L1:N1"/>
    <mergeCell ref="L2:N2"/>
    <mergeCell ref="F1:H1"/>
    <mergeCell ref="F2:H2"/>
    <mergeCell ref="AD1:AF1"/>
    <mergeCell ref="AD2:AF2"/>
    <mergeCell ref="AA1:AC1"/>
    <mergeCell ref="AA2:AC2"/>
    <mergeCell ref="R1:T1"/>
    <mergeCell ref="R2:T2"/>
    <mergeCell ref="X1:Z1"/>
    <mergeCell ref="X2:Z2"/>
  </mergeCells>
  <conditionalFormatting sqref="C65:L80">
    <cfRule type="colorScale" priority="3">
      <colorScale>
        <cfvo type="num" val="1"/>
        <cfvo type="num" val="3"/>
        <cfvo type="num" val="5"/>
        <color rgb="FFFF0000"/>
        <color rgb="FFFFFF00"/>
        <color rgb="FF00B050"/>
      </colorScale>
    </cfRule>
    <cfRule type="colorScale" priority="4">
      <colorScale>
        <cfvo type="min"/>
        <cfvo type="percentile" val="50"/>
        <cfvo type="max"/>
        <color rgb="FFF8696B"/>
        <color rgb="FFFFEB84"/>
        <color rgb="FF63BE7B"/>
      </colorScale>
    </cfRule>
  </conditionalFormatting>
  <conditionalFormatting sqref="C82:L87">
    <cfRule type="colorScale" priority="1">
      <colorScale>
        <cfvo type="num" val="1"/>
        <cfvo type="num" val="3"/>
        <cfvo type="num" val="5"/>
        <color rgb="FFFF0000"/>
        <color rgb="FFFFFF00"/>
        <color rgb="FF00B050"/>
      </colorScale>
    </cfRule>
    <cfRule type="colorScale" priority="2">
      <colorScale>
        <cfvo type="min"/>
        <cfvo type="percentile" val="50"/>
        <cfvo type="max"/>
        <color rgb="FFF8696B"/>
        <color rgb="FFFFEB84"/>
        <color rgb="FF63BE7B"/>
      </colorScale>
    </cfRule>
  </conditionalFormatting>
  <pageMargins left="0.75" right="0.75" top="1" bottom="1" header="0.5" footer="0.5"/>
  <pageSetup orientation="portrait" horizontalDpi="4294967292" verticalDpi="429496729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BC0E7B-3263-4A47-B012-4D26A9347935}">
  <dimension ref="A1:R56"/>
  <sheetViews>
    <sheetView topLeftCell="A37" workbookViewId="0">
      <selection activeCell="C55" sqref="C55"/>
    </sheetView>
  </sheetViews>
  <sheetFormatPr baseColWidth="10" defaultRowHeight="16"/>
  <cols>
    <col min="2" max="2" width="88.5" customWidth="1"/>
    <col min="3" max="8" width="10.83203125" style="62"/>
  </cols>
  <sheetData>
    <row r="1" spans="1:17">
      <c r="A1" s="84"/>
      <c r="C1" s="119" t="s">
        <v>1156</v>
      </c>
      <c r="D1" s="119"/>
      <c r="E1" s="119"/>
      <c r="F1" s="119" t="s">
        <v>1157</v>
      </c>
      <c r="G1" s="119"/>
      <c r="H1" s="57"/>
      <c r="I1" s="120" t="s">
        <v>1158</v>
      </c>
      <c r="J1" s="120"/>
      <c r="K1" s="120"/>
      <c r="L1" s="120" t="s">
        <v>1159</v>
      </c>
      <c r="M1" s="120"/>
      <c r="N1" s="120"/>
      <c r="O1" s="120" t="s">
        <v>1159</v>
      </c>
      <c r="P1" s="120"/>
      <c r="Q1" s="120"/>
    </row>
    <row r="2" spans="1:17">
      <c r="A2" s="84"/>
      <c r="C2" s="83" t="s">
        <v>1140</v>
      </c>
      <c r="D2" s="83" t="s">
        <v>1141</v>
      </c>
      <c r="E2" s="57" t="s">
        <v>1161</v>
      </c>
      <c r="F2" s="83" t="s">
        <v>1142</v>
      </c>
      <c r="G2" s="83" t="s">
        <v>1143</v>
      </c>
      <c r="H2" s="57" t="s">
        <v>1161</v>
      </c>
      <c r="I2" s="83" t="s">
        <v>1144</v>
      </c>
      <c r="J2" s="83" t="s">
        <v>1145</v>
      </c>
      <c r="K2" s="57" t="s">
        <v>1161</v>
      </c>
      <c r="L2" s="83" t="s">
        <v>1146</v>
      </c>
      <c r="M2" s="83" t="s">
        <v>1147</v>
      </c>
      <c r="N2" s="83" t="s">
        <v>1161</v>
      </c>
      <c r="O2" s="83" t="s">
        <v>1148</v>
      </c>
      <c r="P2" s="83" t="s">
        <v>1151</v>
      </c>
      <c r="Q2" s="83" t="s">
        <v>1161</v>
      </c>
    </row>
    <row r="3" spans="1:17">
      <c r="A3" s="83" t="s">
        <v>1</v>
      </c>
      <c r="B3" s="10" t="s">
        <v>2</v>
      </c>
      <c r="C3" s="87" t="s">
        <v>4</v>
      </c>
      <c r="D3" s="87" t="s">
        <v>4</v>
      </c>
      <c r="E3" s="57" t="s">
        <v>4</v>
      </c>
      <c r="F3" s="87" t="s">
        <v>4</v>
      </c>
      <c r="G3" s="87" t="s">
        <v>4</v>
      </c>
      <c r="H3" s="57" t="s">
        <v>4</v>
      </c>
      <c r="I3" s="87" t="s">
        <v>4</v>
      </c>
      <c r="J3" s="87" t="s">
        <v>4</v>
      </c>
      <c r="K3" s="57" t="s">
        <v>4</v>
      </c>
      <c r="L3" s="87" t="s">
        <v>4</v>
      </c>
      <c r="M3" s="87" t="s">
        <v>4</v>
      </c>
      <c r="N3" s="87" t="s">
        <v>4</v>
      </c>
      <c r="O3" s="87" t="s">
        <v>4</v>
      </c>
      <c r="P3" s="87" t="s">
        <v>4</v>
      </c>
      <c r="Q3" s="87" t="s">
        <v>4</v>
      </c>
    </row>
    <row r="4" spans="1:17">
      <c r="A4" s="84"/>
      <c r="B4" s="10" t="s">
        <v>964</v>
      </c>
      <c r="C4" s="97">
        <f>AVERAGE(C5:C9)</f>
        <v>4.3079999999999998</v>
      </c>
      <c r="D4" s="97">
        <f>AVERAGE(D5:D9)</f>
        <v>4.46</v>
      </c>
      <c r="E4" s="86">
        <f>AVERAGE(C4:D4)</f>
        <v>4.3840000000000003</v>
      </c>
      <c r="F4" s="97">
        <f>AVERAGE(F5:F9)</f>
        <v>3.8540000000000001</v>
      </c>
      <c r="G4" s="97">
        <f>AVERAGE(G5:G9)</f>
        <v>4.37</v>
      </c>
      <c r="H4" s="86">
        <f>AVERAGE(F4:G4)</f>
        <v>4.1120000000000001</v>
      </c>
      <c r="I4" s="97">
        <f>AVERAGE(I5:I9)</f>
        <v>3.9</v>
      </c>
      <c r="J4" s="97">
        <f>AVERAGE(J5:J9)</f>
        <v>4.3980000000000006</v>
      </c>
      <c r="K4" s="86">
        <f>AVERAGE(I4:J4)</f>
        <v>4.149</v>
      </c>
      <c r="L4" s="97">
        <f>AVERAGE(L5:L9)</f>
        <v>3.96</v>
      </c>
      <c r="M4" s="97">
        <f>AVERAGE(M5:M9)</f>
        <v>4.4339999999999993</v>
      </c>
      <c r="N4" s="86">
        <f>AVERAGE(L4:M4)</f>
        <v>4.1969999999999992</v>
      </c>
      <c r="O4" s="97">
        <f>AVERAGE(O5:O9)</f>
        <v>3.8659999999999997</v>
      </c>
      <c r="P4" s="97">
        <f>AVERAGE(P5:P9)</f>
        <v>4.298</v>
      </c>
      <c r="Q4" s="86">
        <f>AVERAGE(O4:P4)</f>
        <v>4.0819999999999999</v>
      </c>
    </row>
    <row r="5" spans="1:17">
      <c r="A5" s="84">
        <v>1</v>
      </c>
      <c r="B5" t="s">
        <v>965</v>
      </c>
      <c r="C5" s="89">
        <v>4</v>
      </c>
      <c r="D5" s="89">
        <v>4.5</v>
      </c>
      <c r="E5" s="58">
        <f t="shared" ref="E5:E54" si="0">AVERAGE(C5:D5)</f>
        <v>4.25</v>
      </c>
      <c r="F5" s="89">
        <v>3.36</v>
      </c>
      <c r="G5" s="89">
        <v>4.3</v>
      </c>
      <c r="H5" s="58">
        <f t="shared" ref="H5:H54" si="1">AVERAGE(F5:G5)</f>
        <v>3.83</v>
      </c>
      <c r="I5" s="89">
        <v>4</v>
      </c>
      <c r="J5" s="89">
        <v>4.43</v>
      </c>
      <c r="K5" s="58">
        <f t="shared" ref="K5:K54" si="2">AVERAGE(I5:J5)</f>
        <v>4.2149999999999999</v>
      </c>
      <c r="L5" s="89">
        <v>4.2</v>
      </c>
      <c r="M5" s="89">
        <v>4.29</v>
      </c>
      <c r="N5" s="58">
        <f t="shared" ref="N5:N54" si="3">AVERAGE(L5:M5)</f>
        <v>4.2450000000000001</v>
      </c>
      <c r="O5" s="89">
        <v>3.33</v>
      </c>
      <c r="P5" s="89">
        <v>4.0999999999999996</v>
      </c>
      <c r="Q5" s="58">
        <f t="shared" ref="Q5:Q54" si="4">AVERAGE(O5:P5)</f>
        <v>3.7149999999999999</v>
      </c>
    </row>
    <row r="6" spans="1:17">
      <c r="A6" s="84">
        <v>2</v>
      </c>
      <c r="B6" t="s">
        <v>966</v>
      </c>
      <c r="C6" s="89">
        <v>4.45</v>
      </c>
      <c r="D6" s="89">
        <v>4.4000000000000004</v>
      </c>
      <c r="E6" s="58">
        <f t="shared" si="0"/>
        <v>4.4250000000000007</v>
      </c>
      <c r="F6" s="89">
        <v>4.2699999999999996</v>
      </c>
      <c r="G6" s="89">
        <v>4.5</v>
      </c>
      <c r="H6" s="58">
        <f t="shared" si="1"/>
        <v>4.3849999999999998</v>
      </c>
      <c r="I6" s="89">
        <v>4.5</v>
      </c>
      <c r="J6" s="89">
        <v>4.71</v>
      </c>
      <c r="K6" s="58">
        <f t="shared" si="2"/>
        <v>4.6050000000000004</v>
      </c>
      <c r="L6" s="89">
        <v>4.5999999999999996</v>
      </c>
      <c r="M6" s="89">
        <v>4.71</v>
      </c>
      <c r="N6" s="58">
        <f t="shared" si="3"/>
        <v>4.6549999999999994</v>
      </c>
      <c r="O6" s="89">
        <v>4.22</v>
      </c>
      <c r="P6" s="89">
        <v>4.5</v>
      </c>
      <c r="Q6" s="58">
        <f t="shared" si="4"/>
        <v>4.3599999999999994</v>
      </c>
    </row>
    <row r="7" spans="1:17">
      <c r="A7" s="84">
        <v>3</v>
      </c>
      <c r="B7" t="s">
        <v>967</v>
      </c>
      <c r="C7" s="89">
        <v>4.7300000000000004</v>
      </c>
      <c r="D7" s="89">
        <v>4.7</v>
      </c>
      <c r="E7" s="58">
        <f t="shared" si="0"/>
        <v>4.7149999999999999</v>
      </c>
      <c r="F7" s="89">
        <v>4.2699999999999996</v>
      </c>
      <c r="G7" s="89">
        <v>4.45</v>
      </c>
      <c r="H7" s="58">
        <f t="shared" si="1"/>
        <v>4.3599999999999994</v>
      </c>
      <c r="I7" s="89">
        <v>4.75</v>
      </c>
      <c r="J7" s="89">
        <v>4.57</v>
      </c>
      <c r="K7" s="58">
        <f t="shared" si="2"/>
        <v>4.66</v>
      </c>
      <c r="L7" s="89">
        <v>3.8</v>
      </c>
      <c r="M7" s="89">
        <v>4.76</v>
      </c>
      <c r="N7" s="58">
        <f t="shared" si="3"/>
        <v>4.2799999999999994</v>
      </c>
      <c r="O7" s="89">
        <v>3.89</v>
      </c>
      <c r="P7" s="89">
        <v>4.79</v>
      </c>
      <c r="Q7" s="58">
        <f t="shared" si="4"/>
        <v>4.34</v>
      </c>
    </row>
    <row r="8" spans="1:17">
      <c r="A8" s="84">
        <v>4</v>
      </c>
      <c r="B8" t="s">
        <v>968</v>
      </c>
      <c r="C8" s="89">
        <v>4.18</v>
      </c>
      <c r="D8" s="89">
        <v>4.5</v>
      </c>
      <c r="E8" s="58">
        <f t="shared" si="0"/>
        <v>4.34</v>
      </c>
      <c r="F8" s="89">
        <v>3.73</v>
      </c>
      <c r="G8" s="89">
        <v>4.25</v>
      </c>
      <c r="H8" s="58">
        <f t="shared" si="1"/>
        <v>3.99</v>
      </c>
      <c r="I8" s="89">
        <v>3</v>
      </c>
      <c r="J8" s="89">
        <v>4.1399999999999997</v>
      </c>
      <c r="K8" s="58">
        <f t="shared" si="2"/>
        <v>3.57</v>
      </c>
      <c r="L8" s="89">
        <v>3.4</v>
      </c>
      <c r="M8" s="89">
        <v>4.12</v>
      </c>
      <c r="N8" s="58">
        <f t="shared" si="3"/>
        <v>3.76</v>
      </c>
      <c r="O8" s="89">
        <v>4</v>
      </c>
      <c r="P8" s="89">
        <v>4.05</v>
      </c>
      <c r="Q8" s="58">
        <f t="shared" si="4"/>
        <v>4.0250000000000004</v>
      </c>
    </row>
    <row r="9" spans="1:17">
      <c r="A9" s="84">
        <v>5</v>
      </c>
      <c r="B9" t="s">
        <v>969</v>
      </c>
      <c r="C9" s="89">
        <v>4.18</v>
      </c>
      <c r="D9" s="89">
        <v>4.2</v>
      </c>
      <c r="E9" s="58">
        <f t="shared" si="0"/>
        <v>4.1899999999999995</v>
      </c>
      <c r="F9" s="89">
        <v>3.64</v>
      </c>
      <c r="G9" s="89">
        <v>4.3499999999999996</v>
      </c>
      <c r="H9" s="58">
        <f t="shared" si="1"/>
        <v>3.9950000000000001</v>
      </c>
      <c r="I9" s="89">
        <v>3.25</v>
      </c>
      <c r="J9" s="89">
        <v>4.1399999999999997</v>
      </c>
      <c r="K9" s="58">
        <f t="shared" si="2"/>
        <v>3.6949999999999998</v>
      </c>
      <c r="L9" s="89">
        <v>3.8</v>
      </c>
      <c r="M9" s="89">
        <v>4.29</v>
      </c>
      <c r="N9" s="58">
        <f t="shared" si="3"/>
        <v>4.0449999999999999</v>
      </c>
      <c r="O9" s="89">
        <v>3.89</v>
      </c>
      <c r="P9" s="89">
        <v>4.05</v>
      </c>
      <c r="Q9" s="58">
        <f t="shared" si="4"/>
        <v>3.9699999999999998</v>
      </c>
    </row>
    <row r="10" spans="1:17">
      <c r="A10" s="84"/>
      <c r="B10" s="10" t="s">
        <v>970</v>
      </c>
      <c r="C10" s="97">
        <f>AVERAGE(C11:C15)</f>
        <v>4.6680000000000001</v>
      </c>
      <c r="D10" s="97">
        <f>AVERAGE(D11:D15)</f>
        <v>4.6399999999999997</v>
      </c>
      <c r="E10" s="86">
        <f t="shared" si="0"/>
        <v>4.6539999999999999</v>
      </c>
      <c r="F10" s="97">
        <f>AVERAGE(F11:F15)</f>
        <v>4.2919999999999998</v>
      </c>
      <c r="G10" s="97">
        <f>AVERAGE(G11:G15)</f>
        <v>4.3900000000000006</v>
      </c>
      <c r="H10" s="86">
        <f t="shared" si="1"/>
        <v>4.3410000000000002</v>
      </c>
      <c r="I10" s="97">
        <f>AVERAGE(I11:I15)</f>
        <v>4.1500000000000004</v>
      </c>
      <c r="J10" s="97">
        <f>AVERAGE(J11:J15)</f>
        <v>4.516</v>
      </c>
      <c r="K10" s="86">
        <f t="shared" si="2"/>
        <v>4.3330000000000002</v>
      </c>
      <c r="L10" s="97">
        <f>AVERAGE(L11:L15)</f>
        <v>4.2799999999999994</v>
      </c>
      <c r="M10" s="97">
        <f>AVERAGE(M11:M15)</f>
        <v>4.6159999999999997</v>
      </c>
      <c r="N10" s="86">
        <f t="shared" si="3"/>
        <v>4.4479999999999995</v>
      </c>
      <c r="O10" s="97">
        <f>AVERAGE(O11:O15)</f>
        <v>4.1339999999999986</v>
      </c>
      <c r="P10" s="97">
        <f>AVERAGE(P11:P15)</f>
        <v>4.46</v>
      </c>
      <c r="Q10" s="86">
        <f t="shared" si="4"/>
        <v>4.2969999999999988</v>
      </c>
    </row>
    <row r="11" spans="1:17">
      <c r="A11" s="84">
        <v>6</v>
      </c>
      <c r="B11" t="s">
        <v>971</v>
      </c>
      <c r="C11" s="89">
        <v>4.09</v>
      </c>
      <c r="D11" s="89">
        <v>4.5999999999999996</v>
      </c>
      <c r="E11" s="58">
        <f t="shared" si="0"/>
        <v>4.3449999999999998</v>
      </c>
      <c r="F11" s="89">
        <v>4.09</v>
      </c>
      <c r="G11" s="89">
        <v>4.3</v>
      </c>
      <c r="H11" s="58">
        <f t="shared" si="1"/>
        <v>4.1950000000000003</v>
      </c>
      <c r="I11" s="89">
        <v>3.75</v>
      </c>
      <c r="J11" s="89">
        <v>4.29</v>
      </c>
      <c r="K11" s="58">
        <f t="shared" si="2"/>
        <v>4.0199999999999996</v>
      </c>
      <c r="L11" s="89">
        <v>3.6</v>
      </c>
      <c r="M11" s="89">
        <v>4.53</v>
      </c>
      <c r="N11" s="58">
        <f t="shared" si="3"/>
        <v>4.0650000000000004</v>
      </c>
      <c r="O11" s="89">
        <v>3.78</v>
      </c>
      <c r="P11" s="89">
        <v>4.3499999999999996</v>
      </c>
      <c r="Q11" s="58">
        <f t="shared" si="4"/>
        <v>4.0649999999999995</v>
      </c>
    </row>
    <row r="12" spans="1:17">
      <c r="A12" s="84">
        <v>7</v>
      </c>
      <c r="B12" t="s">
        <v>972</v>
      </c>
      <c r="C12" s="89">
        <v>5</v>
      </c>
      <c r="D12" s="89">
        <v>4.9000000000000004</v>
      </c>
      <c r="E12" s="58">
        <f t="shared" si="0"/>
        <v>4.95</v>
      </c>
      <c r="F12" s="89">
        <v>4.82</v>
      </c>
      <c r="G12" s="89">
        <v>4.55</v>
      </c>
      <c r="H12" s="58">
        <f t="shared" si="1"/>
        <v>4.6850000000000005</v>
      </c>
      <c r="I12" s="89">
        <v>5</v>
      </c>
      <c r="J12" s="89">
        <v>4.8600000000000003</v>
      </c>
      <c r="K12" s="58">
        <f t="shared" si="2"/>
        <v>4.93</v>
      </c>
      <c r="L12" s="89">
        <v>5</v>
      </c>
      <c r="M12" s="89">
        <v>4.88</v>
      </c>
      <c r="N12" s="58">
        <f t="shared" si="3"/>
        <v>4.9399999999999995</v>
      </c>
      <c r="O12" s="89">
        <v>4.67</v>
      </c>
      <c r="P12" s="89">
        <v>4.75</v>
      </c>
      <c r="Q12" s="58">
        <f t="shared" si="4"/>
        <v>4.71</v>
      </c>
    </row>
    <row r="13" spans="1:17">
      <c r="A13" s="84">
        <v>8</v>
      </c>
      <c r="B13" t="s">
        <v>973</v>
      </c>
      <c r="C13" s="89">
        <v>4.6399999999999997</v>
      </c>
      <c r="D13" s="89">
        <v>4.5999999999999996</v>
      </c>
      <c r="E13" s="58">
        <f t="shared" si="0"/>
        <v>4.6199999999999992</v>
      </c>
      <c r="F13" s="89">
        <v>4.18</v>
      </c>
      <c r="G13" s="89">
        <v>4.3499999999999996</v>
      </c>
      <c r="H13" s="58">
        <f t="shared" si="1"/>
        <v>4.2649999999999997</v>
      </c>
      <c r="I13" s="89">
        <v>3.75</v>
      </c>
      <c r="J13" s="89">
        <v>4.43</v>
      </c>
      <c r="K13" s="58">
        <f t="shared" si="2"/>
        <v>4.09</v>
      </c>
      <c r="L13" s="89">
        <v>4.4000000000000004</v>
      </c>
      <c r="M13" s="89">
        <v>4.3499999999999996</v>
      </c>
      <c r="N13" s="58">
        <f t="shared" si="3"/>
        <v>4.375</v>
      </c>
      <c r="O13" s="89">
        <v>4.22</v>
      </c>
      <c r="P13" s="89">
        <v>4.25</v>
      </c>
      <c r="Q13" s="58">
        <f t="shared" si="4"/>
        <v>4.2349999999999994</v>
      </c>
    </row>
    <row r="14" spans="1:17">
      <c r="A14" s="84">
        <v>9</v>
      </c>
      <c r="B14" t="s">
        <v>974</v>
      </c>
      <c r="C14" s="89">
        <v>4.7</v>
      </c>
      <c r="D14" s="89">
        <v>4.4000000000000004</v>
      </c>
      <c r="E14" s="58">
        <f t="shared" si="0"/>
        <v>4.5500000000000007</v>
      </c>
      <c r="F14" s="89">
        <v>3.73</v>
      </c>
      <c r="G14" s="89">
        <v>4.1500000000000004</v>
      </c>
      <c r="H14" s="58">
        <f t="shared" si="1"/>
        <v>3.9400000000000004</v>
      </c>
      <c r="I14" s="89">
        <v>3.25</v>
      </c>
      <c r="J14" s="89">
        <v>4.1399999999999997</v>
      </c>
      <c r="K14" s="58">
        <f t="shared" si="2"/>
        <v>3.6949999999999998</v>
      </c>
      <c r="L14" s="89">
        <v>4</v>
      </c>
      <c r="M14" s="89">
        <v>4.5</v>
      </c>
      <c r="N14" s="58">
        <f t="shared" si="3"/>
        <v>4.25</v>
      </c>
      <c r="O14" s="89">
        <v>3.67</v>
      </c>
      <c r="P14" s="89">
        <v>4.25</v>
      </c>
      <c r="Q14" s="58">
        <f t="shared" si="4"/>
        <v>3.96</v>
      </c>
    </row>
    <row r="15" spans="1:17">
      <c r="A15" s="84">
        <v>10</v>
      </c>
      <c r="B15" t="s">
        <v>975</v>
      </c>
      <c r="C15" s="89">
        <v>4.91</v>
      </c>
      <c r="D15" s="89">
        <v>4.7</v>
      </c>
      <c r="E15" s="58">
        <f t="shared" si="0"/>
        <v>4.8049999999999997</v>
      </c>
      <c r="F15" s="89">
        <v>4.6399999999999997</v>
      </c>
      <c r="G15" s="89">
        <v>4.5999999999999996</v>
      </c>
      <c r="H15" s="58">
        <f t="shared" si="1"/>
        <v>4.6199999999999992</v>
      </c>
      <c r="I15" s="89">
        <v>5</v>
      </c>
      <c r="J15" s="89">
        <v>4.8600000000000003</v>
      </c>
      <c r="K15" s="58">
        <f t="shared" si="2"/>
        <v>4.93</v>
      </c>
      <c r="L15" s="89">
        <v>4.4000000000000004</v>
      </c>
      <c r="M15" s="89">
        <v>4.82</v>
      </c>
      <c r="N15" s="58">
        <f t="shared" si="3"/>
        <v>4.6100000000000003</v>
      </c>
      <c r="O15" s="89">
        <v>4.33</v>
      </c>
      <c r="P15" s="89">
        <v>4.7</v>
      </c>
      <c r="Q15" s="58">
        <f t="shared" si="4"/>
        <v>4.5150000000000006</v>
      </c>
    </row>
    <row r="16" spans="1:17">
      <c r="A16" s="84"/>
      <c r="B16" s="10" t="s">
        <v>976</v>
      </c>
      <c r="C16" s="97">
        <f>AVERAGE(C17:C21)</f>
        <v>4.7039999999999997</v>
      </c>
      <c r="D16" s="97">
        <f>AVERAGE(D17:D21)</f>
        <v>4.7799999999999994</v>
      </c>
      <c r="E16" s="86">
        <f t="shared" si="0"/>
        <v>4.7419999999999991</v>
      </c>
      <c r="F16" s="97">
        <f>AVERAGE(F17:F21)</f>
        <v>4.3420000000000005</v>
      </c>
      <c r="G16" s="97">
        <f>AVERAGE(G17:G21)</f>
        <v>4.4399999999999995</v>
      </c>
      <c r="H16" s="86">
        <f t="shared" si="1"/>
        <v>4.391</v>
      </c>
      <c r="I16" s="97">
        <f>AVERAGE(I17:I21)</f>
        <v>4.8</v>
      </c>
      <c r="J16" s="97">
        <f>AVERAGE(J17:J21)</f>
        <v>4.5140000000000002</v>
      </c>
      <c r="K16" s="86">
        <f t="shared" si="2"/>
        <v>4.657</v>
      </c>
      <c r="L16" s="97">
        <f>AVERAGE(L17:L21)</f>
        <v>4.7200000000000006</v>
      </c>
      <c r="M16" s="97">
        <f>AVERAGE(M17:M21)</f>
        <v>4.4480000000000004</v>
      </c>
      <c r="N16" s="86">
        <f t="shared" si="3"/>
        <v>4.5840000000000005</v>
      </c>
      <c r="O16" s="97">
        <f>AVERAGE(O17:O21)</f>
        <v>4.1099999999999994</v>
      </c>
      <c r="P16" s="97">
        <f>AVERAGE(P17:P21)</f>
        <v>4.58</v>
      </c>
      <c r="Q16" s="86">
        <f t="shared" si="4"/>
        <v>4.3449999999999998</v>
      </c>
    </row>
    <row r="17" spans="1:17">
      <c r="A17" s="84">
        <v>11</v>
      </c>
      <c r="B17" t="s">
        <v>977</v>
      </c>
      <c r="C17" s="89">
        <v>4.2699999999999996</v>
      </c>
      <c r="D17" s="89">
        <v>4.8</v>
      </c>
      <c r="E17" s="58">
        <f t="shared" si="0"/>
        <v>4.5350000000000001</v>
      </c>
      <c r="F17" s="89">
        <v>4.3600000000000003</v>
      </c>
      <c r="G17" s="89">
        <v>4.4000000000000004</v>
      </c>
      <c r="H17" s="58">
        <f t="shared" si="1"/>
        <v>4.3800000000000008</v>
      </c>
      <c r="I17" s="89">
        <v>4.75</v>
      </c>
      <c r="J17" s="89">
        <v>4.57</v>
      </c>
      <c r="K17" s="58">
        <f t="shared" si="2"/>
        <v>4.66</v>
      </c>
      <c r="L17" s="89">
        <v>4.8</v>
      </c>
      <c r="M17" s="89">
        <v>4.24</v>
      </c>
      <c r="N17" s="58">
        <f t="shared" si="3"/>
        <v>4.5199999999999996</v>
      </c>
      <c r="O17" s="89">
        <v>3.89</v>
      </c>
      <c r="P17" s="89">
        <v>4.5</v>
      </c>
      <c r="Q17" s="58">
        <f t="shared" si="4"/>
        <v>4.1950000000000003</v>
      </c>
    </row>
    <row r="18" spans="1:17">
      <c r="A18" s="84">
        <v>12</v>
      </c>
      <c r="B18" s="33" t="s">
        <v>978</v>
      </c>
      <c r="C18" s="90">
        <v>5</v>
      </c>
      <c r="D18" s="90">
        <v>4.8</v>
      </c>
      <c r="E18" s="58">
        <f t="shared" si="0"/>
        <v>4.9000000000000004</v>
      </c>
      <c r="F18" s="90">
        <v>4.45</v>
      </c>
      <c r="G18" s="90">
        <v>4.4000000000000004</v>
      </c>
      <c r="H18" s="58">
        <f t="shared" si="1"/>
        <v>4.4250000000000007</v>
      </c>
      <c r="I18" s="90">
        <v>4.75</v>
      </c>
      <c r="J18" s="89">
        <v>4.43</v>
      </c>
      <c r="K18" s="58">
        <f t="shared" si="2"/>
        <v>4.59</v>
      </c>
      <c r="L18" s="89">
        <v>4.5999999999999996</v>
      </c>
      <c r="M18" s="89">
        <v>4.41</v>
      </c>
      <c r="N18" s="58">
        <f t="shared" si="3"/>
        <v>4.5049999999999999</v>
      </c>
      <c r="O18" s="89">
        <v>3.89</v>
      </c>
      <c r="P18" s="89">
        <v>4.6500000000000004</v>
      </c>
      <c r="Q18" s="58">
        <f t="shared" si="4"/>
        <v>4.2700000000000005</v>
      </c>
    </row>
    <row r="19" spans="1:17">
      <c r="A19" s="84">
        <v>13</v>
      </c>
      <c r="B19" t="s">
        <v>979</v>
      </c>
      <c r="C19" s="91">
        <v>4.6399999999999997</v>
      </c>
      <c r="D19" s="91">
        <v>4.8</v>
      </c>
      <c r="E19" s="58">
        <f t="shared" si="0"/>
        <v>4.72</v>
      </c>
      <c r="F19" s="91">
        <v>4.2699999999999996</v>
      </c>
      <c r="G19" s="91">
        <v>4.45</v>
      </c>
      <c r="H19" s="58">
        <f t="shared" si="1"/>
        <v>4.3599999999999994</v>
      </c>
      <c r="I19" s="91">
        <v>4.75</v>
      </c>
      <c r="J19" s="90">
        <v>4.43</v>
      </c>
      <c r="K19" s="58">
        <f t="shared" si="2"/>
        <v>4.59</v>
      </c>
      <c r="L19" s="90">
        <v>4.8</v>
      </c>
      <c r="M19" s="90">
        <v>4.59</v>
      </c>
      <c r="N19" s="58">
        <f t="shared" si="3"/>
        <v>4.6950000000000003</v>
      </c>
      <c r="O19" s="90">
        <v>4.22</v>
      </c>
      <c r="P19" s="90">
        <v>4.6500000000000004</v>
      </c>
      <c r="Q19" s="58">
        <f t="shared" si="4"/>
        <v>4.4350000000000005</v>
      </c>
    </row>
    <row r="20" spans="1:17">
      <c r="A20" s="84">
        <v>14</v>
      </c>
      <c r="B20" t="s">
        <v>980</v>
      </c>
      <c r="C20" s="91">
        <v>4.7</v>
      </c>
      <c r="D20" s="91">
        <v>4.8</v>
      </c>
      <c r="E20" s="58">
        <f t="shared" si="0"/>
        <v>4.75</v>
      </c>
      <c r="F20" s="91">
        <v>4.2699999999999996</v>
      </c>
      <c r="G20" s="91">
        <v>4.45</v>
      </c>
      <c r="H20" s="58">
        <f t="shared" si="1"/>
        <v>4.3599999999999994</v>
      </c>
      <c r="I20" s="91">
        <v>4.75</v>
      </c>
      <c r="J20" s="91">
        <v>4.57</v>
      </c>
      <c r="K20" s="58">
        <f t="shared" si="2"/>
        <v>4.66</v>
      </c>
      <c r="L20" s="91">
        <v>4.8</v>
      </c>
      <c r="M20" s="91">
        <v>4.47</v>
      </c>
      <c r="N20" s="58">
        <f t="shared" si="3"/>
        <v>4.6349999999999998</v>
      </c>
      <c r="O20" s="91">
        <v>4.22</v>
      </c>
      <c r="P20" s="91">
        <v>4.45</v>
      </c>
      <c r="Q20" s="58">
        <f t="shared" si="4"/>
        <v>4.335</v>
      </c>
    </row>
    <row r="21" spans="1:17">
      <c r="A21" s="84">
        <v>15</v>
      </c>
      <c r="B21" t="s">
        <v>981</v>
      </c>
      <c r="C21" s="91">
        <v>4.91</v>
      </c>
      <c r="D21" s="91">
        <v>4.7</v>
      </c>
      <c r="E21" s="58">
        <f t="shared" si="0"/>
        <v>4.8049999999999997</v>
      </c>
      <c r="F21" s="91">
        <v>4.3600000000000003</v>
      </c>
      <c r="G21" s="91">
        <v>4.5</v>
      </c>
      <c r="H21" s="58">
        <f t="shared" si="1"/>
        <v>4.43</v>
      </c>
      <c r="I21" s="91">
        <v>5</v>
      </c>
      <c r="J21" s="91">
        <v>4.57</v>
      </c>
      <c r="K21" s="58">
        <f t="shared" si="2"/>
        <v>4.7850000000000001</v>
      </c>
      <c r="L21" s="91">
        <v>4.5999999999999996</v>
      </c>
      <c r="M21" s="91">
        <v>4.53</v>
      </c>
      <c r="N21" s="58">
        <f t="shared" si="3"/>
        <v>4.5649999999999995</v>
      </c>
      <c r="O21" s="91">
        <v>4.33</v>
      </c>
      <c r="P21" s="91">
        <v>4.6500000000000004</v>
      </c>
      <c r="Q21" s="58">
        <f t="shared" si="4"/>
        <v>4.49</v>
      </c>
    </row>
    <row r="22" spans="1:17">
      <c r="B22" s="10" t="s">
        <v>982</v>
      </c>
      <c r="C22" s="97">
        <f t="shared" ref="C22" si="5">AVERAGE(C23:C28)</f>
        <v>4.0983333333333336</v>
      </c>
      <c r="D22" s="97">
        <v>4.45</v>
      </c>
      <c r="E22" s="86">
        <f t="shared" si="0"/>
        <v>4.2741666666666669</v>
      </c>
      <c r="F22" s="97">
        <v>3.58</v>
      </c>
      <c r="G22" s="97">
        <f>AVERAGE(G23:G28)</f>
        <v>4.0783333333333331</v>
      </c>
      <c r="H22" s="86">
        <f t="shared" si="1"/>
        <v>3.8291666666666666</v>
      </c>
      <c r="I22" s="97">
        <f>AVERAGE(I23:I28)</f>
        <v>3.6666666666666665</v>
      </c>
      <c r="J22" s="97">
        <f>AVERAGE(J23:J28)</f>
        <v>3.9483333333333328</v>
      </c>
      <c r="K22" s="86">
        <f t="shared" si="2"/>
        <v>3.8074999999999997</v>
      </c>
      <c r="L22" s="97">
        <f>AVERAGE(L23:L28)</f>
        <v>4.1000000000000005</v>
      </c>
      <c r="M22" s="97">
        <f>AVERAGE(M23:M28)</f>
        <v>4.1483333333333334</v>
      </c>
      <c r="N22" s="86">
        <f t="shared" si="3"/>
        <v>4.1241666666666674</v>
      </c>
      <c r="O22" s="97">
        <f>AVERAGE(O23:O28)</f>
        <v>3.7583333333333333</v>
      </c>
      <c r="P22" s="97">
        <f>AVERAGE(P23:P28)</f>
        <v>4.125</v>
      </c>
      <c r="Q22" s="86">
        <f t="shared" si="4"/>
        <v>3.9416666666666664</v>
      </c>
    </row>
    <row r="23" spans="1:17">
      <c r="A23" s="34">
        <v>16</v>
      </c>
      <c r="B23" t="s">
        <v>983</v>
      </c>
      <c r="C23" s="89">
        <v>4</v>
      </c>
      <c r="D23" s="89">
        <v>4.8</v>
      </c>
      <c r="E23" s="58">
        <f t="shared" si="0"/>
        <v>4.4000000000000004</v>
      </c>
      <c r="F23" s="89">
        <v>3.73</v>
      </c>
      <c r="G23" s="89">
        <v>4.37</v>
      </c>
      <c r="H23" s="58">
        <f t="shared" si="1"/>
        <v>4.05</v>
      </c>
      <c r="I23" s="89">
        <v>4.75</v>
      </c>
      <c r="J23" s="91">
        <v>4.43</v>
      </c>
      <c r="K23" s="58">
        <f t="shared" si="2"/>
        <v>4.59</v>
      </c>
      <c r="L23" s="91">
        <v>4.5999999999999996</v>
      </c>
      <c r="M23" s="91">
        <v>4.3499999999999996</v>
      </c>
      <c r="N23" s="86">
        <f t="shared" si="3"/>
        <v>4.4749999999999996</v>
      </c>
      <c r="O23" s="91">
        <v>3.44</v>
      </c>
      <c r="P23" s="91">
        <v>4.1500000000000004</v>
      </c>
      <c r="Q23" s="86">
        <f t="shared" si="4"/>
        <v>3.7949999999999999</v>
      </c>
    </row>
    <row r="24" spans="1:17">
      <c r="A24" s="34">
        <v>17</v>
      </c>
      <c r="B24" t="s">
        <v>984</v>
      </c>
      <c r="C24" s="90">
        <v>3.82</v>
      </c>
      <c r="D24" s="89">
        <v>4.5</v>
      </c>
      <c r="E24" s="58">
        <f t="shared" si="0"/>
        <v>4.16</v>
      </c>
      <c r="F24" s="89">
        <v>3.18</v>
      </c>
      <c r="G24" s="89">
        <v>3.95</v>
      </c>
      <c r="H24" s="58">
        <f t="shared" si="1"/>
        <v>3.5650000000000004</v>
      </c>
      <c r="I24" s="89">
        <v>4</v>
      </c>
      <c r="J24" s="89">
        <v>3.43</v>
      </c>
      <c r="K24" s="58">
        <f t="shared" si="2"/>
        <v>3.7149999999999999</v>
      </c>
      <c r="L24" s="89">
        <v>4.5999999999999996</v>
      </c>
      <c r="M24" s="89">
        <v>3.65</v>
      </c>
      <c r="N24" s="58">
        <f t="shared" si="3"/>
        <v>4.125</v>
      </c>
      <c r="O24" s="89">
        <v>3.44</v>
      </c>
      <c r="P24" s="89">
        <v>4.05</v>
      </c>
      <c r="Q24" s="58">
        <f t="shared" si="4"/>
        <v>3.7450000000000001</v>
      </c>
    </row>
    <row r="25" spans="1:17">
      <c r="A25" s="34">
        <v>18</v>
      </c>
      <c r="B25" t="s">
        <v>985</v>
      </c>
      <c r="C25" s="91">
        <v>4.45</v>
      </c>
      <c r="D25" s="89">
        <v>4.5</v>
      </c>
      <c r="E25" s="58">
        <f t="shared" si="0"/>
        <v>4.4749999999999996</v>
      </c>
      <c r="F25" s="89">
        <v>3.64</v>
      </c>
      <c r="G25" s="89">
        <v>4</v>
      </c>
      <c r="H25" s="58">
        <f t="shared" si="1"/>
        <v>3.8200000000000003</v>
      </c>
      <c r="I25" s="89">
        <v>3.75</v>
      </c>
      <c r="J25" s="89">
        <v>4.1399999999999997</v>
      </c>
      <c r="K25" s="58">
        <f t="shared" si="2"/>
        <v>3.9449999999999998</v>
      </c>
      <c r="L25" s="89">
        <v>3.4</v>
      </c>
      <c r="M25" s="89">
        <v>4.24</v>
      </c>
      <c r="N25" s="58">
        <f t="shared" si="3"/>
        <v>3.8200000000000003</v>
      </c>
      <c r="O25" s="89">
        <v>4.22</v>
      </c>
      <c r="P25" s="89">
        <v>4.33</v>
      </c>
      <c r="Q25" s="58">
        <f t="shared" si="4"/>
        <v>4.2750000000000004</v>
      </c>
    </row>
    <row r="26" spans="1:17">
      <c r="A26" s="34">
        <v>19</v>
      </c>
      <c r="B26" t="s">
        <v>986</v>
      </c>
      <c r="C26" s="91">
        <v>4.2699999999999996</v>
      </c>
      <c r="D26" s="89">
        <v>4.5</v>
      </c>
      <c r="E26" s="58">
        <f t="shared" si="0"/>
        <v>4.3849999999999998</v>
      </c>
      <c r="F26" s="89">
        <v>3.91</v>
      </c>
      <c r="G26" s="89">
        <v>4.32</v>
      </c>
      <c r="H26" s="58">
        <f t="shared" si="1"/>
        <v>4.1150000000000002</v>
      </c>
      <c r="I26" s="89">
        <v>4.25</v>
      </c>
      <c r="J26" s="89">
        <v>4.43</v>
      </c>
      <c r="K26" s="58">
        <f t="shared" si="2"/>
        <v>4.34</v>
      </c>
      <c r="L26" s="89">
        <v>4.2</v>
      </c>
      <c r="M26" s="89">
        <v>4.24</v>
      </c>
      <c r="N26" s="58">
        <f t="shared" si="3"/>
        <v>4.2200000000000006</v>
      </c>
      <c r="O26" s="89">
        <v>3.89</v>
      </c>
      <c r="P26" s="89">
        <v>4.3</v>
      </c>
      <c r="Q26" s="58">
        <f t="shared" si="4"/>
        <v>4.0949999999999998</v>
      </c>
    </row>
    <row r="27" spans="1:17">
      <c r="A27" s="34">
        <v>20</v>
      </c>
      <c r="B27" t="s">
        <v>987</v>
      </c>
      <c r="C27" s="91">
        <v>3.6</v>
      </c>
      <c r="D27" s="89">
        <v>2.5</v>
      </c>
      <c r="E27" s="58">
        <f t="shared" si="0"/>
        <v>3.05</v>
      </c>
      <c r="F27" s="89">
        <v>4</v>
      </c>
      <c r="G27" s="89">
        <v>3.83</v>
      </c>
      <c r="H27" s="58">
        <f t="shared" si="1"/>
        <v>3.915</v>
      </c>
      <c r="I27" s="89">
        <v>2.25</v>
      </c>
      <c r="J27" s="89">
        <v>3.4</v>
      </c>
      <c r="K27" s="58">
        <f t="shared" si="2"/>
        <v>2.8250000000000002</v>
      </c>
      <c r="L27" s="89">
        <v>4.2</v>
      </c>
      <c r="M27" s="89">
        <v>4</v>
      </c>
      <c r="N27" s="58">
        <f t="shared" si="3"/>
        <v>4.0999999999999996</v>
      </c>
      <c r="O27" s="89">
        <v>3.67</v>
      </c>
      <c r="P27" s="89">
        <v>3.92</v>
      </c>
      <c r="Q27" s="58">
        <f t="shared" si="4"/>
        <v>3.7949999999999999</v>
      </c>
    </row>
    <row r="28" spans="1:17">
      <c r="A28" s="34">
        <v>21</v>
      </c>
      <c r="B28" t="s">
        <v>988</v>
      </c>
      <c r="C28" s="91">
        <v>4.45</v>
      </c>
      <c r="D28" s="89">
        <v>4.33</v>
      </c>
      <c r="E28" s="58">
        <f t="shared" si="0"/>
        <v>4.3900000000000006</v>
      </c>
      <c r="F28" s="89">
        <v>3.36</v>
      </c>
      <c r="G28" s="89">
        <v>4</v>
      </c>
      <c r="H28" s="86">
        <f t="shared" si="1"/>
        <v>3.6799999999999997</v>
      </c>
      <c r="I28" s="89">
        <v>3</v>
      </c>
      <c r="J28" s="89">
        <v>3.86</v>
      </c>
      <c r="K28" s="86">
        <f t="shared" si="2"/>
        <v>3.4299999999999997</v>
      </c>
      <c r="L28" s="89">
        <v>3.6</v>
      </c>
      <c r="M28" s="89">
        <v>4.41</v>
      </c>
      <c r="N28" s="58">
        <f t="shared" si="3"/>
        <v>4.0049999999999999</v>
      </c>
      <c r="O28" s="89">
        <v>3.89</v>
      </c>
      <c r="P28" s="89">
        <v>4</v>
      </c>
      <c r="Q28" s="58">
        <f t="shared" si="4"/>
        <v>3.9450000000000003</v>
      </c>
    </row>
    <row r="29" spans="1:17">
      <c r="B29" s="10" t="s">
        <v>989</v>
      </c>
      <c r="C29" s="88">
        <f>AVERAGE(C30:C34)</f>
        <v>4.3239999999999998</v>
      </c>
      <c r="D29" s="88">
        <f>AVERAGE(D30:D36)</f>
        <v>4.5114285714285716</v>
      </c>
      <c r="E29" s="58">
        <f t="shared" si="0"/>
        <v>4.4177142857142861</v>
      </c>
      <c r="F29" s="88">
        <f>AVERAGE(F30:F36)</f>
        <v>3.9242857142857135</v>
      </c>
      <c r="G29" s="88">
        <f>AVERAGE(G30:G36)</f>
        <v>4.3757142857142854</v>
      </c>
      <c r="H29" s="58">
        <f t="shared" si="1"/>
        <v>4.1499999999999995</v>
      </c>
      <c r="I29" s="88">
        <f>AVERAGE(I30:I36)</f>
        <v>3.7142857142857144</v>
      </c>
      <c r="J29" s="88">
        <f>AVERAGE(J30:J36)</f>
        <v>4.1785714285714288</v>
      </c>
      <c r="K29" s="58">
        <f t="shared" si="2"/>
        <v>3.9464285714285716</v>
      </c>
      <c r="L29" s="88">
        <f>AVERAGE(L30:L36)</f>
        <v>4.1571428571428575</v>
      </c>
      <c r="M29" s="88">
        <f>AVERAGE(M30:M36)</f>
        <v>4.3414285714285716</v>
      </c>
      <c r="N29" s="86">
        <f t="shared" si="3"/>
        <v>4.2492857142857146</v>
      </c>
      <c r="O29" s="88">
        <f>AVERAGE(O30:O36)</f>
        <v>4.0671428571428567</v>
      </c>
      <c r="P29" s="88">
        <f>AVERAGE(P30:P36)</f>
        <v>4.2357142857142858</v>
      </c>
      <c r="Q29" s="86">
        <f t="shared" si="4"/>
        <v>4.1514285714285712</v>
      </c>
    </row>
    <row r="30" spans="1:17">
      <c r="A30" s="34">
        <v>22</v>
      </c>
      <c r="B30" t="s">
        <v>990</v>
      </c>
      <c r="C30" s="89">
        <v>4.6399999999999997</v>
      </c>
      <c r="D30" s="89">
        <v>4.4000000000000004</v>
      </c>
      <c r="E30" s="58">
        <f t="shared" si="0"/>
        <v>4.5199999999999996</v>
      </c>
      <c r="F30" s="89">
        <v>3.55</v>
      </c>
      <c r="G30" s="89">
        <v>4.32</v>
      </c>
      <c r="H30" s="58">
        <f t="shared" si="1"/>
        <v>3.9350000000000001</v>
      </c>
      <c r="I30" s="89">
        <v>3.75</v>
      </c>
      <c r="J30" s="89">
        <v>4.29</v>
      </c>
      <c r="K30" s="58">
        <f t="shared" si="2"/>
        <v>4.0199999999999996</v>
      </c>
      <c r="L30" s="89">
        <v>4</v>
      </c>
      <c r="M30" s="89">
        <v>4.25</v>
      </c>
      <c r="N30" s="58">
        <f t="shared" si="3"/>
        <v>4.125</v>
      </c>
      <c r="O30" s="89">
        <v>4.22</v>
      </c>
      <c r="P30" s="89">
        <v>4.05</v>
      </c>
      <c r="Q30" s="58">
        <f t="shared" si="4"/>
        <v>4.1349999999999998</v>
      </c>
    </row>
    <row r="31" spans="1:17">
      <c r="A31" s="34">
        <v>23</v>
      </c>
      <c r="B31" t="s">
        <v>991</v>
      </c>
      <c r="C31" s="89">
        <v>4.2</v>
      </c>
      <c r="D31" s="89">
        <v>4.4000000000000004</v>
      </c>
      <c r="E31" s="58">
        <f t="shared" si="0"/>
        <v>4.3000000000000007</v>
      </c>
      <c r="F31" s="89">
        <v>4.18</v>
      </c>
      <c r="G31" s="89">
        <v>4.3499999999999996</v>
      </c>
      <c r="H31" s="58">
        <f t="shared" si="1"/>
        <v>4.2649999999999997</v>
      </c>
      <c r="I31" s="89">
        <v>3.5</v>
      </c>
      <c r="J31" s="89">
        <v>4.17</v>
      </c>
      <c r="K31" s="58">
        <f t="shared" si="2"/>
        <v>3.835</v>
      </c>
      <c r="L31" s="89">
        <v>3.6</v>
      </c>
      <c r="M31" s="89">
        <v>4</v>
      </c>
      <c r="N31" s="58">
        <f t="shared" si="3"/>
        <v>3.8</v>
      </c>
      <c r="O31" s="89">
        <v>3.89</v>
      </c>
      <c r="P31" s="89">
        <v>4.05</v>
      </c>
      <c r="Q31" s="58">
        <f t="shared" si="4"/>
        <v>3.9699999999999998</v>
      </c>
    </row>
    <row r="32" spans="1:17">
      <c r="A32" s="34">
        <v>24</v>
      </c>
      <c r="B32" t="s">
        <v>992</v>
      </c>
      <c r="C32" s="89">
        <v>4.5</v>
      </c>
      <c r="D32" s="89">
        <v>4</v>
      </c>
      <c r="E32" s="58">
        <f t="shared" si="0"/>
        <v>4.25</v>
      </c>
      <c r="F32" s="89">
        <v>3.83</v>
      </c>
      <c r="G32" s="89">
        <v>4.38</v>
      </c>
      <c r="H32" s="58">
        <f t="shared" si="1"/>
        <v>4.1050000000000004</v>
      </c>
      <c r="I32" s="89">
        <v>3.5</v>
      </c>
      <c r="J32" s="89">
        <v>4</v>
      </c>
      <c r="K32" s="58">
        <f t="shared" si="2"/>
        <v>3.75</v>
      </c>
      <c r="L32" s="89">
        <v>4</v>
      </c>
      <c r="M32" s="89">
        <v>4.33</v>
      </c>
      <c r="N32" s="58">
        <f t="shared" si="3"/>
        <v>4.165</v>
      </c>
      <c r="O32" s="89">
        <v>4.25</v>
      </c>
      <c r="P32" s="89">
        <v>4.2300000000000004</v>
      </c>
      <c r="Q32" s="58">
        <f t="shared" si="4"/>
        <v>4.24</v>
      </c>
    </row>
    <row r="33" spans="1:17">
      <c r="A33" s="34">
        <v>25</v>
      </c>
      <c r="B33" t="s">
        <v>993</v>
      </c>
      <c r="C33" s="89">
        <v>4.18</v>
      </c>
      <c r="D33" s="89">
        <v>4.67</v>
      </c>
      <c r="E33" s="58">
        <f t="shared" si="0"/>
        <v>4.4249999999999998</v>
      </c>
      <c r="F33" s="89">
        <v>4.45</v>
      </c>
      <c r="G33" s="89">
        <v>4.3499999999999996</v>
      </c>
      <c r="H33" s="58">
        <f t="shared" si="1"/>
        <v>4.4000000000000004</v>
      </c>
      <c r="I33" s="89">
        <v>3.5</v>
      </c>
      <c r="J33" s="89">
        <v>4</v>
      </c>
      <c r="K33" s="58">
        <f t="shared" si="2"/>
        <v>3.75</v>
      </c>
      <c r="L33" s="89">
        <v>4.2</v>
      </c>
      <c r="M33" s="89">
        <v>4.3499999999999996</v>
      </c>
      <c r="N33" s="58">
        <f t="shared" si="3"/>
        <v>4.2750000000000004</v>
      </c>
      <c r="O33" s="89">
        <v>3.89</v>
      </c>
      <c r="P33" s="89">
        <v>4.4000000000000004</v>
      </c>
      <c r="Q33" s="58">
        <f t="shared" si="4"/>
        <v>4.1450000000000005</v>
      </c>
    </row>
    <row r="34" spans="1:17">
      <c r="A34" s="34">
        <v>26</v>
      </c>
      <c r="B34" t="s">
        <v>994</v>
      </c>
      <c r="C34" s="89">
        <v>4.0999999999999996</v>
      </c>
      <c r="D34" s="89">
        <v>4.78</v>
      </c>
      <c r="E34" s="58">
        <f t="shared" si="0"/>
        <v>4.4399999999999995</v>
      </c>
      <c r="F34" s="89">
        <v>4.22</v>
      </c>
      <c r="G34" s="89">
        <v>4.47</v>
      </c>
      <c r="H34" s="86">
        <f t="shared" si="1"/>
        <v>4.3449999999999998</v>
      </c>
      <c r="I34" s="89">
        <v>3.75</v>
      </c>
      <c r="J34" s="89">
        <v>4.29</v>
      </c>
      <c r="K34" s="86">
        <f t="shared" si="2"/>
        <v>4.0199999999999996</v>
      </c>
      <c r="L34" s="89">
        <v>4.2</v>
      </c>
      <c r="M34" s="89">
        <v>4.3099999999999996</v>
      </c>
      <c r="N34" s="58">
        <f t="shared" si="3"/>
        <v>4.2549999999999999</v>
      </c>
      <c r="O34" s="89">
        <v>4</v>
      </c>
      <c r="P34" s="89">
        <v>4.3899999999999997</v>
      </c>
      <c r="Q34" s="58">
        <f t="shared" si="4"/>
        <v>4.1950000000000003</v>
      </c>
    </row>
    <row r="35" spans="1:17">
      <c r="A35" s="34">
        <v>27</v>
      </c>
      <c r="B35" t="s">
        <v>995</v>
      </c>
      <c r="C35" s="89">
        <v>4.33</v>
      </c>
      <c r="D35" s="89">
        <v>5</v>
      </c>
      <c r="E35" s="58">
        <f t="shared" si="0"/>
        <v>4.665</v>
      </c>
      <c r="F35" s="89">
        <v>3.33</v>
      </c>
      <c r="G35" s="89">
        <v>4.5</v>
      </c>
      <c r="H35" s="58">
        <f t="shared" si="1"/>
        <v>3.915</v>
      </c>
      <c r="I35" s="89">
        <v>4</v>
      </c>
      <c r="J35" s="89">
        <v>4</v>
      </c>
      <c r="K35" s="58">
        <f t="shared" si="2"/>
        <v>4</v>
      </c>
      <c r="L35" s="89">
        <v>4.5</v>
      </c>
      <c r="M35" s="89">
        <v>4.5</v>
      </c>
      <c r="N35" s="86">
        <f t="shared" si="3"/>
        <v>4.5</v>
      </c>
      <c r="O35" s="89">
        <v>4</v>
      </c>
      <c r="P35" s="89">
        <v>4.18</v>
      </c>
      <c r="Q35" s="86">
        <f t="shared" si="4"/>
        <v>4.09</v>
      </c>
    </row>
    <row r="36" spans="1:17">
      <c r="A36" s="34">
        <v>28</v>
      </c>
      <c r="B36" t="s">
        <v>996</v>
      </c>
      <c r="C36" s="89">
        <v>4.45</v>
      </c>
      <c r="D36" s="89">
        <v>4.33</v>
      </c>
      <c r="E36" s="58">
        <f t="shared" si="0"/>
        <v>4.3900000000000006</v>
      </c>
      <c r="F36" s="89">
        <v>3.91</v>
      </c>
      <c r="G36" s="89">
        <v>4.26</v>
      </c>
      <c r="H36" s="58">
        <f t="shared" si="1"/>
        <v>4.085</v>
      </c>
      <c r="I36" s="89">
        <v>4</v>
      </c>
      <c r="J36" s="89">
        <v>4.5</v>
      </c>
      <c r="K36" s="58">
        <f t="shared" si="2"/>
        <v>4.25</v>
      </c>
      <c r="L36" s="89">
        <v>4.5999999999999996</v>
      </c>
      <c r="M36" s="89">
        <v>4.6500000000000004</v>
      </c>
      <c r="N36" s="58">
        <f t="shared" si="3"/>
        <v>4.625</v>
      </c>
      <c r="O36" s="89">
        <v>4.22</v>
      </c>
      <c r="P36" s="89">
        <v>4.3499999999999996</v>
      </c>
      <c r="Q36" s="58">
        <f t="shared" si="4"/>
        <v>4.2850000000000001</v>
      </c>
    </row>
    <row r="37" spans="1:17">
      <c r="B37" s="10" t="s">
        <v>997</v>
      </c>
      <c r="C37" s="88">
        <f>AVERAGE(C38:C42)</f>
        <v>3.6879999999999997</v>
      </c>
      <c r="D37" s="88">
        <f>AVERAGE(D38:D42)</f>
        <v>3.5800000000000005</v>
      </c>
      <c r="E37" s="58">
        <f t="shared" si="0"/>
        <v>3.6340000000000003</v>
      </c>
      <c r="F37" s="88">
        <f>AVERAGE(F38:F42)</f>
        <v>3.3619999999999997</v>
      </c>
      <c r="G37" s="88">
        <f>AVERAGE(G38:G42)</f>
        <v>3.84</v>
      </c>
      <c r="H37" s="58">
        <f t="shared" si="1"/>
        <v>3.601</v>
      </c>
      <c r="I37" s="88">
        <f>AVERAGE(I38:I42)</f>
        <v>3.84</v>
      </c>
      <c r="J37" s="88">
        <f>AVERAGE(J38:J42)</f>
        <v>3.6579999999999999</v>
      </c>
      <c r="K37" s="58">
        <f t="shared" si="2"/>
        <v>3.7489999999999997</v>
      </c>
      <c r="L37" s="88">
        <f>AVERAGE(L38:L42)</f>
        <v>3.45</v>
      </c>
      <c r="M37" s="88">
        <f>AVERAGE(M38:M42)</f>
        <v>4.0840000000000005</v>
      </c>
      <c r="N37" s="58">
        <f t="shared" si="3"/>
        <v>3.7670000000000003</v>
      </c>
      <c r="O37" s="88">
        <f>AVERAGE(O38:O42)</f>
        <v>3.6219999999999999</v>
      </c>
      <c r="P37" s="88">
        <f>AVERAGE(P38:P42)</f>
        <v>3.9400000000000004</v>
      </c>
      <c r="Q37" s="58">
        <f t="shared" si="4"/>
        <v>3.7810000000000001</v>
      </c>
    </row>
    <row r="38" spans="1:17">
      <c r="A38" s="34">
        <v>29</v>
      </c>
      <c r="B38" t="s">
        <v>998</v>
      </c>
      <c r="C38" s="89">
        <v>3.45</v>
      </c>
      <c r="D38" s="89">
        <v>3.5</v>
      </c>
      <c r="E38" s="58">
        <f t="shared" si="0"/>
        <v>3.4750000000000001</v>
      </c>
      <c r="F38" s="89">
        <v>3.27</v>
      </c>
      <c r="G38" s="89">
        <v>3.8</v>
      </c>
      <c r="H38" s="58">
        <f t="shared" si="1"/>
        <v>3.5350000000000001</v>
      </c>
      <c r="I38" s="89">
        <v>3.8</v>
      </c>
      <c r="J38" s="89">
        <v>3.86</v>
      </c>
      <c r="K38" s="58">
        <f t="shared" si="2"/>
        <v>3.83</v>
      </c>
      <c r="L38" s="89">
        <v>3.6</v>
      </c>
      <c r="M38" s="89">
        <v>4.0599999999999996</v>
      </c>
      <c r="N38" s="58">
        <f t="shared" si="3"/>
        <v>3.83</v>
      </c>
      <c r="O38" s="89">
        <v>3.44</v>
      </c>
      <c r="P38" s="89">
        <v>3.8</v>
      </c>
      <c r="Q38" s="58">
        <f t="shared" si="4"/>
        <v>3.62</v>
      </c>
    </row>
    <row r="39" spans="1:17">
      <c r="A39" s="34">
        <v>30</v>
      </c>
      <c r="B39" t="s">
        <v>999</v>
      </c>
      <c r="C39" s="89">
        <v>3.36</v>
      </c>
      <c r="D39" s="89">
        <v>3.8</v>
      </c>
      <c r="E39" s="58">
        <f t="shared" si="0"/>
        <v>3.58</v>
      </c>
      <c r="F39" s="89">
        <v>3.18</v>
      </c>
      <c r="G39" s="89">
        <v>3.8</v>
      </c>
      <c r="H39" s="58">
        <f t="shared" si="1"/>
        <v>3.49</v>
      </c>
      <c r="I39" s="89">
        <v>3.8</v>
      </c>
      <c r="J39" s="89">
        <v>3.29</v>
      </c>
      <c r="K39" s="58">
        <f t="shared" si="2"/>
        <v>3.5449999999999999</v>
      </c>
      <c r="L39" s="89">
        <v>3.6</v>
      </c>
      <c r="M39" s="89">
        <v>4.0599999999999996</v>
      </c>
      <c r="N39" s="58">
        <f t="shared" si="3"/>
        <v>3.83</v>
      </c>
      <c r="O39" s="89">
        <v>3.56</v>
      </c>
      <c r="P39" s="89">
        <v>3.95</v>
      </c>
      <c r="Q39" s="58">
        <f t="shared" si="4"/>
        <v>3.7549999999999999</v>
      </c>
    </row>
    <row r="40" spans="1:17">
      <c r="A40" s="34">
        <v>31</v>
      </c>
      <c r="B40" t="s">
        <v>1000</v>
      </c>
      <c r="C40" s="89">
        <v>3.27</v>
      </c>
      <c r="D40" s="89">
        <v>3.6</v>
      </c>
      <c r="E40" s="58">
        <f t="shared" si="0"/>
        <v>3.4350000000000001</v>
      </c>
      <c r="F40" s="89">
        <v>3.36</v>
      </c>
      <c r="G40" s="89">
        <v>3.85</v>
      </c>
      <c r="H40" s="86">
        <f t="shared" si="1"/>
        <v>3.605</v>
      </c>
      <c r="I40" s="89">
        <v>3.85</v>
      </c>
      <c r="J40" s="89">
        <v>3.43</v>
      </c>
      <c r="K40" s="86">
        <f t="shared" si="2"/>
        <v>3.64</v>
      </c>
      <c r="L40" s="89">
        <v>3.4</v>
      </c>
      <c r="M40" s="89">
        <v>3.88</v>
      </c>
      <c r="N40" s="58">
        <f t="shared" si="3"/>
        <v>3.6399999999999997</v>
      </c>
      <c r="O40" s="89">
        <v>3.44</v>
      </c>
      <c r="P40" s="89">
        <v>3.65</v>
      </c>
      <c r="Q40" s="58">
        <f t="shared" si="4"/>
        <v>3.5449999999999999</v>
      </c>
    </row>
    <row r="41" spans="1:17">
      <c r="A41" s="34">
        <v>32</v>
      </c>
      <c r="B41" t="s">
        <v>1001</v>
      </c>
      <c r="C41" s="89">
        <v>4.09</v>
      </c>
      <c r="D41" s="89">
        <v>3.4</v>
      </c>
      <c r="E41" s="58">
        <f t="shared" si="0"/>
        <v>3.7450000000000001</v>
      </c>
      <c r="F41" s="89">
        <v>3.36</v>
      </c>
      <c r="G41" s="89">
        <v>3.9</v>
      </c>
      <c r="H41" s="58">
        <f t="shared" si="1"/>
        <v>3.63</v>
      </c>
      <c r="I41" s="89">
        <v>3.9</v>
      </c>
      <c r="J41" s="89">
        <v>3.71</v>
      </c>
      <c r="K41" s="58">
        <f t="shared" si="2"/>
        <v>3.8049999999999997</v>
      </c>
      <c r="L41" s="89">
        <v>3.4</v>
      </c>
      <c r="M41" s="89">
        <v>4.24</v>
      </c>
      <c r="N41" s="86">
        <f t="shared" si="3"/>
        <v>3.8200000000000003</v>
      </c>
      <c r="O41" s="89">
        <v>3.78</v>
      </c>
      <c r="P41" s="89">
        <v>4.1500000000000004</v>
      </c>
      <c r="Q41" s="86">
        <f t="shared" si="4"/>
        <v>3.9649999999999999</v>
      </c>
    </row>
    <row r="42" spans="1:17">
      <c r="A42" s="34">
        <v>33</v>
      </c>
      <c r="B42" t="s">
        <v>1002</v>
      </c>
      <c r="C42" s="89">
        <v>4.2699999999999996</v>
      </c>
      <c r="D42" s="89">
        <v>3.6</v>
      </c>
      <c r="E42" s="58">
        <f t="shared" si="0"/>
        <v>3.9349999999999996</v>
      </c>
      <c r="F42" s="89">
        <v>3.64</v>
      </c>
      <c r="G42" s="89">
        <v>3.85</v>
      </c>
      <c r="H42" s="58">
        <f t="shared" si="1"/>
        <v>3.7450000000000001</v>
      </c>
      <c r="I42" s="89">
        <v>3.85</v>
      </c>
      <c r="J42" s="89">
        <v>4</v>
      </c>
      <c r="K42" s="58">
        <f t="shared" si="2"/>
        <v>3.9249999999999998</v>
      </c>
      <c r="L42" s="89">
        <v>3.25</v>
      </c>
      <c r="M42" s="89">
        <v>4.18</v>
      </c>
      <c r="N42" s="86">
        <f t="shared" si="3"/>
        <v>3.7149999999999999</v>
      </c>
      <c r="O42" s="89">
        <v>3.89</v>
      </c>
      <c r="P42" s="89">
        <v>4.1500000000000004</v>
      </c>
      <c r="Q42" s="86">
        <f t="shared" si="4"/>
        <v>4.0200000000000005</v>
      </c>
    </row>
    <row r="43" spans="1:17">
      <c r="B43" s="10" t="s">
        <v>1003</v>
      </c>
      <c r="C43" s="88">
        <f t="shared" ref="C43" si="6">AVERAGE(C44:C46)</f>
        <v>3.5466666666666669</v>
      </c>
      <c r="D43" s="88">
        <f>AVERAGE(D44:D46)</f>
        <v>3.6666666666666665</v>
      </c>
      <c r="E43" s="58">
        <f t="shared" si="0"/>
        <v>3.6066666666666665</v>
      </c>
      <c r="F43" s="88">
        <f>AVERAGE(F44:F46)</f>
        <v>3.5166666666666671</v>
      </c>
      <c r="G43" s="88">
        <f>AVERAGE(G44:G46)</f>
        <v>3.7766666666666668</v>
      </c>
      <c r="H43" s="58">
        <f t="shared" si="1"/>
        <v>3.6466666666666669</v>
      </c>
      <c r="I43" s="88">
        <f>AVERAGE(I44:I46)</f>
        <v>3.7766666666666668</v>
      </c>
      <c r="J43" s="88">
        <f>AVERAGE(J44:J46)</f>
        <v>3.81</v>
      </c>
      <c r="K43" s="58">
        <f t="shared" si="2"/>
        <v>3.7933333333333334</v>
      </c>
      <c r="L43" s="88">
        <f>AVERAGE(L44:L46)</f>
        <v>3.7999999999999994</v>
      </c>
      <c r="M43" s="88">
        <f>AVERAGE(M44:M46)</f>
        <v>3.86</v>
      </c>
      <c r="N43" s="58">
        <f t="shared" si="3"/>
        <v>3.8299999999999996</v>
      </c>
      <c r="O43" s="88">
        <f>AVERAGE(O44:O46)</f>
        <v>3.8533333333333331</v>
      </c>
      <c r="P43" s="88">
        <f>AVERAGE(P44:P46)</f>
        <v>3.85</v>
      </c>
      <c r="Q43" s="58">
        <f t="shared" si="4"/>
        <v>3.8516666666666666</v>
      </c>
    </row>
    <row r="44" spans="1:17">
      <c r="A44" s="34">
        <v>34</v>
      </c>
      <c r="B44" t="s">
        <v>1004</v>
      </c>
      <c r="C44" s="89">
        <v>3.55</v>
      </c>
      <c r="D44" s="89">
        <v>3.9</v>
      </c>
      <c r="E44" s="58">
        <f t="shared" si="0"/>
        <v>3.7249999999999996</v>
      </c>
      <c r="F44" s="89">
        <v>3.64</v>
      </c>
      <c r="G44" s="89">
        <v>3.9</v>
      </c>
      <c r="H44" s="58">
        <f t="shared" si="1"/>
        <v>3.77</v>
      </c>
      <c r="I44" s="89">
        <v>3.9</v>
      </c>
      <c r="J44" s="89">
        <v>3.86</v>
      </c>
      <c r="K44" s="58">
        <f t="shared" si="2"/>
        <v>3.88</v>
      </c>
      <c r="L44" s="89">
        <v>4</v>
      </c>
      <c r="M44" s="89">
        <v>3.82</v>
      </c>
      <c r="N44" s="58">
        <f t="shared" si="3"/>
        <v>3.91</v>
      </c>
      <c r="O44" s="89">
        <v>4</v>
      </c>
      <c r="P44" s="89">
        <v>3.9</v>
      </c>
      <c r="Q44" s="58">
        <f t="shared" si="4"/>
        <v>3.95</v>
      </c>
    </row>
    <row r="45" spans="1:17">
      <c r="A45" s="34">
        <v>35</v>
      </c>
      <c r="B45" t="s">
        <v>1005</v>
      </c>
      <c r="C45" s="89">
        <v>3.27</v>
      </c>
      <c r="D45" s="89">
        <v>3.3</v>
      </c>
      <c r="E45" s="58">
        <f t="shared" si="0"/>
        <v>3.2850000000000001</v>
      </c>
      <c r="F45" s="89">
        <v>3.18</v>
      </c>
      <c r="G45" s="89">
        <v>3.85</v>
      </c>
      <c r="H45" s="58">
        <f t="shared" si="1"/>
        <v>3.5150000000000001</v>
      </c>
      <c r="I45" s="89">
        <v>3.85</v>
      </c>
      <c r="J45" s="89">
        <v>3.57</v>
      </c>
      <c r="K45" s="58">
        <f t="shared" si="2"/>
        <v>3.71</v>
      </c>
      <c r="L45" s="89">
        <v>3.6</v>
      </c>
      <c r="M45" s="89">
        <v>3.94</v>
      </c>
      <c r="N45" s="58">
        <f t="shared" si="3"/>
        <v>3.77</v>
      </c>
      <c r="O45" s="89">
        <v>3.78</v>
      </c>
      <c r="P45" s="89">
        <v>3.75</v>
      </c>
      <c r="Q45" s="58">
        <f t="shared" si="4"/>
        <v>3.7649999999999997</v>
      </c>
    </row>
    <row r="46" spans="1:17">
      <c r="A46" s="34">
        <v>36</v>
      </c>
      <c r="B46" t="s">
        <v>1006</v>
      </c>
      <c r="C46" s="89">
        <v>3.82</v>
      </c>
      <c r="D46" s="89">
        <v>3.8</v>
      </c>
      <c r="E46" s="58">
        <f t="shared" si="0"/>
        <v>3.8099999999999996</v>
      </c>
      <c r="F46" s="89">
        <v>3.73</v>
      </c>
      <c r="G46" s="89">
        <v>3.58</v>
      </c>
      <c r="H46" s="86">
        <f t="shared" si="1"/>
        <v>3.6550000000000002</v>
      </c>
      <c r="I46" s="89">
        <v>3.58</v>
      </c>
      <c r="J46" s="89">
        <v>4</v>
      </c>
      <c r="K46" s="86">
        <f t="shared" si="2"/>
        <v>3.79</v>
      </c>
      <c r="L46" s="89">
        <v>3.8</v>
      </c>
      <c r="M46" s="89">
        <v>3.82</v>
      </c>
      <c r="N46" s="58">
        <f t="shared" si="3"/>
        <v>3.8099999999999996</v>
      </c>
      <c r="O46" s="89">
        <v>3.78</v>
      </c>
      <c r="P46" s="89">
        <v>3.9</v>
      </c>
      <c r="Q46" s="58">
        <f t="shared" si="4"/>
        <v>3.84</v>
      </c>
    </row>
    <row r="47" spans="1:17">
      <c r="B47" s="10" t="s">
        <v>1007</v>
      </c>
      <c r="C47" s="88">
        <f>AVERAGE(C48:C50)</f>
        <v>3.4333333333333336</v>
      </c>
      <c r="D47" s="88">
        <f>AVERAGE(D48:D50)</f>
        <v>3.5</v>
      </c>
      <c r="E47" s="58">
        <f t="shared" si="0"/>
        <v>3.4666666666666668</v>
      </c>
      <c r="F47" s="88">
        <f>AVERAGE(F48:F50)</f>
        <v>4.0333333333333341</v>
      </c>
      <c r="G47" s="88">
        <f>AVERAGE(G48:G50)</f>
        <v>3.7166666666666663</v>
      </c>
      <c r="H47" s="58">
        <f t="shared" si="1"/>
        <v>3.875</v>
      </c>
      <c r="I47" s="88">
        <f>AVERAGE(I48:I50)</f>
        <v>3.7166666666666663</v>
      </c>
      <c r="J47" s="88">
        <f>AVERAGE(J48:J50)</f>
        <v>3.7633333333333332</v>
      </c>
      <c r="K47" s="58">
        <f t="shared" si="2"/>
        <v>3.7399999999999998</v>
      </c>
      <c r="L47" s="88">
        <v>3.89</v>
      </c>
      <c r="M47" s="88">
        <f>AVERAGE(M48:M50)</f>
        <v>3.9</v>
      </c>
      <c r="N47" s="58">
        <f t="shared" si="3"/>
        <v>3.895</v>
      </c>
      <c r="O47" s="88">
        <f>AVERAGE(O48:O50)</f>
        <v>4.0366666666666671</v>
      </c>
      <c r="P47" s="88">
        <f>AVERAGE(P48:P50)</f>
        <v>3.8666666666666667</v>
      </c>
      <c r="Q47" s="58">
        <f t="shared" si="4"/>
        <v>3.9516666666666671</v>
      </c>
    </row>
    <row r="48" spans="1:17">
      <c r="A48" s="34">
        <v>37</v>
      </c>
      <c r="B48" t="s">
        <v>1008</v>
      </c>
      <c r="C48" s="101">
        <v>3.45</v>
      </c>
      <c r="D48" s="87">
        <v>3.3</v>
      </c>
      <c r="E48" s="58">
        <f t="shared" si="0"/>
        <v>3.375</v>
      </c>
      <c r="F48" s="87">
        <v>3.91</v>
      </c>
      <c r="G48" s="87">
        <v>3.6</v>
      </c>
      <c r="H48" s="58">
        <f t="shared" si="1"/>
        <v>3.7549999999999999</v>
      </c>
      <c r="I48" s="87">
        <v>3.6</v>
      </c>
      <c r="J48" s="87">
        <v>3.57</v>
      </c>
      <c r="K48" s="58">
        <f t="shared" si="2"/>
        <v>3.585</v>
      </c>
      <c r="L48" s="87">
        <v>3.6</v>
      </c>
      <c r="M48" s="87">
        <v>3.76</v>
      </c>
      <c r="N48" s="86">
        <f t="shared" si="3"/>
        <v>3.6799999999999997</v>
      </c>
      <c r="O48" s="87">
        <v>3.78</v>
      </c>
      <c r="P48" s="87">
        <v>3.45</v>
      </c>
      <c r="Q48" s="86">
        <f t="shared" si="4"/>
        <v>3.6150000000000002</v>
      </c>
    </row>
    <row r="49" spans="1:18">
      <c r="A49" s="34">
        <v>38</v>
      </c>
      <c r="B49" t="s">
        <v>1013</v>
      </c>
      <c r="C49" s="87">
        <v>3.55</v>
      </c>
      <c r="D49" s="87">
        <v>4</v>
      </c>
      <c r="E49" s="58">
        <f t="shared" si="0"/>
        <v>3.7749999999999999</v>
      </c>
      <c r="F49" s="87">
        <v>4.55</v>
      </c>
      <c r="G49" s="87">
        <v>4.25</v>
      </c>
      <c r="H49" s="58">
        <f t="shared" si="1"/>
        <v>4.4000000000000004</v>
      </c>
      <c r="I49" s="87">
        <v>4.25</v>
      </c>
      <c r="J49" s="87">
        <v>4.29</v>
      </c>
      <c r="K49" s="58">
        <f t="shared" si="2"/>
        <v>4.2699999999999996</v>
      </c>
      <c r="L49" s="87">
        <v>4.5999999999999996</v>
      </c>
      <c r="M49" s="87">
        <v>3.41</v>
      </c>
      <c r="N49" s="58">
        <f t="shared" si="3"/>
        <v>4.0049999999999999</v>
      </c>
      <c r="O49" s="87">
        <v>4.4400000000000004</v>
      </c>
      <c r="P49" s="87">
        <v>4.3</v>
      </c>
      <c r="Q49" s="58">
        <f t="shared" si="4"/>
        <v>4.37</v>
      </c>
    </row>
    <row r="50" spans="1:18">
      <c r="A50" s="34">
        <v>39</v>
      </c>
      <c r="B50" t="s">
        <v>1009</v>
      </c>
      <c r="C50" s="87">
        <v>3.3</v>
      </c>
      <c r="D50" s="87">
        <v>3.2</v>
      </c>
      <c r="E50" s="58">
        <f t="shared" si="0"/>
        <v>3.25</v>
      </c>
      <c r="F50" s="87">
        <v>3.64</v>
      </c>
      <c r="G50" s="87">
        <v>3.3</v>
      </c>
      <c r="H50" s="58">
        <f t="shared" si="1"/>
        <v>3.4699999999999998</v>
      </c>
      <c r="I50" s="87">
        <v>3.3</v>
      </c>
      <c r="J50" s="87">
        <v>3.43</v>
      </c>
      <c r="K50" s="58">
        <f t="shared" si="2"/>
        <v>3.3650000000000002</v>
      </c>
      <c r="L50" s="87">
        <v>3</v>
      </c>
      <c r="M50" s="87">
        <v>4.53</v>
      </c>
      <c r="N50" s="58">
        <f t="shared" si="3"/>
        <v>3.7650000000000001</v>
      </c>
      <c r="O50" s="87">
        <v>3.89</v>
      </c>
      <c r="P50" s="87">
        <v>3.85</v>
      </c>
      <c r="Q50" s="58">
        <f t="shared" si="4"/>
        <v>3.87</v>
      </c>
    </row>
    <row r="51" spans="1:18">
      <c r="B51" s="10" t="s">
        <v>1010</v>
      </c>
      <c r="C51" s="89"/>
      <c r="D51" s="89"/>
      <c r="E51" s="58"/>
      <c r="F51" s="89"/>
      <c r="G51" s="89"/>
      <c r="H51" s="58"/>
      <c r="I51" s="89"/>
      <c r="J51" s="89"/>
      <c r="K51" s="58"/>
      <c r="L51" s="89"/>
      <c r="M51" s="89"/>
      <c r="N51" s="58"/>
      <c r="O51" s="89"/>
      <c r="P51" s="89"/>
      <c r="Q51" s="58"/>
    </row>
    <row r="52" spans="1:18">
      <c r="A52" s="34">
        <v>40</v>
      </c>
      <c r="B52" t="s">
        <v>1011</v>
      </c>
      <c r="C52" s="87">
        <v>4</v>
      </c>
      <c r="D52" s="87">
        <v>4.4000000000000004</v>
      </c>
      <c r="E52" s="58">
        <f t="shared" si="0"/>
        <v>4.2</v>
      </c>
      <c r="F52" s="87">
        <v>3.55</v>
      </c>
      <c r="G52" s="87">
        <v>4.25</v>
      </c>
      <c r="H52" s="86">
        <f t="shared" si="1"/>
        <v>3.9</v>
      </c>
      <c r="I52" s="87">
        <v>4.25</v>
      </c>
      <c r="J52" s="87">
        <v>4.43</v>
      </c>
      <c r="K52" s="86">
        <f t="shared" si="2"/>
        <v>4.34</v>
      </c>
      <c r="L52" s="87">
        <v>4.2</v>
      </c>
      <c r="M52" s="87">
        <v>4.43</v>
      </c>
      <c r="N52" s="58">
        <f t="shared" si="3"/>
        <v>4.3149999999999995</v>
      </c>
      <c r="O52" s="87">
        <v>3.78</v>
      </c>
      <c r="P52" s="87">
        <v>3.78</v>
      </c>
      <c r="Q52" s="58">
        <f t="shared" si="4"/>
        <v>3.78</v>
      </c>
    </row>
    <row r="53" spans="1:18">
      <c r="B53" s="10" t="s">
        <v>1149</v>
      </c>
      <c r="C53" s="88">
        <f>AVERAGE(C52,C37,C29,C22,C16,C10,C4)</f>
        <v>4.2557619047619051</v>
      </c>
      <c r="D53" s="88">
        <f>AVERAGE(D52,D37,D29,D22,D16,D10,D4)</f>
        <v>4.4030612244897958</v>
      </c>
      <c r="E53" s="58">
        <f t="shared" si="0"/>
        <v>4.3294115646258504</v>
      </c>
      <c r="F53" s="88">
        <f>AVERAGE(F52,F37,F29,F22,F16,F10,F4)</f>
        <v>3.8434693877551021</v>
      </c>
      <c r="G53" s="88">
        <f>AVERAGE(G52,G37,G29,G22,G16,G10,G4)</f>
        <v>4.2491496598639449</v>
      </c>
      <c r="H53" s="58">
        <f t="shared" si="1"/>
        <v>4.0463095238095237</v>
      </c>
      <c r="I53" s="88">
        <f>AVERAGE(I52,I37,I29,I22,I16,I10,I4)</f>
        <v>4.0458503401360542</v>
      </c>
      <c r="J53" s="88">
        <f>AVERAGE(J52,J37,J29,J22,J16,J10,J4)</f>
        <v>4.234700680272109</v>
      </c>
      <c r="K53" s="58">
        <f t="shared" si="2"/>
        <v>4.1402755102040816</v>
      </c>
      <c r="L53" s="88">
        <f>AVERAGE(L52,L37,L29,L22,L16,L10,L4)</f>
        <v>4.1238775510204082</v>
      </c>
      <c r="M53" s="88">
        <f>AVERAGE(M52,M37,M29,M22,M16,M10,M4)</f>
        <v>4.3573945578231292</v>
      </c>
      <c r="N53" s="58">
        <f t="shared" si="3"/>
        <v>4.2406360544217687</v>
      </c>
      <c r="O53" s="88">
        <f>AVERAGE(O52,O37,O29,O22,O16,O10,O4)</f>
        <v>3.9053537414965982</v>
      </c>
      <c r="P53" s="88">
        <f>AVERAGE(P52,P37,P29,P22,P16,P10,P4)</f>
        <v>4.2026734693877552</v>
      </c>
      <c r="Q53" s="58">
        <f t="shared" si="4"/>
        <v>4.0540136054421767</v>
      </c>
    </row>
    <row r="54" spans="1:18">
      <c r="B54" s="36" t="s">
        <v>1150</v>
      </c>
      <c r="C54" s="88">
        <f>AVERAGE(C22,C10,C4)</f>
        <v>4.3581111111111115</v>
      </c>
      <c r="D54" s="88">
        <f>AVERAGE(D22,D10,D4)</f>
        <v>4.5166666666666666</v>
      </c>
      <c r="E54" s="58">
        <f t="shared" si="0"/>
        <v>4.437388888888889</v>
      </c>
      <c r="F54" s="88">
        <f>AVERAGE(F22,F10,F4)</f>
        <v>3.9086666666666665</v>
      </c>
      <c r="G54" s="88">
        <f>AVERAGE(G22,G10,G4)</f>
        <v>4.2794444444444446</v>
      </c>
      <c r="H54" s="58">
        <f t="shared" si="1"/>
        <v>4.0940555555555553</v>
      </c>
      <c r="I54" s="88">
        <f>AVERAGE(I22,I10,I4)</f>
        <v>3.9055555555555554</v>
      </c>
      <c r="J54" s="88">
        <f>AVERAGE(J22,J10,J4)</f>
        <v>4.2874444444444437</v>
      </c>
      <c r="K54" s="58">
        <f t="shared" si="2"/>
        <v>4.0964999999999998</v>
      </c>
      <c r="L54" s="88">
        <f>AVERAGE(L22,L10,L4)</f>
        <v>4.1133333333333333</v>
      </c>
      <c r="M54" s="88">
        <f>AVERAGE(M22,M10,M4)</f>
        <v>4.3994444444444438</v>
      </c>
      <c r="N54" s="86">
        <f t="shared" si="3"/>
        <v>4.256388888888889</v>
      </c>
      <c r="O54" s="88">
        <f>AVERAGE(O22,O10,O4)</f>
        <v>3.9194444444444438</v>
      </c>
      <c r="P54" s="88">
        <f>AVERAGE(P22,P10,P4)</f>
        <v>4.2943333333333333</v>
      </c>
      <c r="Q54" s="86">
        <f t="shared" si="4"/>
        <v>4.1068888888888884</v>
      </c>
    </row>
    <row r="55" spans="1:18">
      <c r="B55" s="36" t="s">
        <v>1162</v>
      </c>
      <c r="C55" s="88">
        <f>AVERAGE(C22,C16,C10,C4)</f>
        <v>4.4445833333333331</v>
      </c>
      <c r="D55" s="88">
        <f>AVERAGE(D22,D16,D10,D4)</f>
        <v>4.5825000000000005</v>
      </c>
      <c r="E55" s="58"/>
      <c r="F55" s="88">
        <f>AVERAGE(F22,F16,F10,F4)</f>
        <v>4.0170000000000003</v>
      </c>
      <c r="G55" s="88">
        <f>AVERAGE(G22,G16,G10,G4)</f>
        <v>4.3195833333333331</v>
      </c>
      <c r="H55" s="58"/>
      <c r="I55" s="88">
        <f>AVERAGE(I22,I16,I10,I4)</f>
        <v>4.1291666666666664</v>
      </c>
      <c r="J55" s="88">
        <f>AVERAGE(J22,J16,J10,J4)</f>
        <v>4.3440833333333337</v>
      </c>
      <c r="K55" s="58"/>
      <c r="L55" s="88">
        <f>AVERAGE(L22,L16,L10,L4)</f>
        <v>4.2649999999999997</v>
      </c>
      <c r="M55" s="88">
        <f>AVERAGE(M22,M16,M10,M4)</f>
        <v>4.4115833333333327</v>
      </c>
      <c r="N55" s="86"/>
      <c r="O55" s="88">
        <f>AVERAGE(O22,O16,O10,O4)</f>
        <v>3.9670833333333326</v>
      </c>
      <c r="P55" s="88">
        <f>AVERAGE(P22,P16,P10,P4)</f>
        <v>4.3657500000000002</v>
      </c>
      <c r="Q55" s="86"/>
      <c r="R55" s="85">
        <f>AVERAGE(C55:Q55)</f>
        <v>4.2846333333333337</v>
      </c>
    </row>
    <row r="56" spans="1:18">
      <c r="C56" s="116">
        <f>AVERAGE(C54:D54)</f>
        <v>4.437388888888889</v>
      </c>
      <c r="D56" s="117"/>
      <c r="E56" s="57"/>
      <c r="F56" s="116">
        <f>AVERAGE(F54:G54)</f>
        <v>4.0940555555555553</v>
      </c>
      <c r="G56" s="117"/>
      <c r="H56" s="57"/>
      <c r="I56" s="116">
        <f>AVERAGE(I54:J54)</f>
        <v>4.0964999999999998</v>
      </c>
      <c r="J56" s="117"/>
      <c r="K56" s="87"/>
      <c r="L56" s="116">
        <f>AVERAGE(L54:M54)</f>
        <v>4.256388888888889</v>
      </c>
      <c r="M56" s="117"/>
      <c r="N56" s="87"/>
      <c r="O56" s="116">
        <f>AVERAGE(O54:P54)</f>
        <v>4.1068888888888884</v>
      </c>
      <c r="P56" s="117"/>
      <c r="Q56" s="87"/>
    </row>
  </sheetData>
  <mergeCells count="10">
    <mergeCell ref="C1:E1"/>
    <mergeCell ref="I1:K1"/>
    <mergeCell ref="L1:N1"/>
    <mergeCell ref="O1:Q1"/>
    <mergeCell ref="F1:G1"/>
    <mergeCell ref="C56:D56"/>
    <mergeCell ref="F56:G56"/>
    <mergeCell ref="I56:J56"/>
    <mergeCell ref="L56:M56"/>
    <mergeCell ref="O56:P56"/>
  </mergeCells>
  <pageMargins left="0.75" right="0.75" top="1" bottom="1" header="0.5" footer="0.5"/>
  <pageSetup orientation="portrait" horizontalDpi="4294967292" verticalDpi="4294967292"/>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G90"/>
  <sheetViews>
    <sheetView tabSelected="1" topLeftCell="A54" zoomScale="106" workbookViewId="0">
      <selection activeCell="O71" sqref="O71"/>
    </sheetView>
  </sheetViews>
  <sheetFormatPr baseColWidth="10" defaultRowHeight="16"/>
  <cols>
    <col min="2" max="2" width="33" customWidth="1"/>
    <col min="4" max="4" width="10.83203125" style="62"/>
    <col min="7" max="7" width="10.83203125" style="62"/>
    <col min="10" max="10" width="10.83203125" style="62"/>
    <col min="13" max="13" width="10.83203125" style="62"/>
  </cols>
  <sheetData>
    <row r="1" spans="1:33">
      <c r="A1" s="27"/>
      <c r="C1" s="119" t="s">
        <v>183</v>
      </c>
      <c r="D1" s="119"/>
      <c r="E1" s="119"/>
      <c r="F1" s="119" t="s">
        <v>1017</v>
      </c>
      <c r="G1" s="119"/>
      <c r="H1" s="119"/>
      <c r="I1" s="119" t="s">
        <v>1020</v>
      </c>
      <c r="J1" s="119"/>
      <c r="K1" s="119"/>
      <c r="L1" s="119" t="s">
        <v>1077</v>
      </c>
      <c r="M1" s="119"/>
      <c r="N1" s="119"/>
      <c r="O1" s="119" t="s">
        <v>1022</v>
      </c>
      <c r="P1" s="119"/>
      <c r="Q1" s="119"/>
      <c r="R1" s="119" t="s">
        <v>1120</v>
      </c>
      <c r="S1" s="119"/>
      <c r="T1" s="119"/>
      <c r="U1" s="119" t="s">
        <v>1122</v>
      </c>
      <c r="V1" s="119"/>
      <c r="W1" s="119"/>
      <c r="X1" s="119" t="s">
        <v>1121</v>
      </c>
      <c r="Y1" s="119"/>
      <c r="Z1" s="119"/>
      <c r="AA1" s="119" t="s">
        <v>1132</v>
      </c>
      <c r="AB1" s="119"/>
      <c r="AC1" s="119"/>
      <c r="AD1" s="119" t="s">
        <v>1152</v>
      </c>
      <c r="AE1" s="119"/>
      <c r="AF1" s="119"/>
    </row>
    <row r="2" spans="1:33">
      <c r="A2" s="27"/>
      <c r="C2" s="119" t="s">
        <v>1012</v>
      </c>
      <c r="D2" s="119"/>
      <c r="E2" s="119"/>
      <c r="F2" s="119" t="s">
        <v>1012</v>
      </c>
      <c r="G2" s="119"/>
      <c r="H2" s="119"/>
      <c r="I2" s="119" t="s">
        <v>1012</v>
      </c>
      <c r="J2" s="119"/>
      <c r="K2" s="119"/>
      <c r="L2" s="119" t="s">
        <v>1012</v>
      </c>
      <c r="M2" s="119"/>
      <c r="N2" s="119"/>
      <c r="O2" s="119" t="s">
        <v>1012</v>
      </c>
      <c r="P2" s="119"/>
      <c r="Q2" s="119"/>
      <c r="R2" s="119" t="s">
        <v>1012</v>
      </c>
      <c r="S2" s="119"/>
      <c r="T2" s="119"/>
      <c r="U2" s="119" t="s">
        <v>1012</v>
      </c>
      <c r="V2" s="119"/>
      <c r="W2" s="119"/>
      <c r="X2" s="119" t="s">
        <v>1012</v>
      </c>
      <c r="Y2" s="119"/>
      <c r="Z2" s="119"/>
      <c r="AA2" s="119" t="s">
        <v>1012</v>
      </c>
      <c r="AB2" s="119"/>
      <c r="AC2" s="119"/>
      <c r="AD2" s="119" t="s">
        <v>1012</v>
      </c>
      <c r="AE2" s="119"/>
      <c r="AF2" s="119"/>
    </row>
    <row r="3" spans="1:33">
      <c r="A3" s="29" t="s">
        <v>1</v>
      </c>
      <c r="B3" s="10" t="s">
        <v>2</v>
      </c>
      <c r="C3" s="29" t="s">
        <v>1016</v>
      </c>
      <c r="D3" s="57" t="s">
        <v>4</v>
      </c>
      <c r="E3" s="29" t="s">
        <v>189</v>
      </c>
      <c r="F3" s="32" t="s">
        <v>1019</v>
      </c>
      <c r="G3" s="57" t="s">
        <v>4</v>
      </c>
      <c r="H3" s="32" t="s">
        <v>189</v>
      </c>
      <c r="I3" s="40" t="s">
        <v>1023</v>
      </c>
      <c r="J3" s="57" t="s">
        <v>4</v>
      </c>
      <c r="K3" s="40" t="s">
        <v>189</v>
      </c>
      <c r="L3" s="56" t="s">
        <v>1078</v>
      </c>
      <c r="M3" s="57" t="s">
        <v>4</v>
      </c>
      <c r="N3" s="56" t="s">
        <v>189</v>
      </c>
      <c r="O3" s="66" t="s">
        <v>37</v>
      </c>
      <c r="P3" s="57" t="s">
        <v>4</v>
      </c>
      <c r="Q3" s="66" t="s">
        <v>189</v>
      </c>
      <c r="R3" s="72" t="s">
        <v>1117</v>
      </c>
      <c r="S3" s="57" t="s">
        <v>4</v>
      </c>
      <c r="T3" s="72" t="s">
        <v>189</v>
      </c>
      <c r="U3" s="77" t="s">
        <v>1127</v>
      </c>
      <c r="V3" s="57" t="s">
        <v>4</v>
      </c>
      <c r="W3" s="77" t="s">
        <v>189</v>
      </c>
      <c r="X3" s="77" t="s">
        <v>1130</v>
      </c>
      <c r="Y3" s="57" t="s">
        <v>4</v>
      </c>
      <c r="Z3" s="77" t="s">
        <v>189</v>
      </c>
      <c r="AA3" s="80" t="s">
        <v>1136</v>
      </c>
      <c r="AB3" s="57" t="s">
        <v>4</v>
      </c>
      <c r="AC3" s="80" t="s">
        <v>189</v>
      </c>
      <c r="AD3" s="83" t="s">
        <v>1154</v>
      </c>
      <c r="AE3" s="57" t="s">
        <v>4</v>
      </c>
      <c r="AF3" s="83" t="s">
        <v>189</v>
      </c>
      <c r="AG3" s="83" t="s">
        <v>1</v>
      </c>
    </row>
    <row r="4" spans="1:33">
      <c r="A4" s="27"/>
      <c r="B4" s="10" t="s">
        <v>964</v>
      </c>
      <c r="C4" s="11">
        <f>AVERAGE(C5:C9)</f>
        <v>11</v>
      </c>
      <c r="D4" s="58">
        <f>AVERAGE(D5:D9)</f>
        <v>4.3079999999999998</v>
      </c>
      <c r="E4" s="11">
        <f t="shared" ref="E4" si="0">AVERAGE(E5:E9)</f>
        <v>0.80199999999999994</v>
      </c>
      <c r="F4" s="11">
        <v>10</v>
      </c>
      <c r="G4" s="58">
        <f>AVERAGE(G5:G9)</f>
        <v>4.46</v>
      </c>
      <c r="H4" s="11">
        <f>AVERAGE(H5:H9)</f>
        <v>0.60199999999999998</v>
      </c>
      <c r="I4" s="11">
        <v>10</v>
      </c>
      <c r="J4" s="58">
        <f>AVERAGE(J5:J9)</f>
        <v>3.8540000000000001</v>
      </c>
      <c r="K4" s="11">
        <f>AVERAGE(K5:K9)</f>
        <v>0.77600000000000002</v>
      </c>
      <c r="L4" s="11">
        <v>10</v>
      </c>
      <c r="M4" s="58">
        <f>AVERAGE(M5:M9)</f>
        <v>4.37</v>
      </c>
      <c r="N4" s="11">
        <f>AVERAGE(N5:N9)</f>
        <v>0.85600000000000009</v>
      </c>
      <c r="O4" s="11">
        <v>10</v>
      </c>
      <c r="P4" s="58">
        <f>AVERAGE(P5:P9)</f>
        <v>3.9</v>
      </c>
      <c r="Q4" s="11">
        <f>AVERAGE(Q5:Q9)</f>
        <v>1.0639999999999998</v>
      </c>
      <c r="R4" s="11">
        <v>10</v>
      </c>
      <c r="S4" s="58">
        <f t="shared" ref="S4:AF4" si="1">AVERAGE(S5:S9)</f>
        <v>4.3980000000000006</v>
      </c>
      <c r="T4" s="11">
        <f t="shared" si="1"/>
        <v>0.58600000000000008</v>
      </c>
      <c r="U4" s="11">
        <f t="shared" si="1"/>
        <v>5</v>
      </c>
      <c r="V4" s="58">
        <f t="shared" si="1"/>
        <v>3.96</v>
      </c>
      <c r="W4" s="11">
        <f t="shared" si="1"/>
        <v>1.1300000000000001</v>
      </c>
      <c r="X4" s="11">
        <f t="shared" si="1"/>
        <v>17</v>
      </c>
      <c r="Y4" s="58">
        <f t="shared" si="1"/>
        <v>4.4339999999999993</v>
      </c>
      <c r="Z4" s="11">
        <f t="shared" si="1"/>
        <v>0.72199999999999998</v>
      </c>
      <c r="AA4" s="11">
        <f t="shared" si="1"/>
        <v>9</v>
      </c>
      <c r="AB4" s="58">
        <f t="shared" si="1"/>
        <v>3.8659999999999997</v>
      </c>
      <c r="AC4" s="11">
        <f t="shared" si="1"/>
        <v>1.1519999999999999</v>
      </c>
      <c r="AD4" s="11">
        <f t="shared" si="1"/>
        <v>19.8</v>
      </c>
      <c r="AE4" s="58">
        <f t="shared" si="1"/>
        <v>4.298</v>
      </c>
      <c r="AF4" s="11">
        <f t="shared" si="1"/>
        <v>0.84599999999999986</v>
      </c>
      <c r="AG4" s="84"/>
    </row>
    <row r="5" spans="1:33">
      <c r="A5" s="27">
        <v>1</v>
      </c>
      <c r="B5" t="s">
        <v>965</v>
      </c>
      <c r="C5" s="27">
        <v>11</v>
      </c>
      <c r="D5" s="59">
        <v>4</v>
      </c>
      <c r="E5" s="27">
        <v>0.77</v>
      </c>
      <c r="F5" s="31">
        <v>10</v>
      </c>
      <c r="G5" s="59">
        <v>4.5</v>
      </c>
      <c r="H5" s="31">
        <v>0.53</v>
      </c>
      <c r="I5" s="38">
        <v>11</v>
      </c>
      <c r="J5" s="59">
        <v>3.36</v>
      </c>
      <c r="K5" s="38">
        <v>1.1200000000000001</v>
      </c>
      <c r="L5" s="55">
        <v>20</v>
      </c>
      <c r="M5" s="59">
        <v>4.3</v>
      </c>
      <c r="N5" s="55">
        <v>0.73</v>
      </c>
      <c r="O5" s="67">
        <v>4</v>
      </c>
      <c r="P5" s="59">
        <v>4</v>
      </c>
      <c r="Q5" s="67">
        <v>1.1499999999999999</v>
      </c>
      <c r="R5" s="73">
        <v>7</v>
      </c>
      <c r="S5" s="59">
        <v>4.43</v>
      </c>
      <c r="T5" s="73">
        <v>0.53</v>
      </c>
      <c r="U5" s="78">
        <v>5</v>
      </c>
      <c r="V5" s="59">
        <v>4.2</v>
      </c>
      <c r="W5" s="78">
        <v>0.84</v>
      </c>
      <c r="X5" s="78">
        <v>17</v>
      </c>
      <c r="Y5" s="59">
        <v>4.29</v>
      </c>
      <c r="Z5" s="78">
        <v>0.85</v>
      </c>
      <c r="AA5" s="81">
        <v>9</v>
      </c>
      <c r="AB5" s="59">
        <v>3.33</v>
      </c>
      <c r="AC5" s="81">
        <v>1</v>
      </c>
      <c r="AD5" s="84">
        <v>20</v>
      </c>
      <c r="AE5" s="59">
        <v>4.0999999999999996</v>
      </c>
      <c r="AF5" s="84">
        <v>1.07</v>
      </c>
      <c r="AG5" s="84">
        <v>1</v>
      </c>
    </row>
    <row r="6" spans="1:33">
      <c r="A6" s="27">
        <v>2</v>
      </c>
      <c r="B6" t="s">
        <v>966</v>
      </c>
      <c r="C6" s="27">
        <v>11</v>
      </c>
      <c r="D6" s="59">
        <v>4.45</v>
      </c>
      <c r="E6" s="27">
        <v>0.52</v>
      </c>
      <c r="F6" s="31">
        <v>10</v>
      </c>
      <c r="G6" s="59">
        <v>4.4000000000000004</v>
      </c>
      <c r="H6" s="31">
        <v>0.84</v>
      </c>
      <c r="I6" s="38">
        <v>11</v>
      </c>
      <c r="J6" s="59">
        <v>4.2699999999999996</v>
      </c>
      <c r="K6" s="38">
        <v>0.65</v>
      </c>
      <c r="L6" s="55">
        <v>20</v>
      </c>
      <c r="M6" s="59">
        <v>4.5</v>
      </c>
      <c r="N6" s="55">
        <v>0.61</v>
      </c>
      <c r="O6" s="74">
        <v>4</v>
      </c>
      <c r="P6" s="59">
        <v>4.5</v>
      </c>
      <c r="Q6" s="67">
        <v>1</v>
      </c>
      <c r="R6" s="73">
        <v>7</v>
      </c>
      <c r="S6" s="59">
        <v>4.71</v>
      </c>
      <c r="T6" s="73">
        <v>0.49</v>
      </c>
      <c r="U6" s="78">
        <v>5</v>
      </c>
      <c r="V6" s="59">
        <v>4.5999999999999996</v>
      </c>
      <c r="W6" s="78">
        <v>0.55000000000000004</v>
      </c>
      <c r="X6" s="78">
        <v>17</v>
      </c>
      <c r="Y6" s="59">
        <v>4.71</v>
      </c>
      <c r="Z6" s="78">
        <v>0.47</v>
      </c>
      <c r="AA6" s="81">
        <v>9</v>
      </c>
      <c r="AB6" s="59">
        <v>4.22</v>
      </c>
      <c r="AC6" s="81">
        <v>1.3</v>
      </c>
      <c r="AD6" s="84">
        <v>20</v>
      </c>
      <c r="AE6" s="59">
        <v>4.5</v>
      </c>
      <c r="AF6" s="84">
        <v>0.69</v>
      </c>
      <c r="AG6" s="84">
        <v>2</v>
      </c>
    </row>
    <row r="7" spans="1:33">
      <c r="A7" s="27">
        <v>3</v>
      </c>
      <c r="B7" t="s">
        <v>967</v>
      </c>
      <c r="C7" s="27">
        <v>11</v>
      </c>
      <c r="D7" s="59">
        <v>4.7300000000000004</v>
      </c>
      <c r="E7" s="27">
        <v>0.47</v>
      </c>
      <c r="F7" s="31">
        <v>10</v>
      </c>
      <c r="G7" s="59">
        <v>4.7</v>
      </c>
      <c r="H7" s="31">
        <v>0.48</v>
      </c>
      <c r="I7" s="38">
        <v>11</v>
      </c>
      <c r="J7" s="59">
        <v>4.2699999999999996</v>
      </c>
      <c r="K7" s="38">
        <v>0.65</v>
      </c>
      <c r="L7" s="55">
        <v>20</v>
      </c>
      <c r="M7" s="59">
        <v>4.45</v>
      </c>
      <c r="N7" s="55">
        <v>0.83</v>
      </c>
      <c r="O7" s="74">
        <v>4</v>
      </c>
      <c r="P7" s="59">
        <v>4.75</v>
      </c>
      <c r="Q7" s="67">
        <v>0.5</v>
      </c>
      <c r="R7" s="73">
        <v>7</v>
      </c>
      <c r="S7" s="59">
        <v>4.57</v>
      </c>
      <c r="T7" s="73">
        <v>0.53</v>
      </c>
      <c r="U7" s="78">
        <v>5</v>
      </c>
      <c r="V7" s="59">
        <v>3.8</v>
      </c>
      <c r="W7" s="78">
        <v>1.64</v>
      </c>
      <c r="X7" s="78">
        <v>17</v>
      </c>
      <c r="Y7" s="59">
        <v>4.76</v>
      </c>
      <c r="Z7" s="78">
        <v>0.44</v>
      </c>
      <c r="AA7" s="81">
        <v>9</v>
      </c>
      <c r="AB7" s="59">
        <v>3.89</v>
      </c>
      <c r="AC7" s="81">
        <v>1.17</v>
      </c>
      <c r="AD7" s="84">
        <v>19</v>
      </c>
      <c r="AE7" s="59">
        <v>4.79</v>
      </c>
      <c r="AF7" s="84">
        <v>0.54</v>
      </c>
      <c r="AG7" s="84">
        <v>3</v>
      </c>
    </row>
    <row r="8" spans="1:33">
      <c r="A8" s="27">
        <v>4</v>
      </c>
      <c r="B8" t="s">
        <v>968</v>
      </c>
      <c r="C8" s="27">
        <v>11</v>
      </c>
      <c r="D8" s="59">
        <v>4.18</v>
      </c>
      <c r="E8" s="27">
        <v>1.17</v>
      </c>
      <c r="F8" s="31">
        <v>10</v>
      </c>
      <c r="G8" s="59">
        <v>4.5</v>
      </c>
      <c r="H8" s="31">
        <v>0.53</v>
      </c>
      <c r="I8" s="38">
        <v>11</v>
      </c>
      <c r="J8" s="59">
        <v>3.73</v>
      </c>
      <c r="K8" s="38">
        <v>0.79</v>
      </c>
      <c r="L8" s="55">
        <v>20</v>
      </c>
      <c r="M8" s="59">
        <v>4.25</v>
      </c>
      <c r="N8" s="55">
        <v>1.1200000000000001</v>
      </c>
      <c r="O8" s="74">
        <v>4</v>
      </c>
      <c r="P8" s="59">
        <v>3</v>
      </c>
      <c r="Q8" s="67">
        <v>1.41</v>
      </c>
      <c r="R8" s="73">
        <v>7</v>
      </c>
      <c r="S8" s="59">
        <v>4.1399999999999997</v>
      </c>
      <c r="T8" s="73">
        <v>0.69</v>
      </c>
      <c r="U8" s="78">
        <v>5</v>
      </c>
      <c r="V8" s="59">
        <v>3.4</v>
      </c>
      <c r="W8" s="78">
        <v>1.52</v>
      </c>
      <c r="X8" s="78">
        <v>17</v>
      </c>
      <c r="Y8" s="59">
        <v>4.12</v>
      </c>
      <c r="Z8" s="78">
        <v>0.93</v>
      </c>
      <c r="AA8" s="81">
        <v>9</v>
      </c>
      <c r="AB8" s="59">
        <v>4</v>
      </c>
      <c r="AC8" s="81">
        <v>1.1200000000000001</v>
      </c>
      <c r="AD8" s="84">
        <v>20</v>
      </c>
      <c r="AE8" s="59">
        <v>4.05</v>
      </c>
      <c r="AF8" s="84">
        <v>1.1000000000000001</v>
      </c>
      <c r="AG8" s="84">
        <v>4</v>
      </c>
    </row>
    <row r="9" spans="1:33">
      <c r="A9" s="27">
        <v>5</v>
      </c>
      <c r="B9" t="s">
        <v>969</v>
      </c>
      <c r="C9" s="27">
        <v>11</v>
      </c>
      <c r="D9" s="59">
        <v>4.18</v>
      </c>
      <c r="E9" s="27">
        <v>1.08</v>
      </c>
      <c r="F9" s="31">
        <v>10</v>
      </c>
      <c r="G9" s="59">
        <v>4.2</v>
      </c>
      <c r="H9" s="31">
        <v>0.63</v>
      </c>
      <c r="I9" s="38">
        <v>11</v>
      </c>
      <c r="J9" s="59">
        <v>3.64</v>
      </c>
      <c r="K9" s="38">
        <v>0.67</v>
      </c>
      <c r="L9" s="55">
        <v>20</v>
      </c>
      <c r="M9" s="59">
        <v>4.3499999999999996</v>
      </c>
      <c r="N9" s="55">
        <v>0.99</v>
      </c>
      <c r="O9" s="74">
        <v>4</v>
      </c>
      <c r="P9" s="59">
        <v>3.25</v>
      </c>
      <c r="Q9" s="67">
        <v>1.26</v>
      </c>
      <c r="R9" s="73">
        <v>7</v>
      </c>
      <c r="S9" s="59">
        <v>4.1399999999999997</v>
      </c>
      <c r="T9" s="73">
        <v>0.69</v>
      </c>
      <c r="U9" s="78">
        <v>5</v>
      </c>
      <c r="V9" s="59">
        <v>3.8</v>
      </c>
      <c r="W9" s="78">
        <v>1.1000000000000001</v>
      </c>
      <c r="X9" s="78">
        <v>17</v>
      </c>
      <c r="Y9" s="59">
        <v>4.29</v>
      </c>
      <c r="Z9" s="78">
        <v>0.92</v>
      </c>
      <c r="AA9" s="81">
        <v>9</v>
      </c>
      <c r="AB9" s="59">
        <v>3.89</v>
      </c>
      <c r="AC9" s="81">
        <v>1.17</v>
      </c>
      <c r="AD9" s="84">
        <v>20</v>
      </c>
      <c r="AE9" s="59">
        <v>4.05</v>
      </c>
      <c r="AF9" s="84">
        <v>0.83</v>
      </c>
      <c r="AG9" s="84">
        <v>5</v>
      </c>
    </row>
    <row r="10" spans="1:33">
      <c r="A10" s="27"/>
      <c r="B10" s="10" t="s">
        <v>970</v>
      </c>
      <c r="C10" s="11">
        <f>AVERAGE(C11:C15)</f>
        <v>11</v>
      </c>
      <c r="D10" s="58">
        <f>AVERAGE(D11:D15)</f>
        <v>4.5640000000000001</v>
      </c>
      <c r="E10" s="11">
        <f t="shared" ref="E10" si="2">AVERAGE(E11:E15)</f>
        <v>0.49799999999999994</v>
      </c>
      <c r="F10" s="11">
        <f t="shared" ref="F10:AF10" si="3">AVERAGE(F11:F15)</f>
        <v>10</v>
      </c>
      <c r="G10" s="58">
        <f t="shared" si="3"/>
        <v>4.6399999999999997</v>
      </c>
      <c r="H10" s="11">
        <f t="shared" si="3"/>
        <v>0.57199999999999995</v>
      </c>
      <c r="I10" s="11">
        <f t="shared" si="3"/>
        <v>11</v>
      </c>
      <c r="J10" s="58">
        <f t="shared" si="3"/>
        <v>4.2919999999999998</v>
      </c>
      <c r="K10" s="11">
        <f t="shared" si="3"/>
        <v>0.61</v>
      </c>
      <c r="L10" s="11">
        <f t="shared" si="3"/>
        <v>20</v>
      </c>
      <c r="M10" s="58">
        <f t="shared" si="3"/>
        <v>4.3900000000000006</v>
      </c>
      <c r="N10" s="11">
        <f t="shared" si="3"/>
        <v>0.79800000000000004</v>
      </c>
      <c r="O10" s="11">
        <f t="shared" si="3"/>
        <v>4</v>
      </c>
      <c r="P10" s="58">
        <f t="shared" si="3"/>
        <v>4.1500000000000004</v>
      </c>
      <c r="Q10" s="11">
        <f t="shared" si="3"/>
        <v>0.97199999999999986</v>
      </c>
      <c r="R10" s="11">
        <f t="shared" si="3"/>
        <v>7</v>
      </c>
      <c r="S10" s="86">
        <v>4.53</v>
      </c>
      <c r="T10" s="11">
        <f t="shared" si="3"/>
        <v>0.67599999999999993</v>
      </c>
      <c r="U10" s="11">
        <f t="shared" si="3"/>
        <v>9</v>
      </c>
      <c r="V10" s="86">
        <v>4.37</v>
      </c>
      <c r="W10" s="11">
        <f t="shared" si="3"/>
        <v>0.82799999999999996</v>
      </c>
      <c r="X10" s="11">
        <f t="shared" si="3"/>
        <v>17</v>
      </c>
      <c r="Y10" s="86">
        <v>4.55</v>
      </c>
      <c r="Z10" s="11">
        <f t="shared" si="3"/>
        <v>0.65400000000000003</v>
      </c>
      <c r="AA10" s="11">
        <f t="shared" si="3"/>
        <v>9</v>
      </c>
      <c r="AB10" s="86">
        <v>4.09</v>
      </c>
      <c r="AC10" s="11">
        <f t="shared" si="3"/>
        <v>0.89200000000000002</v>
      </c>
      <c r="AD10" s="11">
        <f t="shared" si="3"/>
        <v>20</v>
      </c>
      <c r="AE10" s="86">
        <v>4.47</v>
      </c>
      <c r="AF10" s="11">
        <f t="shared" si="3"/>
        <v>0.72399999999999998</v>
      </c>
      <c r="AG10" s="84"/>
    </row>
    <row r="11" spans="1:33">
      <c r="A11" s="27">
        <v>6</v>
      </c>
      <c r="B11" t="s">
        <v>971</v>
      </c>
      <c r="C11" s="27">
        <v>11</v>
      </c>
      <c r="D11" s="59">
        <v>4.09</v>
      </c>
      <c r="E11" s="27">
        <v>1.04</v>
      </c>
      <c r="F11" s="31">
        <v>10</v>
      </c>
      <c r="G11" s="59">
        <v>4.5999999999999996</v>
      </c>
      <c r="H11" s="31">
        <v>0.52</v>
      </c>
      <c r="I11" s="38">
        <v>11</v>
      </c>
      <c r="J11" s="59">
        <v>4.09</v>
      </c>
      <c r="K11" s="38">
        <v>0.54</v>
      </c>
      <c r="L11" s="55">
        <v>20</v>
      </c>
      <c r="M11" s="59">
        <v>4.3</v>
      </c>
      <c r="N11" s="55">
        <v>0.98</v>
      </c>
      <c r="O11" s="67">
        <v>4</v>
      </c>
      <c r="P11" s="59">
        <v>3.75</v>
      </c>
      <c r="Q11" s="67">
        <v>1.89</v>
      </c>
      <c r="R11" s="73">
        <v>7</v>
      </c>
      <c r="S11" s="59">
        <v>4.29</v>
      </c>
      <c r="T11" s="73">
        <v>0.76</v>
      </c>
      <c r="U11" s="78">
        <v>9</v>
      </c>
      <c r="V11" s="59">
        <v>3.6</v>
      </c>
      <c r="W11" s="78">
        <v>1.1399999999999999</v>
      </c>
      <c r="X11" s="78">
        <v>17</v>
      </c>
      <c r="Y11" s="59">
        <v>4.53</v>
      </c>
      <c r="Z11" s="78">
        <v>0.8</v>
      </c>
      <c r="AA11" s="81">
        <v>9</v>
      </c>
      <c r="AB11" s="59">
        <v>3.78</v>
      </c>
      <c r="AC11" s="81">
        <v>0.83</v>
      </c>
      <c r="AD11" s="84">
        <v>20</v>
      </c>
      <c r="AE11" s="59">
        <v>4.3499999999999996</v>
      </c>
      <c r="AF11" s="84">
        <v>0.59</v>
      </c>
      <c r="AG11" s="84">
        <v>6</v>
      </c>
    </row>
    <row r="12" spans="1:33">
      <c r="A12" s="27">
        <v>7</v>
      </c>
      <c r="B12" t="s">
        <v>972</v>
      </c>
      <c r="C12" s="27">
        <v>11</v>
      </c>
      <c r="D12" s="59">
        <v>5</v>
      </c>
      <c r="E12" s="27">
        <v>0</v>
      </c>
      <c r="F12" s="31">
        <v>10</v>
      </c>
      <c r="G12" s="59">
        <v>4.9000000000000004</v>
      </c>
      <c r="H12" s="31">
        <v>0.32</v>
      </c>
      <c r="I12" s="38">
        <v>11</v>
      </c>
      <c r="J12" s="59">
        <v>4.82</v>
      </c>
      <c r="K12" s="38">
        <v>0.4</v>
      </c>
      <c r="L12" s="55">
        <v>20</v>
      </c>
      <c r="M12" s="59">
        <v>4.55</v>
      </c>
      <c r="N12" s="55">
        <v>0.6</v>
      </c>
      <c r="O12" s="74">
        <v>4</v>
      </c>
      <c r="P12" s="59">
        <v>5</v>
      </c>
      <c r="Q12" s="67">
        <v>0</v>
      </c>
      <c r="R12" s="73">
        <v>7</v>
      </c>
      <c r="S12" s="59">
        <v>4.8600000000000003</v>
      </c>
      <c r="T12" s="73">
        <v>0.38</v>
      </c>
      <c r="U12" s="78">
        <v>9</v>
      </c>
      <c r="V12" s="59">
        <v>5</v>
      </c>
      <c r="W12" s="78">
        <v>0</v>
      </c>
      <c r="X12" s="78">
        <v>17</v>
      </c>
      <c r="Y12" s="59">
        <v>4.88</v>
      </c>
      <c r="Z12" s="78">
        <v>0.33</v>
      </c>
      <c r="AA12" s="81">
        <v>9</v>
      </c>
      <c r="AB12" s="59">
        <v>4.67</v>
      </c>
      <c r="AC12" s="81">
        <v>0.71</v>
      </c>
      <c r="AD12" s="84">
        <v>20</v>
      </c>
      <c r="AE12" s="59">
        <v>4.75</v>
      </c>
      <c r="AF12" s="84">
        <v>0.55000000000000004</v>
      </c>
      <c r="AG12" s="84">
        <v>7</v>
      </c>
    </row>
    <row r="13" spans="1:33">
      <c r="A13" s="27">
        <v>8</v>
      </c>
      <c r="B13" t="s">
        <v>973</v>
      </c>
      <c r="C13" s="27">
        <v>11</v>
      </c>
      <c r="D13" s="59">
        <v>4.45</v>
      </c>
      <c r="E13" s="27">
        <v>0.67</v>
      </c>
      <c r="F13" s="31">
        <v>10</v>
      </c>
      <c r="G13" s="59">
        <v>4.5999999999999996</v>
      </c>
      <c r="H13" s="31">
        <v>0.7</v>
      </c>
      <c r="I13" s="38">
        <v>11</v>
      </c>
      <c r="J13" s="59">
        <v>4.18</v>
      </c>
      <c r="K13" s="38">
        <v>0.6</v>
      </c>
      <c r="L13" s="55">
        <v>20</v>
      </c>
      <c r="M13" s="59">
        <v>4.3499999999999996</v>
      </c>
      <c r="N13" s="55">
        <v>0.88</v>
      </c>
      <c r="O13" s="74">
        <v>4</v>
      </c>
      <c r="P13" s="59">
        <v>3.75</v>
      </c>
      <c r="Q13" s="67">
        <v>1.26</v>
      </c>
      <c r="R13" s="73">
        <v>7</v>
      </c>
      <c r="S13" s="59">
        <v>4.43</v>
      </c>
      <c r="T13" s="73">
        <v>0.79</v>
      </c>
      <c r="U13" s="78">
        <v>9</v>
      </c>
      <c r="V13" s="59">
        <v>4.4000000000000004</v>
      </c>
      <c r="W13" s="78">
        <v>0.89</v>
      </c>
      <c r="X13" s="78">
        <v>17</v>
      </c>
      <c r="Y13" s="59">
        <v>4.3499999999999996</v>
      </c>
      <c r="Z13" s="78">
        <v>0.93</v>
      </c>
      <c r="AA13" s="81">
        <v>9</v>
      </c>
      <c r="AB13" s="59">
        <v>4.22</v>
      </c>
      <c r="AC13" s="81">
        <v>0.83</v>
      </c>
      <c r="AD13" s="84">
        <v>20</v>
      </c>
      <c r="AE13" s="59">
        <v>4.25</v>
      </c>
      <c r="AF13" s="84">
        <v>0.79</v>
      </c>
      <c r="AG13" s="84">
        <v>8</v>
      </c>
    </row>
    <row r="14" spans="1:33">
      <c r="A14" s="27">
        <v>9</v>
      </c>
      <c r="B14" t="s">
        <v>974</v>
      </c>
      <c r="C14" s="27">
        <v>11</v>
      </c>
      <c r="D14" s="59">
        <v>4.55</v>
      </c>
      <c r="E14" s="27">
        <v>0.48</v>
      </c>
      <c r="F14" s="31">
        <v>10</v>
      </c>
      <c r="G14" s="59">
        <v>4.4000000000000004</v>
      </c>
      <c r="H14" s="31">
        <v>0.84</v>
      </c>
      <c r="I14" s="38">
        <v>11</v>
      </c>
      <c r="J14" s="59">
        <v>3.73</v>
      </c>
      <c r="K14" s="38">
        <v>1.01</v>
      </c>
      <c r="L14" s="55">
        <v>20</v>
      </c>
      <c r="M14" s="59">
        <v>4.1500000000000004</v>
      </c>
      <c r="N14" s="55">
        <v>0.93</v>
      </c>
      <c r="O14" s="74">
        <v>4</v>
      </c>
      <c r="P14" s="59">
        <v>3.25</v>
      </c>
      <c r="Q14" s="67">
        <v>1.71</v>
      </c>
      <c r="R14" s="73">
        <v>7</v>
      </c>
      <c r="S14" s="59">
        <v>4.1399999999999997</v>
      </c>
      <c r="T14" s="73">
        <v>1.07</v>
      </c>
      <c r="U14" s="78">
        <v>9</v>
      </c>
      <c r="V14" s="59">
        <v>4</v>
      </c>
      <c r="W14" s="78">
        <v>1.22</v>
      </c>
      <c r="X14" s="78">
        <v>17</v>
      </c>
      <c r="Y14" s="59">
        <v>4.5</v>
      </c>
      <c r="Z14" s="78">
        <v>0.82</v>
      </c>
      <c r="AA14" s="81">
        <v>9</v>
      </c>
      <c r="AB14" s="59">
        <v>3.67</v>
      </c>
      <c r="AC14" s="81">
        <v>1.22</v>
      </c>
      <c r="AD14" s="84">
        <v>20</v>
      </c>
      <c r="AE14" s="59">
        <v>4.25</v>
      </c>
      <c r="AF14" s="84">
        <v>1.1200000000000001</v>
      </c>
      <c r="AG14" s="84">
        <v>9</v>
      </c>
    </row>
    <row r="15" spans="1:33">
      <c r="A15" s="27">
        <v>10</v>
      </c>
      <c r="B15" t="s">
        <v>975</v>
      </c>
      <c r="C15" s="27">
        <v>11</v>
      </c>
      <c r="D15" s="59">
        <v>4.7300000000000004</v>
      </c>
      <c r="E15" s="27">
        <v>0.3</v>
      </c>
      <c r="F15" s="31">
        <v>10</v>
      </c>
      <c r="G15" s="59">
        <v>4.7</v>
      </c>
      <c r="H15" s="31">
        <v>0.48</v>
      </c>
      <c r="I15" s="38">
        <v>11</v>
      </c>
      <c r="J15" s="59">
        <v>4.6399999999999997</v>
      </c>
      <c r="K15" s="38">
        <v>0.5</v>
      </c>
      <c r="L15" s="55">
        <v>20</v>
      </c>
      <c r="M15" s="59">
        <v>4.5999999999999996</v>
      </c>
      <c r="N15" s="55">
        <v>0.6</v>
      </c>
      <c r="O15" s="74">
        <v>4</v>
      </c>
      <c r="P15" s="59">
        <v>5</v>
      </c>
      <c r="Q15" s="67">
        <v>0</v>
      </c>
      <c r="R15" s="73">
        <v>7</v>
      </c>
      <c r="S15" s="59">
        <v>4.8600000000000003</v>
      </c>
      <c r="T15" s="73">
        <v>0.38</v>
      </c>
      <c r="U15" s="78">
        <v>9</v>
      </c>
      <c r="V15" s="59">
        <v>4.4000000000000004</v>
      </c>
      <c r="W15" s="78">
        <v>0.89</v>
      </c>
      <c r="X15" s="78">
        <v>17</v>
      </c>
      <c r="Y15" s="59">
        <v>4.82</v>
      </c>
      <c r="Z15" s="78">
        <v>0.39</v>
      </c>
      <c r="AA15" s="81">
        <v>9</v>
      </c>
      <c r="AB15" s="59">
        <v>4.33</v>
      </c>
      <c r="AC15" s="81">
        <v>0.87</v>
      </c>
      <c r="AD15" s="84">
        <v>20</v>
      </c>
      <c r="AE15" s="59">
        <v>4.7</v>
      </c>
      <c r="AF15" s="84">
        <v>0.56999999999999995</v>
      </c>
      <c r="AG15" s="84">
        <v>10</v>
      </c>
    </row>
    <row r="16" spans="1:33">
      <c r="A16" s="27"/>
      <c r="B16" s="10" t="s">
        <v>976</v>
      </c>
      <c r="C16" s="11">
        <f>AVERAGE(C17:C21)</f>
        <v>11</v>
      </c>
      <c r="D16" s="58">
        <f>AVERAGE(D17:D21)</f>
        <v>4.7039999999999997</v>
      </c>
      <c r="E16" s="11">
        <f t="shared" ref="E16" si="4">AVERAGE(E17:E21)</f>
        <v>0.46999999999999992</v>
      </c>
      <c r="F16" s="11">
        <f t="shared" ref="F16:AF16" si="5">AVERAGE(F17:F21)</f>
        <v>10</v>
      </c>
      <c r="G16" s="58">
        <f t="shared" si="5"/>
        <v>4.7799999999999994</v>
      </c>
      <c r="H16" s="11">
        <f t="shared" si="5"/>
        <v>0.47000000000000003</v>
      </c>
      <c r="I16" s="11">
        <f t="shared" si="5"/>
        <v>11</v>
      </c>
      <c r="J16" s="86">
        <v>4.3499999999999996</v>
      </c>
      <c r="K16" s="11">
        <f t="shared" si="5"/>
        <v>0.82000000000000006</v>
      </c>
      <c r="L16" s="11">
        <f t="shared" si="5"/>
        <v>20</v>
      </c>
      <c r="M16" s="58">
        <f t="shared" si="5"/>
        <v>4.4399999999999995</v>
      </c>
      <c r="N16" s="11">
        <f t="shared" si="5"/>
        <v>0.72199999999999998</v>
      </c>
      <c r="O16" s="11">
        <f t="shared" si="5"/>
        <v>4</v>
      </c>
      <c r="P16" s="58">
        <f t="shared" si="5"/>
        <v>4.8</v>
      </c>
      <c r="Q16" s="11">
        <f t="shared" si="5"/>
        <v>0.4</v>
      </c>
      <c r="R16" s="11">
        <f t="shared" si="5"/>
        <v>7</v>
      </c>
      <c r="S16" s="86">
        <v>4.49</v>
      </c>
      <c r="T16" s="11">
        <f t="shared" si="5"/>
        <v>0.77600000000000002</v>
      </c>
      <c r="U16" s="11">
        <f t="shared" si="5"/>
        <v>9</v>
      </c>
      <c r="V16" s="86">
        <v>4.68</v>
      </c>
      <c r="W16" s="11">
        <f t="shared" si="5"/>
        <v>0.55800000000000005</v>
      </c>
      <c r="X16" s="11">
        <f t="shared" si="5"/>
        <v>17</v>
      </c>
      <c r="Y16" s="86">
        <v>4.47</v>
      </c>
      <c r="Z16" s="11">
        <f t="shared" si="5"/>
        <v>1.014</v>
      </c>
      <c r="AA16" s="11">
        <f t="shared" si="5"/>
        <v>9</v>
      </c>
      <c r="AB16" s="86">
        <v>4.0199999999999996</v>
      </c>
      <c r="AC16" s="11">
        <f t="shared" si="5"/>
        <v>0.78600000000000003</v>
      </c>
      <c r="AD16" s="11">
        <f t="shared" si="5"/>
        <v>20</v>
      </c>
      <c r="AE16" s="86">
        <v>4.51</v>
      </c>
      <c r="AF16" s="11">
        <f t="shared" si="5"/>
        <v>0.74199999999999999</v>
      </c>
      <c r="AG16" s="84"/>
    </row>
    <row r="17" spans="1:33">
      <c r="A17" s="27">
        <v>11</v>
      </c>
      <c r="B17" t="s">
        <v>977</v>
      </c>
      <c r="C17" s="27">
        <v>11</v>
      </c>
      <c r="D17" s="59">
        <v>4.2699999999999996</v>
      </c>
      <c r="E17" s="27">
        <v>0.9</v>
      </c>
      <c r="F17" s="31">
        <v>10</v>
      </c>
      <c r="G17" s="59">
        <v>4.8</v>
      </c>
      <c r="H17" s="31">
        <v>0.42</v>
      </c>
      <c r="I17" s="38">
        <v>11</v>
      </c>
      <c r="J17" s="59">
        <v>4.3600000000000003</v>
      </c>
      <c r="K17" s="38">
        <v>0.67</v>
      </c>
      <c r="L17" s="55">
        <v>20</v>
      </c>
      <c r="M17" s="59">
        <v>4.4000000000000004</v>
      </c>
      <c r="N17" s="55">
        <v>0.75</v>
      </c>
      <c r="O17" s="67">
        <v>4</v>
      </c>
      <c r="P17" s="59">
        <v>4.75</v>
      </c>
      <c r="Q17" s="67">
        <v>0.5</v>
      </c>
      <c r="R17" s="73">
        <v>7</v>
      </c>
      <c r="S17" s="59">
        <v>4.57</v>
      </c>
      <c r="T17" s="73">
        <v>0.79</v>
      </c>
      <c r="U17" s="78">
        <v>9</v>
      </c>
      <c r="V17" s="59">
        <v>4.8</v>
      </c>
      <c r="W17" s="78">
        <v>0.45</v>
      </c>
      <c r="X17" s="78">
        <v>17</v>
      </c>
      <c r="Y17" s="59">
        <v>4.24</v>
      </c>
      <c r="Z17" s="78">
        <v>1.35</v>
      </c>
      <c r="AA17" s="81">
        <v>9</v>
      </c>
      <c r="AB17" s="59">
        <v>3.89</v>
      </c>
      <c r="AC17" s="81">
        <v>0.78</v>
      </c>
      <c r="AD17" s="84">
        <v>20</v>
      </c>
      <c r="AE17" s="59">
        <v>4.5</v>
      </c>
      <c r="AF17" s="84">
        <v>0.89</v>
      </c>
      <c r="AG17" s="84">
        <v>11</v>
      </c>
    </row>
    <row r="18" spans="1:33">
      <c r="A18" s="27">
        <v>12</v>
      </c>
      <c r="B18" s="33" t="s">
        <v>978</v>
      </c>
      <c r="C18" s="27">
        <v>11</v>
      </c>
      <c r="D18" s="60">
        <v>5</v>
      </c>
      <c r="E18" s="35">
        <v>0</v>
      </c>
      <c r="F18" s="31">
        <v>10</v>
      </c>
      <c r="G18" s="60">
        <v>4.8</v>
      </c>
      <c r="H18" s="35">
        <v>0.42</v>
      </c>
      <c r="I18" s="38">
        <v>11</v>
      </c>
      <c r="J18" s="60">
        <v>4.45</v>
      </c>
      <c r="K18" s="35">
        <v>0.93</v>
      </c>
      <c r="L18" s="55">
        <v>20</v>
      </c>
      <c r="M18" s="60">
        <v>4.4000000000000004</v>
      </c>
      <c r="N18" s="35">
        <v>0.88</v>
      </c>
      <c r="O18" s="74">
        <v>4</v>
      </c>
      <c r="P18" s="60">
        <v>4.75</v>
      </c>
      <c r="Q18" s="35">
        <v>0.5</v>
      </c>
      <c r="R18" s="73">
        <v>7</v>
      </c>
      <c r="S18" s="59">
        <v>4.43</v>
      </c>
      <c r="T18" s="73">
        <v>0.98</v>
      </c>
      <c r="U18" s="78">
        <v>9</v>
      </c>
      <c r="V18" s="59">
        <v>4.5999999999999996</v>
      </c>
      <c r="W18" s="78">
        <v>0.55000000000000004</v>
      </c>
      <c r="X18" s="78">
        <v>17</v>
      </c>
      <c r="Y18" s="59">
        <v>4.41</v>
      </c>
      <c r="Z18" s="78">
        <v>1.18</v>
      </c>
      <c r="AA18" s="81">
        <v>9</v>
      </c>
      <c r="AB18" s="59">
        <v>3.89</v>
      </c>
      <c r="AC18" s="81">
        <v>0.78</v>
      </c>
      <c r="AD18" s="84">
        <v>20</v>
      </c>
      <c r="AE18" s="59">
        <v>4.6500000000000004</v>
      </c>
      <c r="AF18" s="84">
        <v>0.67</v>
      </c>
      <c r="AG18" s="84">
        <v>12</v>
      </c>
    </row>
    <row r="19" spans="1:33">
      <c r="A19" s="27">
        <v>13</v>
      </c>
      <c r="B19" t="s">
        <v>979</v>
      </c>
      <c r="C19" s="27">
        <v>11</v>
      </c>
      <c r="D19" s="61">
        <v>4.6399999999999997</v>
      </c>
      <c r="E19" s="34">
        <v>0.67</v>
      </c>
      <c r="F19" s="31">
        <v>10</v>
      </c>
      <c r="G19" s="61">
        <v>4.8</v>
      </c>
      <c r="H19" s="34">
        <v>0.42</v>
      </c>
      <c r="I19" s="38">
        <v>11</v>
      </c>
      <c r="J19" s="61">
        <v>4.2699999999999996</v>
      </c>
      <c r="K19" s="34">
        <v>0.79</v>
      </c>
      <c r="L19" s="55">
        <v>20</v>
      </c>
      <c r="M19" s="61">
        <v>4.45</v>
      </c>
      <c r="N19" s="34">
        <v>0.6</v>
      </c>
      <c r="O19" s="74">
        <v>4</v>
      </c>
      <c r="P19" s="61">
        <v>4.75</v>
      </c>
      <c r="Q19" s="34">
        <v>0.5</v>
      </c>
      <c r="R19" s="73">
        <v>7</v>
      </c>
      <c r="S19" s="60">
        <v>4.43</v>
      </c>
      <c r="T19" s="35">
        <v>0.79</v>
      </c>
      <c r="U19" s="78">
        <v>9</v>
      </c>
      <c r="V19" s="60">
        <v>4.8</v>
      </c>
      <c r="W19" s="35">
        <v>0.45</v>
      </c>
      <c r="X19" s="78">
        <v>17</v>
      </c>
      <c r="Y19" s="60">
        <v>4.59</v>
      </c>
      <c r="Z19" s="35">
        <v>0.8</v>
      </c>
      <c r="AA19" s="81">
        <v>9</v>
      </c>
      <c r="AB19" s="60">
        <v>4.22</v>
      </c>
      <c r="AC19" s="35">
        <v>0.83</v>
      </c>
      <c r="AD19" s="84">
        <v>20</v>
      </c>
      <c r="AE19" s="60">
        <v>4.6500000000000004</v>
      </c>
      <c r="AF19" s="35">
        <v>0.67</v>
      </c>
      <c r="AG19" s="84">
        <v>13</v>
      </c>
    </row>
    <row r="20" spans="1:33">
      <c r="A20" s="27">
        <v>14</v>
      </c>
      <c r="B20" t="s">
        <v>980</v>
      </c>
      <c r="C20" s="27">
        <v>11</v>
      </c>
      <c r="D20" s="61">
        <v>4.7</v>
      </c>
      <c r="E20" s="34">
        <v>0.48</v>
      </c>
      <c r="F20" s="31">
        <v>10</v>
      </c>
      <c r="G20" s="61">
        <v>4.8</v>
      </c>
      <c r="H20" s="34">
        <v>0.42</v>
      </c>
      <c r="I20" s="38">
        <v>11</v>
      </c>
      <c r="J20" s="61">
        <v>4.2699999999999996</v>
      </c>
      <c r="K20" s="34">
        <v>0.79</v>
      </c>
      <c r="L20" s="55">
        <v>20</v>
      </c>
      <c r="M20" s="61">
        <v>4.45</v>
      </c>
      <c r="N20" s="34">
        <v>0.69</v>
      </c>
      <c r="O20" s="74">
        <v>4</v>
      </c>
      <c r="P20" s="61">
        <v>4.75</v>
      </c>
      <c r="Q20" s="34">
        <v>0.5</v>
      </c>
      <c r="R20" s="73">
        <v>7</v>
      </c>
      <c r="S20" s="61">
        <v>4.57</v>
      </c>
      <c r="T20" s="34">
        <v>0.53</v>
      </c>
      <c r="U20" s="78">
        <v>9</v>
      </c>
      <c r="V20" s="61">
        <v>4.8</v>
      </c>
      <c r="W20" s="34">
        <v>0.45</v>
      </c>
      <c r="X20" s="78">
        <v>17</v>
      </c>
      <c r="Y20" s="61">
        <v>4.47</v>
      </c>
      <c r="Z20" s="34">
        <v>0.87</v>
      </c>
      <c r="AA20" s="81">
        <v>9</v>
      </c>
      <c r="AB20" s="61">
        <v>4.22</v>
      </c>
      <c r="AC20" s="34">
        <v>0.67</v>
      </c>
      <c r="AD20" s="84">
        <v>20</v>
      </c>
      <c r="AE20" s="61">
        <v>4.45</v>
      </c>
      <c r="AF20" s="34">
        <v>0.89</v>
      </c>
      <c r="AG20" s="84">
        <v>14</v>
      </c>
    </row>
    <row r="21" spans="1:33">
      <c r="A21" s="27">
        <v>15</v>
      </c>
      <c r="B21" t="s">
        <v>981</v>
      </c>
      <c r="C21" s="27">
        <v>11</v>
      </c>
      <c r="D21" s="61">
        <v>4.91</v>
      </c>
      <c r="E21" s="34">
        <v>0.3</v>
      </c>
      <c r="F21" s="31">
        <v>10</v>
      </c>
      <c r="G21" s="61">
        <v>4.7</v>
      </c>
      <c r="H21" s="34">
        <v>0.67</v>
      </c>
      <c r="I21" s="38">
        <v>11</v>
      </c>
      <c r="J21" s="61">
        <v>4.3600000000000003</v>
      </c>
      <c r="K21" s="34">
        <v>0.92</v>
      </c>
      <c r="L21" s="55">
        <v>20</v>
      </c>
      <c r="M21" s="61">
        <v>4.5</v>
      </c>
      <c r="N21" s="34">
        <v>0.69</v>
      </c>
      <c r="O21" s="74">
        <v>4</v>
      </c>
      <c r="P21" s="61">
        <v>5</v>
      </c>
      <c r="Q21" s="34">
        <v>0</v>
      </c>
      <c r="R21" s="73">
        <v>7</v>
      </c>
      <c r="S21" s="61">
        <v>4.57</v>
      </c>
      <c r="T21" s="34">
        <v>0.79</v>
      </c>
      <c r="U21" s="78">
        <v>9</v>
      </c>
      <c r="V21" s="61">
        <v>4.5999999999999996</v>
      </c>
      <c r="W21" s="34">
        <v>0.89</v>
      </c>
      <c r="X21" s="78">
        <v>17</v>
      </c>
      <c r="Y21" s="61">
        <v>4.53</v>
      </c>
      <c r="Z21" s="34">
        <v>0.87</v>
      </c>
      <c r="AA21" s="81">
        <v>9</v>
      </c>
      <c r="AB21" s="61">
        <v>4.33</v>
      </c>
      <c r="AC21" s="34">
        <v>0.87</v>
      </c>
      <c r="AD21" s="84">
        <v>20</v>
      </c>
      <c r="AE21" s="61">
        <v>4.6500000000000004</v>
      </c>
      <c r="AF21" s="34">
        <v>0.59</v>
      </c>
      <c r="AG21" s="84">
        <v>15</v>
      </c>
    </row>
    <row r="22" spans="1:33">
      <c r="B22" s="10" t="s">
        <v>982</v>
      </c>
      <c r="C22" s="11">
        <f t="shared" ref="C22:H22" si="6">AVERAGE(C23:C28)</f>
        <v>11</v>
      </c>
      <c r="D22" s="58">
        <v>4.1100000000000003</v>
      </c>
      <c r="E22" s="11">
        <f t="shared" si="6"/>
        <v>1.0916666666666666</v>
      </c>
      <c r="F22" s="11">
        <f t="shared" si="6"/>
        <v>9.6666666666666661</v>
      </c>
      <c r="G22" s="86">
        <v>4.45</v>
      </c>
      <c r="H22" s="11">
        <f t="shared" si="6"/>
        <v>0.90833333333333333</v>
      </c>
      <c r="I22" s="11">
        <f t="shared" ref="I22:AF22" si="7">AVERAGE(I23:I28)</f>
        <v>11</v>
      </c>
      <c r="J22" s="86">
        <v>3.58</v>
      </c>
      <c r="K22" s="11">
        <f t="shared" si="7"/>
        <v>1.0466666666666666</v>
      </c>
      <c r="L22" s="11">
        <f t="shared" si="7"/>
        <v>20</v>
      </c>
      <c r="M22" s="86">
        <v>4.1100000000000003</v>
      </c>
      <c r="N22" s="11">
        <f t="shared" si="7"/>
        <v>0.67333333333333334</v>
      </c>
      <c r="O22" s="11">
        <f t="shared" si="7"/>
        <v>4</v>
      </c>
      <c r="P22" s="58">
        <f t="shared" si="7"/>
        <v>3.6666666666666665</v>
      </c>
      <c r="Q22" s="11">
        <f t="shared" si="7"/>
        <v>1.1599999999999999</v>
      </c>
      <c r="R22" s="11">
        <f t="shared" si="7"/>
        <v>7</v>
      </c>
      <c r="S22" s="86">
        <v>3.85</v>
      </c>
      <c r="T22" s="11">
        <f t="shared" si="7"/>
        <v>0.97333333333333327</v>
      </c>
      <c r="U22" s="11">
        <f t="shared" si="7"/>
        <v>9</v>
      </c>
      <c r="V22" s="86">
        <v>3.88</v>
      </c>
      <c r="W22" s="11">
        <f t="shared" si="7"/>
        <v>0.96666666666666667</v>
      </c>
      <c r="X22" s="11">
        <f t="shared" si="7"/>
        <v>17</v>
      </c>
      <c r="Y22" s="86">
        <v>4.1100000000000003</v>
      </c>
      <c r="Z22" s="11">
        <f t="shared" si="7"/>
        <v>0.95833333333333337</v>
      </c>
      <c r="AA22" s="11">
        <f t="shared" si="7"/>
        <v>9</v>
      </c>
      <c r="AB22" s="86">
        <v>3.82</v>
      </c>
      <c r="AC22" s="11">
        <f t="shared" si="7"/>
        <v>0.80833333333333346</v>
      </c>
      <c r="AD22" s="11">
        <f t="shared" si="7"/>
        <v>19.833333333333332</v>
      </c>
      <c r="AE22" s="86">
        <v>4.12</v>
      </c>
      <c r="AF22" s="11">
        <f t="shared" si="7"/>
        <v>1</v>
      </c>
    </row>
    <row r="23" spans="1:33">
      <c r="A23" s="34">
        <v>16</v>
      </c>
      <c r="B23" t="s">
        <v>983</v>
      </c>
      <c r="C23" s="27">
        <v>11</v>
      </c>
      <c r="D23" s="59">
        <v>4</v>
      </c>
      <c r="E23" s="27">
        <v>1</v>
      </c>
      <c r="F23" s="31">
        <v>10</v>
      </c>
      <c r="G23" s="59">
        <v>4.8</v>
      </c>
      <c r="H23" s="31">
        <v>0.42</v>
      </c>
      <c r="I23" s="38">
        <v>11</v>
      </c>
      <c r="J23" s="59">
        <v>3.73</v>
      </c>
      <c r="K23" s="38">
        <v>1.01</v>
      </c>
      <c r="L23" s="55">
        <v>20</v>
      </c>
      <c r="M23" s="59">
        <v>4.37</v>
      </c>
      <c r="N23" s="55">
        <v>0.68</v>
      </c>
      <c r="O23" s="67">
        <v>4</v>
      </c>
      <c r="P23" s="59">
        <v>4.75</v>
      </c>
      <c r="Q23" s="67">
        <v>0.5</v>
      </c>
      <c r="R23" s="73">
        <v>7</v>
      </c>
      <c r="S23" s="61">
        <v>4.43</v>
      </c>
      <c r="T23" s="34">
        <v>0.79</v>
      </c>
      <c r="U23" s="78">
        <v>9</v>
      </c>
      <c r="V23" s="61">
        <v>4.5999999999999996</v>
      </c>
      <c r="W23" s="34">
        <v>0.55000000000000004</v>
      </c>
      <c r="X23" s="78">
        <v>17</v>
      </c>
      <c r="Y23" s="61">
        <v>4.3499999999999996</v>
      </c>
      <c r="Z23" s="34">
        <v>0.86</v>
      </c>
      <c r="AA23" s="81">
        <v>9</v>
      </c>
      <c r="AB23" s="61">
        <v>3.44</v>
      </c>
      <c r="AC23" s="34">
        <v>1.01</v>
      </c>
      <c r="AD23" s="84">
        <v>20</v>
      </c>
      <c r="AE23" s="61">
        <v>4.1500000000000004</v>
      </c>
      <c r="AF23" s="34">
        <v>1.1399999999999999</v>
      </c>
      <c r="AG23" s="34">
        <v>16</v>
      </c>
    </row>
    <row r="24" spans="1:33">
      <c r="A24" s="34">
        <v>17</v>
      </c>
      <c r="B24" t="s">
        <v>984</v>
      </c>
      <c r="C24" s="27">
        <v>11</v>
      </c>
      <c r="D24" s="60">
        <v>3.82</v>
      </c>
      <c r="E24" s="35">
        <v>1.25</v>
      </c>
      <c r="F24" s="31">
        <v>10</v>
      </c>
      <c r="G24" s="59">
        <v>4.5</v>
      </c>
      <c r="H24" s="31">
        <v>0.53</v>
      </c>
      <c r="I24" s="38">
        <v>11</v>
      </c>
      <c r="J24" s="59">
        <v>3.18</v>
      </c>
      <c r="K24" s="38">
        <v>0.98</v>
      </c>
      <c r="L24" s="55">
        <v>20</v>
      </c>
      <c r="M24" s="59">
        <v>3.95</v>
      </c>
      <c r="N24" s="55">
        <v>0.76</v>
      </c>
      <c r="O24" s="74">
        <v>4</v>
      </c>
      <c r="P24" s="59">
        <v>4</v>
      </c>
      <c r="Q24" s="67">
        <v>0.82</v>
      </c>
      <c r="R24" s="73">
        <v>7</v>
      </c>
      <c r="S24" s="59">
        <v>3.43</v>
      </c>
      <c r="T24" s="73">
        <v>0.98</v>
      </c>
      <c r="U24" s="78">
        <v>9</v>
      </c>
      <c r="V24" s="59">
        <v>3.4</v>
      </c>
      <c r="W24" s="78">
        <v>0.55000000000000004</v>
      </c>
      <c r="X24" s="78">
        <v>17</v>
      </c>
      <c r="Y24" s="59">
        <v>3.65</v>
      </c>
      <c r="Z24" s="78">
        <v>1.22</v>
      </c>
      <c r="AA24" s="81">
        <v>9</v>
      </c>
      <c r="AB24" s="59">
        <v>3.44</v>
      </c>
      <c r="AC24" s="81">
        <v>0.73</v>
      </c>
      <c r="AD24" s="84">
        <v>20</v>
      </c>
      <c r="AE24" s="59">
        <v>4.05</v>
      </c>
      <c r="AF24" s="84">
        <v>1.08</v>
      </c>
      <c r="AG24" s="34">
        <v>17</v>
      </c>
    </row>
    <row r="25" spans="1:33">
      <c r="A25" s="34">
        <v>18</v>
      </c>
      <c r="B25" t="s">
        <v>985</v>
      </c>
      <c r="C25" s="27">
        <v>11</v>
      </c>
      <c r="D25" s="61">
        <v>4.2699999999999996</v>
      </c>
      <c r="E25" s="34">
        <v>1.04</v>
      </c>
      <c r="F25" s="31">
        <v>10</v>
      </c>
      <c r="G25" s="59">
        <v>4.5</v>
      </c>
      <c r="H25" s="31">
        <v>0.53</v>
      </c>
      <c r="I25" s="38">
        <v>11</v>
      </c>
      <c r="J25" s="59">
        <v>3.64</v>
      </c>
      <c r="K25" s="38">
        <v>0.81</v>
      </c>
      <c r="L25" s="55">
        <v>20</v>
      </c>
      <c r="M25" s="59">
        <v>4</v>
      </c>
      <c r="N25" s="55">
        <v>0.79</v>
      </c>
      <c r="O25" s="74">
        <v>4</v>
      </c>
      <c r="P25" s="59">
        <v>3.75</v>
      </c>
      <c r="Q25" s="67">
        <v>0.96</v>
      </c>
      <c r="R25" s="73">
        <v>7</v>
      </c>
      <c r="S25" s="59">
        <v>4.1399999999999997</v>
      </c>
      <c r="T25" s="73">
        <v>1.07</v>
      </c>
      <c r="U25" s="78">
        <v>9</v>
      </c>
      <c r="V25" s="59">
        <v>4.2</v>
      </c>
      <c r="W25" s="78">
        <v>0.89</v>
      </c>
      <c r="X25" s="78">
        <v>17</v>
      </c>
      <c r="Y25" s="59">
        <v>4.24</v>
      </c>
      <c r="Z25" s="78">
        <v>0.83</v>
      </c>
      <c r="AA25" s="81">
        <v>9</v>
      </c>
      <c r="AB25" s="59">
        <v>4.22</v>
      </c>
      <c r="AC25" s="81">
        <v>0.67</v>
      </c>
      <c r="AD25" s="84">
        <v>20</v>
      </c>
      <c r="AE25" s="59">
        <v>4.33</v>
      </c>
      <c r="AF25" s="84">
        <v>0.69</v>
      </c>
      <c r="AG25" s="34">
        <v>18</v>
      </c>
    </row>
    <row r="26" spans="1:33">
      <c r="A26" s="34">
        <v>19</v>
      </c>
      <c r="B26" t="s">
        <v>986</v>
      </c>
      <c r="C26" s="27">
        <v>11</v>
      </c>
      <c r="D26" s="61">
        <v>4.45</v>
      </c>
      <c r="E26" s="34">
        <v>1.01</v>
      </c>
      <c r="F26" s="31">
        <v>10</v>
      </c>
      <c r="G26" s="59">
        <v>4.5</v>
      </c>
      <c r="H26" s="31">
        <v>0.85</v>
      </c>
      <c r="I26" s="38">
        <v>11</v>
      </c>
      <c r="J26" s="59">
        <v>3.91</v>
      </c>
      <c r="K26" s="38">
        <v>1.04</v>
      </c>
      <c r="L26" s="55">
        <v>20</v>
      </c>
      <c r="M26" s="59">
        <v>4.32</v>
      </c>
      <c r="N26" s="64">
        <v>0.67</v>
      </c>
      <c r="O26" s="74">
        <v>4</v>
      </c>
      <c r="P26" s="59">
        <v>4.25</v>
      </c>
      <c r="Q26" s="64">
        <v>0.96</v>
      </c>
      <c r="R26" s="73">
        <v>7</v>
      </c>
      <c r="S26" s="59">
        <v>4.43</v>
      </c>
      <c r="T26" s="73">
        <v>0.79</v>
      </c>
      <c r="U26" s="78">
        <v>9</v>
      </c>
      <c r="V26" s="59">
        <v>4.2</v>
      </c>
      <c r="W26" s="78">
        <v>0.84</v>
      </c>
      <c r="X26" s="78">
        <v>17</v>
      </c>
      <c r="Y26" s="59">
        <v>4.24</v>
      </c>
      <c r="Z26" s="78">
        <v>0.97</v>
      </c>
      <c r="AA26" s="81">
        <v>9</v>
      </c>
      <c r="AB26" s="59">
        <v>3.89</v>
      </c>
      <c r="AC26" s="81">
        <v>0.93</v>
      </c>
      <c r="AD26" s="84">
        <v>20</v>
      </c>
      <c r="AE26" s="59">
        <v>4.3</v>
      </c>
      <c r="AF26" s="84">
        <v>0.8</v>
      </c>
      <c r="AG26" s="34">
        <v>19</v>
      </c>
    </row>
    <row r="27" spans="1:33">
      <c r="A27" s="34">
        <v>20</v>
      </c>
      <c r="B27" t="s">
        <v>987</v>
      </c>
      <c r="C27" s="27">
        <v>11</v>
      </c>
      <c r="D27" s="61">
        <v>3.6</v>
      </c>
      <c r="E27" s="34">
        <v>1.43</v>
      </c>
      <c r="F27" s="31">
        <v>9</v>
      </c>
      <c r="G27" s="59">
        <v>2.5</v>
      </c>
      <c r="H27" s="31">
        <v>2.12</v>
      </c>
      <c r="I27" s="38">
        <v>11</v>
      </c>
      <c r="J27" s="59">
        <v>4</v>
      </c>
      <c r="K27" s="38">
        <v>1.41</v>
      </c>
      <c r="L27" s="55">
        <v>20</v>
      </c>
      <c r="M27" s="59">
        <v>3.83</v>
      </c>
      <c r="N27" s="55">
        <v>0.41</v>
      </c>
      <c r="O27" s="74">
        <v>4</v>
      </c>
      <c r="P27" s="59">
        <v>2.25</v>
      </c>
      <c r="Q27" s="67">
        <v>1.89</v>
      </c>
      <c r="R27" s="73">
        <v>7</v>
      </c>
      <c r="S27" s="59">
        <v>3.4</v>
      </c>
      <c r="T27" s="73">
        <v>1.1399999999999999</v>
      </c>
      <c r="U27" s="78">
        <v>9</v>
      </c>
      <c r="V27" s="59">
        <v>4</v>
      </c>
      <c r="W27" s="78">
        <v>1.3</v>
      </c>
      <c r="X27" s="78">
        <v>17</v>
      </c>
      <c r="Y27" s="59">
        <v>4</v>
      </c>
      <c r="Z27" s="78">
        <v>1</v>
      </c>
      <c r="AA27" s="81">
        <v>9</v>
      </c>
      <c r="AB27" s="59">
        <v>3.67</v>
      </c>
      <c r="AC27" s="81">
        <v>0.57999999999999996</v>
      </c>
      <c r="AD27" s="84">
        <v>20</v>
      </c>
      <c r="AE27" s="59">
        <v>3.92</v>
      </c>
      <c r="AF27" s="84">
        <v>1.24</v>
      </c>
      <c r="AG27" s="34">
        <v>20</v>
      </c>
    </row>
    <row r="28" spans="1:33">
      <c r="A28" s="34">
        <v>21</v>
      </c>
      <c r="B28" t="s">
        <v>988</v>
      </c>
      <c r="C28" s="27">
        <v>11</v>
      </c>
      <c r="D28" s="61">
        <v>4.45</v>
      </c>
      <c r="E28" s="34">
        <v>0.82</v>
      </c>
      <c r="F28" s="31">
        <v>9</v>
      </c>
      <c r="G28" s="59">
        <v>4.33</v>
      </c>
      <c r="H28" s="31">
        <v>1</v>
      </c>
      <c r="I28" s="38">
        <v>11</v>
      </c>
      <c r="J28" s="59">
        <v>3.36</v>
      </c>
      <c r="K28" s="38">
        <v>1.03</v>
      </c>
      <c r="L28" s="55">
        <v>20</v>
      </c>
      <c r="M28" s="59">
        <v>4</v>
      </c>
      <c r="N28" s="55">
        <v>0.73</v>
      </c>
      <c r="O28" s="74">
        <v>4</v>
      </c>
      <c r="P28" s="59">
        <v>3</v>
      </c>
      <c r="Q28" s="67">
        <v>1.83</v>
      </c>
      <c r="R28" s="73">
        <v>7</v>
      </c>
      <c r="S28" s="59">
        <v>3.86</v>
      </c>
      <c r="T28" s="73">
        <v>1.07</v>
      </c>
      <c r="U28" s="78">
        <v>9</v>
      </c>
      <c r="V28" s="59">
        <v>3.6</v>
      </c>
      <c r="W28" s="78">
        <v>1.67</v>
      </c>
      <c r="X28" s="78">
        <v>17</v>
      </c>
      <c r="Y28" s="59">
        <v>4.41</v>
      </c>
      <c r="Z28" s="78">
        <v>0.87</v>
      </c>
      <c r="AA28" s="81">
        <v>9</v>
      </c>
      <c r="AB28" s="59">
        <v>3.89</v>
      </c>
      <c r="AC28" s="81">
        <v>0.93</v>
      </c>
      <c r="AD28" s="84">
        <v>19</v>
      </c>
      <c r="AE28" s="59">
        <v>4</v>
      </c>
      <c r="AF28" s="84">
        <v>1.05</v>
      </c>
      <c r="AG28" s="34">
        <v>21</v>
      </c>
    </row>
    <row r="29" spans="1:33">
      <c r="B29" s="10" t="s">
        <v>989</v>
      </c>
      <c r="C29" s="11">
        <f>AVERAGE(C30:C36)</f>
        <v>11</v>
      </c>
      <c r="D29" s="58">
        <v>4.34</v>
      </c>
      <c r="E29" s="11">
        <f t="shared" ref="E29" si="8">AVERAGE(E30:E34)</f>
        <v>0.83399999999999996</v>
      </c>
      <c r="F29" s="11">
        <f t="shared" ref="F29:AF29" si="9">AVERAGE(F30:F36)</f>
        <v>9.7142857142857135</v>
      </c>
      <c r="G29" s="58">
        <f t="shared" si="9"/>
        <v>4.5114285714285716</v>
      </c>
      <c r="H29" s="11">
        <f t="shared" si="9"/>
        <v>0.41000000000000003</v>
      </c>
      <c r="I29" s="11">
        <f t="shared" si="9"/>
        <v>11</v>
      </c>
      <c r="J29" s="86">
        <v>4</v>
      </c>
      <c r="K29" s="11">
        <f t="shared" si="9"/>
        <v>1.0771428571428572</v>
      </c>
      <c r="L29" s="11">
        <f t="shared" si="9"/>
        <v>20</v>
      </c>
      <c r="M29" s="86">
        <v>4.3600000000000003</v>
      </c>
      <c r="N29" s="11">
        <f t="shared" si="9"/>
        <v>0.61</v>
      </c>
      <c r="O29" s="11">
        <f t="shared" si="9"/>
        <v>4</v>
      </c>
      <c r="P29" s="86">
        <v>3.73</v>
      </c>
      <c r="Q29" s="11">
        <f t="shared" si="9"/>
        <v>0.98428571428571432</v>
      </c>
      <c r="R29" s="11">
        <f t="shared" si="9"/>
        <v>7</v>
      </c>
      <c r="S29" s="86">
        <v>4.1399999999999997</v>
      </c>
      <c r="T29" s="11">
        <f t="shared" si="9"/>
        <v>0.68428571428571427</v>
      </c>
      <c r="U29" s="11">
        <f t="shared" si="9"/>
        <v>9</v>
      </c>
      <c r="V29" s="86">
        <v>4.09</v>
      </c>
      <c r="W29" s="11">
        <f t="shared" si="9"/>
        <v>1.2385714285714287</v>
      </c>
      <c r="X29" s="11">
        <f t="shared" si="9"/>
        <v>17</v>
      </c>
      <c r="Y29" s="86">
        <v>4.3099999999999996</v>
      </c>
      <c r="Z29" s="11">
        <f t="shared" si="9"/>
        <v>0.81857142857142862</v>
      </c>
      <c r="AA29" s="11">
        <f t="shared" si="9"/>
        <v>9</v>
      </c>
      <c r="AB29" s="86">
        <v>3.99</v>
      </c>
      <c r="AC29" s="11">
        <f t="shared" si="9"/>
        <v>0.95</v>
      </c>
      <c r="AD29" s="11">
        <f t="shared" si="9"/>
        <v>19.857142857142858</v>
      </c>
      <c r="AE29" s="86">
        <v>4.18</v>
      </c>
      <c r="AF29" s="11">
        <f t="shared" si="9"/>
        <v>0.7857142857142857</v>
      </c>
    </row>
    <row r="30" spans="1:33">
      <c r="A30" s="34">
        <v>22</v>
      </c>
      <c r="B30" t="s">
        <v>990</v>
      </c>
      <c r="C30" s="28">
        <v>11</v>
      </c>
      <c r="D30" s="59">
        <v>4.6399999999999997</v>
      </c>
      <c r="E30" s="27">
        <v>0.67</v>
      </c>
      <c r="F30" s="31">
        <v>10</v>
      </c>
      <c r="G30" s="59">
        <v>4.4000000000000004</v>
      </c>
      <c r="H30" s="31">
        <v>0.7</v>
      </c>
      <c r="I30" s="38">
        <v>11</v>
      </c>
      <c r="J30" s="59">
        <v>3.55</v>
      </c>
      <c r="K30" s="38">
        <v>1.21</v>
      </c>
      <c r="L30" s="55">
        <v>20</v>
      </c>
      <c r="M30" s="59">
        <v>4.32</v>
      </c>
      <c r="N30" s="55">
        <v>0.48</v>
      </c>
      <c r="O30" s="67">
        <v>4</v>
      </c>
      <c r="P30" s="59">
        <v>3.75</v>
      </c>
      <c r="Q30" s="67">
        <v>1.5</v>
      </c>
      <c r="R30" s="73">
        <v>7</v>
      </c>
      <c r="S30" s="59">
        <v>4.29</v>
      </c>
      <c r="T30" s="73">
        <v>0.49</v>
      </c>
      <c r="U30" s="78">
        <v>9</v>
      </c>
      <c r="V30" s="59">
        <v>4</v>
      </c>
      <c r="W30" s="78">
        <v>1.73</v>
      </c>
      <c r="X30" s="78">
        <v>17</v>
      </c>
      <c r="Y30" s="59">
        <v>4.25</v>
      </c>
      <c r="Z30" s="78">
        <v>1.1299999999999999</v>
      </c>
      <c r="AA30" s="81">
        <v>9</v>
      </c>
      <c r="AB30" s="59">
        <v>4.22</v>
      </c>
      <c r="AC30" s="81">
        <v>0.83</v>
      </c>
      <c r="AD30" s="84">
        <v>20</v>
      </c>
      <c r="AE30" s="59">
        <v>4.05</v>
      </c>
      <c r="AF30" s="84">
        <v>0.89</v>
      </c>
      <c r="AG30" s="34">
        <v>22</v>
      </c>
    </row>
    <row r="31" spans="1:33">
      <c r="A31" s="34">
        <v>23</v>
      </c>
      <c r="B31" t="s">
        <v>991</v>
      </c>
      <c r="C31" s="28">
        <v>11</v>
      </c>
      <c r="D31" s="59">
        <v>4.2</v>
      </c>
      <c r="E31" s="27">
        <v>0.79</v>
      </c>
      <c r="F31" s="31">
        <v>10</v>
      </c>
      <c r="G31" s="59">
        <v>4.4000000000000004</v>
      </c>
      <c r="H31" s="31">
        <v>0.52</v>
      </c>
      <c r="I31" s="38">
        <v>11</v>
      </c>
      <c r="J31" s="59">
        <v>4.18</v>
      </c>
      <c r="K31" s="38">
        <v>0.75</v>
      </c>
      <c r="L31" s="55">
        <v>20</v>
      </c>
      <c r="M31" s="59">
        <v>4.3499999999999996</v>
      </c>
      <c r="N31" s="55">
        <v>0.59</v>
      </c>
      <c r="O31" s="74">
        <v>4</v>
      </c>
      <c r="P31" s="59">
        <v>3.5</v>
      </c>
      <c r="Q31" s="67">
        <v>0.57999999999999996</v>
      </c>
      <c r="R31" s="73">
        <v>7</v>
      </c>
      <c r="S31" s="59">
        <v>4.17</v>
      </c>
      <c r="T31" s="73">
        <v>0.41</v>
      </c>
      <c r="U31" s="78">
        <v>9</v>
      </c>
      <c r="V31" s="59">
        <v>3.6</v>
      </c>
      <c r="W31" s="78">
        <v>1.67</v>
      </c>
      <c r="X31" s="78">
        <v>17</v>
      </c>
      <c r="Y31" s="59">
        <v>4</v>
      </c>
      <c r="Z31" s="78">
        <v>1.06</v>
      </c>
      <c r="AA31" s="81">
        <v>9</v>
      </c>
      <c r="AB31" s="59">
        <v>3.89</v>
      </c>
      <c r="AC31" s="81">
        <v>1.05</v>
      </c>
      <c r="AD31" s="84">
        <v>20</v>
      </c>
      <c r="AE31" s="59">
        <v>4.05</v>
      </c>
      <c r="AF31" s="84">
        <v>0.78</v>
      </c>
      <c r="AG31" s="34">
        <v>23</v>
      </c>
    </row>
    <row r="32" spans="1:33">
      <c r="A32" s="34">
        <v>24</v>
      </c>
      <c r="B32" t="s">
        <v>992</v>
      </c>
      <c r="C32" s="28">
        <v>11</v>
      </c>
      <c r="D32" s="59">
        <v>4.5</v>
      </c>
      <c r="E32" s="27">
        <v>0.55000000000000004</v>
      </c>
      <c r="F32" s="31">
        <v>9</v>
      </c>
      <c r="G32" s="59">
        <v>4</v>
      </c>
      <c r="H32" s="31">
        <v>0</v>
      </c>
      <c r="I32" s="38">
        <v>11</v>
      </c>
      <c r="J32" s="59">
        <v>3.83</v>
      </c>
      <c r="K32" s="38">
        <v>1.17</v>
      </c>
      <c r="L32" s="55">
        <v>20</v>
      </c>
      <c r="M32" s="59">
        <v>4.38</v>
      </c>
      <c r="N32" s="55">
        <v>0.74</v>
      </c>
      <c r="O32" s="74">
        <v>4</v>
      </c>
      <c r="P32" s="59">
        <v>3.5</v>
      </c>
      <c r="Q32" s="67">
        <v>0.57999999999999996</v>
      </c>
      <c r="R32" s="73">
        <v>7</v>
      </c>
      <c r="S32" s="59">
        <v>4</v>
      </c>
      <c r="T32" s="73">
        <v>1</v>
      </c>
      <c r="U32" s="78">
        <v>9</v>
      </c>
      <c r="V32" s="59">
        <v>4</v>
      </c>
      <c r="W32" s="78">
        <v>1.41</v>
      </c>
      <c r="X32" s="78">
        <v>17</v>
      </c>
      <c r="Y32" s="59">
        <v>4.33</v>
      </c>
      <c r="Z32" s="78">
        <v>0.5</v>
      </c>
      <c r="AA32" s="81">
        <v>9</v>
      </c>
      <c r="AB32" s="59">
        <v>4.25</v>
      </c>
      <c r="AC32" s="81">
        <v>0.96</v>
      </c>
      <c r="AD32" s="84">
        <v>20</v>
      </c>
      <c r="AE32" s="59">
        <v>4.2300000000000004</v>
      </c>
      <c r="AF32" s="84">
        <v>0.83</v>
      </c>
      <c r="AG32" s="34">
        <v>24</v>
      </c>
    </row>
    <row r="33" spans="1:33">
      <c r="A33" s="34">
        <v>25</v>
      </c>
      <c r="B33" t="s">
        <v>993</v>
      </c>
      <c r="C33" s="28">
        <v>11</v>
      </c>
      <c r="D33" s="59">
        <v>4.18</v>
      </c>
      <c r="E33" s="27">
        <v>1.17</v>
      </c>
      <c r="F33" s="31">
        <v>10</v>
      </c>
      <c r="G33" s="59">
        <v>4.67</v>
      </c>
      <c r="H33" s="31">
        <v>0.5</v>
      </c>
      <c r="I33" s="38">
        <v>11</v>
      </c>
      <c r="J33" s="59">
        <v>4.45</v>
      </c>
      <c r="K33" s="38">
        <v>0.69</v>
      </c>
      <c r="L33" s="55">
        <v>20</v>
      </c>
      <c r="M33" s="59">
        <v>4.3499999999999996</v>
      </c>
      <c r="N33" s="55">
        <v>0.59</v>
      </c>
      <c r="O33" s="74">
        <v>4</v>
      </c>
      <c r="P33" s="59">
        <v>3.75</v>
      </c>
      <c r="Q33" s="67">
        <v>2.12</v>
      </c>
      <c r="R33" s="73">
        <v>7</v>
      </c>
      <c r="S33" s="59">
        <v>4</v>
      </c>
      <c r="T33" s="73">
        <v>0.57999999999999996</v>
      </c>
      <c r="U33" s="78">
        <v>9</v>
      </c>
      <c r="V33" s="59">
        <v>4.2</v>
      </c>
      <c r="W33" s="78">
        <v>1.3</v>
      </c>
      <c r="X33" s="78">
        <v>17</v>
      </c>
      <c r="Y33" s="59">
        <v>4.3499999999999996</v>
      </c>
      <c r="Z33" s="78">
        <v>0.93</v>
      </c>
      <c r="AA33" s="81">
        <v>9</v>
      </c>
      <c r="AB33" s="59">
        <v>3.89</v>
      </c>
      <c r="AC33" s="81">
        <v>1.05</v>
      </c>
      <c r="AD33" s="84">
        <v>20</v>
      </c>
      <c r="AE33" s="59">
        <v>4.4000000000000004</v>
      </c>
      <c r="AF33" s="84">
        <v>0.68</v>
      </c>
      <c r="AG33" s="34">
        <v>25</v>
      </c>
    </row>
    <row r="34" spans="1:33">
      <c r="A34" s="34">
        <v>26</v>
      </c>
      <c r="B34" t="s">
        <v>994</v>
      </c>
      <c r="C34" s="28">
        <v>11</v>
      </c>
      <c r="D34" s="59">
        <v>4.0999999999999996</v>
      </c>
      <c r="E34" s="27">
        <v>0.99</v>
      </c>
      <c r="F34" s="31">
        <v>10</v>
      </c>
      <c r="G34" s="59">
        <v>4.78</v>
      </c>
      <c r="H34" s="31">
        <v>0.44</v>
      </c>
      <c r="I34" s="38">
        <v>11</v>
      </c>
      <c r="J34" s="59">
        <v>4.22</v>
      </c>
      <c r="K34" s="38">
        <v>0.97</v>
      </c>
      <c r="L34" s="55">
        <v>20</v>
      </c>
      <c r="M34" s="59">
        <v>4.47</v>
      </c>
      <c r="N34" s="55">
        <v>0.51</v>
      </c>
      <c r="O34" s="74">
        <v>4</v>
      </c>
      <c r="P34" s="59">
        <v>3.67</v>
      </c>
      <c r="Q34" s="67">
        <v>0.96</v>
      </c>
      <c r="R34" s="73">
        <v>7</v>
      </c>
      <c r="S34" s="59">
        <v>4.29</v>
      </c>
      <c r="T34" s="73">
        <v>0.76</v>
      </c>
      <c r="U34" s="78">
        <v>9</v>
      </c>
      <c r="V34" s="59">
        <v>4.2</v>
      </c>
      <c r="W34" s="78">
        <v>1.3</v>
      </c>
      <c r="X34" s="78">
        <v>17</v>
      </c>
      <c r="Y34" s="59">
        <v>4.3099999999999996</v>
      </c>
      <c r="Z34" s="78">
        <v>0.95</v>
      </c>
      <c r="AA34" s="81">
        <v>9</v>
      </c>
      <c r="AB34" s="59">
        <v>4</v>
      </c>
      <c r="AC34" s="81">
        <v>1.22</v>
      </c>
      <c r="AD34" s="84">
        <v>19</v>
      </c>
      <c r="AE34" s="59">
        <v>4.3899999999999997</v>
      </c>
      <c r="AF34" s="84">
        <v>0.7</v>
      </c>
      <c r="AG34" s="34">
        <v>26</v>
      </c>
    </row>
    <row r="35" spans="1:33">
      <c r="A35" s="34">
        <v>27</v>
      </c>
      <c r="B35" t="s">
        <v>995</v>
      </c>
      <c r="C35" s="28">
        <v>11</v>
      </c>
      <c r="D35" s="59">
        <v>4.33</v>
      </c>
      <c r="E35" s="27">
        <v>1.1499999999999999</v>
      </c>
      <c r="F35" s="31">
        <v>9</v>
      </c>
      <c r="G35" s="59">
        <v>5</v>
      </c>
      <c r="H35" s="31">
        <v>0</v>
      </c>
      <c r="I35" s="38">
        <v>11</v>
      </c>
      <c r="J35" s="59">
        <v>3.33</v>
      </c>
      <c r="K35" s="38">
        <v>1.53</v>
      </c>
      <c r="L35" s="55">
        <v>20</v>
      </c>
      <c r="M35" s="59">
        <v>4.5</v>
      </c>
      <c r="N35" s="55">
        <v>0.55000000000000004</v>
      </c>
      <c r="O35" s="74">
        <v>4</v>
      </c>
      <c r="P35" s="59">
        <v>4</v>
      </c>
      <c r="Q35" s="67">
        <v>0</v>
      </c>
      <c r="R35" s="73">
        <v>7</v>
      </c>
      <c r="S35" s="59">
        <v>4</v>
      </c>
      <c r="T35" s="73">
        <v>1</v>
      </c>
      <c r="U35" s="78">
        <v>9</v>
      </c>
      <c r="V35" s="59">
        <v>4.5</v>
      </c>
      <c r="W35" s="78">
        <v>0.71</v>
      </c>
      <c r="X35" s="78">
        <v>17</v>
      </c>
      <c r="Y35" s="59">
        <v>4.5</v>
      </c>
      <c r="Z35" s="78">
        <v>0.55000000000000004</v>
      </c>
      <c r="AA35" s="81">
        <v>9</v>
      </c>
      <c r="AB35" s="59">
        <v>4</v>
      </c>
      <c r="AC35" s="81">
        <v>0.71</v>
      </c>
      <c r="AD35" s="84">
        <v>20</v>
      </c>
      <c r="AE35" s="59">
        <v>4.18</v>
      </c>
      <c r="AF35" s="84">
        <v>0.87</v>
      </c>
      <c r="AG35" s="34">
        <v>27</v>
      </c>
    </row>
    <row r="36" spans="1:33">
      <c r="A36" s="34">
        <v>28</v>
      </c>
      <c r="B36" t="s">
        <v>996</v>
      </c>
      <c r="C36" s="28">
        <v>11</v>
      </c>
      <c r="D36" s="59">
        <v>4.45</v>
      </c>
      <c r="E36" s="27">
        <v>0.82</v>
      </c>
      <c r="F36" s="31">
        <v>10</v>
      </c>
      <c r="G36" s="59">
        <v>4.33</v>
      </c>
      <c r="H36" s="31">
        <v>0.71</v>
      </c>
      <c r="I36" s="38">
        <v>11</v>
      </c>
      <c r="J36" s="59">
        <v>3.91</v>
      </c>
      <c r="K36" s="38">
        <v>1.22</v>
      </c>
      <c r="L36" s="55">
        <v>20</v>
      </c>
      <c r="M36" s="59">
        <v>4.26</v>
      </c>
      <c r="N36" s="55">
        <v>0.81</v>
      </c>
      <c r="O36" s="74">
        <v>4</v>
      </c>
      <c r="P36" s="59">
        <v>4</v>
      </c>
      <c r="Q36" s="67">
        <v>1.1499999999999999</v>
      </c>
      <c r="R36" s="73">
        <v>7</v>
      </c>
      <c r="S36" s="59">
        <v>4.5</v>
      </c>
      <c r="T36" s="73">
        <v>0.55000000000000004</v>
      </c>
      <c r="U36" s="78">
        <v>9</v>
      </c>
      <c r="V36" s="59">
        <v>4.5999999999999996</v>
      </c>
      <c r="W36" s="78">
        <v>0.55000000000000004</v>
      </c>
      <c r="X36" s="78">
        <v>17</v>
      </c>
      <c r="Y36" s="59">
        <v>4.6500000000000004</v>
      </c>
      <c r="Z36" s="78">
        <v>0.61</v>
      </c>
      <c r="AA36" s="81">
        <v>9</v>
      </c>
      <c r="AB36" s="59">
        <v>4.22</v>
      </c>
      <c r="AC36" s="81">
        <v>0.83</v>
      </c>
      <c r="AD36" s="84">
        <v>20</v>
      </c>
      <c r="AE36" s="59">
        <v>4.3499999999999996</v>
      </c>
      <c r="AF36" s="84">
        <v>0.75</v>
      </c>
      <c r="AG36" s="34">
        <v>28</v>
      </c>
    </row>
    <row r="37" spans="1:33">
      <c r="B37" s="10" t="s">
        <v>997</v>
      </c>
      <c r="C37" s="11">
        <f>AVERAGE(C38:C42)</f>
        <v>11</v>
      </c>
      <c r="D37" s="58">
        <f>AVERAGE(D38:D42)</f>
        <v>3.6879999999999997</v>
      </c>
      <c r="E37" s="11">
        <f t="shared" ref="E37" si="10">AVERAGE(E38:E42)</f>
        <v>0.91400000000000003</v>
      </c>
      <c r="F37" s="11">
        <f t="shared" ref="F37:AF37" si="11">AVERAGE(F38:F42)</f>
        <v>10</v>
      </c>
      <c r="G37" s="58">
        <f t="shared" si="11"/>
        <v>3.5800000000000005</v>
      </c>
      <c r="H37" s="11">
        <f t="shared" si="11"/>
        <v>0.87799999999999989</v>
      </c>
      <c r="I37" s="11">
        <f t="shared" si="11"/>
        <v>11</v>
      </c>
      <c r="J37" s="58">
        <f t="shared" si="11"/>
        <v>3.3619999999999997</v>
      </c>
      <c r="K37" s="11">
        <f t="shared" si="11"/>
        <v>0.65</v>
      </c>
      <c r="L37" s="11">
        <f t="shared" si="11"/>
        <v>20</v>
      </c>
      <c r="M37" s="58">
        <f t="shared" si="11"/>
        <v>3.84</v>
      </c>
      <c r="N37" s="11">
        <f t="shared" si="11"/>
        <v>0.97200000000000009</v>
      </c>
      <c r="O37" s="11">
        <f t="shared" si="11"/>
        <v>4</v>
      </c>
      <c r="P37" s="58">
        <f>AVERAGE(P38:P42)</f>
        <v>2.9</v>
      </c>
      <c r="Q37" s="11">
        <f t="shared" si="11"/>
        <v>0.97200000000000009</v>
      </c>
      <c r="R37" s="11">
        <f t="shared" si="11"/>
        <v>7</v>
      </c>
      <c r="S37" s="58">
        <f t="shared" si="11"/>
        <v>3.6579999999999999</v>
      </c>
      <c r="T37" s="11">
        <f t="shared" si="11"/>
        <v>0.75399999999999989</v>
      </c>
      <c r="U37" s="11">
        <f t="shared" si="11"/>
        <v>9</v>
      </c>
      <c r="V37" s="86">
        <v>3.53</v>
      </c>
      <c r="W37" s="11">
        <f t="shared" si="11"/>
        <v>1</v>
      </c>
      <c r="X37" s="11">
        <f t="shared" si="11"/>
        <v>17</v>
      </c>
      <c r="Y37" s="86">
        <v>4.04</v>
      </c>
      <c r="Z37" s="11">
        <f t="shared" si="11"/>
        <v>0.96599999999999997</v>
      </c>
      <c r="AA37" s="11">
        <f t="shared" si="11"/>
        <v>9</v>
      </c>
      <c r="AB37" s="86">
        <v>3.73</v>
      </c>
      <c r="AC37" s="11">
        <f t="shared" si="11"/>
        <v>0.8640000000000001</v>
      </c>
      <c r="AD37" s="11">
        <f t="shared" si="11"/>
        <v>20</v>
      </c>
      <c r="AE37" s="86">
        <v>3.96</v>
      </c>
      <c r="AF37" s="11">
        <f t="shared" si="11"/>
        <v>0.88000000000000012</v>
      </c>
    </row>
    <row r="38" spans="1:33">
      <c r="A38" s="34">
        <v>29</v>
      </c>
      <c r="B38" t="s">
        <v>998</v>
      </c>
      <c r="C38" s="28">
        <v>11</v>
      </c>
      <c r="D38" s="59">
        <v>3.45</v>
      </c>
      <c r="E38" s="27">
        <v>0.93</v>
      </c>
      <c r="F38" s="31">
        <v>10</v>
      </c>
      <c r="G38" s="59">
        <v>3.5</v>
      </c>
      <c r="H38" s="31">
        <v>1.08</v>
      </c>
      <c r="I38" s="38">
        <v>11</v>
      </c>
      <c r="J38" s="59">
        <v>3.27</v>
      </c>
      <c r="K38" s="38">
        <v>0.65</v>
      </c>
      <c r="L38" s="55">
        <v>20</v>
      </c>
      <c r="M38" s="59">
        <v>3.8</v>
      </c>
      <c r="N38" s="55">
        <v>0.95</v>
      </c>
      <c r="O38" s="67">
        <v>4</v>
      </c>
      <c r="P38" s="59">
        <v>2.75</v>
      </c>
      <c r="Q38" s="67">
        <v>0.95</v>
      </c>
      <c r="R38" s="73">
        <v>7</v>
      </c>
      <c r="S38" s="59">
        <v>3.86</v>
      </c>
      <c r="T38" s="73">
        <v>0.69</v>
      </c>
      <c r="U38" s="78">
        <v>9</v>
      </c>
      <c r="V38" s="59">
        <v>3.6</v>
      </c>
      <c r="W38" s="78">
        <v>1.1399999999999999</v>
      </c>
      <c r="X38" s="78">
        <v>17</v>
      </c>
      <c r="Y38" s="59">
        <v>4.0599999999999996</v>
      </c>
      <c r="Z38" s="78">
        <v>1.03</v>
      </c>
      <c r="AA38" s="81">
        <v>9</v>
      </c>
      <c r="AB38" s="59">
        <v>3.44</v>
      </c>
      <c r="AC38" s="81">
        <v>1.1299999999999999</v>
      </c>
      <c r="AD38" s="84">
        <v>20</v>
      </c>
      <c r="AE38" s="59">
        <v>3.8</v>
      </c>
      <c r="AF38" s="84">
        <v>0.89</v>
      </c>
      <c r="AG38" s="34">
        <v>29</v>
      </c>
    </row>
    <row r="39" spans="1:33">
      <c r="A39" s="34">
        <v>30</v>
      </c>
      <c r="B39" t="s">
        <v>999</v>
      </c>
      <c r="C39" s="28">
        <v>11</v>
      </c>
      <c r="D39" s="59">
        <v>3.36</v>
      </c>
      <c r="E39" s="27">
        <v>0.81</v>
      </c>
      <c r="F39" s="31">
        <v>10</v>
      </c>
      <c r="G39" s="59">
        <v>3.8</v>
      </c>
      <c r="H39" s="31">
        <v>0.79</v>
      </c>
      <c r="I39" s="38">
        <v>11</v>
      </c>
      <c r="J39" s="59">
        <v>3.18</v>
      </c>
      <c r="K39" s="38">
        <v>0.4</v>
      </c>
      <c r="L39" s="55">
        <v>20</v>
      </c>
      <c r="M39" s="59">
        <v>3.8</v>
      </c>
      <c r="N39" s="55">
        <v>0.83</v>
      </c>
      <c r="O39" s="74">
        <v>4</v>
      </c>
      <c r="P39" s="59">
        <v>3</v>
      </c>
      <c r="Q39" s="67">
        <v>0.83</v>
      </c>
      <c r="R39" s="73">
        <v>7</v>
      </c>
      <c r="S39" s="59">
        <v>3.29</v>
      </c>
      <c r="T39" s="73">
        <v>0.76</v>
      </c>
      <c r="U39" s="78">
        <v>9</v>
      </c>
      <c r="V39" s="59">
        <v>3.6</v>
      </c>
      <c r="W39" s="78">
        <v>1.1399999999999999</v>
      </c>
      <c r="X39" s="78">
        <v>17</v>
      </c>
      <c r="Y39" s="59">
        <v>4.0599999999999996</v>
      </c>
      <c r="Z39" s="78">
        <v>0.9</v>
      </c>
      <c r="AA39" s="81">
        <v>9</v>
      </c>
      <c r="AB39" s="59">
        <v>3.56</v>
      </c>
      <c r="AC39" s="81">
        <v>0.73</v>
      </c>
      <c r="AD39" s="84">
        <v>20</v>
      </c>
      <c r="AE39" s="59">
        <v>3.95</v>
      </c>
      <c r="AF39" s="84">
        <v>0.78</v>
      </c>
      <c r="AG39" s="34">
        <v>30</v>
      </c>
    </row>
    <row r="40" spans="1:33">
      <c r="A40" s="34">
        <v>31</v>
      </c>
      <c r="B40" t="s">
        <v>1000</v>
      </c>
      <c r="C40" s="28">
        <v>11</v>
      </c>
      <c r="D40" s="59">
        <v>3.27</v>
      </c>
      <c r="E40" s="27">
        <v>1.1000000000000001</v>
      </c>
      <c r="F40" s="31">
        <v>10</v>
      </c>
      <c r="G40" s="59">
        <v>3.6</v>
      </c>
      <c r="H40" s="31">
        <v>0.84</v>
      </c>
      <c r="I40" s="38">
        <v>11</v>
      </c>
      <c r="J40" s="59">
        <v>3.36</v>
      </c>
      <c r="K40" s="38">
        <v>0.5</v>
      </c>
      <c r="L40" s="55">
        <v>20</v>
      </c>
      <c r="M40" s="59">
        <v>3.85</v>
      </c>
      <c r="N40" s="55">
        <v>1.1399999999999999</v>
      </c>
      <c r="O40" s="74">
        <v>4</v>
      </c>
      <c r="P40" s="59">
        <v>2.75</v>
      </c>
      <c r="Q40" s="67">
        <v>1.1399999999999999</v>
      </c>
      <c r="R40" s="73">
        <v>7</v>
      </c>
      <c r="S40" s="59">
        <v>3.43</v>
      </c>
      <c r="T40" s="73">
        <v>0.98</v>
      </c>
      <c r="U40" s="78">
        <v>9</v>
      </c>
      <c r="V40" s="59">
        <v>3.4</v>
      </c>
      <c r="W40" s="78">
        <v>1.67</v>
      </c>
      <c r="X40" s="78">
        <v>17</v>
      </c>
      <c r="Y40" s="59">
        <v>3.88</v>
      </c>
      <c r="Z40" s="78">
        <v>1.05</v>
      </c>
      <c r="AA40" s="81">
        <v>9</v>
      </c>
      <c r="AB40" s="59">
        <v>3.44</v>
      </c>
      <c r="AC40" s="81">
        <v>1.01</v>
      </c>
      <c r="AD40" s="84">
        <v>20</v>
      </c>
      <c r="AE40" s="59">
        <v>3.65</v>
      </c>
      <c r="AF40" s="84">
        <v>0.99</v>
      </c>
      <c r="AG40" s="34">
        <v>31</v>
      </c>
    </row>
    <row r="41" spans="1:33">
      <c r="A41" s="34">
        <v>32</v>
      </c>
      <c r="B41" t="s">
        <v>1001</v>
      </c>
      <c r="C41" s="28">
        <v>11</v>
      </c>
      <c r="D41" s="59">
        <v>4.09</v>
      </c>
      <c r="E41" s="27">
        <v>0.83</v>
      </c>
      <c r="F41" s="31">
        <v>10</v>
      </c>
      <c r="G41" s="59">
        <v>3.4</v>
      </c>
      <c r="H41" s="31">
        <v>0.84</v>
      </c>
      <c r="I41" s="38">
        <v>11</v>
      </c>
      <c r="J41" s="59">
        <v>3.36</v>
      </c>
      <c r="K41" s="38">
        <v>1.03</v>
      </c>
      <c r="L41" s="55">
        <v>20</v>
      </c>
      <c r="M41" s="59">
        <v>3.9</v>
      </c>
      <c r="N41" s="55">
        <v>0.85</v>
      </c>
      <c r="O41" s="74">
        <v>4</v>
      </c>
      <c r="P41" s="59">
        <v>2.5</v>
      </c>
      <c r="Q41" s="67">
        <v>0.85</v>
      </c>
      <c r="R41" s="73">
        <v>7</v>
      </c>
      <c r="S41" s="59">
        <v>3.71</v>
      </c>
      <c r="T41" s="73">
        <v>0.76</v>
      </c>
      <c r="U41" s="78">
        <v>9</v>
      </c>
      <c r="V41" s="59">
        <v>3.4</v>
      </c>
      <c r="W41" s="78">
        <v>0.55000000000000004</v>
      </c>
      <c r="X41" s="78">
        <v>17</v>
      </c>
      <c r="Y41" s="59">
        <v>4.24</v>
      </c>
      <c r="Z41" s="78">
        <v>0.9</v>
      </c>
      <c r="AA41" s="81">
        <v>9</v>
      </c>
      <c r="AB41" s="59">
        <v>3.78</v>
      </c>
      <c r="AC41" s="81">
        <v>0.67</v>
      </c>
      <c r="AD41" s="84">
        <v>20</v>
      </c>
      <c r="AE41" s="59">
        <v>4.1500000000000004</v>
      </c>
      <c r="AF41" s="84">
        <v>0.93</v>
      </c>
      <c r="AG41" s="34">
        <v>32</v>
      </c>
    </row>
    <row r="42" spans="1:33">
      <c r="A42" s="34">
        <v>33</v>
      </c>
      <c r="B42" t="s">
        <v>1002</v>
      </c>
      <c r="C42" s="28">
        <v>11</v>
      </c>
      <c r="D42" s="59">
        <v>4.2699999999999996</v>
      </c>
      <c r="E42" s="27">
        <v>0.9</v>
      </c>
      <c r="F42" s="31">
        <v>10</v>
      </c>
      <c r="G42" s="59">
        <v>3.6</v>
      </c>
      <c r="H42" s="31">
        <v>0.84</v>
      </c>
      <c r="I42" s="38">
        <v>11</v>
      </c>
      <c r="J42" s="59">
        <v>3.64</v>
      </c>
      <c r="K42" s="38">
        <v>0.67</v>
      </c>
      <c r="L42" s="55">
        <v>20</v>
      </c>
      <c r="M42" s="59">
        <v>3.85</v>
      </c>
      <c r="N42" s="55">
        <v>1.0900000000000001</v>
      </c>
      <c r="O42" s="74">
        <v>4</v>
      </c>
      <c r="P42" s="59">
        <v>3.5</v>
      </c>
      <c r="Q42" s="67">
        <v>1.0900000000000001</v>
      </c>
      <c r="R42" s="73">
        <v>7</v>
      </c>
      <c r="S42" s="59">
        <v>4</v>
      </c>
      <c r="T42" s="73">
        <v>0.57999999999999996</v>
      </c>
      <c r="U42" s="78">
        <v>9</v>
      </c>
      <c r="V42" s="59">
        <v>3.25</v>
      </c>
      <c r="W42" s="78">
        <v>0.5</v>
      </c>
      <c r="X42" s="78">
        <v>17</v>
      </c>
      <c r="Y42" s="59">
        <v>4.18</v>
      </c>
      <c r="Z42" s="78">
        <v>0.95</v>
      </c>
      <c r="AA42" s="81">
        <v>9</v>
      </c>
      <c r="AB42" s="59">
        <v>3.89</v>
      </c>
      <c r="AC42" s="81">
        <v>0.78</v>
      </c>
      <c r="AD42" s="84">
        <v>20</v>
      </c>
      <c r="AE42" s="59">
        <v>4.1500000000000004</v>
      </c>
      <c r="AF42" s="84">
        <v>0.81</v>
      </c>
      <c r="AG42" s="34">
        <v>33</v>
      </c>
    </row>
    <row r="43" spans="1:33">
      <c r="B43" s="10" t="s">
        <v>1003</v>
      </c>
      <c r="C43" s="11">
        <f>AVERAGE(C44:C46)</f>
        <v>11</v>
      </c>
      <c r="D43" s="58">
        <f t="shared" ref="D43:E43" si="12">AVERAGE(D44:D46)</f>
        <v>3.5466666666666669</v>
      </c>
      <c r="E43" s="11">
        <f t="shared" si="12"/>
        <v>0.64666666666666661</v>
      </c>
      <c r="F43" s="11">
        <f t="shared" ref="F43:AF43" si="13">AVERAGE(F44:F46)</f>
        <v>10</v>
      </c>
      <c r="G43" s="58">
        <f t="shared" si="13"/>
        <v>3.6666666666666665</v>
      </c>
      <c r="H43" s="11">
        <f t="shared" si="13"/>
        <v>0.6166666666666667</v>
      </c>
      <c r="I43" s="11">
        <f t="shared" si="13"/>
        <v>11</v>
      </c>
      <c r="J43" s="58">
        <f t="shared" si="13"/>
        <v>3.5166666666666671</v>
      </c>
      <c r="K43" s="11">
        <f t="shared" si="13"/>
        <v>0.81333333333333335</v>
      </c>
      <c r="L43" s="11">
        <f t="shared" si="13"/>
        <v>20</v>
      </c>
      <c r="M43" s="58">
        <f t="shared" si="13"/>
        <v>3.7766666666666668</v>
      </c>
      <c r="N43" s="11">
        <f t="shared" si="13"/>
        <v>0.80999999999999994</v>
      </c>
      <c r="O43" s="11">
        <f t="shared" si="13"/>
        <v>4</v>
      </c>
      <c r="P43" s="58">
        <f t="shared" si="13"/>
        <v>3.9166666666666665</v>
      </c>
      <c r="Q43" s="11">
        <f t="shared" si="13"/>
        <v>0.80999999999999994</v>
      </c>
      <c r="R43" s="11">
        <f t="shared" si="13"/>
        <v>7</v>
      </c>
      <c r="S43" s="58">
        <f t="shared" si="13"/>
        <v>3.81</v>
      </c>
      <c r="T43" s="11">
        <f t="shared" si="13"/>
        <v>0.89666666666666661</v>
      </c>
      <c r="U43" s="11">
        <f t="shared" si="13"/>
        <v>9</v>
      </c>
      <c r="V43" s="58">
        <f t="shared" si="13"/>
        <v>3.7999999999999994</v>
      </c>
      <c r="W43" s="11">
        <f t="shared" si="13"/>
        <v>0.70000000000000007</v>
      </c>
      <c r="X43" s="11">
        <f t="shared" si="13"/>
        <v>17</v>
      </c>
      <c r="Y43" s="58">
        <f t="shared" si="13"/>
        <v>3.86</v>
      </c>
      <c r="Z43" s="11">
        <f t="shared" si="13"/>
        <v>1.0933333333333335</v>
      </c>
      <c r="AA43" s="11">
        <f t="shared" si="13"/>
        <v>9</v>
      </c>
      <c r="AB43" s="58">
        <f t="shared" si="13"/>
        <v>3.8533333333333331</v>
      </c>
      <c r="AC43" s="11">
        <f t="shared" si="13"/>
        <v>0.89</v>
      </c>
      <c r="AD43" s="11">
        <f t="shared" si="13"/>
        <v>20</v>
      </c>
      <c r="AE43" s="58">
        <f t="shared" si="13"/>
        <v>3.85</v>
      </c>
      <c r="AF43" s="11">
        <f t="shared" si="13"/>
        <v>0.78666666666666663</v>
      </c>
    </row>
    <row r="44" spans="1:33">
      <c r="A44" s="34">
        <v>34</v>
      </c>
      <c r="B44" t="s">
        <v>1004</v>
      </c>
      <c r="C44" s="28">
        <v>11</v>
      </c>
      <c r="D44" s="59">
        <v>3.55</v>
      </c>
      <c r="E44" s="27">
        <v>0.69</v>
      </c>
      <c r="F44" s="31">
        <v>10</v>
      </c>
      <c r="G44" s="59">
        <v>3.9</v>
      </c>
      <c r="H44" s="31">
        <v>0.74</v>
      </c>
      <c r="I44" s="38">
        <v>11</v>
      </c>
      <c r="J44" s="59">
        <v>3.64</v>
      </c>
      <c r="K44" s="38">
        <v>0.67</v>
      </c>
      <c r="L44" s="55">
        <v>20</v>
      </c>
      <c r="M44" s="59">
        <v>3.9</v>
      </c>
      <c r="N44" s="55">
        <v>0.72</v>
      </c>
      <c r="O44" s="67">
        <v>4</v>
      </c>
      <c r="P44" s="59">
        <v>4</v>
      </c>
      <c r="Q44" s="67">
        <v>0.72</v>
      </c>
      <c r="R44" s="73">
        <v>7</v>
      </c>
      <c r="S44" s="59">
        <v>3.86</v>
      </c>
      <c r="T44" s="73">
        <v>0.9</v>
      </c>
      <c r="U44" s="78">
        <v>9</v>
      </c>
      <c r="V44" s="59">
        <v>4</v>
      </c>
      <c r="W44" s="78">
        <v>0.71</v>
      </c>
      <c r="X44" s="78">
        <v>17</v>
      </c>
      <c r="Y44" s="59">
        <v>3.82</v>
      </c>
      <c r="Z44" s="78">
        <v>1.24</v>
      </c>
      <c r="AA44" s="81">
        <v>9</v>
      </c>
      <c r="AB44" s="59">
        <v>4</v>
      </c>
      <c r="AC44" s="81">
        <v>0.87</v>
      </c>
      <c r="AD44" s="84">
        <v>20</v>
      </c>
      <c r="AE44" s="59">
        <v>3.9</v>
      </c>
      <c r="AF44" s="84">
        <v>0.79</v>
      </c>
      <c r="AG44" s="34">
        <v>34</v>
      </c>
    </row>
    <row r="45" spans="1:33">
      <c r="A45" s="34">
        <v>35</v>
      </c>
      <c r="B45" t="s">
        <v>1005</v>
      </c>
      <c r="C45" s="28">
        <v>11</v>
      </c>
      <c r="D45" s="59">
        <v>3.27</v>
      </c>
      <c r="E45" s="27">
        <v>0.65</v>
      </c>
      <c r="F45" s="31">
        <v>10</v>
      </c>
      <c r="G45" s="59">
        <v>3.3</v>
      </c>
      <c r="H45" s="31">
        <v>0.48</v>
      </c>
      <c r="I45" s="38">
        <v>11</v>
      </c>
      <c r="J45" s="59">
        <v>3.18</v>
      </c>
      <c r="K45" s="38">
        <v>0.98</v>
      </c>
      <c r="L45" s="55">
        <v>20</v>
      </c>
      <c r="M45" s="59">
        <v>3.85</v>
      </c>
      <c r="N45" s="55">
        <v>0.75</v>
      </c>
      <c r="O45" s="67">
        <v>4</v>
      </c>
      <c r="P45" s="59">
        <v>3.5</v>
      </c>
      <c r="Q45" s="67">
        <v>0.75</v>
      </c>
      <c r="R45" s="73">
        <v>7</v>
      </c>
      <c r="S45" s="59">
        <v>3.57</v>
      </c>
      <c r="T45" s="73">
        <v>0.79</v>
      </c>
      <c r="U45" s="78">
        <v>9</v>
      </c>
      <c r="V45" s="59">
        <v>3.6</v>
      </c>
      <c r="W45" s="78">
        <v>0.55000000000000004</v>
      </c>
      <c r="X45" s="78">
        <v>17</v>
      </c>
      <c r="Y45" s="59">
        <v>3.94</v>
      </c>
      <c r="Z45" s="78">
        <v>1.03</v>
      </c>
      <c r="AA45" s="81">
        <v>9</v>
      </c>
      <c r="AB45" s="59">
        <v>3.78</v>
      </c>
      <c r="AC45" s="81">
        <v>0.83</v>
      </c>
      <c r="AD45" s="84">
        <v>20</v>
      </c>
      <c r="AE45" s="59">
        <v>3.75</v>
      </c>
      <c r="AF45" s="84">
        <v>0.72</v>
      </c>
      <c r="AG45" s="34">
        <v>35</v>
      </c>
    </row>
    <row r="46" spans="1:33">
      <c r="A46" s="34">
        <v>36</v>
      </c>
      <c r="B46" t="s">
        <v>1006</v>
      </c>
      <c r="C46" s="28">
        <v>11</v>
      </c>
      <c r="D46" s="59">
        <v>3.82</v>
      </c>
      <c r="E46" s="27">
        <v>0.6</v>
      </c>
      <c r="F46" s="31">
        <v>10</v>
      </c>
      <c r="G46" s="59">
        <v>3.8</v>
      </c>
      <c r="H46" s="31">
        <v>0.63</v>
      </c>
      <c r="I46" s="38">
        <v>11</v>
      </c>
      <c r="J46" s="59">
        <v>3.73</v>
      </c>
      <c r="K46" s="38">
        <v>0.79</v>
      </c>
      <c r="L46" s="55">
        <v>20</v>
      </c>
      <c r="M46" s="59">
        <v>3.58</v>
      </c>
      <c r="N46" s="55">
        <v>0.96</v>
      </c>
      <c r="O46" s="67">
        <v>4</v>
      </c>
      <c r="P46" s="59">
        <v>4.25</v>
      </c>
      <c r="Q46" s="67">
        <v>0.96</v>
      </c>
      <c r="R46" s="73">
        <v>7</v>
      </c>
      <c r="S46" s="59">
        <v>4</v>
      </c>
      <c r="T46" s="73">
        <v>1</v>
      </c>
      <c r="U46" s="78">
        <v>9</v>
      </c>
      <c r="V46" s="59">
        <v>3.8</v>
      </c>
      <c r="W46" s="78">
        <v>0.84</v>
      </c>
      <c r="X46" s="78">
        <v>17</v>
      </c>
      <c r="Y46" s="59">
        <v>3.82</v>
      </c>
      <c r="Z46" s="78">
        <v>1.01</v>
      </c>
      <c r="AA46" s="81">
        <v>9</v>
      </c>
      <c r="AB46" s="59">
        <v>3.78</v>
      </c>
      <c r="AC46" s="81">
        <v>0.97</v>
      </c>
      <c r="AD46" s="84">
        <v>20</v>
      </c>
      <c r="AE46" s="59">
        <v>3.9</v>
      </c>
      <c r="AF46" s="84">
        <v>0.85</v>
      </c>
      <c r="AG46" s="34">
        <v>36</v>
      </c>
    </row>
    <row r="47" spans="1:33">
      <c r="B47" s="10" t="s">
        <v>1007</v>
      </c>
      <c r="C47" s="11">
        <f>AVERAGE(C48:C50)</f>
        <v>11</v>
      </c>
      <c r="D47" s="58">
        <f>AVERAGE(D48:D50)</f>
        <v>3.4333333333333336</v>
      </c>
      <c r="E47" s="11">
        <f t="shared" ref="E47" si="14">AVERAGE(E48:E50)</f>
        <v>0.60666666666666658</v>
      </c>
      <c r="F47" s="11">
        <f>AVERAGE(F48:F50)</f>
        <v>10</v>
      </c>
      <c r="G47" s="58">
        <f>AVERAGE(G48:G50)</f>
        <v>3.5</v>
      </c>
      <c r="H47" s="11">
        <f t="shared" ref="H47" si="15">AVERAGE(H48:H50)</f>
        <v>0.84</v>
      </c>
      <c r="I47" s="11">
        <f>AVERAGE(I48:I50)</f>
        <v>11</v>
      </c>
      <c r="J47" s="58">
        <f>AVERAGE(J48:J50)</f>
        <v>4.0333333333333341</v>
      </c>
      <c r="K47" s="11">
        <f t="shared" ref="K47" si="16">AVERAGE(K48:K50)</f>
        <v>0.82</v>
      </c>
      <c r="L47" s="11">
        <f>AVERAGE(L48:L50)</f>
        <v>20</v>
      </c>
      <c r="M47" s="58">
        <f>AVERAGE(M48:M50)</f>
        <v>3.7166666666666663</v>
      </c>
      <c r="N47" s="11">
        <f t="shared" ref="N47" si="17">AVERAGE(N48:N50)</f>
        <v>0.82</v>
      </c>
      <c r="O47" s="11">
        <f>AVERAGE(O48:O50)</f>
        <v>4</v>
      </c>
      <c r="P47" s="58">
        <v>3.75</v>
      </c>
      <c r="Q47" s="11">
        <f t="shared" ref="Q47" si="18">AVERAGE(Q48:Q50)</f>
        <v>0.82</v>
      </c>
      <c r="R47" s="11">
        <f>AVERAGE(R48:R50)</f>
        <v>7</v>
      </c>
      <c r="S47" s="58">
        <f>AVERAGE(S48:S50)</f>
        <v>3.7633333333333332</v>
      </c>
      <c r="T47" s="11">
        <f t="shared" ref="T47" si="19">AVERAGE(T48:T50)</f>
        <v>0.69000000000000006</v>
      </c>
      <c r="U47" s="11">
        <f>AVERAGE(U48:U50)</f>
        <v>9</v>
      </c>
      <c r="V47" s="58">
        <v>3.89</v>
      </c>
      <c r="W47" s="11">
        <v>0.78</v>
      </c>
      <c r="X47" s="11">
        <f>AVERAGE(X48:X50)</f>
        <v>17</v>
      </c>
      <c r="Y47" s="58">
        <f>AVERAGE(Y48:Y50)</f>
        <v>3.9</v>
      </c>
      <c r="Z47" s="11">
        <f t="shared" ref="Z47" si="20">AVERAGE(Z48:Z50)</f>
        <v>0.66333333333333344</v>
      </c>
      <c r="AA47" s="11">
        <f>AVERAGE(AA48:AA50)</f>
        <v>9</v>
      </c>
      <c r="AB47" s="58">
        <f>AVERAGE(AB48:AB50)</f>
        <v>4.0366666666666671</v>
      </c>
      <c r="AC47" s="11">
        <f t="shared" ref="AC47" si="21">AVERAGE(AC48:AC50)</f>
        <v>0.72666666666666657</v>
      </c>
      <c r="AD47" s="11">
        <f>AVERAGE(AD48:AD50)</f>
        <v>20</v>
      </c>
      <c r="AE47" s="58">
        <f>AVERAGE(AE48:AE50)</f>
        <v>3.8666666666666667</v>
      </c>
      <c r="AF47" s="11">
        <f t="shared" ref="AF47" si="22">AVERAGE(AF48:AF50)</f>
        <v>0.73999999999999988</v>
      </c>
    </row>
    <row r="48" spans="1:33">
      <c r="A48" s="34">
        <v>37</v>
      </c>
      <c r="B48" t="s">
        <v>1008</v>
      </c>
      <c r="C48" s="28">
        <v>11</v>
      </c>
      <c r="D48" s="63">
        <v>3.45</v>
      </c>
      <c r="E48" s="37">
        <v>0.82</v>
      </c>
      <c r="F48" s="32">
        <v>10</v>
      </c>
      <c r="G48" s="57">
        <v>3.3</v>
      </c>
      <c r="H48" s="32">
        <v>0.75</v>
      </c>
      <c r="I48" s="40">
        <v>11</v>
      </c>
      <c r="J48" s="57">
        <v>3.91</v>
      </c>
      <c r="K48" s="40">
        <v>0.83</v>
      </c>
      <c r="L48" s="56">
        <v>20</v>
      </c>
      <c r="M48" s="57">
        <v>3.6</v>
      </c>
      <c r="N48" s="56">
        <v>0.83</v>
      </c>
      <c r="O48" s="66">
        <v>4</v>
      </c>
      <c r="P48" s="57">
        <v>4.25</v>
      </c>
      <c r="Q48" s="66">
        <v>0.83</v>
      </c>
      <c r="R48" s="72">
        <v>7</v>
      </c>
      <c r="S48" s="57">
        <v>3.57</v>
      </c>
      <c r="T48" s="72">
        <v>0.79</v>
      </c>
      <c r="U48" s="77">
        <v>9</v>
      </c>
      <c r="V48" s="57">
        <v>3.6</v>
      </c>
      <c r="W48" s="77">
        <v>0.55000000000000004</v>
      </c>
      <c r="X48" s="77">
        <v>17</v>
      </c>
      <c r="Y48" s="57">
        <v>3.76</v>
      </c>
      <c r="Z48" s="77">
        <v>0.75</v>
      </c>
      <c r="AA48" s="80">
        <v>9</v>
      </c>
      <c r="AB48" s="57">
        <v>3.78</v>
      </c>
      <c r="AC48" s="80">
        <v>0.67</v>
      </c>
      <c r="AD48" s="83">
        <v>20</v>
      </c>
      <c r="AE48" s="57">
        <v>3.45</v>
      </c>
      <c r="AF48" s="83">
        <v>0.69</v>
      </c>
      <c r="AG48" s="34">
        <v>37</v>
      </c>
    </row>
    <row r="49" spans="1:33">
      <c r="A49" s="34">
        <v>38</v>
      </c>
      <c r="B49" t="s">
        <v>1013</v>
      </c>
      <c r="C49" s="28">
        <v>11</v>
      </c>
      <c r="D49" s="57">
        <v>3.55</v>
      </c>
      <c r="E49" s="29">
        <v>0.52</v>
      </c>
      <c r="F49" s="32">
        <v>10</v>
      </c>
      <c r="G49" s="57">
        <v>4</v>
      </c>
      <c r="H49" s="32">
        <v>0.91</v>
      </c>
      <c r="I49" s="40">
        <v>11</v>
      </c>
      <c r="J49" s="57">
        <v>4.55</v>
      </c>
      <c r="K49" s="40">
        <v>0.82</v>
      </c>
      <c r="L49" s="56">
        <v>20</v>
      </c>
      <c r="M49" s="57">
        <v>4.25</v>
      </c>
      <c r="N49" s="56">
        <v>0.82</v>
      </c>
      <c r="O49" s="66">
        <v>4</v>
      </c>
      <c r="P49" s="57">
        <v>4</v>
      </c>
      <c r="Q49" s="66">
        <v>0.82</v>
      </c>
      <c r="R49" s="72">
        <v>7</v>
      </c>
      <c r="S49" s="57">
        <v>4.29</v>
      </c>
      <c r="T49" s="72">
        <v>0.49</v>
      </c>
      <c r="U49" s="77">
        <v>9</v>
      </c>
      <c r="V49" s="57">
        <v>4.5999999999999996</v>
      </c>
      <c r="W49" s="77">
        <v>0.89</v>
      </c>
      <c r="X49" s="77">
        <v>17</v>
      </c>
      <c r="Y49" s="57">
        <v>3.41</v>
      </c>
      <c r="Z49" s="77">
        <v>0.62</v>
      </c>
      <c r="AA49" s="80">
        <v>9</v>
      </c>
      <c r="AB49" s="57">
        <v>4.4400000000000004</v>
      </c>
      <c r="AC49" s="80">
        <v>0.73</v>
      </c>
      <c r="AD49" s="83">
        <v>20</v>
      </c>
      <c r="AE49" s="57">
        <v>4.3</v>
      </c>
      <c r="AF49" s="83">
        <v>0.86</v>
      </c>
      <c r="AG49" s="34">
        <v>38</v>
      </c>
    </row>
    <row r="50" spans="1:33">
      <c r="A50" s="34">
        <v>39</v>
      </c>
      <c r="B50" t="s">
        <v>1009</v>
      </c>
      <c r="C50" s="28">
        <v>11</v>
      </c>
      <c r="D50" s="57">
        <v>3.3</v>
      </c>
      <c r="E50" s="29">
        <v>0.48</v>
      </c>
      <c r="F50" s="32">
        <v>10</v>
      </c>
      <c r="G50" s="57">
        <v>3.2</v>
      </c>
      <c r="H50" s="32">
        <v>0.86</v>
      </c>
      <c r="I50" s="40">
        <v>11</v>
      </c>
      <c r="J50" s="57">
        <v>3.64</v>
      </c>
      <c r="K50" s="40">
        <v>0.81</v>
      </c>
      <c r="L50" s="56">
        <v>20</v>
      </c>
      <c r="M50" s="57">
        <v>3.3</v>
      </c>
      <c r="N50" s="56">
        <v>0.81</v>
      </c>
      <c r="O50" s="66">
        <v>4</v>
      </c>
      <c r="P50" s="57">
        <v>3.25</v>
      </c>
      <c r="Q50" s="66">
        <v>0.81</v>
      </c>
      <c r="R50" s="72">
        <v>7</v>
      </c>
      <c r="S50" s="57">
        <v>3.43</v>
      </c>
      <c r="T50" s="72">
        <v>0.79</v>
      </c>
      <c r="U50" s="77">
        <v>9</v>
      </c>
      <c r="V50" s="57">
        <v>3</v>
      </c>
      <c r="W50" s="77">
        <v>0</v>
      </c>
      <c r="X50" s="77">
        <v>17</v>
      </c>
      <c r="Y50" s="57">
        <v>4.53</v>
      </c>
      <c r="Z50" s="77">
        <v>0.62</v>
      </c>
      <c r="AA50" s="80">
        <v>9</v>
      </c>
      <c r="AB50" s="57">
        <v>3.89</v>
      </c>
      <c r="AC50" s="80">
        <v>0.78</v>
      </c>
      <c r="AD50" s="83">
        <v>20</v>
      </c>
      <c r="AE50" s="57">
        <v>3.85</v>
      </c>
      <c r="AF50" s="83">
        <v>0.67</v>
      </c>
      <c r="AG50" s="34">
        <v>39</v>
      </c>
    </row>
    <row r="51" spans="1:33">
      <c r="B51" s="10" t="s">
        <v>1010</v>
      </c>
      <c r="D51" s="59"/>
      <c r="E51" s="27"/>
      <c r="G51" s="59"/>
      <c r="H51" s="31"/>
      <c r="J51" s="59"/>
      <c r="K51" s="38"/>
      <c r="M51" s="59"/>
      <c r="N51" s="55"/>
      <c r="P51" s="59"/>
      <c r="Q51" s="67"/>
      <c r="S51" s="59"/>
      <c r="T51" s="73"/>
      <c r="V51" s="59"/>
      <c r="W51" s="78"/>
      <c r="Y51" s="59"/>
      <c r="Z51" s="78"/>
      <c r="AB51" s="59"/>
      <c r="AC51" s="81"/>
      <c r="AE51" s="59"/>
      <c r="AF51" s="84"/>
    </row>
    <row r="52" spans="1:33">
      <c r="A52" s="34">
        <v>40</v>
      </c>
      <c r="B52" t="s">
        <v>1011</v>
      </c>
      <c r="C52" s="28">
        <v>11</v>
      </c>
      <c r="D52" s="57">
        <v>4</v>
      </c>
      <c r="E52" s="29">
        <v>1.1000000000000001</v>
      </c>
      <c r="F52" s="32">
        <v>10</v>
      </c>
      <c r="G52" s="57">
        <v>4.4000000000000004</v>
      </c>
      <c r="H52" s="32">
        <v>0.91</v>
      </c>
      <c r="I52" s="40">
        <v>11</v>
      </c>
      <c r="J52" s="57">
        <v>3.55</v>
      </c>
      <c r="K52" s="40">
        <v>0.69</v>
      </c>
      <c r="L52" s="56">
        <v>20</v>
      </c>
      <c r="M52" s="57">
        <v>4.25</v>
      </c>
      <c r="N52" s="56">
        <v>0.69</v>
      </c>
      <c r="O52" s="66">
        <v>4</v>
      </c>
      <c r="P52" s="57">
        <v>3.25</v>
      </c>
      <c r="Q52" s="66">
        <v>0.69</v>
      </c>
      <c r="R52" s="72">
        <v>7</v>
      </c>
      <c r="S52" s="57">
        <v>4.43</v>
      </c>
      <c r="T52" s="72">
        <v>0.53</v>
      </c>
      <c r="U52" s="77">
        <v>9</v>
      </c>
      <c r="V52" s="57">
        <v>4.2</v>
      </c>
      <c r="W52" s="77">
        <v>0.84</v>
      </c>
      <c r="X52" s="77">
        <v>17</v>
      </c>
      <c r="Y52" s="57">
        <v>4.43</v>
      </c>
      <c r="Z52" s="77">
        <v>0.53</v>
      </c>
      <c r="AA52" s="80">
        <v>9</v>
      </c>
      <c r="AB52" s="57">
        <v>3.78</v>
      </c>
      <c r="AC52" s="80">
        <v>0.83</v>
      </c>
      <c r="AD52" s="83">
        <v>9</v>
      </c>
      <c r="AE52" s="57">
        <v>3.78</v>
      </c>
      <c r="AF52" s="83">
        <v>0.83</v>
      </c>
      <c r="AG52" s="34">
        <v>40</v>
      </c>
    </row>
    <row r="53" spans="1:33">
      <c r="B53" s="10"/>
      <c r="C53" s="10" t="s">
        <v>1014</v>
      </c>
      <c r="D53" s="58">
        <f>AVERAGE(D52,D37,D29,D22,D16,D10,D4)</f>
        <v>4.2448571428571427</v>
      </c>
      <c r="E53" s="58">
        <f>AVERAGE(E52,E37,E29,E22,E16,E10,E4)</f>
        <v>0.81566666666666665</v>
      </c>
      <c r="F53" s="10" t="s">
        <v>1014</v>
      </c>
      <c r="G53" s="58">
        <f>AVERAGE(G52,G37,G29,G22,G16,G10,G4)</f>
        <v>4.4030612244897958</v>
      </c>
      <c r="H53" s="58">
        <f>AVERAGE(H52,H37,H29,H22,H16,H10,H4)</f>
        <v>0.67861904761904768</v>
      </c>
      <c r="I53" s="10" t="s">
        <v>1014</v>
      </c>
      <c r="J53" s="58">
        <f>AVERAGE(J52,J37,J29,J22,J16,J10,J4)</f>
        <v>3.8554285714285714</v>
      </c>
      <c r="K53" s="58">
        <f>AVERAGE(K52,K37,K29,K22,K16,K10,K4)</f>
        <v>0.80997278911564641</v>
      </c>
      <c r="L53" s="10" t="s">
        <v>1014</v>
      </c>
      <c r="M53" s="58">
        <f>AVERAGE(M52,M37,M29,M22,M16,M10,M4)</f>
        <v>4.2514285714285718</v>
      </c>
      <c r="N53" s="58">
        <f>AVERAGE(N52,N37,N29,N22,N16,N10,N4)</f>
        <v>0.76019047619047619</v>
      </c>
      <c r="O53" s="10" t="s">
        <v>1014</v>
      </c>
      <c r="P53" s="58">
        <f>AVERAGE(P52,P37,P29,P22,P16,P10,P4)</f>
        <v>3.7709523809523811</v>
      </c>
      <c r="Q53" s="58">
        <f>AVERAGE(Q52,Q37,Q29,Q22,Q16,Q10,Q4)</f>
        <v>0.89175510204081632</v>
      </c>
      <c r="R53" s="10" t="s">
        <v>1014</v>
      </c>
      <c r="S53" s="58">
        <f>AVERAGE(S52,S37,S29,S22,S16,S10,S4)</f>
        <v>4.2137142857142855</v>
      </c>
      <c r="T53" s="58">
        <f>AVERAGE(T52,T37,T29,T22,T16,T10,T4)</f>
        <v>0.71137414965986401</v>
      </c>
      <c r="U53" s="10" t="s">
        <v>1014</v>
      </c>
      <c r="V53" s="58">
        <f>AVERAGE(V52,V37,V29,V22,V16,V10,V4)</f>
        <v>4.1014285714285714</v>
      </c>
      <c r="W53" s="58">
        <f>AVERAGE(W52,W37,W29,W22,W16,W10,W4)</f>
        <v>0.93731972789115647</v>
      </c>
      <c r="X53" s="10" t="s">
        <v>1014</v>
      </c>
      <c r="Y53" s="58">
        <f>AVERAGE(Y52,Y37,Y29,Y22,Y16,Y10,Y4)</f>
        <v>4.3348571428571416</v>
      </c>
      <c r="Z53" s="58">
        <f>AVERAGE(Z52,Z37,Z29,Z22,Z16,Z10,Z4)</f>
        <v>0.80898639455782317</v>
      </c>
      <c r="AA53" s="10" t="s">
        <v>1014</v>
      </c>
      <c r="AB53" s="58">
        <f>AVERAGE(AB52,AB37,AB29,AB22,AB16,AB10,AB4)</f>
        <v>3.8994285714285715</v>
      </c>
      <c r="AC53" s="58">
        <f>AVERAGE(AC52,AC37,AC29,AC22,AC16,AC10,AC4)</f>
        <v>0.89747619047619054</v>
      </c>
      <c r="AD53" s="10" t="s">
        <v>1014</v>
      </c>
      <c r="AE53" s="58">
        <f>AVERAGE(AE52,AE37,AE29,AE22,AE16,AE10,AE4)</f>
        <v>4.1882857142857137</v>
      </c>
      <c r="AF53" s="58">
        <f>AVERAGE(AF52,AF37,AF29,AF22,AF16,AF10,AF4)</f>
        <v>0.8296734693877551</v>
      </c>
    </row>
    <row r="54" spans="1:33">
      <c r="B54" s="36"/>
      <c r="C54" s="10" t="s">
        <v>1102</v>
      </c>
      <c r="D54" s="58">
        <f>AVERAGE(D22,D10,D4)</f>
        <v>4.3273333333333328</v>
      </c>
      <c r="F54" s="10" t="s">
        <v>1102</v>
      </c>
      <c r="G54" s="58">
        <f>AVERAGE(G22,G10,G4)</f>
        <v>4.5166666666666666</v>
      </c>
      <c r="H54" s="10" t="s">
        <v>1088</v>
      </c>
      <c r="I54" s="10" t="s">
        <v>1102</v>
      </c>
      <c r="J54" s="58">
        <f>AVERAGE(J22,J10,J4)</f>
        <v>3.9086666666666665</v>
      </c>
      <c r="K54" s="10" t="s">
        <v>1089</v>
      </c>
      <c r="L54" s="10" t="s">
        <v>1102</v>
      </c>
      <c r="M54" s="58">
        <f>AVERAGE(M22,M10,M4)</f>
        <v>4.29</v>
      </c>
      <c r="N54" s="10" t="s">
        <v>1090</v>
      </c>
      <c r="O54" s="10" t="s">
        <v>1102</v>
      </c>
      <c r="P54" s="58">
        <f>AVERAGE(P22,P10,P4)</f>
        <v>3.9055555555555554</v>
      </c>
      <c r="Q54" s="10" t="s">
        <v>1090</v>
      </c>
      <c r="R54" s="10" t="s">
        <v>1102</v>
      </c>
      <c r="S54" s="58">
        <f>AVERAGE(S22,S10,S4)</f>
        <v>4.2593333333333341</v>
      </c>
      <c r="T54" s="10" t="s">
        <v>1090</v>
      </c>
      <c r="U54" s="10" t="s">
        <v>1102</v>
      </c>
      <c r="V54" s="58">
        <f>AVERAGE(V22,V10,V4)</f>
        <v>4.07</v>
      </c>
      <c r="W54" s="10" t="s">
        <v>1090</v>
      </c>
      <c r="X54" s="10" t="s">
        <v>1102</v>
      </c>
      <c r="Y54" s="58">
        <f>AVERAGE(Y22,Y10,Y4)</f>
        <v>4.3646666666666665</v>
      </c>
      <c r="Z54" s="10" t="s">
        <v>1090</v>
      </c>
      <c r="AA54" s="10" t="s">
        <v>1102</v>
      </c>
      <c r="AB54" s="58">
        <f>AVERAGE(AB22,AB10,AB4)</f>
        <v>3.9253333333333331</v>
      </c>
      <c r="AC54" s="10" t="s">
        <v>1090</v>
      </c>
      <c r="AD54" s="10" t="s">
        <v>1102</v>
      </c>
      <c r="AE54" s="58">
        <f>AVERAGE(AE22,AE10,AE4)</f>
        <v>4.2960000000000003</v>
      </c>
      <c r="AF54" s="10" t="s">
        <v>1090</v>
      </c>
    </row>
    <row r="55" spans="1:33">
      <c r="F55" s="10" t="s">
        <v>1018</v>
      </c>
      <c r="G55" s="58">
        <f>(G53-D53)/SQRT(((C52-1)*(E53^2)+(F52-1)*(H53^2))/(C52+F52-2))</f>
        <v>0.20985829142279938</v>
      </c>
      <c r="H55" t="s">
        <v>1079</v>
      </c>
      <c r="I55" s="10" t="s">
        <v>1018</v>
      </c>
      <c r="J55" s="58">
        <f>(J53-G53)/SQRT(((F52-1)*(H53^2)+(I52-1)*(K53^2))/(F52+I52-2))</f>
        <v>-0.7295704785965943</v>
      </c>
      <c r="K55" t="s">
        <v>1079</v>
      </c>
      <c r="L55" s="10" t="s">
        <v>1018</v>
      </c>
      <c r="M55" s="58">
        <f>(M53-J53)/SQRT(((I52-1)*(K53^2)+(L52-1)*(N53^2))/(I52+L52-2))</f>
        <v>0.50918275350482645</v>
      </c>
      <c r="N55" t="s">
        <v>1079</v>
      </c>
      <c r="O55" s="10" t="s">
        <v>1018</v>
      </c>
      <c r="P55" s="58">
        <f>(P53-M53)/SQRT(((L52-1)*(N53^2)+(O52-1)*(Q53^2))/(L52+O52-2))</f>
        <v>-0.61643779206198968</v>
      </c>
      <c r="Q55" t="s">
        <v>1079</v>
      </c>
      <c r="R55" s="10" t="s">
        <v>1018</v>
      </c>
      <c r="S55" s="58">
        <f>(S53-P53)/SQRT(((O52-1)*(Q53^2)+(R52-1)*(T53^2))/(O52+R52-2))</f>
        <v>0.5704423001010076</v>
      </c>
      <c r="T55" t="s">
        <v>1079</v>
      </c>
      <c r="U55" s="10" t="s">
        <v>1018</v>
      </c>
      <c r="V55" s="58">
        <f>(V53-S53)/SQRT(((R52-1)*(T53^2)+(U52-1)*(W53^2))/(R52+U52-2))</f>
        <v>-0.13242943956749434</v>
      </c>
      <c r="W55" t="s">
        <v>1079</v>
      </c>
      <c r="X55" s="10" t="s">
        <v>1018</v>
      </c>
      <c r="Y55" s="58">
        <f>(Y53-V53)/SQRT(((U52-1)*(W53^2)+(X52-1)*(Z53^2))/(U52+X52-2))</f>
        <v>0.27336441129323374</v>
      </c>
      <c r="Z55" t="s">
        <v>1079</v>
      </c>
      <c r="AA55" s="10" t="s">
        <v>1018</v>
      </c>
      <c r="AB55" s="58">
        <f>(AB53-Y53)/SQRT(((X52-1)*(Z53^2)+(AA52-1)*(AC53^2))/(X52+AA52-2))</f>
        <v>-0.51866372689394169</v>
      </c>
      <c r="AC55" t="s">
        <v>1079</v>
      </c>
      <c r="AD55" s="10" t="s">
        <v>1018</v>
      </c>
      <c r="AE55" s="58">
        <f>(AE53-AB53)/SQRT(((AA52-1)*(AC53^2)+(AD52-1)*(AF53^2))/(AA52+AD52-2))</f>
        <v>0.33423255186743456</v>
      </c>
      <c r="AF55" t="s">
        <v>1079</v>
      </c>
    </row>
    <row r="56" spans="1:33">
      <c r="B56" s="36" t="s">
        <v>1087</v>
      </c>
      <c r="D56" s="57">
        <v>4.3</v>
      </c>
      <c r="G56" s="57">
        <v>4.3</v>
      </c>
      <c r="H56" t="s">
        <v>1081</v>
      </c>
      <c r="J56" s="57">
        <v>4.3</v>
      </c>
      <c r="K56" t="s">
        <v>1083</v>
      </c>
      <c r="M56" s="57">
        <v>4.3</v>
      </c>
      <c r="N56" t="s">
        <v>1084</v>
      </c>
      <c r="P56" s="57">
        <v>4.3</v>
      </c>
      <c r="Q56" t="s">
        <v>1119</v>
      </c>
      <c r="S56" s="57">
        <v>4.3</v>
      </c>
      <c r="T56" t="s">
        <v>1118</v>
      </c>
      <c r="V56" s="57">
        <v>4.3</v>
      </c>
      <c r="W56" t="s">
        <v>1124</v>
      </c>
      <c r="Y56" s="57">
        <v>4.3</v>
      </c>
      <c r="Z56" t="s">
        <v>1118</v>
      </c>
      <c r="AB56" s="57">
        <v>4.3</v>
      </c>
      <c r="AC56" t="s">
        <v>1118</v>
      </c>
      <c r="AE56" s="57">
        <v>4.3</v>
      </c>
      <c r="AF56" t="s">
        <v>1118</v>
      </c>
    </row>
    <row r="57" spans="1:33">
      <c r="B57" s="10" t="s">
        <v>1164</v>
      </c>
      <c r="C57">
        <f>M62</f>
        <v>0</v>
      </c>
      <c r="H57" t="s">
        <v>1080</v>
      </c>
      <c r="N57" t="s">
        <v>1085</v>
      </c>
    </row>
    <row r="58" spans="1:33">
      <c r="H58" t="s">
        <v>1082</v>
      </c>
      <c r="N58" t="s">
        <v>1086</v>
      </c>
    </row>
    <row r="61" spans="1:33">
      <c r="B61" s="103" t="s">
        <v>1165</v>
      </c>
      <c r="C61" s="104" t="s">
        <v>1140</v>
      </c>
      <c r="D61" s="104" t="s">
        <v>1141</v>
      </c>
      <c r="E61" s="104" t="s">
        <v>1142</v>
      </c>
      <c r="F61" s="104" t="s">
        <v>1143</v>
      </c>
      <c r="G61" s="104" t="s">
        <v>1144</v>
      </c>
      <c r="H61" s="104" t="s">
        <v>1145</v>
      </c>
      <c r="I61" s="104" t="s">
        <v>1146</v>
      </c>
      <c r="J61" s="104" t="s">
        <v>1147</v>
      </c>
      <c r="K61" s="104" t="s">
        <v>1148</v>
      </c>
      <c r="L61" s="104" t="s">
        <v>1151</v>
      </c>
      <c r="M61" s="114"/>
    </row>
    <row r="62" spans="1:33">
      <c r="B62" s="105" t="s">
        <v>1166</v>
      </c>
      <c r="C62" s="106">
        <v>11</v>
      </c>
      <c r="D62" s="106">
        <v>12</v>
      </c>
      <c r="E62" s="106">
        <v>14</v>
      </c>
      <c r="F62" s="106">
        <v>20</v>
      </c>
      <c r="G62" s="106">
        <v>6</v>
      </c>
      <c r="H62" s="106">
        <v>7</v>
      </c>
      <c r="I62" s="106">
        <v>7</v>
      </c>
      <c r="J62" s="106">
        <v>31</v>
      </c>
      <c r="K62" s="106">
        <v>16</v>
      </c>
      <c r="L62" s="106">
        <v>25</v>
      </c>
      <c r="M62" s="115"/>
    </row>
    <row r="63" spans="1:33">
      <c r="B63" s="105" t="s">
        <v>1167</v>
      </c>
      <c r="C63" s="106">
        <v>11</v>
      </c>
      <c r="D63" s="106">
        <v>10</v>
      </c>
      <c r="E63" s="106">
        <v>11</v>
      </c>
      <c r="F63" s="106">
        <v>20</v>
      </c>
      <c r="G63" s="106">
        <v>4</v>
      </c>
      <c r="H63" s="106">
        <v>7</v>
      </c>
      <c r="I63" s="106">
        <v>5</v>
      </c>
      <c r="J63" s="106">
        <v>17</v>
      </c>
      <c r="K63" s="106">
        <v>9</v>
      </c>
      <c r="L63" s="106">
        <v>20</v>
      </c>
      <c r="M63" s="115"/>
    </row>
    <row r="64" spans="1:33">
      <c r="B64" s="103" t="s">
        <v>1185</v>
      </c>
      <c r="C64" s="107"/>
      <c r="D64" s="107"/>
      <c r="E64" s="107"/>
      <c r="F64" s="107"/>
      <c r="G64" s="107"/>
      <c r="H64" s="107"/>
      <c r="I64" s="107"/>
      <c r="J64" s="107"/>
      <c r="K64" s="107"/>
      <c r="L64" s="107"/>
      <c r="M64" s="108"/>
    </row>
    <row r="65" spans="2:13">
      <c r="B65" s="108" t="s">
        <v>1168</v>
      </c>
      <c r="C65" s="109">
        <f>D5</f>
        <v>4</v>
      </c>
      <c r="D65" s="109">
        <f>G5</f>
        <v>4.5</v>
      </c>
      <c r="E65" s="109">
        <f>J4</f>
        <v>3.8540000000000001</v>
      </c>
      <c r="F65" s="109">
        <f>M5</f>
        <v>4.3</v>
      </c>
      <c r="G65" s="109">
        <f>P5</f>
        <v>4</v>
      </c>
      <c r="H65" s="109">
        <f>S5</f>
        <v>4.43</v>
      </c>
      <c r="I65" s="109">
        <f>V5</f>
        <v>4.2</v>
      </c>
      <c r="J65" s="109">
        <f>Y5</f>
        <v>4.29</v>
      </c>
      <c r="K65" s="109">
        <f>AB5</f>
        <v>3.33</v>
      </c>
      <c r="L65" s="109">
        <f>AE5</f>
        <v>4.0999999999999996</v>
      </c>
      <c r="M65" s="123"/>
    </row>
    <row r="66" spans="2:13">
      <c r="B66" s="108" t="s">
        <v>1169</v>
      </c>
      <c r="C66" s="109">
        <f t="shared" ref="C66:C69" si="23">D6</f>
        <v>4.45</v>
      </c>
      <c r="D66" s="109">
        <f t="shared" ref="D66:D69" si="24">G6</f>
        <v>4.4000000000000004</v>
      </c>
      <c r="E66" s="109">
        <f t="shared" ref="E66:E69" si="25">J5</f>
        <v>3.36</v>
      </c>
      <c r="F66" s="109">
        <f t="shared" ref="F66:F69" si="26">M6</f>
        <v>4.5</v>
      </c>
      <c r="G66" s="109">
        <f t="shared" ref="G66:G69" si="27">P6</f>
        <v>4.5</v>
      </c>
      <c r="H66" s="109">
        <f t="shared" ref="H66:H69" si="28">S6</f>
        <v>4.71</v>
      </c>
      <c r="I66" s="109">
        <f>V6</f>
        <v>4.5999999999999996</v>
      </c>
      <c r="J66" s="109">
        <f t="shared" ref="J66:J69" si="29">Y6</f>
        <v>4.71</v>
      </c>
      <c r="K66" s="109">
        <f t="shared" ref="K66:K69" si="30">AB6</f>
        <v>4.22</v>
      </c>
      <c r="L66" s="109">
        <f t="shared" ref="L66:L69" si="31">AE6</f>
        <v>4.5</v>
      </c>
      <c r="M66" s="123"/>
    </row>
    <row r="67" spans="2:13">
      <c r="B67" s="108" t="s">
        <v>1170</v>
      </c>
      <c r="C67" s="109">
        <f t="shared" si="23"/>
        <v>4.7300000000000004</v>
      </c>
      <c r="D67" s="109">
        <f t="shared" si="24"/>
        <v>4.7</v>
      </c>
      <c r="E67" s="109">
        <f t="shared" si="25"/>
        <v>4.2699999999999996</v>
      </c>
      <c r="F67" s="109">
        <f t="shared" si="26"/>
        <v>4.45</v>
      </c>
      <c r="G67" s="109">
        <f t="shared" si="27"/>
        <v>4.75</v>
      </c>
      <c r="H67" s="109">
        <f t="shared" si="28"/>
        <v>4.57</v>
      </c>
      <c r="I67" s="109">
        <f t="shared" ref="I67:I69" si="32">V7</f>
        <v>3.8</v>
      </c>
      <c r="J67" s="109">
        <f t="shared" si="29"/>
        <v>4.76</v>
      </c>
      <c r="K67" s="109">
        <f t="shared" si="30"/>
        <v>3.89</v>
      </c>
      <c r="L67" s="109">
        <f t="shared" si="31"/>
        <v>4.79</v>
      </c>
      <c r="M67" s="123"/>
    </row>
    <row r="68" spans="2:13">
      <c r="B68" s="108" t="s">
        <v>1171</v>
      </c>
      <c r="C68" s="109">
        <f t="shared" si="23"/>
        <v>4.18</v>
      </c>
      <c r="D68" s="109">
        <f t="shared" si="24"/>
        <v>4.5</v>
      </c>
      <c r="E68" s="109">
        <f t="shared" si="25"/>
        <v>4.2699999999999996</v>
      </c>
      <c r="F68" s="109">
        <f t="shared" si="26"/>
        <v>4.25</v>
      </c>
      <c r="G68" s="109">
        <f t="shared" si="27"/>
        <v>3</v>
      </c>
      <c r="H68" s="109">
        <f t="shared" si="28"/>
        <v>4.1399999999999997</v>
      </c>
      <c r="I68" s="109">
        <f t="shared" si="32"/>
        <v>3.4</v>
      </c>
      <c r="J68" s="109">
        <f t="shared" si="29"/>
        <v>4.12</v>
      </c>
      <c r="K68" s="109">
        <f t="shared" si="30"/>
        <v>4</v>
      </c>
      <c r="L68" s="109">
        <f t="shared" si="31"/>
        <v>4.05</v>
      </c>
      <c r="M68" s="123"/>
    </row>
    <row r="69" spans="2:13">
      <c r="B69" s="108" t="s">
        <v>1172</v>
      </c>
      <c r="C69" s="109">
        <f t="shared" si="23"/>
        <v>4.18</v>
      </c>
      <c r="D69" s="109">
        <f t="shared" si="24"/>
        <v>4.2</v>
      </c>
      <c r="E69" s="109">
        <f t="shared" si="25"/>
        <v>3.73</v>
      </c>
      <c r="F69" s="109">
        <f t="shared" si="26"/>
        <v>4.3499999999999996</v>
      </c>
      <c r="G69" s="109">
        <f t="shared" si="27"/>
        <v>3.25</v>
      </c>
      <c r="H69" s="109">
        <f t="shared" si="28"/>
        <v>4.1399999999999997</v>
      </c>
      <c r="I69" s="109">
        <f t="shared" si="32"/>
        <v>3.8</v>
      </c>
      <c r="J69" s="109">
        <f t="shared" si="29"/>
        <v>4.29</v>
      </c>
      <c r="K69" s="109">
        <f t="shared" si="30"/>
        <v>3.89</v>
      </c>
      <c r="L69" s="109">
        <f t="shared" si="31"/>
        <v>4.05</v>
      </c>
      <c r="M69" s="123"/>
    </row>
    <row r="70" spans="2:13">
      <c r="B70" s="108" t="s">
        <v>1173</v>
      </c>
      <c r="C70" s="109">
        <f>D5</f>
        <v>4</v>
      </c>
      <c r="D70" s="109">
        <f>G11</f>
        <v>4.5999999999999996</v>
      </c>
      <c r="E70" s="109">
        <f>J11</f>
        <v>4.09</v>
      </c>
      <c r="F70" s="109">
        <f>M11</f>
        <v>4.3</v>
      </c>
      <c r="G70" s="109">
        <f>P11</f>
        <v>3.75</v>
      </c>
      <c r="H70" s="109">
        <f>S11</f>
        <v>4.29</v>
      </c>
      <c r="I70" s="109">
        <f>V11</f>
        <v>3.6</v>
      </c>
      <c r="J70" s="109">
        <f>Y11</f>
        <v>4.53</v>
      </c>
      <c r="K70" s="109">
        <f>AB11</f>
        <v>3.78</v>
      </c>
      <c r="L70" s="109">
        <f>AE11</f>
        <v>4.3499999999999996</v>
      </c>
      <c r="M70" s="123"/>
    </row>
    <row r="71" spans="2:13">
      <c r="B71" s="108" t="s">
        <v>1174</v>
      </c>
      <c r="C71" s="109">
        <f t="shared" ref="C71:C74" si="33">D6</f>
        <v>4.45</v>
      </c>
      <c r="D71" s="109">
        <f t="shared" ref="D71:D74" si="34">G12</f>
        <v>4.9000000000000004</v>
      </c>
      <c r="E71" s="109">
        <f t="shared" ref="E71:E74" si="35">J12</f>
        <v>4.82</v>
      </c>
      <c r="F71" s="109">
        <f t="shared" ref="F71:F74" si="36">M12</f>
        <v>4.55</v>
      </c>
      <c r="G71" s="109">
        <f t="shared" ref="G71:G74" si="37">P12</f>
        <v>5</v>
      </c>
      <c r="H71" s="109">
        <f t="shared" ref="H71:H74" si="38">S12</f>
        <v>4.8600000000000003</v>
      </c>
      <c r="I71" s="109">
        <f t="shared" ref="I71:I74" si="39">V12</f>
        <v>5</v>
      </c>
      <c r="J71" s="109">
        <f t="shared" ref="J71:J74" si="40">Y12</f>
        <v>4.88</v>
      </c>
      <c r="K71" s="109">
        <f t="shared" ref="K71:K74" si="41">AB12</f>
        <v>4.67</v>
      </c>
      <c r="L71" s="109">
        <f t="shared" ref="L71:L74" si="42">AE12</f>
        <v>4.75</v>
      </c>
      <c r="M71" s="123"/>
    </row>
    <row r="72" spans="2:13">
      <c r="B72" s="108" t="s">
        <v>1175</v>
      </c>
      <c r="C72" s="109">
        <f t="shared" si="33"/>
        <v>4.7300000000000004</v>
      </c>
      <c r="D72" s="109">
        <f t="shared" si="34"/>
        <v>4.5999999999999996</v>
      </c>
      <c r="E72" s="109">
        <f t="shared" si="35"/>
        <v>4.18</v>
      </c>
      <c r="F72" s="109">
        <f t="shared" si="36"/>
        <v>4.3499999999999996</v>
      </c>
      <c r="G72" s="109">
        <f t="shared" si="37"/>
        <v>3.75</v>
      </c>
      <c r="H72" s="109">
        <f t="shared" si="38"/>
        <v>4.43</v>
      </c>
      <c r="I72" s="109">
        <f t="shared" si="39"/>
        <v>4.4000000000000004</v>
      </c>
      <c r="J72" s="109">
        <f t="shared" si="40"/>
        <v>4.3499999999999996</v>
      </c>
      <c r="K72" s="109">
        <f t="shared" si="41"/>
        <v>4.22</v>
      </c>
      <c r="L72" s="109">
        <f t="shared" si="42"/>
        <v>4.25</v>
      </c>
      <c r="M72" s="123"/>
    </row>
    <row r="73" spans="2:13">
      <c r="B73" s="108" t="s">
        <v>1177</v>
      </c>
      <c r="C73" s="109">
        <f t="shared" si="33"/>
        <v>4.18</v>
      </c>
      <c r="D73" s="109">
        <f t="shared" si="34"/>
        <v>4.4000000000000004</v>
      </c>
      <c r="E73" s="109">
        <f t="shared" si="35"/>
        <v>3.73</v>
      </c>
      <c r="F73" s="109">
        <f t="shared" si="36"/>
        <v>4.1500000000000004</v>
      </c>
      <c r="G73" s="109">
        <f t="shared" si="37"/>
        <v>3.25</v>
      </c>
      <c r="H73" s="109">
        <f t="shared" si="38"/>
        <v>4.1399999999999997</v>
      </c>
      <c r="I73" s="109">
        <f t="shared" si="39"/>
        <v>4</v>
      </c>
      <c r="J73" s="109">
        <f t="shared" si="40"/>
        <v>4.5</v>
      </c>
      <c r="K73" s="109">
        <f t="shared" si="41"/>
        <v>3.67</v>
      </c>
      <c r="L73" s="109">
        <f t="shared" si="42"/>
        <v>4.25</v>
      </c>
      <c r="M73" s="123"/>
    </row>
    <row r="74" spans="2:13">
      <c r="B74" s="108" t="s">
        <v>1176</v>
      </c>
      <c r="C74" s="109">
        <f t="shared" si="33"/>
        <v>4.18</v>
      </c>
      <c r="D74" s="109">
        <f t="shared" si="34"/>
        <v>4.7</v>
      </c>
      <c r="E74" s="109">
        <f t="shared" si="35"/>
        <v>4.6399999999999997</v>
      </c>
      <c r="F74" s="109">
        <f t="shared" si="36"/>
        <v>4.5999999999999996</v>
      </c>
      <c r="G74" s="109">
        <f t="shared" si="37"/>
        <v>5</v>
      </c>
      <c r="H74" s="109">
        <f t="shared" si="38"/>
        <v>4.8600000000000003</v>
      </c>
      <c r="I74" s="109">
        <f t="shared" si="39"/>
        <v>4.4000000000000004</v>
      </c>
      <c r="J74" s="109">
        <f t="shared" si="40"/>
        <v>4.82</v>
      </c>
      <c r="K74" s="109">
        <f t="shared" si="41"/>
        <v>4.33</v>
      </c>
      <c r="L74" s="109">
        <f t="shared" si="42"/>
        <v>4.7</v>
      </c>
      <c r="M74" s="123"/>
    </row>
    <row r="75" spans="2:13">
      <c r="B75" s="108" t="s">
        <v>1178</v>
      </c>
      <c r="C75" s="109">
        <f>D23</f>
        <v>4</v>
      </c>
      <c r="D75" s="109">
        <f>G23</f>
        <v>4.8</v>
      </c>
      <c r="E75" s="109">
        <f>J23</f>
        <v>3.73</v>
      </c>
      <c r="F75" s="109">
        <f>M23</f>
        <v>4.37</v>
      </c>
      <c r="G75" s="109">
        <f>P23</f>
        <v>4.75</v>
      </c>
      <c r="H75" s="109">
        <f>S23</f>
        <v>4.43</v>
      </c>
      <c r="I75" s="109">
        <f>V23</f>
        <v>4.5999999999999996</v>
      </c>
      <c r="J75" s="109">
        <f>Y23</f>
        <v>4.3499999999999996</v>
      </c>
      <c r="K75" s="109">
        <f>AB23</f>
        <v>3.44</v>
      </c>
      <c r="L75" s="109">
        <f>AE23</f>
        <v>4.1500000000000004</v>
      </c>
      <c r="M75" s="123"/>
    </row>
    <row r="76" spans="2:13">
      <c r="B76" s="108" t="s">
        <v>1179</v>
      </c>
      <c r="C76" s="109">
        <f t="shared" ref="C76:C80" si="43">D24</f>
        <v>3.82</v>
      </c>
      <c r="D76" s="109">
        <f t="shared" ref="D76:D80" si="44">G24</f>
        <v>4.5</v>
      </c>
      <c r="E76" s="109">
        <f>J23</f>
        <v>3.73</v>
      </c>
      <c r="F76" s="109">
        <f t="shared" ref="F76:F80" si="45">M24</f>
        <v>3.95</v>
      </c>
      <c r="G76" s="109">
        <f t="shared" ref="G76:G80" si="46">P24</f>
        <v>4</v>
      </c>
      <c r="H76" s="109">
        <f t="shared" ref="H76:H80" si="47">S24</f>
        <v>3.43</v>
      </c>
      <c r="I76" s="109">
        <f t="shared" ref="I76:I80" si="48">V24</f>
        <v>3.4</v>
      </c>
      <c r="J76" s="109">
        <f t="shared" ref="J76:J80" si="49">Y24</f>
        <v>3.65</v>
      </c>
      <c r="K76" s="109">
        <f t="shared" ref="K76:K80" si="50">AB24</f>
        <v>3.44</v>
      </c>
      <c r="L76" s="109">
        <f t="shared" ref="L76:L80" si="51">AE24</f>
        <v>4.05</v>
      </c>
      <c r="M76" s="123"/>
    </row>
    <row r="77" spans="2:13">
      <c r="B77" s="108" t="s">
        <v>1180</v>
      </c>
      <c r="C77" s="109">
        <f t="shared" si="43"/>
        <v>4.2699999999999996</v>
      </c>
      <c r="D77" s="109">
        <f t="shared" si="44"/>
        <v>4.5</v>
      </c>
      <c r="E77" s="109">
        <f t="shared" ref="E77:E80" si="52">J24</f>
        <v>3.18</v>
      </c>
      <c r="F77" s="109">
        <f t="shared" si="45"/>
        <v>4</v>
      </c>
      <c r="G77" s="109">
        <f t="shared" si="46"/>
        <v>3.75</v>
      </c>
      <c r="H77" s="109">
        <f t="shared" si="47"/>
        <v>4.1399999999999997</v>
      </c>
      <c r="I77" s="109">
        <f t="shared" si="48"/>
        <v>4.2</v>
      </c>
      <c r="J77" s="109">
        <f t="shared" si="49"/>
        <v>4.24</v>
      </c>
      <c r="K77" s="109">
        <f t="shared" si="50"/>
        <v>4.22</v>
      </c>
      <c r="L77" s="109">
        <f t="shared" si="51"/>
        <v>4.33</v>
      </c>
      <c r="M77" s="123"/>
    </row>
    <row r="78" spans="2:13">
      <c r="B78" s="108" t="s">
        <v>1181</v>
      </c>
      <c r="C78" s="109">
        <f t="shared" si="43"/>
        <v>4.45</v>
      </c>
      <c r="D78" s="109">
        <f t="shared" si="44"/>
        <v>4.5</v>
      </c>
      <c r="E78" s="109">
        <f t="shared" si="52"/>
        <v>3.64</v>
      </c>
      <c r="F78" s="109">
        <f t="shared" si="45"/>
        <v>4.32</v>
      </c>
      <c r="G78" s="109">
        <f t="shared" si="46"/>
        <v>4.25</v>
      </c>
      <c r="H78" s="109">
        <f t="shared" si="47"/>
        <v>4.43</v>
      </c>
      <c r="I78" s="109">
        <f t="shared" si="48"/>
        <v>4.2</v>
      </c>
      <c r="J78" s="109">
        <f t="shared" si="49"/>
        <v>4.24</v>
      </c>
      <c r="K78" s="109">
        <f t="shared" si="50"/>
        <v>3.89</v>
      </c>
      <c r="L78" s="109">
        <f t="shared" si="51"/>
        <v>4.3</v>
      </c>
      <c r="M78" s="123"/>
    </row>
    <row r="79" spans="2:13">
      <c r="B79" s="108" t="s">
        <v>1182</v>
      </c>
      <c r="C79" s="109">
        <f t="shared" si="43"/>
        <v>3.6</v>
      </c>
      <c r="D79" s="109">
        <f t="shared" si="44"/>
        <v>2.5</v>
      </c>
      <c r="E79" s="109">
        <f t="shared" si="52"/>
        <v>3.91</v>
      </c>
      <c r="F79" s="109">
        <f t="shared" si="45"/>
        <v>3.83</v>
      </c>
      <c r="G79" s="109">
        <f t="shared" si="46"/>
        <v>2.25</v>
      </c>
      <c r="H79" s="109">
        <f t="shared" si="47"/>
        <v>3.4</v>
      </c>
      <c r="I79" s="109">
        <f t="shared" si="48"/>
        <v>4</v>
      </c>
      <c r="J79" s="109">
        <f t="shared" si="49"/>
        <v>4</v>
      </c>
      <c r="K79" s="109">
        <f t="shared" si="50"/>
        <v>3.67</v>
      </c>
      <c r="L79" s="109">
        <f t="shared" si="51"/>
        <v>3.92</v>
      </c>
      <c r="M79" s="123"/>
    </row>
    <row r="80" spans="2:13">
      <c r="B80" s="108" t="s">
        <v>1183</v>
      </c>
      <c r="C80" s="109">
        <f t="shared" si="43"/>
        <v>4.45</v>
      </c>
      <c r="D80" s="109">
        <f t="shared" si="44"/>
        <v>4.33</v>
      </c>
      <c r="E80" s="109">
        <f t="shared" si="52"/>
        <v>4</v>
      </c>
      <c r="F80" s="109">
        <f t="shared" si="45"/>
        <v>4</v>
      </c>
      <c r="G80" s="109">
        <f t="shared" si="46"/>
        <v>3</v>
      </c>
      <c r="H80" s="109">
        <f t="shared" si="47"/>
        <v>3.86</v>
      </c>
      <c r="I80" s="109">
        <f t="shared" si="48"/>
        <v>3.6</v>
      </c>
      <c r="J80" s="109">
        <f t="shared" si="49"/>
        <v>4.41</v>
      </c>
      <c r="K80" s="109">
        <f t="shared" si="50"/>
        <v>3.89</v>
      </c>
      <c r="L80" s="109">
        <f t="shared" si="51"/>
        <v>4</v>
      </c>
      <c r="M80" s="123"/>
    </row>
    <row r="81" spans="2:13">
      <c r="B81" s="110" t="s">
        <v>1184</v>
      </c>
      <c r="C81" s="111">
        <f t="shared" ref="C81:L81" si="53">AVERAGE(C65:C80)</f>
        <v>4.2293750000000001</v>
      </c>
      <c r="D81" s="111">
        <f t="shared" si="53"/>
        <v>4.4143749999999997</v>
      </c>
      <c r="E81" s="111">
        <f t="shared" si="53"/>
        <v>3.9458749999999991</v>
      </c>
      <c r="F81" s="111">
        <f t="shared" si="53"/>
        <v>4.2668750000000006</v>
      </c>
      <c r="G81" s="111">
        <f t="shared" si="53"/>
        <v>3.890625</v>
      </c>
      <c r="H81" s="111">
        <f t="shared" si="53"/>
        <v>4.2662500000000003</v>
      </c>
      <c r="I81" s="111">
        <f t="shared" si="53"/>
        <v>4.0750000000000002</v>
      </c>
      <c r="J81" s="111">
        <f t="shared" si="53"/>
        <v>4.38375</v>
      </c>
      <c r="K81" s="111">
        <f t="shared" si="53"/>
        <v>3.9093749999999998</v>
      </c>
      <c r="L81" s="111">
        <f t="shared" si="53"/>
        <v>4.2837499999999995</v>
      </c>
      <c r="M81" s="123"/>
    </row>
    <row r="82" spans="2:13">
      <c r="B82" s="108" t="s">
        <v>1186</v>
      </c>
      <c r="C82" s="109">
        <f>D17</f>
        <v>4.2699999999999996</v>
      </c>
      <c r="D82" s="109">
        <f>G17</f>
        <v>4.8</v>
      </c>
      <c r="E82" s="109">
        <f>J17</f>
        <v>4.3600000000000003</v>
      </c>
      <c r="F82" s="109">
        <f>M17</f>
        <v>4.4000000000000004</v>
      </c>
      <c r="G82" s="109">
        <f>P17</f>
        <v>4.75</v>
      </c>
      <c r="H82" s="109">
        <f>S17</f>
        <v>4.57</v>
      </c>
      <c r="I82" s="109">
        <f>V17</f>
        <v>4.8</v>
      </c>
      <c r="J82" s="109">
        <f>Y17</f>
        <v>4.24</v>
      </c>
      <c r="K82" s="109">
        <f>AB17</f>
        <v>3.89</v>
      </c>
      <c r="L82" s="109">
        <f>AE17</f>
        <v>4.5</v>
      </c>
      <c r="M82" s="123"/>
    </row>
    <row r="83" spans="2:13">
      <c r="B83" s="108" t="s">
        <v>1187</v>
      </c>
      <c r="C83" s="109">
        <f>D18</f>
        <v>5</v>
      </c>
      <c r="D83" s="109">
        <f t="shared" ref="D83:D87" si="54">G18</f>
        <v>4.8</v>
      </c>
      <c r="E83" s="109">
        <f t="shared" ref="E83:E87" si="55">J18</f>
        <v>4.45</v>
      </c>
      <c r="F83" s="109">
        <f t="shared" ref="F83:F87" si="56">M18</f>
        <v>4.4000000000000004</v>
      </c>
      <c r="G83" s="109">
        <f t="shared" ref="G83:G87" si="57">P18</f>
        <v>4.75</v>
      </c>
      <c r="H83" s="109">
        <f t="shared" ref="H83:H87" si="58">S18</f>
        <v>4.43</v>
      </c>
      <c r="I83" s="109">
        <f t="shared" ref="I83:I87" si="59">V18</f>
        <v>4.5999999999999996</v>
      </c>
      <c r="J83" s="109">
        <f t="shared" ref="J83:J87" si="60">Y18</f>
        <v>4.41</v>
      </c>
      <c r="K83" s="109">
        <f t="shared" ref="K83:K87" si="61">AB18</f>
        <v>3.89</v>
      </c>
      <c r="L83" s="109">
        <f t="shared" ref="L83:L87" si="62">AE18</f>
        <v>4.6500000000000004</v>
      </c>
      <c r="M83" s="123"/>
    </row>
    <row r="84" spans="2:13">
      <c r="B84" s="108" t="s">
        <v>1188</v>
      </c>
      <c r="C84" s="109">
        <f t="shared" ref="C84:C87" si="63">D19</f>
        <v>4.6399999999999997</v>
      </c>
      <c r="D84" s="109">
        <f t="shared" si="54"/>
        <v>4.8</v>
      </c>
      <c r="E84" s="109">
        <f t="shared" si="55"/>
        <v>4.2699999999999996</v>
      </c>
      <c r="F84" s="109">
        <f t="shared" si="56"/>
        <v>4.45</v>
      </c>
      <c r="G84" s="109">
        <f t="shared" si="57"/>
        <v>4.75</v>
      </c>
      <c r="H84" s="109">
        <f t="shared" si="58"/>
        <v>4.43</v>
      </c>
      <c r="I84" s="109">
        <f t="shared" si="59"/>
        <v>4.8</v>
      </c>
      <c r="J84" s="109">
        <f t="shared" si="60"/>
        <v>4.59</v>
      </c>
      <c r="K84" s="109">
        <f t="shared" si="61"/>
        <v>4.22</v>
      </c>
      <c r="L84" s="109">
        <f t="shared" si="62"/>
        <v>4.6500000000000004</v>
      </c>
      <c r="M84" s="123"/>
    </row>
    <row r="85" spans="2:13">
      <c r="B85" s="108" t="s">
        <v>1189</v>
      </c>
      <c r="C85" s="109">
        <f t="shared" si="63"/>
        <v>4.7</v>
      </c>
      <c r="D85" s="109">
        <f t="shared" si="54"/>
        <v>4.8</v>
      </c>
      <c r="E85" s="109">
        <f t="shared" si="55"/>
        <v>4.2699999999999996</v>
      </c>
      <c r="F85" s="109">
        <f t="shared" si="56"/>
        <v>4.45</v>
      </c>
      <c r="G85" s="109">
        <f t="shared" si="57"/>
        <v>4.75</v>
      </c>
      <c r="H85" s="109">
        <f t="shared" si="58"/>
        <v>4.57</v>
      </c>
      <c r="I85" s="109">
        <f t="shared" si="59"/>
        <v>4.8</v>
      </c>
      <c r="J85" s="109">
        <f t="shared" si="60"/>
        <v>4.47</v>
      </c>
      <c r="K85" s="109">
        <f t="shared" si="61"/>
        <v>4.22</v>
      </c>
      <c r="L85" s="109">
        <f t="shared" si="62"/>
        <v>4.45</v>
      </c>
      <c r="M85" s="123"/>
    </row>
    <row r="86" spans="2:13">
      <c r="B86" s="108" t="s">
        <v>1190</v>
      </c>
      <c r="C86" s="109">
        <f t="shared" si="63"/>
        <v>4.91</v>
      </c>
      <c r="D86" s="109">
        <f t="shared" si="54"/>
        <v>4.7</v>
      </c>
      <c r="E86" s="109">
        <f t="shared" si="55"/>
        <v>4.3600000000000003</v>
      </c>
      <c r="F86" s="109">
        <f t="shared" si="56"/>
        <v>4.5</v>
      </c>
      <c r="G86" s="109">
        <f t="shared" si="57"/>
        <v>5</v>
      </c>
      <c r="H86" s="109">
        <f t="shared" si="58"/>
        <v>4.57</v>
      </c>
      <c r="I86" s="109">
        <f t="shared" si="59"/>
        <v>4.5999999999999996</v>
      </c>
      <c r="J86" s="109">
        <f t="shared" si="60"/>
        <v>4.53</v>
      </c>
      <c r="K86" s="109">
        <f t="shared" si="61"/>
        <v>4.33</v>
      </c>
      <c r="L86" s="109">
        <f t="shared" si="62"/>
        <v>4.6500000000000004</v>
      </c>
      <c r="M86" s="123"/>
    </row>
    <row r="87" spans="2:13">
      <c r="B87" s="108" t="s">
        <v>1191</v>
      </c>
      <c r="C87" s="109">
        <f t="shared" si="63"/>
        <v>4.1100000000000003</v>
      </c>
      <c r="D87" s="109">
        <f t="shared" si="54"/>
        <v>4.45</v>
      </c>
      <c r="E87" s="109">
        <f t="shared" si="55"/>
        <v>3.58</v>
      </c>
      <c r="F87" s="109">
        <f t="shared" si="56"/>
        <v>4.1100000000000003</v>
      </c>
      <c r="G87" s="109">
        <f t="shared" si="57"/>
        <v>3.6666666666666665</v>
      </c>
      <c r="H87" s="109">
        <f t="shared" si="58"/>
        <v>3.85</v>
      </c>
      <c r="I87" s="109">
        <f t="shared" si="59"/>
        <v>3.88</v>
      </c>
      <c r="J87" s="109">
        <f t="shared" si="60"/>
        <v>4.1100000000000003</v>
      </c>
      <c r="K87" s="109">
        <f t="shared" si="61"/>
        <v>3.82</v>
      </c>
      <c r="L87" s="109">
        <f t="shared" si="62"/>
        <v>4.12</v>
      </c>
      <c r="M87" s="123"/>
    </row>
    <row r="88" spans="2:13">
      <c r="B88" s="110" t="s">
        <v>1192</v>
      </c>
      <c r="C88" s="111">
        <f t="shared" ref="C88:L88" si="64">AVERAGE(C82:C87)</f>
        <v>4.6049999999999995</v>
      </c>
      <c r="D88" s="111">
        <f t="shared" si="64"/>
        <v>4.7249999999999996</v>
      </c>
      <c r="E88" s="111">
        <f t="shared" si="64"/>
        <v>4.2149999999999999</v>
      </c>
      <c r="F88" s="111">
        <f t="shared" si="64"/>
        <v>4.3849999999999998</v>
      </c>
      <c r="G88" s="111">
        <f t="shared" si="64"/>
        <v>4.6111111111111116</v>
      </c>
      <c r="H88" s="111">
        <f t="shared" si="64"/>
        <v>4.4033333333333333</v>
      </c>
      <c r="I88" s="111">
        <f t="shared" si="64"/>
        <v>4.58</v>
      </c>
      <c r="J88" s="111">
        <f t="shared" si="64"/>
        <v>4.3916666666666666</v>
      </c>
      <c r="K88" s="111">
        <f t="shared" si="64"/>
        <v>4.0616666666666665</v>
      </c>
      <c r="L88" s="111">
        <f t="shared" si="64"/>
        <v>4.503333333333333</v>
      </c>
      <c r="M88" s="123"/>
    </row>
    <row r="89" spans="2:13">
      <c r="B89" s="112"/>
      <c r="C89" s="124"/>
      <c r="D89" s="123"/>
      <c r="E89" s="123"/>
      <c r="F89" s="123"/>
      <c r="G89" s="123"/>
      <c r="H89" s="123"/>
      <c r="I89" s="123"/>
      <c r="J89" s="123"/>
      <c r="K89" s="123"/>
      <c r="L89" s="123"/>
      <c r="M89" s="123"/>
    </row>
    <row r="90" spans="2:13">
      <c r="B90" s="110" t="s">
        <v>1149</v>
      </c>
      <c r="C90" s="111">
        <f>AVERAGE(C81,C88)</f>
        <v>4.4171874999999998</v>
      </c>
      <c r="D90" s="111">
        <f t="shared" ref="D90:L90" si="65">AVERAGE(D81,D88)</f>
        <v>4.5696874999999997</v>
      </c>
      <c r="E90" s="111">
        <f t="shared" si="65"/>
        <v>4.0804374999999995</v>
      </c>
      <c r="F90" s="111">
        <f t="shared" si="65"/>
        <v>4.3259375000000002</v>
      </c>
      <c r="G90" s="111">
        <f t="shared" si="65"/>
        <v>4.2508680555555554</v>
      </c>
      <c r="H90" s="111">
        <f t="shared" si="65"/>
        <v>4.3347916666666668</v>
      </c>
      <c r="I90" s="111">
        <f t="shared" si="65"/>
        <v>4.3275000000000006</v>
      </c>
      <c r="J90" s="111">
        <f t="shared" si="65"/>
        <v>4.3877083333333333</v>
      </c>
      <c r="K90" s="111">
        <f t="shared" si="65"/>
        <v>3.9855208333333332</v>
      </c>
      <c r="L90" s="111">
        <f t="shared" si="65"/>
        <v>4.3935416666666658</v>
      </c>
      <c r="M90" s="113">
        <f>AVERAGE(C90:L90)</f>
        <v>4.3073180555555561</v>
      </c>
    </row>
  </sheetData>
  <mergeCells count="20">
    <mergeCell ref="C1:E1"/>
    <mergeCell ref="C2:E2"/>
    <mergeCell ref="I1:K1"/>
    <mergeCell ref="I2:K2"/>
    <mergeCell ref="U1:W1"/>
    <mergeCell ref="U2:W2"/>
    <mergeCell ref="O1:Q1"/>
    <mergeCell ref="O2:Q2"/>
    <mergeCell ref="L1:N1"/>
    <mergeCell ref="L2:N2"/>
    <mergeCell ref="F1:H1"/>
    <mergeCell ref="F2:H2"/>
    <mergeCell ref="AD1:AF1"/>
    <mergeCell ref="AD2:AF2"/>
    <mergeCell ref="AA1:AC1"/>
    <mergeCell ref="AA2:AC2"/>
    <mergeCell ref="R1:T1"/>
    <mergeCell ref="R2:T2"/>
    <mergeCell ref="X1:Z1"/>
    <mergeCell ref="X2:Z2"/>
  </mergeCells>
  <conditionalFormatting sqref="C64:L64">
    <cfRule type="colorScale" priority="6">
      <colorScale>
        <cfvo type="min"/>
        <cfvo type="percentile" val="50"/>
        <cfvo type="max"/>
        <color rgb="FFF8696B"/>
        <color rgb="FFFFEB84"/>
        <color rgb="FF63BE7B"/>
      </colorScale>
    </cfRule>
  </conditionalFormatting>
  <conditionalFormatting sqref="C65:L80">
    <cfRule type="colorScale" priority="3">
      <colorScale>
        <cfvo type="num" val="1"/>
        <cfvo type="num" val="3"/>
        <cfvo type="num" val="5"/>
        <color rgb="FFFF0000"/>
        <color rgb="FFFFFF00"/>
        <color rgb="FF00B050"/>
      </colorScale>
    </cfRule>
    <cfRule type="colorScale" priority="4">
      <colorScale>
        <cfvo type="min"/>
        <cfvo type="percentile" val="50"/>
        <cfvo type="max"/>
        <color rgb="FFF8696B"/>
        <color rgb="FFFFEB84"/>
        <color rgb="FF63BE7B"/>
      </colorScale>
    </cfRule>
  </conditionalFormatting>
  <conditionalFormatting sqref="C82:L87">
    <cfRule type="colorScale" priority="1">
      <colorScale>
        <cfvo type="num" val="1"/>
        <cfvo type="num" val="3"/>
        <cfvo type="num" val="5"/>
        <color rgb="FFFF0000"/>
        <color rgb="FFFFFF00"/>
        <color rgb="FF00B050"/>
      </colorScale>
    </cfRule>
    <cfRule type="colorScale" priority="2">
      <colorScale>
        <cfvo type="min"/>
        <cfvo type="percentile" val="50"/>
        <cfvo type="max"/>
        <color rgb="FFF8696B"/>
        <color rgb="FFFFEB84"/>
        <color rgb="FF63BE7B"/>
      </colorScale>
    </cfRule>
  </conditionalFormatting>
  <pageMargins left="0.75" right="0.75" top="1" bottom="1" header="0.5" footer="0.5"/>
  <pageSetup orientation="portrait" horizontalDpi="4294967292" verticalDpi="4294967292"/>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18F90D-A5C2-CD4D-B80C-BA507B8402F5}">
  <dimension ref="A1:H56"/>
  <sheetViews>
    <sheetView topLeftCell="A36" workbookViewId="0">
      <selection activeCell="C55" sqref="C55:G55"/>
    </sheetView>
  </sheetViews>
  <sheetFormatPr baseColWidth="10" defaultRowHeight="16"/>
  <cols>
    <col min="2" max="2" width="88.5" customWidth="1"/>
    <col min="3" max="4" width="10.83203125" style="62"/>
  </cols>
  <sheetData>
    <row r="1" spans="1:8">
      <c r="A1" s="84"/>
      <c r="C1" s="119"/>
      <c r="D1" s="119"/>
      <c r="E1" s="119"/>
      <c r="F1" s="119"/>
      <c r="G1" s="119"/>
    </row>
    <row r="2" spans="1:8">
      <c r="A2" s="84"/>
      <c r="C2" s="83" t="s">
        <v>1140</v>
      </c>
      <c r="D2" s="83" t="s">
        <v>1142</v>
      </c>
      <c r="E2" s="83" t="s">
        <v>1144</v>
      </c>
      <c r="F2" s="83" t="s">
        <v>1146</v>
      </c>
      <c r="G2" s="83" t="s">
        <v>1148</v>
      </c>
    </row>
    <row r="3" spans="1:8">
      <c r="A3" s="83" t="s">
        <v>1</v>
      </c>
      <c r="B3" s="10" t="s">
        <v>2</v>
      </c>
      <c r="C3" s="57" t="s">
        <v>4</v>
      </c>
      <c r="D3" s="57" t="s">
        <v>4</v>
      </c>
      <c r="E3" s="57" t="s">
        <v>4</v>
      </c>
      <c r="F3" s="57" t="s">
        <v>4</v>
      </c>
      <c r="G3" s="57" t="s">
        <v>4</v>
      </c>
      <c r="H3" s="57" t="s">
        <v>1014</v>
      </c>
    </row>
    <row r="4" spans="1:8">
      <c r="A4" s="84"/>
      <c r="B4" s="10" t="s">
        <v>964</v>
      </c>
      <c r="C4" s="86">
        <f>AVERAGE(C5:C9)</f>
        <v>3.722</v>
      </c>
      <c r="D4" s="86">
        <f>AVERAGE(D5:D9)</f>
        <v>4.3940000000000001</v>
      </c>
      <c r="E4" s="86">
        <f>AVERAGE(E5:E9)</f>
        <v>4.7</v>
      </c>
      <c r="F4" s="86">
        <f>AVERAGE(F5:F9)</f>
        <v>4.4879999999999995</v>
      </c>
      <c r="G4" s="86">
        <f>AVERAGE(G5:G9)</f>
        <v>4.1100000000000003</v>
      </c>
      <c r="H4" s="100">
        <f>AVERAGE(C4:G4)</f>
        <v>4.2827999999999999</v>
      </c>
    </row>
    <row r="5" spans="1:8">
      <c r="A5" s="84">
        <v>1</v>
      </c>
      <c r="B5" t="s">
        <v>965</v>
      </c>
      <c r="C5" s="59">
        <v>3.69</v>
      </c>
      <c r="D5" s="59">
        <v>4.3</v>
      </c>
      <c r="E5" s="59">
        <v>4.75</v>
      </c>
      <c r="F5" s="59">
        <v>4.47</v>
      </c>
      <c r="G5" s="59">
        <v>3.85</v>
      </c>
    </row>
    <row r="6" spans="1:8">
      <c r="A6" s="84">
        <v>2</v>
      </c>
      <c r="B6" t="s">
        <v>966</v>
      </c>
      <c r="C6" s="59">
        <v>4.04</v>
      </c>
      <c r="D6" s="59">
        <v>4.5</v>
      </c>
      <c r="E6" s="59">
        <v>4.75</v>
      </c>
      <c r="F6" s="59">
        <v>4.68</v>
      </c>
      <c r="G6" s="59">
        <v>4.3499999999999996</v>
      </c>
    </row>
    <row r="7" spans="1:8">
      <c r="A7" s="84">
        <v>3</v>
      </c>
      <c r="B7" t="s">
        <v>967</v>
      </c>
      <c r="C7" s="59">
        <v>3.85</v>
      </c>
      <c r="D7" s="59">
        <v>4.47</v>
      </c>
      <c r="E7" s="59">
        <v>4.8</v>
      </c>
      <c r="F7" s="59">
        <v>4.66</v>
      </c>
      <c r="G7" s="59">
        <v>4.2</v>
      </c>
    </row>
    <row r="8" spans="1:8">
      <c r="A8" s="84">
        <v>4</v>
      </c>
      <c r="B8" t="s">
        <v>968</v>
      </c>
      <c r="C8" s="59">
        <v>3.31</v>
      </c>
      <c r="D8" s="59">
        <v>4.33</v>
      </c>
      <c r="E8" s="59">
        <v>4.5999999999999996</v>
      </c>
      <c r="F8" s="59">
        <v>4.37</v>
      </c>
      <c r="G8" s="59">
        <v>4.0999999999999996</v>
      </c>
    </row>
    <row r="9" spans="1:8">
      <c r="A9" s="84">
        <v>5</v>
      </c>
      <c r="B9" t="s">
        <v>969</v>
      </c>
      <c r="C9" s="59">
        <v>3.72</v>
      </c>
      <c r="D9" s="59">
        <v>4.37</v>
      </c>
      <c r="E9" s="59">
        <v>4.5999999999999996</v>
      </c>
      <c r="F9" s="59">
        <v>4.26</v>
      </c>
      <c r="G9" s="59">
        <v>4.05</v>
      </c>
    </row>
    <row r="10" spans="1:8">
      <c r="A10" s="84"/>
      <c r="B10" s="10" t="s">
        <v>970</v>
      </c>
      <c r="C10" s="86">
        <f>AVERAGE(C11:C15)</f>
        <v>4.3540000000000001</v>
      </c>
      <c r="D10" s="86">
        <f>AVERAGE(D11:D15)</f>
        <v>4.5600000000000005</v>
      </c>
      <c r="E10" s="86">
        <f>AVERAGE(E11:E15)</f>
        <v>4.67</v>
      </c>
      <c r="F10" s="86">
        <f>AVERAGE(F11:F15)</f>
        <v>4.5340000000000007</v>
      </c>
      <c r="G10" s="86">
        <f>AVERAGE(G11:G15)</f>
        <v>4.0999999999999996</v>
      </c>
      <c r="H10" s="100">
        <f>AVERAGE(C10:G10)</f>
        <v>4.4436000000000009</v>
      </c>
    </row>
    <row r="11" spans="1:8">
      <c r="A11" s="84">
        <v>6</v>
      </c>
      <c r="B11" t="s">
        <v>971</v>
      </c>
      <c r="C11" s="59">
        <v>3.81</v>
      </c>
      <c r="D11" s="59">
        <v>4.5</v>
      </c>
      <c r="E11" s="59">
        <v>4.45</v>
      </c>
      <c r="F11" s="59">
        <v>4.37</v>
      </c>
      <c r="G11" s="59">
        <v>3.85</v>
      </c>
    </row>
    <row r="12" spans="1:8">
      <c r="A12" s="84">
        <v>7</v>
      </c>
      <c r="B12" t="s">
        <v>972</v>
      </c>
      <c r="C12" s="59">
        <v>4.8099999999999996</v>
      </c>
      <c r="D12" s="59">
        <v>4.9000000000000004</v>
      </c>
      <c r="E12" s="59">
        <v>4.95</v>
      </c>
      <c r="F12" s="59">
        <v>4.74</v>
      </c>
      <c r="G12" s="59">
        <v>4.5</v>
      </c>
    </row>
    <row r="13" spans="1:8">
      <c r="A13" s="84">
        <v>8</v>
      </c>
      <c r="B13" t="s">
        <v>973</v>
      </c>
      <c r="C13" s="59">
        <v>4.2300000000000004</v>
      </c>
      <c r="D13" s="59">
        <v>4.4000000000000004</v>
      </c>
      <c r="E13" s="59">
        <v>4.55</v>
      </c>
      <c r="F13" s="59">
        <v>4.42</v>
      </c>
      <c r="G13" s="59">
        <v>3.95</v>
      </c>
    </row>
    <row r="14" spans="1:8">
      <c r="A14" s="84">
        <v>9</v>
      </c>
      <c r="B14" t="s">
        <v>974</v>
      </c>
      <c r="C14" s="59">
        <v>4.2300000000000004</v>
      </c>
      <c r="D14" s="59">
        <v>4.47</v>
      </c>
      <c r="E14" s="59">
        <v>4.7</v>
      </c>
      <c r="F14" s="59">
        <v>4.5599999999999996</v>
      </c>
      <c r="G14" s="59">
        <v>4</v>
      </c>
    </row>
    <row r="15" spans="1:8">
      <c r="A15" s="84">
        <v>10</v>
      </c>
      <c r="B15" t="s">
        <v>975</v>
      </c>
      <c r="C15" s="59">
        <v>4.6900000000000004</v>
      </c>
      <c r="D15" s="59">
        <v>4.53</v>
      </c>
      <c r="E15" s="59">
        <v>4.7</v>
      </c>
      <c r="F15" s="59">
        <v>4.58</v>
      </c>
      <c r="G15" s="59">
        <v>4.2</v>
      </c>
    </row>
    <row r="16" spans="1:8">
      <c r="A16" s="84"/>
      <c r="B16" s="10" t="s">
        <v>976</v>
      </c>
      <c r="C16" s="86">
        <f>AVERAGE(C17:C21)</f>
        <v>4.8819999999999997</v>
      </c>
      <c r="D16" s="86">
        <f>AVERAGE(D17:D21)</f>
        <v>4.42</v>
      </c>
      <c r="E16" s="86">
        <f>AVERAGE(E17:E21)</f>
        <v>4.74</v>
      </c>
      <c r="F16" s="86">
        <f>AVERAGE(F17:F21)</f>
        <v>4.4939999999999998</v>
      </c>
      <c r="G16" s="86">
        <f>AVERAGE(G17:G21)</f>
        <v>4.18</v>
      </c>
      <c r="H16" s="100">
        <f>AVERAGE(C16:G16)</f>
        <v>4.5432000000000006</v>
      </c>
    </row>
    <row r="17" spans="1:8">
      <c r="A17" s="84">
        <v>11</v>
      </c>
      <c r="B17" t="s">
        <v>977</v>
      </c>
      <c r="C17" s="59">
        <v>4.8099999999999996</v>
      </c>
      <c r="D17" s="59">
        <v>4.2</v>
      </c>
      <c r="E17" s="59">
        <v>4.8</v>
      </c>
      <c r="F17" s="59">
        <v>4.53</v>
      </c>
      <c r="G17" s="59">
        <v>4.05</v>
      </c>
    </row>
    <row r="18" spans="1:8">
      <c r="A18" s="84">
        <v>12</v>
      </c>
      <c r="B18" s="33" t="s">
        <v>978</v>
      </c>
      <c r="C18" s="60">
        <v>4.92</v>
      </c>
      <c r="D18" s="59">
        <v>4.37</v>
      </c>
      <c r="E18" s="59">
        <v>4.7</v>
      </c>
      <c r="F18" s="59">
        <v>4.42</v>
      </c>
      <c r="G18" s="59">
        <v>4.1500000000000004</v>
      </c>
    </row>
    <row r="19" spans="1:8">
      <c r="A19" s="84">
        <v>13</v>
      </c>
      <c r="B19" t="s">
        <v>979</v>
      </c>
      <c r="C19" s="61">
        <v>4.88</v>
      </c>
      <c r="D19" s="59">
        <v>4.53</v>
      </c>
      <c r="E19" s="59">
        <v>4.8499999999999996</v>
      </c>
      <c r="F19" s="59">
        <v>4.47</v>
      </c>
      <c r="G19" s="59">
        <v>4.2</v>
      </c>
    </row>
    <row r="20" spans="1:8">
      <c r="A20" s="84">
        <v>14</v>
      </c>
      <c r="B20" t="s">
        <v>980</v>
      </c>
      <c r="C20" s="61">
        <v>4.88</v>
      </c>
      <c r="D20" s="59">
        <v>4.5</v>
      </c>
      <c r="E20" s="59">
        <v>4.7</v>
      </c>
      <c r="F20" s="59">
        <v>4.47</v>
      </c>
      <c r="G20" s="59">
        <v>4.3</v>
      </c>
    </row>
    <row r="21" spans="1:8">
      <c r="A21" s="84">
        <v>15</v>
      </c>
      <c r="B21" t="s">
        <v>981</v>
      </c>
      <c r="C21" s="61">
        <v>4.92</v>
      </c>
      <c r="D21" s="59">
        <v>4.5</v>
      </c>
      <c r="E21" s="59">
        <v>4.6500000000000004</v>
      </c>
      <c r="F21" s="59">
        <v>4.58</v>
      </c>
      <c r="G21" s="59">
        <v>4.2</v>
      </c>
    </row>
    <row r="22" spans="1:8">
      <c r="B22" s="10" t="s">
        <v>982</v>
      </c>
      <c r="C22" s="86">
        <f>AVERAGE(C23:C27)</f>
        <v>4.1859999999999999</v>
      </c>
      <c r="D22" s="86">
        <f>AVERAGE(D23:D28)</f>
        <v>4.1400000000000006</v>
      </c>
      <c r="E22" s="86">
        <f>AVERAGE(E23:E28)</f>
        <v>4.415</v>
      </c>
      <c r="F22" s="86">
        <f>AVERAGE(F23:F28)</f>
        <v>4.4399999999999986</v>
      </c>
      <c r="G22" s="86">
        <f>AVERAGE(G23:G28)</f>
        <v>3.9983333333333331</v>
      </c>
      <c r="H22" s="100">
        <f>AVERAGE(C22:G22)</f>
        <v>4.2358666666666664</v>
      </c>
    </row>
    <row r="23" spans="1:8">
      <c r="A23" s="34">
        <v>16</v>
      </c>
      <c r="B23" t="s">
        <v>983</v>
      </c>
      <c r="C23" s="59">
        <v>4.2699999999999996</v>
      </c>
      <c r="D23" s="59">
        <v>4.4000000000000004</v>
      </c>
      <c r="E23" s="59">
        <v>4.5</v>
      </c>
      <c r="F23" s="59">
        <v>4.42</v>
      </c>
      <c r="G23" s="59">
        <v>4.05</v>
      </c>
    </row>
    <row r="24" spans="1:8">
      <c r="A24" s="34">
        <v>17</v>
      </c>
      <c r="B24" t="s">
        <v>984</v>
      </c>
      <c r="C24" s="59">
        <v>3.92</v>
      </c>
      <c r="D24" s="59">
        <v>3.93</v>
      </c>
      <c r="E24" s="59">
        <v>4.0999999999999996</v>
      </c>
      <c r="F24" s="59">
        <v>4.26</v>
      </c>
      <c r="G24" s="59">
        <v>3.9</v>
      </c>
    </row>
    <row r="25" spans="1:8">
      <c r="A25" s="34">
        <v>18</v>
      </c>
      <c r="B25" t="s">
        <v>985</v>
      </c>
      <c r="C25" s="59">
        <v>4.1500000000000004</v>
      </c>
      <c r="D25" s="59">
        <v>4.1399999999999997</v>
      </c>
      <c r="E25" s="59">
        <v>4.55</v>
      </c>
      <c r="F25" s="59">
        <v>4.47</v>
      </c>
      <c r="G25" s="59">
        <v>4.05</v>
      </c>
    </row>
    <row r="26" spans="1:8">
      <c r="A26" s="34">
        <v>19</v>
      </c>
      <c r="B26" t="s">
        <v>986</v>
      </c>
      <c r="C26" s="59">
        <v>4.24</v>
      </c>
      <c r="D26" s="59">
        <v>4.17</v>
      </c>
      <c r="E26" s="59">
        <v>4.8</v>
      </c>
      <c r="F26" s="59">
        <v>4.58</v>
      </c>
      <c r="G26" s="59">
        <v>4.1500000000000004</v>
      </c>
    </row>
    <row r="27" spans="1:8">
      <c r="A27" s="34">
        <v>20</v>
      </c>
      <c r="B27" t="s">
        <v>987</v>
      </c>
      <c r="C27" s="59">
        <v>4.3499999999999996</v>
      </c>
      <c r="D27" s="59">
        <v>4.17</v>
      </c>
      <c r="E27" s="59">
        <v>4.24</v>
      </c>
      <c r="F27" s="59">
        <v>4.33</v>
      </c>
      <c r="G27" s="59">
        <v>3.89</v>
      </c>
    </row>
    <row r="28" spans="1:8">
      <c r="A28" s="34">
        <v>21</v>
      </c>
      <c r="B28" t="s">
        <v>988</v>
      </c>
      <c r="C28" s="59">
        <v>3.42</v>
      </c>
      <c r="D28" s="59">
        <v>4.03</v>
      </c>
      <c r="E28" s="59">
        <v>4.3</v>
      </c>
      <c r="F28" s="59">
        <v>4.58</v>
      </c>
      <c r="G28" s="59">
        <v>3.95</v>
      </c>
    </row>
    <row r="29" spans="1:8">
      <c r="B29" s="10" t="s">
        <v>989</v>
      </c>
      <c r="C29" s="58">
        <f>AVERAGE(C30:C34)</f>
        <v>3.4939999999999998</v>
      </c>
      <c r="D29" s="58">
        <f>AVERAGE(D30:D36)</f>
        <v>4.0285714285714285</v>
      </c>
      <c r="E29" s="58">
        <f>AVERAGE(E30:E36)</f>
        <v>4.4085714285714284</v>
      </c>
      <c r="F29" s="58">
        <f>AVERAGE(F30:F36)</f>
        <v>4.1814285714285715</v>
      </c>
      <c r="G29" s="58">
        <f>AVERAGE(G30:G36)</f>
        <v>3.798571428571428</v>
      </c>
      <c r="H29" s="3">
        <f>AVERAGE(C29:G29)</f>
        <v>3.9822285714285712</v>
      </c>
    </row>
    <row r="30" spans="1:8">
      <c r="A30" s="34">
        <v>22</v>
      </c>
      <c r="B30" t="s">
        <v>990</v>
      </c>
      <c r="C30" s="59">
        <v>3.81</v>
      </c>
      <c r="D30" s="59">
        <v>4.2699999999999996</v>
      </c>
      <c r="E30" s="59">
        <v>4.8</v>
      </c>
      <c r="F30" s="59">
        <v>4.28</v>
      </c>
      <c r="G30" s="59">
        <v>3.95</v>
      </c>
    </row>
    <row r="31" spans="1:8">
      <c r="A31" s="34">
        <v>23</v>
      </c>
      <c r="B31" t="s">
        <v>991</v>
      </c>
      <c r="C31" s="59">
        <v>3.46</v>
      </c>
      <c r="D31" s="59">
        <v>3.9</v>
      </c>
      <c r="E31" s="59">
        <v>4.1500000000000004</v>
      </c>
      <c r="F31" s="59">
        <v>4.17</v>
      </c>
      <c r="G31" s="59">
        <v>3.63</v>
      </c>
    </row>
    <row r="32" spans="1:8">
      <c r="A32" s="34">
        <v>24</v>
      </c>
      <c r="B32" t="s">
        <v>992</v>
      </c>
      <c r="C32" s="59">
        <v>3.56</v>
      </c>
      <c r="D32" s="59">
        <v>3.8</v>
      </c>
      <c r="E32" s="59">
        <v>4.33</v>
      </c>
      <c r="F32" s="59">
        <v>4</v>
      </c>
      <c r="G32" s="59">
        <v>3.5</v>
      </c>
    </row>
    <row r="33" spans="1:8">
      <c r="A33" s="34">
        <v>25</v>
      </c>
      <c r="B33" t="s">
        <v>993</v>
      </c>
      <c r="C33" s="59">
        <v>3.64</v>
      </c>
      <c r="D33" s="59">
        <v>3.93</v>
      </c>
      <c r="E33" s="59">
        <v>4.2</v>
      </c>
      <c r="F33" s="59">
        <v>4</v>
      </c>
      <c r="G33" s="59">
        <v>4.05</v>
      </c>
    </row>
    <row r="34" spans="1:8">
      <c r="A34" s="34">
        <v>26</v>
      </c>
      <c r="B34" t="s">
        <v>994</v>
      </c>
      <c r="C34" s="59">
        <v>3</v>
      </c>
      <c r="D34" s="59">
        <v>4.1100000000000003</v>
      </c>
      <c r="E34" s="59">
        <v>4.2</v>
      </c>
      <c r="F34" s="59">
        <v>4.4400000000000004</v>
      </c>
      <c r="G34" s="59">
        <v>3.9</v>
      </c>
    </row>
    <row r="35" spans="1:8">
      <c r="A35" s="34">
        <v>27</v>
      </c>
      <c r="B35" t="s">
        <v>995</v>
      </c>
      <c r="C35" s="59">
        <v>3.5</v>
      </c>
      <c r="D35" s="59">
        <v>4</v>
      </c>
      <c r="E35" s="59">
        <v>4.5999999999999996</v>
      </c>
      <c r="F35" s="59">
        <v>4</v>
      </c>
      <c r="G35" s="59">
        <v>3.5</v>
      </c>
    </row>
    <row r="36" spans="1:8">
      <c r="A36" s="34">
        <v>28</v>
      </c>
      <c r="B36" t="s">
        <v>996</v>
      </c>
      <c r="C36" s="59">
        <v>4.2</v>
      </c>
      <c r="D36" s="59">
        <v>4.1900000000000004</v>
      </c>
      <c r="E36" s="59">
        <v>4.58</v>
      </c>
      <c r="F36" s="59">
        <v>4.38</v>
      </c>
      <c r="G36" s="59">
        <v>4.0599999999999996</v>
      </c>
    </row>
    <row r="37" spans="1:8">
      <c r="B37" s="10" t="s">
        <v>997</v>
      </c>
      <c r="C37" s="58">
        <f>AVERAGE(C38:C42)</f>
        <v>3.3760000000000003</v>
      </c>
      <c r="D37" s="58">
        <f>AVERAGE(D38:D42)</f>
        <v>3.6219999999999999</v>
      </c>
      <c r="E37" s="58">
        <f>AVERAGE(E38:E42)</f>
        <v>3.8</v>
      </c>
      <c r="F37" s="58">
        <f>AVERAGE(F38:F42)</f>
        <v>3.7380000000000004</v>
      </c>
      <c r="G37" s="58">
        <f>AVERAGE(G38:G42)</f>
        <v>3.78</v>
      </c>
      <c r="H37" s="3">
        <f>AVERAGE(C37:G37)</f>
        <v>3.6632000000000007</v>
      </c>
    </row>
    <row r="38" spans="1:8">
      <c r="A38" s="34">
        <v>29</v>
      </c>
      <c r="B38" t="s">
        <v>998</v>
      </c>
      <c r="C38" s="59">
        <v>3.42</v>
      </c>
      <c r="D38" s="59">
        <v>3.57</v>
      </c>
      <c r="E38" s="59">
        <v>3.7</v>
      </c>
      <c r="F38" s="59">
        <v>3.79</v>
      </c>
      <c r="G38" s="59">
        <v>3.7</v>
      </c>
    </row>
    <row r="39" spans="1:8">
      <c r="A39" s="34">
        <v>30</v>
      </c>
      <c r="B39" t="s">
        <v>999</v>
      </c>
      <c r="C39" s="59">
        <v>3.35</v>
      </c>
      <c r="D39" s="59">
        <v>3.6</v>
      </c>
      <c r="E39" s="59">
        <v>3.8</v>
      </c>
      <c r="F39" s="59">
        <v>3.74</v>
      </c>
      <c r="G39" s="59">
        <v>3.8</v>
      </c>
    </row>
    <row r="40" spans="1:8">
      <c r="A40" s="34">
        <v>31</v>
      </c>
      <c r="B40" t="s">
        <v>1000</v>
      </c>
      <c r="C40" s="59">
        <v>3.15</v>
      </c>
      <c r="D40" s="59">
        <v>3.5</v>
      </c>
      <c r="E40" s="59">
        <v>3.75</v>
      </c>
      <c r="F40" s="59">
        <v>3.37</v>
      </c>
      <c r="G40" s="59">
        <v>3.6</v>
      </c>
    </row>
    <row r="41" spans="1:8">
      <c r="A41" s="34">
        <v>32</v>
      </c>
      <c r="B41" t="s">
        <v>1001</v>
      </c>
      <c r="C41" s="59">
        <v>3.38</v>
      </c>
      <c r="D41" s="59">
        <v>3.57</v>
      </c>
      <c r="E41" s="59">
        <v>3.8</v>
      </c>
      <c r="F41" s="59">
        <v>3.79</v>
      </c>
      <c r="G41" s="59">
        <v>3.85</v>
      </c>
    </row>
    <row r="42" spans="1:8">
      <c r="A42" s="34">
        <v>33</v>
      </c>
      <c r="B42" t="s">
        <v>1002</v>
      </c>
      <c r="C42" s="59">
        <v>3.58</v>
      </c>
      <c r="D42" s="59">
        <v>3.87</v>
      </c>
      <c r="E42" s="59">
        <v>3.95</v>
      </c>
      <c r="F42" s="59">
        <v>4</v>
      </c>
      <c r="G42" s="59">
        <v>3.95</v>
      </c>
    </row>
    <row r="43" spans="1:8">
      <c r="B43" s="10" t="s">
        <v>1003</v>
      </c>
      <c r="C43" s="58">
        <f t="shared" ref="C43" si="0">AVERAGE(C44:C46)</f>
        <v>3.9733333333333332</v>
      </c>
      <c r="D43" s="58">
        <f>AVERAGE(D44:D46)</f>
        <v>3.8433333333333337</v>
      </c>
      <c r="E43" s="58">
        <f>AVERAGE(E44:E46)</f>
        <v>3.9</v>
      </c>
      <c r="F43" s="58">
        <f>AVERAGE(F44:F46)</f>
        <v>3.8066666666666666</v>
      </c>
      <c r="G43" s="58">
        <f>AVERAGE(G44:G46)</f>
        <v>4.3</v>
      </c>
      <c r="H43" s="3">
        <f>AVERAGE(C43:G43)</f>
        <v>3.964666666666667</v>
      </c>
    </row>
    <row r="44" spans="1:8">
      <c r="A44" s="34">
        <v>34</v>
      </c>
      <c r="B44" t="s">
        <v>1004</v>
      </c>
      <c r="C44" s="59">
        <v>4.08</v>
      </c>
      <c r="D44" s="59">
        <v>3.83</v>
      </c>
      <c r="E44" s="59">
        <v>3.95</v>
      </c>
      <c r="F44" s="59">
        <v>3.84</v>
      </c>
      <c r="G44" s="59">
        <v>4.55</v>
      </c>
    </row>
    <row r="45" spans="1:8">
      <c r="A45" s="34">
        <v>35</v>
      </c>
      <c r="B45" t="s">
        <v>1005</v>
      </c>
      <c r="C45" s="59">
        <v>3.88</v>
      </c>
      <c r="D45" s="59">
        <v>3.7</v>
      </c>
      <c r="E45" s="59">
        <v>3.75</v>
      </c>
      <c r="F45" s="59">
        <v>3.58</v>
      </c>
      <c r="G45" s="59">
        <v>3.85</v>
      </c>
    </row>
    <row r="46" spans="1:8">
      <c r="A46" s="34">
        <v>36</v>
      </c>
      <c r="B46" t="s">
        <v>1006</v>
      </c>
      <c r="C46" s="59">
        <v>3.96</v>
      </c>
      <c r="D46" s="59">
        <v>4</v>
      </c>
      <c r="E46" s="59">
        <v>4</v>
      </c>
      <c r="F46" s="59">
        <v>4</v>
      </c>
      <c r="G46" s="59">
        <v>4.5</v>
      </c>
    </row>
    <row r="47" spans="1:8">
      <c r="B47" s="10" t="s">
        <v>1007</v>
      </c>
      <c r="C47" s="58">
        <f>AVERAGE(C48:C50)</f>
        <v>3.6799999999999997</v>
      </c>
      <c r="D47" s="58">
        <f>AVERAGE(D48:D50)</f>
        <v>3.7666666666666671</v>
      </c>
      <c r="E47" s="58">
        <f>AVERAGE(E48:E50)</f>
        <v>3.7833333333333332</v>
      </c>
      <c r="F47" s="58">
        <f>AVERAGE(F48:F50)</f>
        <v>4.0866666666666669</v>
      </c>
      <c r="G47" s="58">
        <f>AVERAGE(G48:G50)</f>
        <v>4</v>
      </c>
      <c r="H47" s="3">
        <f>AVERAGE(C47:G47)</f>
        <v>3.8633333333333333</v>
      </c>
    </row>
    <row r="48" spans="1:8">
      <c r="A48" s="34">
        <v>37</v>
      </c>
      <c r="B48" t="s">
        <v>1008</v>
      </c>
      <c r="C48" s="57">
        <v>3.65</v>
      </c>
      <c r="D48" s="57">
        <v>3.73</v>
      </c>
      <c r="E48" s="57">
        <v>3.75</v>
      </c>
      <c r="F48" s="57">
        <v>4.21</v>
      </c>
      <c r="G48" s="57">
        <v>4</v>
      </c>
    </row>
    <row r="49" spans="1:8">
      <c r="A49" s="34">
        <v>38</v>
      </c>
      <c r="B49" t="s">
        <v>1013</v>
      </c>
      <c r="C49" s="57">
        <v>4.12</v>
      </c>
      <c r="D49" s="57">
        <v>4.0999999999999996</v>
      </c>
      <c r="E49" s="57">
        <v>3.3</v>
      </c>
      <c r="F49" s="57">
        <v>4.21</v>
      </c>
      <c r="G49" s="57">
        <v>4.4000000000000004</v>
      </c>
    </row>
    <row r="50" spans="1:8">
      <c r="A50" s="34">
        <v>39</v>
      </c>
      <c r="B50" t="s">
        <v>1009</v>
      </c>
      <c r="C50" s="57">
        <v>3.27</v>
      </c>
      <c r="D50" s="57">
        <v>3.47</v>
      </c>
      <c r="E50" s="57">
        <v>4.3</v>
      </c>
      <c r="F50" s="57">
        <v>3.84</v>
      </c>
      <c r="G50" s="57">
        <v>3.6</v>
      </c>
    </row>
    <row r="51" spans="1:8">
      <c r="B51" s="10" t="s">
        <v>1010</v>
      </c>
      <c r="C51" s="59"/>
      <c r="D51" s="59"/>
      <c r="E51" s="59"/>
      <c r="F51" s="59"/>
      <c r="G51" s="59"/>
    </row>
    <row r="52" spans="1:8">
      <c r="A52" s="34">
        <v>40</v>
      </c>
      <c r="B52" t="s">
        <v>1011</v>
      </c>
      <c r="C52" s="57">
        <v>3.58</v>
      </c>
      <c r="D52" s="57">
        <v>3.87</v>
      </c>
      <c r="E52" s="57">
        <v>3.87</v>
      </c>
      <c r="F52" s="57">
        <v>4.26</v>
      </c>
      <c r="G52" s="57">
        <v>3.95</v>
      </c>
    </row>
    <row r="53" spans="1:8">
      <c r="B53" s="10" t="s">
        <v>1149</v>
      </c>
      <c r="C53" s="58">
        <f>AVERAGE(C52,C37,C29,C22,C16,C10,C4)</f>
        <v>3.9420000000000002</v>
      </c>
      <c r="D53" s="58">
        <f>AVERAGE(D52,D37,D29,D22,D16,D10,D4)</f>
        <v>4.1477959183673478</v>
      </c>
      <c r="E53" s="58">
        <f>AVERAGE(E52,E37,E29,E22,E16,E10,E4)</f>
        <v>4.3719387755102046</v>
      </c>
      <c r="F53" s="58">
        <f>AVERAGE(F52,F37,F29,F22,F16,F10,F4)</f>
        <v>4.3050612244897959</v>
      </c>
      <c r="G53" s="58">
        <f>AVERAGE(G52,G37,G29,G22,G16,G10,G4)</f>
        <v>3.9881292517006801</v>
      </c>
      <c r="H53" s="3">
        <f>AVERAGE(C53:G53)</f>
        <v>4.1509850340136065</v>
      </c>
    </row>
    <row r="54" spans="1:8">
      <c r="B54" s="36" t="s">
        <v>1150</v>
      </c>
      <c r="C54" s="58">
        <f>AVERAGE(C22,C10,C4)</f>
        <v>4.0873333333333326</v>
      </c>
      <c r="D54" s="58">
        <f>AVERAGE(D22,D10,D4)</f>
        <v>4.3646666666666674</v>
      </c>
      <c r="E54" s="58">
        <f>AVERAGE(E22,E10,E4)</f>
        <v>4.5949999999999998</v>
      </c>
      <c r="F54" s="58">
        <f>AVERAGE(F22,F10,F4)</f>
        <v>4.487333333333333</v>
      </c>
      <c r="G54" s="58">
        <f>AVERAGE(G22,G10,G4)</f>
        <v>4.0694444444444438</v>
      </c>
      <c r="H54" s="3">
        <f>AVERAGE(C54:G54)</f>
        <v>4.3207555555555555</v>
      </c>
    </row>
    <row r="55" spans="1:8">
      <c r="B55" s="10" t="s">
        <v>1163</v>
      </c>
      <c r="C55" s="88">
        <v>4</v>
      </c>
      <c r="D55" s="88">
        <f t="shared" ref="D55:G55" si="1">AVERAGE(D22,D16,D10,D4)</f>
        <v>4.3785000000000007</v>
      </c>
      <c r="E55" s="88">
        <f t="shared" si="1"/>
        <v>4.6312500000000005</v>
      </c>
      <c r="F55" s="88">
        <f t="shared" si="1"/>
        <v>4.488999999999999</v>
      </c>
      <c r="G55" s="88">
        <f t="shared" si="1"/>
        <v>4.097083333333333</v>
      </c>
      <c r="H55" s="3">
        <f>AVERAGE(C55:G55)</f>
        <v>4.3191666666666668</v>
      </c>
    </row>
    <row r="56" spans="1:8">
      <c r="B56" s="36"/>
      <c r="C56" s="57"/>
      <c r="D56" s="57"/>
      <c r="E56" s="57"/>
    </row>
  </sheetData>
  <mergeCells count="5">
    <mergeCell ref="C1"/>
    <mergeCell ref="D1"/>
    <mergeCell ref="E1"/>
    <mergeCell ref="F1"/>
    <mergeCell ref="G1"/>
  </mergeCells>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Q90"/>
  <sheetViews>
    <sheetView topLeftCell="A57" workbookViewId="0">
      <selection activeCell="B61" sqref="B61:H90"/>
    </sheetView>
  </sheetViews>
  <sheetFormatPr baseColWidth="10" defaultRowHeight="16"/>
  <cols>
    <col min="2" max="2" width="31.6640625" customWidth="1"/>
    <col min="4" max="4" width="10.83203125" style="62"/>
    <col min="7" max="7" width="10.83203125" style="62"/>
  </cols>
  <sheetData>
    <row r="1" spans="1:17">
      <c r="A1" s="27"/>
      <c r="C1" s="119" t="s">
        <v>183</v>
      </c>
      <c r="D1" s="119"/>
      <c r="E1" s="119"/>
      <c r="F1" s="119" t="s">
        <v>1020</v>
      </c>
      <c r="G1" s="119"/>
      <c r="H1" s="119"/>
      <c r="I1" s="119" t="s">
        <v>1022</v>
      </c>
      <c r="J1" s="119"/>
      <c r="K1" s="119"/>
      <c r="L1" s="119" t="s">
        <v>1122</v>
      </c>
      <c r="M1" s="119"/>
      <c r="N1" s="119"/>
      <c r="O1" s="119" t="s">
        <v>1132</v>
      </c>
      <c r="P1" s="119"/>
      <c r="Q1" s="119"/>
    </row>
    <row r="2" spans="1:17">
      <c r="A2" s="27"/>
      <c r="C2" s="119" t="s">
        <v>1012</v>
      </c>
      <c r="D2" s="119"/>
      <c r="E2" s="119"/>
      <c r="F2" s="119" t="s">
        <v>1012</v>
      </c>
      <c r="G2" s="119"/>
      <c r="H2" s="119"/>
      <c r="I2" s="119" t="s">
        <v>1012</v>
      </c>
      <c r="J2" s="119"/>
      <c r="K2" s="119"/>
      <c r="L2" s="119" t="s">
        <v>1012</v>
      </c>
      <c r="M2" s="119"/>
      <c r="N2" s="119"/>
      <c r="O2" s="119" t="s">
        <v>1012</v>
      </c>
      <c r="P2" s="119"/>
      <c r="Q2" s="119"/>
    </row>
    <row r="3" spans="1:17">
      <c r="A3" s="29" t="s">
        <v>1</v>
      </c>
      <c r="B3" s="10" t="s">
        <v>2</v>
      </c>
      <c r="C3" s="29" t="s">
        <v>1015</v>
      </c>
      <c r="D3" s="57" t="s">
        <v>4</v>
      </c>
      <c r="E3" s="29" t="s">
        <v>189</v>
      </c>
      <c r="F3" s="40" t="s">
        <v>1021</v>
      </c>
      <c r="G3" s="57" t="s">
        <v>4</v>
      </c>
      <c r="H3" s="40" t="s">
        <v>189</v>
      </c>
      <c r="I3" s="66" t="s">
        <v>1107</v>
      </c>
      <c r="J3" s="57" t="s">
        <v>4</v>
      </c>
      <c r="K3" s="66" t="s">
        <v>189</v>
      </c>
      <c r="L3" s="77" t="s">
        <v>1126</v>
      </c>
      <c r="M3" s="57" t="s">
        <v>4</v>
      </c>
      <c r="N3" s="77" t="s">
        <v>189</v>
      </c>
      <c r="O3" s="80" t="s">
        <v>1135</v>
      </c>
      <c r="P3" s="57" t="s">
        <v>4</v>
      </c>
      <c r="Q3" s="80" t="s">
        <v>189</v>
      </c>
    </row>
    <row r="4" spans="1:17">
      <c r="A4" s="27"/>
      <c r="B4" s="10" t="s">
        <v>964</v>
      </c>
      <c r="C4" s="11">
        <f>AVERAGE(C5:C9)</f>
        <v>27.8</v>
      </c>
      <c r="D4" s="58">
        <f>AVERAGE(D5:D9)</f>
        <v>3.722</v>
      </c>
      <c r="E4" s="11">
        <f t="shared" ref="E4" si="0">AVERAGE(E5:E9)</f>
        <v>1.02</v>
      </c>
      <c r="F4" s="10">
        <f t="shared" ref="F4:Q4" si="1">AVERAGE(F5:F9)</f>
        <v>30</v>
      </c>
      <c r="G4" s="58">
        <f t="shared" si="1"/>
        <v>4.3940000000000001</v>
      </c>
      <c r="H4" s="11">
        <f t="shared" si="1"/>
        <v>0.61399999999999999</v>
      </c>
      <c r="I4" s="10">
        <f t="shared" si="1"/>
        <v>20</v>
      </c>
      <c r="J4" s="58">
        <f t="shared" si="1"/>
        <v>4.7</v>
      </c>
      <c r="K4" s="11">
        <f t="shared" si="1"/>
        <v>0.54400000000000004</v>
      </c>
      <c r="L4" s="10">
        <f t="shared" si="1"/>
        <v>19</v>
      </c>
      <c r="M4" s="58">
        <f t="shared" si="1"/>
        <v>4.4879999999999995</v>
      </c>
      <c r="N4" s="11">
        <f t="shared" si="1"/>
        <v>0.71599999999999997</v>
      </c>
      <c r="O4" s="10">
        <f t="shared" si="1"/>
        <v>20</v>
      </c>
      <c r="P4" s="58">
        <f t="shared" si="1"/>
        <v>4.1100000000000003</v>
      </c>
      <c r="Q4" s="11">
        <f t="shared" si="1"/>
        <v>1.1199999999999999</v>
      </c>
    </row>
    <row r="5" spans="1:17">
      <c r="A5" s="27">
        <v>1</v>
      </c>
      <c r="B5" t="s">
        <v>965</v>
      </c>
      <c r="C5" s="27">
        <v>28</v>
      </c>
      <c r="D5" s="59">
        <v>3.69</v>
      </c>
      <c r="E5" s="27">
        <v>0.97</v>
      </c>
      <c r="F5">
        <v>30</v>
      </c>
      <c r="G5" s="59">
        <v>4.3</v>
      </c>
      <c r="H5" s="38">
        <v>0.65</v>
      </c>
      <c r="I5">
        <v>20</v>
      </c>
      <c r="J5" s="59">
        <v>4.75</v>
      </c>
      <c r="K5" s="67">
        <v>0.44</v>
      </c>
      <c r="L5">
        <v>19</v>
      </c>
      <c r="M5" s="59">
        <v>4.47</v>
      </c>
      <c r="N5" s="78">
        <v>0.7</v>
      </c>
      <c r="O5">
        <v>20</v>
      </c>
      <c r="P5" s="59">
        <v>3.85</v>
      </c>
      <c r="Q5" s="81">
        <v>1.35</v>
      </c>
    </row>
    <row r="6" spans="1:17">
      <c r="A6" s="27">
        <v>2</v>
      </c>
      <c r="B6" t="s">
        <v>966</v>
      </c>
      <c r="C6" s="27">
        <v>28</v>
      </c>
      <c r="D6" s="59">
        <v>4.04</v>
      </c>
      <c r="E6" s="27">
        <v>0.92</v>
      </c>
      <c r="F6">
        <v>30</v>
      </c>
      <c r="G6" s="59">
        <v>4.5</v>
      </c>
      <c r="H6" s="38">
        <v>0.63</v>
      </c>
      <c r="I6">
        <v>20</v>
      </c>
      <c r="J6" s="59">
        <v>4.75</v>
      </c>
      <c r="K6" s="67">
        <v>0.44</v>
      </c>
      <c r="L6">
        <v>19</v>
      </c>
      <c r="M6" s="59">
        <v>4.68</v>
      </c>
      <c r="N6" s="78">
        <v>0.57999999999999996</v>
      </c>
      <c r="O6">
        <v>20</v>
      </c>
      <c r="P6" s="59">
        <v>4.3499999999999996</v>
      </c>
      <c r="Q6" s="81">
        <v>0.88</v>
      </c>
    </row>
    <row r="7" spans="1:17">
      <c r="A7" s="27">
        <v>3</v>
      </c>
      <c r="B7" t="s">
        <v>967</v>
      </c>
      <c r="C7" s="27">
        <v>28</v>
      </c>
      <c r="D7" s="59">
        <v>3.85</v>
      </c>
      <c r="E7" s="27">
        <v>1.01</v>
      </c>
      <c r="F7">
        <v>30</v>
      </c>
      <c r="G7" s="59">
        <v>4.47</v>
      </c>
      <c r="H7" s="38">
        <v>0.63</v>
      </c>
      <c r="I7">
        <v>20</v>
      </c>
      <c r="J7" s="59">
        <v>4.8</v>
      </c>
      <c r="K7" s="67">
        <v>0.41</v>
      </c>
      <c r="L7">
        <v>19</v>
      </c>
      <c r="M7" s="59">
        <v>4.66</v>
      </c>
      <c r="N7" s="78">
        <v>0.67</v>
      </c>
      <c r="O7">
        <v>20</v>
      </c>
      <c r="P7" s="59">
        <v>4.2</v>
      </c>
      <c r="Q7" s="81">
        <v>1.01</v>
      </c>
    </row>
    <row r="8" spans="1:17">
      <c r="A8" s="27">
        <v>4</v>
      </c>
      <c r="B8" t="s">
        <v>968</v>
      </c>
      <c r="C8" s="27">
        <v>28</v>
      </c>
      <c r="D8" s="59">
        <v>3.31</v>
      </c>
      <c r="E8" s="27">
        <v>1.26</v>
      </c>
      <c r="F8">
        <v>30</v>
      </c>
      <c r="G8" s="59">
        <v>4.33</v>
      </c>
      <c r="H8" s="38">
        <v>0.55000000000000004</v>
      </c>
      <c r="I8">
        <v>20</v>
      </c>
      <c r="J8" s="59">
        <v>4.5999999999999996</v>
      </c>
      <c r="K8" s="67">
        <v>0.68</v>
      </c>
      <c r="L8">
        <v>19</v>
      </c>
      <c r="M8" s="59">
        <v>4.37</v>
      </c>
      <c r="N8" s="78">
        <v>0.76</v>
      </c>
      <c r="O8">
        <v>20</v>
      </c>
      <c r="P8" s="59">
        <v>4.0999999999999996</v>
      </c>
      <c r="Q8" s="81">
        <v>1.21</v>
      </c>
    </row>
    <row r="9" spans="1:17">
      <c r="A9" s="27">
        <v>5</v>
      </c>
      <c r="B9" t="s">
        <v>969</v>
      </c>
      <c r="C9" s="27">
        <v>27</v>
      </c>
      <c r="D9" s="59">
        <v>3.72</v>
      </c>
      <c r="E9" s="27">
        <v>0.94</v>
      </c>
      <c r="F9">
        <v>30</v>
      </c>
      <c r="G9" s="59">
        <v>4.37</v>
      </c>
      <c r="H9" s="38">
        <v>0.61</v>
      </c>
      <c r="I9">
        <v>20</v>
      </c>
      <c r="J9" s="59">
        <v>4.5999999999999996</v>
      </c>
      <c r="K9" s="67">
        <v>0.75</v>
      </c>
      <c r="L9">
        <v>19</v>
      </c>
      <c r="M9" s="59">
        <v>4.26</v>
      </c>
      <c r="N9" s="78">
        <v>0.87</v>
      </c>
      <c r="O9">
        <v>20</v>
      </c>
      <c r="P9" s="59">
        <v>4.05</v>
      </c>
      <c r="Q9" s="81">
        <v>1.1499999999999999</v>
      </c>
    </row>
    <row r="10" spans="1:17">
      <c r="A10" s="27"/>
      <c r="B10" s="10" t="s">
        <v>970</v>
      </c>
      <c r="C10" s="11">
        <f>AVERAGE(C11:C15)</f>
        <v>28</v>
      </c>
      <c r="D10" s="58">
        <f>AVERAGE(D11:D15)</f>
        <v>4.3540000000000001</v>
      </c>
      <c r="E10" s="11">
        <f t="shared" ref="E10" si="2">AVERAGE(E11:E15)</f>
        <v>0.73199999999999987</v>
      </c>
      <c r="F10" s="10">
        <f t="shared" ref="F10:Q10" si="3">AVERAGE(F11:F15)</f>
        <v>30</v>
      </c>
      <c r="G10" s="58">
        <f t="shared" si="3"/>
        <v>4.5600000000000005</v>
      </c>
      <c r="H10" s="11">
        <f t="shared" si="3"/>
        <v>0.59199999999999997</v>
      </c>
      <c r="I10" s="10">
        <f t="shared" si="3"/>
        <v>30</v>
      </c>
      <c r="J10" s="58">
        <f t="shared" si="3"/>
        <v>4.67</v>
      </c>
      <c r="K10" s="11">
        <f t="shared" si="3"/>
        <v>0.65400000000000003</v>
      </c>
      <c r="L10" s="10">
        <f t="shared" si="3"/>
        <v>19</v>
      </c>
      <c r="M10" s="58">
        <f t="shared" si="3"/>
        <v>4.5340000000000007</v>
      </c>
      <c r="N10" s="11">
        <f t="shared" si="3"/>
        <v>0.74</v>
      </c>
      <c r="O10" s="10">
        <f t="shared" si="3"/>
        <v>20</v>
      </c>
      <c r="P10" s="58">
        <f t="shared" si="3"/>
        <v>4.0999999999999996</v>
      </c>
      <c r="Q10" s="11">
        <f t="shared" si="3"/>
        <v>1.1320000000000001</v>
      </c>
    </row>
    <row r="11" spans="1:17">
      <c r="A11" s="27">
        <v>6</v>
      </c>
      <c r="B11" t="s">
        <v>971</v>
      </c>
      <c r="C11" s="28">
        <v>28</v>
      </c>
      <c r="D11" s="59">
        <v>3.81</v>
      </c>
      <c r="E11" s="27">
        <v>1.02</v>
      </c>
      <c r="F11">
        <v>30</v>
      </c>
      <c r="G11" s="59">
        <v>4.5</v>
      </c>
      <c r="H11" s="38">
        <v>0.56999999999999995</v>
      </c>
      <c r="I11">
        <v>30</v>
      </c>
      <c r="J11" s="59">
        <v>4.45</v>
      </c>
      <c r="K11" s="67">
        <v>0.76</v>
      </c>
      <c r="L11">
        <v>19</v>
      </c>
      <c r="M11" s="59">
        <v>4.37</v>
      </c>
      <c r="N11" s="78">
        <v>0.9</v>
      </c>
      <c r="O11">
        <v>20</v>
      </c>
      <c r="P11" s="59">
        <v>3.85</v>
      </c>
      <c r="Q11" s="81">
        <v>1.39</v>
      </c>
    </row>
    <row r="12" spans="1:17">
      <c r="A12" s="27">
        <v>7</v>
      </c>
      <c r="B12" t="s">
        <v>972</v>
      </c>
      <c r="C12" s="28">
        <v>28</v>
      </c>
      <c r="D12" s="59">
        <v>4.8099999999999996</v>
      </c>
      <c r="E12" s="27">
        <v>0.56999999999999995</v>
      </c>
      <c r="F12">
        <v>30</v>
      </c>
      <c r="G12" s="59">
        <v>4.9000000000000004</v>
      </c>
      <c r="H12" s="38">
        <v>0.31</v>
      </c>
      <c r="I12">
        <v>30</v>
      </c>
      <c r="J12" s="59">
        <v>4.95</v>
      </c>
      <c r="K12" s="67">
        <v>0.22</v>
      </c>
      <c r="L12">
        <v>19</v>
      </c>
      <c r="M12" s="59">
        <v>4.74</v>
      </c>
      <c r="N12" s="78">
        <v>0.56000000000000005</v>
      </c>
      <c r="O12">
        <v>20</v>
      </c>
      <c r="P12" s="59">
        <v>4.5</v>
      </c>
      <c r="Q12" s="81">
        <v>0.83</v>
      </c>
    </row>
    <row r="13" spans="1:17">
      <c r="A13" s="27">
        <v>8</v>
      </c>
      <c r="B13" t="s">
        <v>973</v>
      </c>
      <c r="C13" s="28">
        <v>28</v>
      </c>
      <c r="D13" s="59">
        <v>4.2300000000000004</v>
      </c>
      <c r="E13" s="27">
        <v>0.76</v>
      </c>
      <c r="F13">
        <v>30</v>
      </c>
      <c r="G13" s="59">
        <v>4.4000000000000004</v>
      </c>
      <c r="H13" s="38">
        <v>0.72</v>
      </c>
      <c r="I13">
        <v>30</v>
      </c>
      <c r="J13" s="59">
        <v>4.55</v>
      </c>
      <c r="K13" s="67">
        <v>0.83</v>
      </c>
      <c r="L13">
        <v>19</v>
      </c>
      <c r="M13" s="59">
        <v>4.42</v>
      </c>
      <c r="N13" s="78">
        <v>0.77</v>
      </c>
      <c r="O13">
        <v>20</v>
      </c>
      <c r="P13" s="59">
        <v>3.95</v>
      </c>
      <c r="Q13" s="81">
        <v>1.23</v>
      </c>
    </row>
    <row r="14" spans="1:17">
      <c r="A14" s="27">
        <v>9</v>
      </c>
      <c r="B14" t="s">
        <v>974</v>
      </c>
      <c r="C14" s="28">
        <v>28</v>
      </c>
      <c r="D14" s="59">
        <v>4.2300000000000004</v>
      </c>
      <c r="E14" s="27">
        <v>0.76</v>
      </c>
      <c r="F14">
        <v>30</v>
      </c>
      <c r="G14" s="59">
        <v>4.47</v>
      </c>
      <c r="H14" s="38">
        <v>0.63</v>
      </c>
      <c r="I14">
        <v>30</v>
      </c>
      <c r="J14" s="59">
        <v>4.7</v>
      </c>
      <c r="K14" s="67">
        <v>0.73</v>
      </c>
      <c r="L14">
        <v>19</v>
      </c>
      <c r="M14" s="59">
        <v>4.5599999999999996</v>
      </c>
      <c r="N14" s="78">
        <v>0.78</v>
      </c>
      <c r="O14">
        <v>20</v>
      </c>
      <c r="P14" s="59">
        <v>4</v>
      </c>
      <c r="Q14" s="81">
        <v>1.26</v>
      </c>
    </row>
    <row r="15" spans="1:17">
      <c r="A15" s="27">
        <v>10</v>
      </c>
      <c r="B15" t="s">
        <v>975</v>
      </c>
      <c r="C15" s="28">
        <v>28</v>
      </c>
      <c r="D15" s="59">
        <v>4.6900000000000004</v>
      </c>
      <c r="E15" s="27">
        <v>0.55000000000000004</v>
      </c>
      <c r="F15">
        <v>30</v>
      </c>
      <c r="G15" s="59">
        <v>4.53</v>
      </c>
      <c r="H15" s="38">
        <v>0.73</v>
      </c>
      <c r="I15">
        <v>30</v>
      </c>
      <c r="J15" s="59">
        <v>4.7</v>
      </c>
      <c r="K15" s="67">
        <v>0.73</v>
      </c>
      <c r="L15">
        <v>19</v>
      </c>
      <c r="M15" s="59">
        <v>4.58</v>
      </c>
      <c r="N15" s="78">
        <v>0.69</v>
      </c>
      <c r="O15">
        <v>20</v>
      </c>
      <c r="P15" s="59">
        <v>4.2</v>
      </c>
      <c r="Q15" s="81">
        <v>0.95</v>
      </c>
    </row>
    <row r="16" spans="1:17">
      <c r="A16" s="27"/>
      <c r="B16" s="10" t="s">
        <v>976</v>
      </c>
      <c r="C16" s="11">
        <f>AVERAGE(C17:C21)</f>
        <v>28</v>
      </c>
      <c r="D16" s="58">
        <f>AVERAGE(D17:D21)</f>
        <v>4.8819999999999997</v>
      </c>
      <c r="E16" s="11">
        <f t="shared" ref="E16" si="4">AVERAGE(E17:E21)</f>
        <v>0.32</v>
      </c>
      <c r="F16" s="10">
        <f t="shared" ref="F16:Q16" si="5">AVERAGE(F17:F21)</f>
        <v>30</v>
      </c>
      <c r="G16" s="58">
        <f t="shared" si="5"/>
        <v>4.42</v>
      </c>
      <c r="H16" s="11">
        <f t="shared" si="5"/>
        <v>0.77600000000000002</v>
      </c>
      <c r="I16" s="10">
        <f t="shared" si="5"/>
        <v>30</v>
      </c>
      <c r="J16" s="58">
        <f t="shared" si="5"/>
        <v>4.74</v>
      </c>
      <c r="K16" s="11">
        <f t="shared" si="5"/>
        <v>0.49800000000000005</v>
      </c>
      <c r="L16" s="10">
        <f t="shared" si="5"/>
        <v>19</v>
      </c>
      <c r="M16" s="58">
        <v>4.47</v>
      </c>
      <c r="N16" s="11">
        <f t="shared" si="5"/>
        <v>0.76800000000000002</v>
      </c>
      <c r="O16" s="10">
        <f t="shared" si="5"/>
        <v>20</v>
      </c>
      <c r="P16" s="58">
        <f t="shared" si="5"/>
        <v>4.18</v>
      </c>
      <c r="Q16" s="11">
        <f t="shared" si="5"/>
        <v>1.0620000000000001</v>
      </c>
    </row>
    <row r="17" spans="1:17">
      <c r="A17" s="27">
        <v>11</v>
      </c>
      <c r="B17" t="s">
        <v>977</v>
      </c>
      <c r="C17" s="28">
        <v>28</v>
      </c>
      <c r="D17" s="59">
        <v>4.8099999999999996</v>
      </c>
      <c r="E17" s="27">
        <v>0.4</v>
      </c>
      <c r="F17">
        <v>30</v>
      </c>
      <c r="G17" s="59">
        <v>4.2</v>
      </c>
      <c r="H17" s="38">
        <v>1</v>
      </c>
      <c r="I17">
        <v>30</v>
      </c>
      <c r="J17" s="59">
        <v>4.8</v>
      </c>
      <c r="K17" s="67">
        <v>0.41</v>
      </c>
      <c r="L17">
        <v>19</v>
      </c>
      <c r="M17" s="59">
        <v>4.53</v>
      </c>
      <c r="N17" s="78">
        <v>0.7</v>
      </c>
      <c r="O17">
        <v>20</v>
      </c>
      <c r="P17" s="59">
        <v>4.05</v>
      </c>
      <c r="Q17" s="81">
        <v>1.23</v>
      </c>
    </row>
    <row r="18" spans="1:17">
      <c r="A18" s="27">
        <v>12</v>
      </c>
      <c r="B18" s="33" t="s">
        <v>978</v>
      </c>
      <c r="C18" s="28">
        <v>28</v>
      </c>
      <c r="D18" s="60">
        <v>4.92</v>
      </c>
      <c r="E18" s="35">
        <v>0.27</v>
      </c>
      <c r="F18">
        <v>30</v>
      </c>
      <c r="G18" s="59">
        <v>4.37</v>
      </c>
      <c r="H18" s="38">
        <v>0.89</v>
      </c>
      <c r="I18">
        <v>30</v>
      </c>
      <c r="J18" s="59">
        <v>4.7</v>
      </c>
      <c r="K18" s="67">
        <v>0.56999999999999995</v>
      </c>
      <c r="L18">
        <v>19</v>
      </c>
      <c r="M18" s="59">
        <v>4.42</v>
      </c>
      <c r="N18" s="78">
        <v>0.84</v>
      </c>
      <c r="O18">
        <v>20</v>
      </c>
      <c r="P18" s="59">
        <v>4.1500000000000004</v>
      </c>
      <c r="Q18" s="81">
        <v>1.04</v>
      </c>
    </row>
    <row r="19" spans="1:17">
      <c r="A19" s="27">
        <v>13</v>
      </c>
      <c r="B19" t="s">
        <v>979</v>
      </c>
      <c r="C19" s="28">
        <v>28</v>
      </c>
      <c r="D19" s="61">
        <v>4.88</v>
      </c>
      <c r="E19" s="34">
        <v>0.33</v>
      </c>
      <c r="F19">
        <v>30</v>
      </c>
      <c r="G19" s="59">
        <v>4.53</v>
      </c>
      <c r="H19" s="38">
        <v>0.63</v>
      </c>
      <c r="I19">
        <v>30</v>
      </c>
      <c r="J19" s="59">
        <v>4.8499999999999996</v>
      </c>
      <c r="K19" s="67">
        <v>0.37</v>
      </c>
      <c r="L19">
        <v>19</v>
      </c>
      <c r="M19" s="59">
        <v>4.47</v>
      </c>
      <c r="N19" s="78">
        <v>0.84</v>
      </c>
      <c r="O19">
        <v>20</v>
      </c>
      <c r="P19" s="59">
        <v>4.2</v>
      </c>
      <c r="Q19" s="81">
        <v>1.06</v>
      </c>
    </row>
    <row r="20" spans="1:17">
      <c r="A20" s="27">
        <v>14</v>
      </c>
      <c r="B20" t="s">
        <v>980</v>
      </c>
      <c r="C20" s="28">
        <v>28</v>
      </c>
      <c r="D20" s="61">
        <v>4.88</v>
      </c>
      <c r="E20" s="34">
        <v>0.33</v>
      </c>
      <c r="F20">
        <v>30</v>
      </c>
      <c r="G20" s="59">
        <v>4.5</v>
      </c>
      <c r="H20" s="38">
        <v>0.63</v>
      </c>
      <c r="I20">
        <v>30</v>
      </c>
      <c r="J20" s="59">
        <v>4.7</v>
      </c>
      <c r="K20" s="67">
        <v>0.47</v>
      </c>
      <c r="L20">
        <v>19</v>
      </c>
      <c r="M20" s="59">
        <v>4.47</v>
      </c>
      <c r="N20" s="78">
        <v>0.77</v>
      </c>
      <c r="O20">
        <v>20</v>
      </c>
      <c r="P20" s="59">
        <v>4.3</v>
      </c>
      <c r="Q20" s="81">
        <v>0.92</v>
      </c>
    </row>
    <row r="21" spans="1:17">
      <c r="A21" s="27">
        <v>15</v>
      </c>
      <c r="B21" t="s">
        <v>981</v>
      </c>
      <c r="C21" s="28">
        <v>28</v>
      </c>
      <c r="D21" s="61">
        <v>4.92</v>
      </c>
      <c r="E21" s="34">
        <v>0.27</v>
      </c>
      <c r="F21">
        <v>30</v>
      </c>
      <c r="G21" s="59">
        <v>4.5</v>
      </c>
      <c r="H21" s="38">
        <v>0.73</v>
      </c>
      <c r="I21">
        <v>30</v>
      </c>
      <c r="J21" s="59">
        <v>4.6500000000000004</v>
      </c>
      <c r="K21" s="67">
        <v>0.67</v>
      </c>
      <c r="L21">
        <v>19</v>
      </c>
      <c r="M21" s="59">
        <v>4.58</v>
      </c>
      <c r="N21" s="78">
        <v>0.69</v>
      </c>
      <c r="O21">
        <v>20</v>
      </c>
      <c r="P21" s="59">
        <v>4.2</v>
      </c>
      <c r="Q21" s="81">
        <v>1.06</v>
      </c>
    </row>
    <row r="22" spans="1:17">
      <c r="B22" s="10" t="s">
        <v>982</v>
      </c>
      <c r="C22" s="11">
        <f>AVERAGE(C23:C28)</f>
        <v>28</v>
      </c>
      <c r="D22" s="86">
        <v>4.0599999999999996</v>
      </c>
      <c r="E22" s="11">
        <f t="shared" ref="E22" si="6">AVERAGE(E23:E27)</f>
        <v>0.86799999999999999</v>
      </c>
      <c r="F22" s="10">
        <f>AVERAGE(F23:F27)</f>
        <v>30</v>
      </c>
      <c r="G22" s="58">
        <f>AVERAGE(G23:G28)</f>
        <v>4.1400000000000006</v>
      </c>
      <c r="H22" s="11">
        <f>AVERAGE(H23:H28)</f>
        <v>0.78333333333333333</v>
      </c>
      <c r="I22" s="10">
        <f>AVERAGE(I23:I27)</f>
        <v>30</v>
      </c>
      <c r="J22" s="58">
        <f>AVERAGE(J23:J28)</f>
        <v>4.415</v>
      </c>
      <c r="K22" s="11">
        <f>AVERAGE(K23:K28)</f>
        <v>0.90166666666666673</v>
      </c>
      <c r="L22" s="10">
        <f>AVERAGE(L23:L27)</f>
        <v>19</v>
      </c>
      <c r="M22" s="86">
        <f>AVERAGE(M23:M28)</f>
        <v>4.4399999999999986</v>
      </c>
      <c r="N22" s="11">
        <f>AVERAGE(N23:N28)</f>
        <v>0.69333333333333336</v>
      </c>
      <c r="O22" s="10">
        <f>AVERAGE(O23:O27)</f>
        <v>20</v>
      </c>
      <c r="P22" s="58">
        <f>AVERAGE(P23:P28)</f>
        <v>3.9983333333333331</v>
      </c>
      <c r="Q22" s="11">
        <f>AVERAGE(Q23:Q28)</f>
        <v>1.2433333333333334</v>
      </c>
    </row>
    <row r="23" spans="1:17">
      <c r="A23" s="34">
        <v>16</v>
      </c>
      <c r="B23" t="s">
        <v>983</v>
      </c>
      <c r="C23" s="28">
        <v>28</v>
      </c>
      <c r="D23" s="59">
        <v>4.2699999999999996</v>
      </c>
      <c r="E23" s="27">
        <v>0.92</v>
      </c>
      <c r="F23">
        <v>30</v>
      </c>
      <c r="G23" s="59">
        <v>4.4000000000000004</v>
      </c>
      <c r="H23" s="38">
        <v>0.67</v>
      </c>
      <c r="I23">
        <v>30</v>
      </c>
      <c r="J23" s="59">
        <v>4.5</v>
      </c>
      <c r="K23" s="67">
        <v>0.95</v>
      </c>
      <c r="L23">
        <v>19</v>
      </c>
      <c r="M23" s="59">
        <v>4.42</v>
      </c>
      <c r="N23" s="78">
        <v>0.69</v>
      </c>
      <c r="O23">
        <v>20</v>
      </c>
      <c r="P23" s="59">
        <v>4.05</v>
      </c>
      <c r="Q23" s="81">
        <v>1.23</v>
      </c>
    </row>
    <row r="24" spans="1:17">
      <c r="A24" s="34">
        <v>17</v>
      </c>
      <c r="B24" t="s">
        <v>984</v>
      </c>
      <c r="C24" s="28">
        <v>28</v>
      </c>
      <c r="D24" s="59">
        <v>3.92</v>
      </c>
      <c r="E24" s="27">
        <v>1.02</v>
      </c>
      <c r="F24">
        <v>30</v>
      </c>
      <c r="G24" s="59">
        <v>3.93</v>
      </c>
      <c r="H24" s="38">
        <v>0.84</v>
      </c>
      <c r="I24">
        <v>30</v>
      </c>
      <c r="J24" s="59">
        <v>4.0999999999999996</v>
      </c>
      <c r="K24" s="67">
        <v>1.02</v>
      </c>
      <c r="L24">
        <v>19</v>
      </c>
      <c r="M24" s="59">
        <v>4.26</v>
      </c>
      <c r="N24" s="78">
        <v>0.65</v>
      </c>
      <c r="O24">
        <v>20</v>
      </c>
      <c r="P24" s="59">
        <v>3.9</v>
      </c>
      <c r="Q24" s="81">
        <v>1.21</v>
      </c>
    </row>
    <row r="25" spans="1:17">
      <c r="A25" s="34">
        <v>18</v>
      </c>
      <c r="B25" t="s">
        <v>985</v>
      </c>
      <c r="C25" s="28">
        <v>28</v>
      </c>
      <c r="D25" s="59">
        <v>4.1500000000000004</v>
      </c>
      <c r="E25" s="27">
        <v>0.83</v>
      </c>
      <c r="F25">
        <v>30</v>
      </c>
      <c r="G25" s="59">
        <v>4.1399999999999997</v>
      </c>
      <c r="H25" s="38">
        <v>0.74</v>
      </c>
      <c r="I25">
        <v>30</v>
      </c>
      <c r="J25" s="59">
        <v>4.55</v>
      </c>
      <c r="K25" s="67">
        <v>0.69</v>
      </c>
      <c r="L25">
        <v>19</v>
      </c>
      <c r="M25" s="59">
        <v>4.47</v>
      </c>
      <c r="N25" s="78">
        <v>0.61</v>
      </c>
      <c r="O25">
        <v>20</v>
      </c>
      <c r="P25" s="59">
        <v>4.05</v>
      </c>
      <c r="Q25" s="81">
        <v>1.19</v>
      </c>
    </row>
    <row r="26" spans="1:17">
      <c r="A26" s="34">
        <v>19</v>
      </c>
      <c r="B26" t="s">
        <v>986</v>
      </c>
      <c r="C26" s="28">
        <v>28</v>
      </c>
      <c r="D26" s="59">
        <v>4.24</v>
      </c>
      <c r="E26" s="27">
        <v>0.72</v>
      </c>
      <c r="F26">
        <v>30</v>
      </c>
      <c r="G26" s="59">
        <v>4.17</v>
      </c>
      <c r="H26" s="38">
        <v>0.76</v>
      </c>
      <c r="I26">
        <v>30</v>
      </c>
      <c r="J26" s="59">
        <v>4.8</v>
      </c>
      <c r="K26" s="67">
        <v>0.7</v>
      </c>
      <c r="L26">
        <v>19</v>
      </c>
      <c r="M26" s="59">
        <v>4.58</v>
      </c>
      <c r="N26" s="78">
        <v>0.69</v>
      </c>
      <c r="O26">
        <v>20</v>
      </c>
      <c r="P26" s="59">
        <v>4.1500000000000004</v>
      </c>
      <c r="Q26" s="81">
        <v>1.1399999999999999</v>
      </c>
    </row>
    <row r="27" spans="1:17">
      <c r="A27" s="34">
        <v>20</v>
      </c>
      <c r="B27" t="s">
        <v>987</v>
      </c>
      <c r="C27" s="28">
        <v>28</v>
      </c>
      <c r="D27" s="59">
        <v>4.3499999999999996</v>
      </c>
      <c r="E27" s="27">
        <v>0.85</v>
      </c>
      <c r="F27">
        <v>30</v>
      </c>
      <c r="G27" s="59">
        <v>4.17</v>
      </c>
      <c r="H27" s="38">
        <v>0.93</v>
      </c>
      <c r="I27">
        <v>30</v>
      </c>
      <c r="J27" s="59">
        <v>4.24</v>
      </c>
      <c r="K27" s="67">
        <v>0.97</v>
      </c>
      <c r="L27">
        <v>19</v>
      </c>
      <c r="M27" s="59">
        <v>4.33</v>
      </c>
      <c r="N27" s="78">
        <v>0.91</v>
      </c>
      <c r="O27">
        <v>20</v>
      </c>
      <c r="P27" s="59">
        <v>3.89</v>
      </c>
      <c r="Q27" s="81">
        <v>1.37</v>
      </c>
    </row>
    <row r="28" spans="1:17">
      <c r="A28" s="34">
        <v>21</v>
      </c>
      <c r="B28" t="s">
        <v>988</v>
      </c>
      <c r="C28" s="28">
        <v>28</v>
      </c>
      <c r="D28" s="59">
        <v>3.42</v>
      </c>
      <c r="E28" s="27">
        <v>1.27</v>
      </c>
      <c r="F28">
        <v>30</v>
      </c>
      <c r="G28" s="59">
        <v>4.03</v>
      </c>
      <c r="H28" s="38">
        <v>0.76</v>
      </c>
      <c r="I28">
        <v>30</v>
      </c>
      <c r="J28" s="59">
        <v>4.3</v>
      </c>
      <c r="K28" s="67">
        <v>1.08</v>
      </c>
      <c r="L28">
        <v>19</v>
      </c>
      <c r="M28" s="59">
        <v>4.58</v>
      </c>
      <c r="N28" s="78">
        <v>0.61</v>
      </c>
      <c r="O28">
        <v>20</v>
      </c>
      <c r="P28" s="59">
        <v>3.95</v>
      </c>
      <c r="Q28" s="81">
        <v>1.32</v>
      </c>
    </row>
    <row r="29" spans="1:17">
      <c r="B29" s="10" t="s">
        <v>989</v>
      </c>
      <c r="C29" s="11">
        <f>AVERAGE(C30:C36)</f>
        <v>27.857142857142858</v>
      </c>
      <c r="D29" s="86">
        <v>3.61</v>
      </c>
      <c r="E29" s="11">
        <f t="shared" ref="E29" si="7">AVERAGE(E30:E34)</f>
        <v>0.96400000000000008</v>
      </c>
      <c r="F29" s="10">
        <f>AVERAGE(F30:F34)</f>
        <v>29.6</v>
      </c>
      <c r="G29" s="86">
        <v>4.0599999999999996</v>
      </c>
      <c r="H29" s="11">
        <f>AVERAGE(H30:H36)</f>
        <v>0.82428571428571418</v>
      </c>
      <c r="I29" s="10">
        <f>AVERAGE(I30:I34)</f>
        <v>29.6</v>
      </c>
      <c r="J29" s="58">
        <f>AVERAGE(J30:J36)</f>
        <v>4.4085714285714284</v>
      </c>
      <c r="K29" s="11">
        <f>AVERAGE(K30:K36)</f>
        <v>0.877142857142857</v>
      </c>
      <c r="L29" s="10">
        <f>AVERAGE(L30:L34)</f>
        <v>19</v>
      </c>
      <c r="M29" s="86">
        <v>4.13</v>
      </c>
      <c r="N29" s="11">
        <f>AVERAGE(N30:N36)</f>
        <v>1.05</v>
      </c>
      <c r="O29" s="10">
        <f>AVERAGE(O30:O34)</f>
        <v>20</v>
      </c>
      <c r="P29" s="58">
        <f>AVERAGE(P30:P36)</f>
        <v>3.798571428571428</v>
      </c>
      <c r="Q29" s="11">
        <f>AVERAGE(Q30:Q36)</f>
        <v>1.3071428571428572</v>
      </c>
    </row>
    <row r="30" spans="1:17">
      <c r="A30" s="34">
        <v>22</v>
      </c>
      <c r="B30" t="s">
        <v>990</v>
      </c>
      <c r="C30" s="28">
        <v>28</v>
      </c>
      <c r="D30" s="59">
        <v>3.81</v>
      </c>
      <c r="E30" s="27">
        <v>1.06</v>
      </c>
      <c r="F30">
        <v>30</v>
      </c>
      <c r="G30" s="59">
        <v>4.2699999999999996</v>
      </c>
      <c r="H30" s="38">
        <v>0.69</v>
      </c>
      <c r="I30">
        <v>30</v>
      </c>
      <c r="J30" s="59">
        <v>4.8</v>
      </c>
      <c r="K30" s="67">
        <v>0.52</v>
      </c>
      <c r="L30">
        <v>19</v>
      </c>
      <c r="M30" s="59">
        <v>4.28</v>
      </c>
      <c r="N30" s="78">
        <v>0.89</v>
      </c>
      <c r="O30">
        <v>20</v>
      </c>
      <c r="P30" s="59">
        <v>3.95</v>
      </c>
      <c r="Q30" s="81">
        <v>1.28</v>
      </c>
    </row>
    <row r="31" spans="1:17">
      <c r="A31" s="34">
        <v>23</v>
      </c>
      <c r="B31" t="s">
        <v>991</v>
      </c>
      <c r="C31" s="28">
        <v>28</v>
      </c>
      <c r="D31" s="59">
        <v>3.46</v>
      </c>
      <c r="E31" s="27">
        <v>0.81</v>
      </c>
      <c r="F31">
        <v>30</v>
      </c>
      <c r="G31" s="59">
        <v>3.9</v>
      </c>
      <c r="H31" s="38">
        <v>0.88</v>
      </c>
      <c r="I31">
        <v>30</v>
      </c>
      <c r="J31" s="59">
        <v>4.1500000000000004</v>
      </c>
      <c r="K31" s="67">
        <v>0.99</v>
      </c>
      <c r="L31">
        <v>19</v>
      </c>
      <c r="M31" s="59">
        <v>4.17</v>
      </c>
      <c r="N31" s="78">
        <v>1.2</v>
      </c>
      <c r="O31">
        <v>20</v>
      </c>
      <c r="P31" s="59">
        <v>3.63</v>
      </c>
      <c r="Q31" s="81">
        <v>1.46</v>
      </c>
    </row>
    <row r="32" spans="1:17">
      <c r="A32" s="34">
        <v>24</v>
      </c>
      <c r="B32" t="s">
        <v>992</v>
      </c>
      <c r="C32" s="28">
        <v>28</v>
      </c>
      <c r="D32" s="59">
        <v>3.56</v>
      </c>
      <c r="E32" s="27">
        <v>0.88</v>
      </c>
      <c r="F32">
        <v>30</v>
      </c>
      <c r="G32" s="59">
        <v>3.8</v>
      </c>
      <c r="H32" s="38">
        <v>0.84</v>
      </c>
      <c r="I32">
        <v>30</v>
      </c>
      <c r="J32" s="59">
        <v>4.33</v>
      </c>
      <c r="K32" s="67">
        <v>0.87</v>
      </c>
      <c r="L32">
        <v>19</v>
      </c>
      <c r="M32" s="59">
        <v>4</v>
      </c>
      <c r="N32" s="78">
        <v>1.1499999999999999</v>
      </c>
      <c r="O32">
        <v>20</v>
      </c>
      <c r="P32" s="59">
        <v>3.5</v>
      </c>
      <c r="Q32" s="81">
        <v>1.76</v>
      </c>
    </row>
    <row r="33" spans="1:17">
      <c r="A33" s="34">
        <v>25</v>
      </c>
      <c r="B33" t="s">
        <v>993</v>
      </c>
      <c r="C33" s="28">
        <v>27</v>
      </c>
      <c r="D33" s="59">
        <v>3.64</v>
      </c>
      <c r="E33" s="27">
        <v>0.95</v>
      </c>
      <c r="F33">
        <v>28</v>
      </c>
      <c r="G33" s="59">
        <v>3.93</v>
      </c>
      <c r="H33" s="38">
        <v>0.83</v>
      </c>
      <c r="I33">
        <v>28</v>
      </c>
      <c r="J33" s="59">
        <v>4.2</v>
      </c>
      <c r="K33" s="67">
        <v>1.1499999999999999</v>
      </c>
      <c r="L33">
        <v>19</v>
      </c>
      <c r="M33" s="59">
        <v>4</v>
      </c>
      <c r="N33" s="78">
        <v>1.27</v>
      </c>
      <c r="O33">
        <v>20</v>
      </c>
      <c r="P33" s="59">
        <v>4.05</v>
      </c>
      <c r="Q33" s="81">
        <v>1.1000000000000001</v>
      </c>
    </row>
    <row r="34" spans="1:17">
      <c r="A34" s="34">
        <v>26</v>
      </c>
      <c r="B34" t="s">
        <v>994</v>
      </c>
      <c r="C34" s="28">
        <v>28</v>
      </c>
      <c r="D34" s="59">
        <v>3</v>
      </c>
      <c r="E34" s="27">
        <v>1.1200000000000001</v>
      </c>
      <c r="F34">
        <v>30</v>
      </c>
      <c r="G34" s="59">
        <v>4.1100000000000003</v>
      </c>
      <c r="H34" s="38">
        <v>0.78</v>
      </c>
      <c r="I34">
        <v>30</v>
      </c>
      <c r="J34" s="59">
        <v>4.2</v>
      </c>
      <c r="K34" s="67">
        <v>1.03</v>
      </c>
      <c r="L34">
        <v>19</v>
      </c>
      <c r="M34" s="59">
        <v>4.4400000000000004</v>
      </c>
      <c r="N34" s="78">
        <v>0.88</v>
      </c>
      <c r="O34">
        <v>20</v>
      </c>
      <c r="P34" s="59">
        <v>3.9</v>
      </c>
      <c r="Q34" s="81">
        <v>1.29</v>
      </c>
    </row>
    <row r="35" spans="1:17">
      <c r="A35" s="34">
        <v>27</v>
      </c>
      <c r="B35" t="s">
        <v>995</v>
      </c>
      <c r="C35" s="28">
        <v>28</v>
      </c>
      <c r="D35" s="59">
        <v>3.5</v>
      </c>
      <c r="E35" s="27">
        <v>0.57999999999999996</v>
      </c>
      <c r="F35">
        <v>30</v>
      </c>
      <c r="G35" s="59">
        <v>4</v>
      </c>
      <c r="H35" s="38">
        <v>1</v>
      </c>
      <c r="I35">
        <v>30</v>
      </c>
      <c r="J35" s="59">
        <v>4.5999999999999996</v>
      </c>
      <c r="K35" s="67">
        <v>0.89</v>
      </c>
      <c r="L35">
        <v>19</v>
      </c>
      <c r="M35" s="59">
        <v>4</v>
      </c>
      <c r="N35" s="78">
        <v>1.1499999999999999</v>
      </c>
      <c r="O35">
        <v>20</v>
      </c>
      <c r="P35" s="59">
        <v>3.5</v>
      </c>
      <c r="Q35" s="81">
        <v>1.29</v>
      </c>
    </row>
    <row r="36" spans="1:17">
      <c r="A36" s="34">
        <v>28</v>
      </c>
      <c r="B36" t="s">
        <v>996</v>
      </c>
      <c r="C36" s="28">
        <v>28</v>
      </c>
      <c r="D36" s="59">
        <v>4.2</v>
      </c>
      <c r="E36" s="27">
        <v>0.91</v>
      </c>
      <c r="F36">
        <v>30</v>
      </c>
      <c r="G36" s="59">
        <v>4.1900000000000004</v>
      </c>
      <c r="H36" s="38">
        <v>0.75</v>
      </c>
      <c r="I36">
        <v>30</v>
      </c>
      <c r="J36" s="59">
        <v>4.58</v>
      </c>
      <c r="K36" s="67">
        <v>0.69</v>
      </c>
      <c r="L36">
        <v>19</v>
      </c>
      <c r="M36" s="59">
        <v>4.38</v>
      </c>
      <c r="N36" s="78">
        <v>0.81</v>
      </c>
      <c r="O36">
        <v>20</v>
      </c>
      <c r="P36" s="59">
        <v>4.0599999999999996</v>
      </c>
      <c r="Q36" s="81">
        <v>0.97</v>
      </c>
    </row>
    <row r="37" spans="1:17">
      <c r="B37" s="10" t="s">
        <v>997</v>
      </c>
      <c r="C37" s="11">
        <f>AVERAGE(C38:C42)</f>
        <v>28</v>
      </c>
      <c r="D37" s="58">
        <f>AVERAGE(D38:D42)</f>
        <v>3.3760000000000003</v>
      </c>
      <c r="E37" s="11">
        <f t="shared" ref="E37" si="8">AVERAGE(E38:E42)</f>
        <v>0.85799999999999998</v>
      </c>
      <c r="F37" s="10">
        <f t="shared" ref="F37:Q37" si="9">AVERAGE(F38:F42)</f>
        <v>30</v>
      </c>
      <c r="G37" s="58">
        <f t="shared" si="9"/>
        <v>3.6219999999999999</v>
      </c>
      <c r="H37" s="11">
        <f t="shared" si="9"/>
        <v>0.86599999999999999</v>
      </c>
      <c r="I37" s="10">
        <f t="shared" si="9"/>
        <v>30</v>
      </c>
      <c r="J37" s="58">
        <f t="shared" si="9"/>
        <v>3.8</v>
      </c>
      <c r="K37" s="11">
        <f t="shared" si="9"/>
        <v>1.1940000000000002</v>
      </c>
      <c r="L37" s="10">
        <f t="shared" si="9"/>
        <v>19</v>
      </c>
      <c r="M37" s="58">
        <f t="shared" si="9"/>
        <v>3.7380000000000004</v>
      </c>
      <c r="N37" s="11">
        <f t="shared" si="9"/>
        <v>0.93599999999999994</v>
      </c>
      <c r="O37" s="10">
        <f t="shared" si="9"/>
        <v>20</v>
      </c>
      <c r="P37" s="58">
        <f t="shared" si="9"/>
        <v>3.78</v>
      </c>
      <c r="Q37" s="11">
        <f t="shared" si="9"/>
        <v>1.1940000000000002</v>
      </c>
    </row>
    <row r="38" spans="1:17">
      <c r="A38" s="34">
        <v>29</v>
      </c>
      <c r="B38" t="s">
        <v>998</v>
      </c>
      <c r="C38" s="28">
        <v>28</v>
      </c>
      <c r="D38" s="59">
        <v>3.42</v>
      </c>
      <c r="E38" s="27">
        <v>0.86</v>
      </c>
      <c r="F38">
        <v>30</v>
      </c>
      <c r="G38" s="59">
        <v>3.57</v>
      </c>
      <c r="H38" s="38">
        <v>0.86</v>
      </c>
      <c r="I38">
        <v>30</v>
      </c>
      <c r="J38" s="59">
        <v>3.7</v>
      </c>
      <c r="K38" s="67">
        <v>1.03</v>
      </c>
      <c r="L38">
        <v>19</v>
      </c>
      <c r="M38" s="59">
        <v>3.79</v>
      </c>
      <c r="N38" s="78">
        <v>0.85</v>
      </c>
      <c r="O38">
        <v>20</v>
      </c>
      <c r="P38" s="59">
        <v>3.7</v>
      </c>
      <c r="Q38" s="81">
        <v>1.22</v>
      </c>
    </row>
    <row r="39" spans="1:17">
      <c r="A39" s="34">
        <v>30</v>
      </c>
      <c r="B39" t="s">
        <v>999</v>
      </c>
      <c r="C39" s="28">
        <v>28</v>
      </c>
      <c r="D39" s="59">
        <v>3.35</v>
      </c>
      <c r="E39" s="27">
        <v>0.85</v>
      </c>
      <c r="F39">
        <v>30</v>
      </c>
      <c r="G39" s="59">
        <v>3.6</v>
      </c>
      <c r="H39" s="38">
        <v>0.81</v>
      </c>
      <c r="I39">
        <v>30</v>
      </c>
      <c r="J39" s="59">
        <v>3.8</v>
      </c>
      <c r="K39" s="67">
        <v>1.06</v>
      </c>
      <c r="L39">
        <v>19</v>
      </c>
      <c r="M39" s="59">
        <v>3.74</v>
      </c>
      <c r="N39" s="78">
        <v>0.73</v>
      </c>
      <c r="O39">
        <v>20</v>
      </c>
      <c r="P39" s="59">
        <v>3.8</v>
      </c>
      <c r="Q39" s="81">
        <v>1.1100000000000001</v>
      </c>
    </row>
    <row r="40" spans="1:17">
      <c r="A40" s="34">
        <v>31</v>
      </c>
      <c r="B40" t="s">
        <v>1000</v>
      </c>
      <c r="C40" s="28">
        <v>28</v>
      </c>
      <c r="D40" s="59">
        <v>3.15</v>
      </c>
      <c r="E40" s="27">
        <v>0.83</v>
      </c>
      <c r="F40">
        <v>30</v>
      </c>
      <c r="G40" s="59">
        <v>3.5</v>
      </c>
      <c r="H40" s="38">
        <v>0.86</v>
      </c>
      <c r="I40">
        <v>30</v>
      </c>
      <c r="J40" s="59">
        <v>3.75</v>
      </c>
      <c r="K40" s="67">
        <v>1.29</v>
      </c>
      <c r="L40">
        <v>19</v>
      </c>
      <c r="M40" s="59">
        <v>3.37</v>
      </c>
      <c r="N40" s="78">
        <v>1.1200000000000001</v>
      </c>
      <c r="O40">
        <v>20</v>
      </c>
      <c r="P40" s="59">
        <v>3.6</v>
      </c>
      <c r="Q40" s="81">
        <v>1.31</v>
      </c>
    </row>
    <row r="41" spans="1:17">
      <c r="A41" s="34">
        <v>32</v>
      </c>
      <c r="B41" t="s">
        <v>1001</v>
      </c>
      <c r="C41" s="28">
        <v>28</v>
      </c>
      <c r="D41" s="59">
        <v>3.38</v>
      </c>
      <c r="E41" s="27">
        <v>0.8</v>
      </c>
      <c r="F41">
        <v>30</v>
      </c>
      <c r="G41" s="59">
        <v>3.57</v>
      </c>
      <c r="H41" s="38">
        <v>0.9</v>
      </c>
      <c r="I41">
        <v>30</v>
      </c>
      <c r="J41" s="59">
        <v>3.8</v>
      </c>
      <c r="K41" s="67">
        <v>1.36</v>
      </c>
      <c r="L41">
        <v>19</v>
      </c>
      <c r="M41" s="59">
        <v>3.79</v>
      </c>
      <c r="N41" s="78">
        <v>0.98</v>
      </c>
      <c r="O41">
        <v>20</v>
      </c>
      <c r="P41" s="59">
        <v>3.85</v>
      </c>
      <c r="Q41" s="81">
        <v>1.1399999999999999</v>
      </c>
    </row>
    <row r="42" spans="1:17">
      <c r="A42" s="34">
        <v>33</v>
      </c>
      <c r="B42" t="s">
        <v>1002</v>
      </c>
      <c r="C42" s="28">
        <v>28</v>
      </c>
      <c r="D42" s="59">
        <v>3.58</v>
      </c>
      <c r="E42" s="27">
        <v>0.95</v>
      </c>
      <c r="F42">
        <v>30</v>
      </c>
      <c r="G42" s="59">
        <v>3.87</v>
      </c>
      <c r="H42" s="38">
        <v>0.9</v>
      </c>
      <c r="I42">
        <v>30</v>
      </c>
      <c r="J42" s="59">
        <v>3.95</v>
      </c>
      <c r="K42" s="67">
        <v>1.23</v>
      </c>
      <c r="L42">
        <v>19</v>
      </c>
      <c r="M42" s="59">
        <v>4</v>
      </c>
      <c r="N42" s="78">
        <v>1</v>
      </c>
      <c r="O42">
        <v>20</v>
      </c>
      <c r="P42" s="59">
        <v>3.95</v>
      </c>
      <c r="Q42" s="81">
        <v>1.19</v>
      </c>
    </row>
    <row r="43" spans="1:17">
      <c r="B43" s="10" t="s">
        <v>1003</v>
      </c>
      <c r="C43" s="11">
        <f>AVERAGE(C44:C46)</f>
        <v>28</v>
      </c>
      <c r="D43" s="58">
        <f t="shared" ref="D43:E43" si="10">AVERAGE(D44:D46)</f>
        <v>3.9733333333333332</v>
      </c>
      <c r="E43" s="11">
        <f t="shared" si="10"/>
        <v>0.9</v>
      </c>
      <c r="F43" s="10">
        <f>AVERAGE(F44:F48)</f>
        <v>30</v>
      </c>
      <c r="G43" s="58">
        <f>AVERAGE(G44:G46)</f>
        <v>3.8433333333333337</v>
      </c>
      <c r="H43" s="11">
        <f>AVERAGE(H44:H46)</f>
        <v>0.77333333333333343</v>
      </c>
      <c r="I43" s="10">
        <f>AVERAGE(I44:I48)</f>
        <v>30</v>
      </c>
      <c r="J43" s="58">
        <f>AVERAGE(J44:J46)</f>
        <v>3.9</v>
      </c>
      <c r="K43" s="11">
        <f>AVERAGE(K44:K46)</f>
        <v>1.0266666666666666</v>
      </c>
      <c r="L43" s="10">
        <f>AVERAGE(L44:L48)</f>
        <v>23.4</v>
      </c>
      <c r="M43" s="58">
        <f>AVERAGE(M44:M46)</f>
        <v>3.8066666666666666</v>
      </c>
      <c r="N43" s="11">
        <f>AVERAGE(N44:N46)</f>
        <v>0.8666666666666667</v>
      </c>
      <c r="O43" s="10">
        <f>AVERAGE(O44:O48)</f>
        <v>20</v>
      </c>
      <c r="P43" s="58">
        <f>AVERAGE(P44:P46)</f>
        <v>4.3</v>
      </c>
      <c r="Q43" s="11">
        <f>AVERAGE(Q44:Q46)</f>
        <v>0.80333333333333334</v>
      </c>
    </row>
    <row r="44" spans="1:17">
      <c r="A44" s="34">
        <v>34</v>
      </c>
      <c r="B44" t="s">
        <v>1004</v>
      </c>
      <c r="C44" s="28">
        <v>28</v>
      </c>
      <c r="D44" s="59">
        <v>4.08</v>
      </c>
      <c r="E44" s="27">
        <v>0.8</v>
      </c>
      <c r="F44">
        <v>30</v>
      </c>
      <c r="G44" s="59">
        <v>3.83</v>
      </c>
      <c r="H44" s="38">
        <v>0.79</v>
      </c>
      <c r="I44">
        <v>30</v>
      </c>
      <c r="J44" s="59">
        <v>3.95</v>
      </c>
      <c r="K44" s="67">
        <v>0.94</v>
      </c>
      <c r="L44">
        <v>19</v>
      </c>
      <c r="M44" s="59">
        <v>3.84</v>
      </c>
      <c r="N44" s="78">
        <v>0.76</v>
      </c>
      <c r="O44">
        <v>20</v>
      </c>
      <c r="P44" s="59">
        <v>4.55</v>
      </c>
      <c r="Q44" s="81">
        <v>0.76</v>
      </c>
    </row>
    <row r="45" spans="1:17">
      <c r="A45" s="34">
        <v>35</v>
      </c>
      <c r="B45" t="s">
        <v>1005</v>
      </c>
      <c r="C45" s="28">
        <v>28</v>
      </c>
      <c r="D45" s="59">
        <v>3.88</v>
      </c>
      <c r="E45" s="27">
        <v>0.82</v>
      </c>
      <c r="F45">
        <v>30</v>
      </c>
      <c r="G45" s="59">
        <v>3.7</v>
      </c>
      <c r="H45" s="38">
        <v>0.79</v>
      </c>
      <c r="I45">
        <v>30</v>
      </c>
      <c r="J45" s="59">
        <v>3.75</v>
      </c>
      <c r="K45" s="67">
        <v>1.02</v>
      </c>
      <c r="L45">
        <v>19</v>
      </c>
      <c r="M45" s="59">
        <v>3.58</v>
      </c>
      <c r="N45" s="78">
        <v>0.84</v>
      </c>
      <c r="O45">
        <v>20</v>
      </c>
      <c r="P45" s="59">
        <v>3.85</v>
      </c>
      <c r="Q45" s="81">
        <v>1.04</v>
      </c>
    </row>
    <row r="46" spans="1:17">
      <c r="A46" s="34">
        <v>36</v>
      </c>
      <c r="B46" t="s">
        <v>1006</v>
      </c>
      <c r="C46" s="28">
        <v>28</v>
      </c>
      <c r="D46" s="59">
        <v>3.96</v>
      </c>
      <c r="E46" s="27">
        <v>1.08</v>
      </c>
      <c r="F46">
        <v>30</v>
      </c>
      <c r="G46" s="59">
        <v>4</v>
      </c>
      <c r="H46" s="38">
        <v>0.74</v>
      </c>
      <c r="I46">
        <v>30</v>
      </c>
      <c r="J46" s="59">
        <v>4</v>
      </c>
      <c r="K46" s="67">
        <v>1.1200000000000001</v>
      </c>
      <c r="L46">
        <v>19</v>
      </c>
      <c r="M46" s="59">
        <v>4</v>
      </c>
      <c r="N46" s="78">
        <v>1</v>
      </c>
      <c r="O46">
        <v>20</v>
      </c>
      <c r="P46" s="59">
        <v>4.5</v>
      </c>
      <c r="Q46" s="81">
        <v>0.61</v>
      </c>
    </row>
    <row r="47" spans="1:17">
      <c r="B47" s="10" t="s">
        <v>1007</v>
      </c>
      <c r="C47" s="11">
        <f>AVERAGE(C48:C50)</f>
        <v>28</v>
      </c>
      <c r="D47" s="58">
        <f>AVERAGE(D48:D50)</f>
        <v>3.6799999999999997</v>
      </c>
      <c r="E47" s="11">
        <f t="shared" ref="E47" si="11">AVERAGE(E48:E50)</f>
        <v>0.65333333333333321</v>
      </c>
      <c r="F47" s="11">
        <f t="shared" ref="F47:Q47" si="12">AVERAGE(F48:F50)</f>
        <v>30</v>
      </c>
      <c r="G47" s="58">
        <f t="shared" si="12"/>
        <v>3.7666666666666671</v>
      </c>
      <c r="H47" s="11">
        <f t="shared" si="12"/>
        <v>0.71</v>
      </c>
      <c r="I47" s="11">
        <f t="shared" si="12"/>
        <v>30</v>
      </c>
      <c r="J47" s="58">
        <f t="shared" si="12"/>
        <v>3.7833333333333332</v>
      </c>
      <c r="K47" s="11">
        <f t="shared" si="12"/>
        <v>0.69</v>
      </c>
      <c r="L47" s="11">
        <f t="shared" si="12"/>
        <v>30</v>
      </c>
      <c r="M47" s="58">
        <f t="shared" si="12"/>
        <v>4.0866666666666669</v>
      </c>
      <c r="N47" s="11">
        <f t="shared" si="12"/>
        <v>0.77999999999999992</v>
      </c>
      <c r="O47" s="11">
        <f t="shared" si="12"/>
        <v>20</v>
      </c>
      <c r="P47" s="58">
        <f t="shared" si="12"/>
        <v>4</v>
      </c>
      <c r="Q47" s="11">
        <f t="shared" si="12"/>
        <v>0.73999999999999988</v>
      </c>
    </row>
    <row r="48" spans="1:17">
      <c r="A48" s="34">
        <v>37</v>
      </c>
      <c r="B48" t="s">
        <v>1008</v>
      </c>
      <c r="C48" s="28">
        <v>28</v>
      </c>
      <c r="D48" s="57">
        <v>3.65</v>
      </c>
      <c r="E48" s="29">
        <v>0.69</v>
      </c>
      <c r="F48" s="40">
        <v>30</v>
      </c>
      <c r="G48" s="57">
        <v>3.73</v>
      </c>
      <c r="H48" s="40">
        <v>0.78</v>
      </c>
      <c r="I48" s="66">
        <v>30</v>
      </c>
      <c r="J48" s="57">
        <v>3.75</v>
      </c>
      <c r="K48" s="66">
        <v>0.64</v>
      </c>
      <c r="L48" s="77">
        <v>30</v>
      </c>
      <c r="M48" s="57">
        <v>4.21</v>
      </c>
      <c r="N48" s="77">
        <v>0.79</v>
      </c>
      <c r="O48" s="80">
        <v>20</v>
      </c>
      <c r="P48" s="57">
        <v>4</v>
      </c>
      <c r="Q48" s="80">
        <v>0.65</v>
      </c>
    </row>
    <row r="49" spans="1:17">
      <c r="A49" s="34">
        <v>38</v>
      </c>
      <c r="B49" t="s">
        <v>1013</v>
      </c>
      <c r="C49" s="28">
        <v>28</v>
      </c>
      <c r="D49" s="57">
        <v>4.12</v>
      </c>
      <c r="E49" s="29">
        <v>0.82</v>
      </c>
      <c r="F49" s="40">
        <v>30</v>
      </c>
      <c r="G49" s="57">
        <v>4.0999999999999996</v>
      </c>
      <c r="H49" s="40">
        <v>0.84</v>
      </c>
      <c r="I49" s="66">
        <v>30</v>
      </c>
      <c r="J49" s="57">
        <v>3.3</v>
      </c>
      <c r="K49" s="66">
        <v>0.56999999999999995</v>
      </c>
      <c r="L49" s="77">
        <v>30</v>
      </c>
      <c r="M49" s="57">
        <v>4.21</v>
      </c>
      <c r="N49" s="77">
        <v>0.79</v>
      </c>
      <c r="O49" s="80">
        <v>20</v>
      </c>
      <c r="P49" s="57">
        <v>4.4000000000000004</v>
      </c>
      <c r="Q49" s="80">
        <v>0.82</v>
      </c>
    </row>
    <row r="50" spans="1:17">
      <c r="A50" s="34">
        <v>39</v>
      </c>
      <c r="B50" t="s">
        <v>1009</v>
      </c>
      <c r="C50" s="28">
        <v>28</v>
      </c>
      <c r="D50" s="57">
        <v>3.27</v>
      </c>
      <c r="E50" s="29">
        <v>0.45</v>
      </c>
      <c r="F50" s="40">
        <v>30</v>
      </c>
      <c r="G50" s="57">
        <v>3.47</v>
      </c>
      <c r="H50" s="40">
        <v>0.51</v>
      </c>
      <c r="I50" s="66">
        <v>30</v>
      </c>
      <c r="J50" s="57">
        <v>4.3</v>
      </c>
      <c r="K50" s="66">
        <v>0.86</v>
      </c>
      <c r="L50" s="77">
        <v>30</v>
      </c>
      <c r="M50" s="57">
        <v>3.84</v>
      </c>
      <c r="N50" s="77">
        <v>0.76</v>
      </c>
      <c r="O50" s="80">
        <v>20</v>
      </c>
      <c r="P50" s="57">
        <v>3.6</v>
      </c>
      <c r="Q50" s="80">
        <v>0.75</v>
      </c>
    </row>
    <row r="51" spans="1:17">
      <c r="B51" s="10" t="s">
        <v>1010</v>
      </c>
      <c r="D51" s="59"/>
      <c r="E51" s="27"/>
      <c r="G51" s="59"/>
      <c r="H51" s="40"/>
      <c r="J51" s="59"/>
      <c r="K51" s="66"/>
      <c r="M51" s="59"/>
      <c r="N51" s="77"/>
      <c r="P51" s="59"/>
      <c r="Q51" s="80"/>
    </row>
    <row r="52" spans="1:17">
      <c r="A52" s="34">
        <v>40</v>
      </c>
      <c r="B52" t="s">
        <v>1011</v>
      </c>
      <c r="C52" s="28">
        <v>28</v>
      </c>
      <c r="D52" s="57">
        <v>3.58</v>
      </c>
      <c r="E52" s="29"/>
      <c r="F52" s="39">
        <v>30</v>
      </c>
      <c r="G52" s="57">
        <v>3.87</v>
      </c>
      <c r="H52" s="40">
        <v>0.86</v>
      </c>
      <c r="I52" s="68">
        <v>30</v>
      </c>
      <c r="J52" s="57">
        <v>3.87</v>
      </c>
      <c r="K52" s="66">
        <v>0.86</v>
      </c>
      <c r="L52" s="79">
        <v>30</v>
      </c>
      <c r="M52" s="57">
        <v>4.26</v>
      </c>
      <c r="N52" s="77">
        <v>0.93</v>
      </c>
      <c r="O52" s="82">
        <v>20</v>
      </c>
      <c r="P52" s="57">
        <v>3.95</v>
      </c>
      <c r="Q52" s="80">
        <v>1.23</v>
      </c>
    </row>
    <row r="53" spans="1:17">
      <c r="B53" s="10"/>
      <c r="C53" s="10" t="s">
        <v>1014</v>
      </c>
      <c r="D53" s="58">
        <f>AVERAGE(D52,D37,D29,D22,D16,D10,D4)</f>
        <v>3.9405714285714288</v>
      </c>
      <c r="E53" s="11">
        <f>AVERAGE(E44:E52,E38:E42,E30:E36,E23:E28,E17:E21,E11:E15,E5:E9)</f>
        <v>0.79708333333333337</v>
      </c>
      <c r="F53" s="10" t="s">
        <v>1014</v>
      </c>
      <c r="G53" s="58">
        <f>AVERAGE(G52,G37,G29,G22,G16,G10,G4)</f>
        <v>4.152285714285715</v>
      </c>
      <c r="H53" s="11">
        <f>AVERAGE(H44:H52,H38:H42,H30:H36,H23:H28,H17:H21,H11:H15,H5:H9)</f>
        <v>0.74951219512195111</v>
      </c>
      <c r="I53" s="10" t="s">
        <v>1014</v>
      </c>
      <c r="J53" s="58">
        <f>AVERAGE(J52,J37,J29,J22,J16,J10,J4)</f>
        <v>4.3719387755102046</v>
      </c>
      <c r="K53" s="11">
        <f>AVERAGE(K44:K52,K38:K42,K30:K36,K23:K28,K17:K21,K11:K15,K5:K9)</f>
        <v>0.79756097560975614</v>
      </c>
      <c r="L53" s="10" t="s">
        <v>1014</v>
      </c>
      <c r="M53" s="58">
        <f>AVERAGE(M52,M37,M29,M22,M16,M10,M4)</f>
        <v>4.2942857142857136</v>
      </c>
      <c r="N53" s="11">
        <f>AVERAGE(N44:N52,N38:N42,N30:N36,N23:N28,N17:N21,N11:N15,N5:N9)</f>
        <v>0.82829268292682889</v>
      </c>
      <c r="O53" s="10" t="s">
        <v>1014</v>
      </c>
      <c r="P53" s="58">
        <f>AVERAGE(P52,P37,P29,P22,P16,P10,P4)</f>
        <v>3.9881292517006801</v>
      </c>
      <c r="Q53" s="11">
        <f>AVERAGE(Q44:Q52,Q38:Q42,Q30:Q36,Q23:Q28,Q17:Q21,Q11:Q15,Q5:Q9)</f>
        <v>1.1158536585365855</v>
      </c>
    </row>
    <row r="54" spans="1:17">
      <c r="B54" s="36"/>
      <c r="C54" s="10" t="s">
        <v>1102</v>
      </c>
      <c r="D54" s="58">
        <f>AVERAGE(D22,D10,D4)</f>
        <v>4.0453333333333328</v>
      </c>
      <c r="F54" s="10" t="s">
        <v>1102</v>
      </c>
      <c r="G54" s="58">
        <f>AVERAGE(G22,G10,G4)</f>
        <v>4.3646666666666674</v>
      </c>
      <c r="I54" s="10" t="s">
        <v>1102</v>
      </c>
      <c r="J54" s="58">
        <f>AVERAGE(J22,J10,J4)</f>
        <v>4.5949999999999998</v>
      </c>
      <c r="L54" s="10" t="s">
        <v>1102</v>
      </c>
      <c r="M54" s="58">
        <f>AVERAGE(M22,M10,M4)</f>
        <v>4.487333333333333</v>
      </c>
      <c r="O54" s="10" t="s">
        <v>1102</v>
      </c>
      <c r="P54" s="58">
        <f>AVERAGE(P22,P10,P4)</f>
        <v>4.0694444444444438</v>
      </c>
    </row>
    <row r="55" spans="1:17">
      <c r="F55" s="10" t="s">
        <v>1018</v>
      </c>
      <c r="G55" s="58">
        <f>(G53-D53)/SQRT(((C52-1)*(E53^2)+(F52-1)*(H53^2))/(C52+F52-2))</f>
        <v>0.2739524695924061</v>
      </c>
      <c r="I55" s="10" t="s">
        <v>1018</v>
      </c>
      <c r="J55" s="58">
        <f>(J53-G53)/SQRT(((F52-1)*(H53^2)+(I52-1)*(K53^2))/(F52+I52-2))</f>
        <v>0.28382264564625198</v>
      </c>
      <c r="L55" s="10" t="s">
        <v>1018</v>
      </c>
      <c r="M55" s="58">
        <f>(M53-J53)/SQRT(((I52-1)*(K53^2)+(L52-1)*(N53^2))/(I52+L52-2))</f>
        <v>-9.5505757893563178E-2</v>
      </c>
      <c r="O55" s="10" t="s">
        <v>1018</v>
      </c>
      <c r="P55" s="58">
        <f>(P53-M53)/SQRT(((L52-1)*(N53^2)+(O52-1)*(Q53^2))/(L52+O52-2))</f>
        <v>-0.3214050938922044</v>
      </c>
    </row>
    <row r="56" spans="1:17">
      <c r="B56" s="36" t="s">
        <v>1087</v>
      </c>
      <c r="D56" s="57">
        <v>4.3</v>
      </c>
      <c r="G56" s="57">
        <v>4.3</v>
      </c>
      <c r="J56" s="57">
        <v>4.3</v>
      </c>
    </row>
    <row r="57" spans="1:17">
      <c r="B57" s="10" t="s">
        <v>1164</v>
      </c>
      <c r="C57">
        <f>H62</f>
        <v>0</v>
      </c>
    </row>
    <row r="61" spans="1:17">
      <c r="B61" s="103" t="s">
        <v>1165</v>
      </c>
      <c r="C61" s="104" t="s">
        <v>1140</v>
      </c>
      <c r="D61" s="104" t="s">
        <v>1142</v>
      </c>
      <c r="E61" s="104" t="s">
        <v>1144</v>
      </c>
      <c r="F61" s="104" t="s">
        <v>1146</v>
      </c>
      <c r="G61" s="104" t="s">
        <v>1148</v>
      </c>
      <c r="H61" s="114"/>
    </row>
    <row r="62" spans="1:17">
      <c r="B62" s="105" t="s">
        <v>1166</v>
      </c>
      <c r="C62" s="106">
        <v>34</v>
      </c>
      <c r="D62" s="106">
        <v>32</v>
      </c>
      <c r="E62" s="106">
        <v>23</v>
      </c>
      <c r="F62" s="106">
        <v>32</v>
      </c>
      <c r="G62" s="106">
        <v>30</v>
      </c>
      <c r="H62" s="115"/>
    </row>
    <row r="63" spans="1:17">
      <c r="B63" s="105" t="s">
        <v>1167</v>
      </c>
      <c r="C63" s="106">
        <v>28</v>
      </c>
      <c r="D63" s="106">
        <v>30</v>
      </c>
      <c r="E63" s="106">
        <v>20</v>
      </c>
      <c r="F63" s="106">
        <v>19</v>
      </c>
      <c r="G63" s="106">
        <v>20</v>
      </c>
      <c r="H63" s="115"/>
    </row>
    <row r="64" spans="1:17">
      <c r="B64" s="103" t="s">
        <v>1185</v>
      </c>
      <c r="C64" s="107"/>
      <c r="D64" s="107"/>
      <c r="E64" s="107"/>
      <c r="F64" s="107"/>
      <c r="G64" s="107"/>
      <c r="H64" s="108"/>
    </row>
    <row r="65" spans="2:8">
      <c r="B65" s="108" t="s">
        <v>1168</v>
      </c>
      <c r="C65" s="109">
        <f>D5</f>
        <v>3.69</v>
      </c>
      <c r="D65" s="109">
        <f>G5</f>
        <v>4.3</v>
      </c>
      <c r="E65" s="109">
        <f>J4</f>
        <v>4.7</v>
      </c>
      <c r="F65" s="109">
        <f>M5</f>
        <v>4.47</v>
      </c>
      <c r="G65" s="109">
        <f>P5</f>
        <v>3.85</v>
      </c>
      <c r="H65" s="108"/>
    </row>
    <row r="66" spans="2:8">
      <c r="B66" s="108" t="s">
        <v>1169</v>
      </c>
      <c r="C66" s="109">
        <f t="shared" ref="C66:C69" si="13">D6</f>
        <v>4.04</v>
      </c>
      <c r="D66" s="109">
        <f t="shared" ref="D66:D69" si="14">G6</f>
        <v>4.5</v>
      </c>
      <c r="E66" s="109">
        <f t="shared" ref="E66:E69" si="15">J5</f>
        <v>4.75</v>
      </c>
      <c r="F66" s="109">
        <f t="shared" ref="F66:F69" si="16">M6</f>
        <v>4.68</v>
      </c>
      <c r="G66" s="109">
        <f t="shared" ref="G66:G69" si="17">P6</f>
        <v>4.3499999999999996</v>
      </c>
      <c r="H66" s="108"/>
    </row>
    <row r="67" spans="2:8">
      <c r="B67" s="108" t="s">
        <v>1170</v>
      </c>
      <c r="C67" s="109">
        <f t="shared" si="13"/>
        <v>3.85</v>
      </c>
      <c r="D67" s="109">
        <f t="shared" si="14"/>
        <v>4.47</v>
      </c>
      <c r="E67" s="109">
        <f t="shared" si="15"/>
        <v>4.75</v>
      </c>
      <c r="F67" s="109">
        <f t="shared" si="16"/>
        <v>4.66</v>
      </c>
      <c r="G67" s="109">
        <f t="shared" si="17"/>
        <v>4.2</v>
      </c>
      <c r="H67" s="108"/>
    </row>
    <row r="68" spans="2:8">
      <c r="B68" s="108" t="s">
        <v>1171</v>
      </c>
      <c r="C68" s="109">
        <f t="shared" si="13"/>
        <v>3.31</v>
      </c>
      <c r="D68" s="109">
        <f t="shared" si="14"/>
        <v>4.33</v>
      </c>
      <c r="E68" s="109">
        <f t="shared" si="15"/>
        <v>4.8</v>
      </c>
      <c r="F68" s="109">
        <f t="shared" si="16"/>
        <v>4.37</v>
      </c>
      <c r="G68" s="109">
        <f t="shared" si="17"/>
        <v>4.0999999999999996</v>
      </c>
      <c r="H68" s="108"/>
    </row>
    <row r="69" spans="2:8">
      <c r="B69" s="108" t="s">
        <v>1172</v>
      </c>
      <c r="C69" s="109">
        <f t="shared" si="13"/>
        <v>3.72</v>
      </c>
      <c r="D69" s="109">
        <f t="shared" si="14"/>
        <v>4.37</v>
      </c>
      <c r="E69" s="109">
        <f t="shared" si="15"/>
        <v>4.5999999999999996</v>
      </c>
      <c r="F69" s="109">
        <f t="shared" si="16"/>
        <v>4.26</v>
      </c>
      <c r="G69" s="109">
        <f t="shared" si="17"/>
        <v>4.05</v>
      </c>
      <c r="H69" s="108"/>
    </row>
    <row r="70" spans="2:8">
      <c r="B70" s="108" t="s">
        <v>1173</v>
      </c>
      <c r="C70" s="109">
        <f>D5</f>
        <v>3.69</v>
      </c>
      <c r="D70" s="109">
        <f>G11</f>
        <v>4.5</v>
      </c>
      <c r="E70" s="109">
        <f>J11</f>
        <v>4.45</v>
      </c>
      <c r="F70" s="109">
        <f>M11</f>
        <v>4.37</v>
      </c>
      <c r="G70" s="109">
        <f>P11</f>
        <v>3.85</v>
      </c>
      <c r="H70" s="108"/>
    </row>
    <row r="71" spans="2:8">
      <c r="B71" s="108" t="s">
        <v>1174</v>
      </c>
      <c r="C71" s="109">
        <f t="shared" ref="C71:C74" si="18">D6</f>
        <v>4.04</v>
      </c>
      <c r="D71" s="109">
        <f t="shared" ref="D71:D74" si="19">G12</f>
        <v>4.9000000000000004</v>
      </c>
      <c r="E71" s="109">
        <f t="shared" ref="E71:E74" si="20">J12</f>
        <v>4.95</v>
      </c>
      <c r="F71" s="109">
        <f t="shared" ref="F71:F74" si="21">M12</f>
        <v>4.74</v>
      </c>
      <c r="G71" s="109">
        <f t="shared" ref="G71:G74" si="22">P12</f>
        <v>4.5</v>
      </c>
      <c r="H71" s="108"/>
    </row>
    <row r="72" spans="2:8">
      <c r="B72" s="108" t="s">
        <v>1175</v>
      </c>
      <c r="C72" s="109">
        <f t="shared" si="18"/>
        <v>3.85</v>
      </c>
      <c r="D72" s="109">
        <f t="shared" si="19"/>
        <v>4.4000000000000004</v>
      </c>
      <c r="E72" s="109">
        <f t="shared" si="20"/>
        <v>4.55</v>
      </c>
      <c r="F72" s="109">
        <f t="shared" si="21"/>
        <v>4.42</v>
      </c>
      <c r="G72" s="109">
        <f t="shared" si="22"/>
        <v>3.95</v>
      </c>
      <c r="H72" s="108"/>
    </row>
    <row r="73" spans="2:8">
      <c r="B73" s="108" t="s">
        <v>1177</v>
      </c>
      <c r="C73" s="109">
        <f t="shared" si="18"/>
        <v>3.31</v>
      </c>
      <c r="D73" s="109">
        <f t="shared" si="19"/>
        <v>4.47</v>
      </c>
      <c r="E73" s="109">
        <f t="shared" si="20"/>
        <v>4.7</v>
      </c>
      <c r="F73" s="109">
        <f t="shared" si="21"/>
        <v>4.5599999999999996</v>
      </c>
      <c r="G73" s="109">
        <f t="shared" si="22"/>
        <v>4</v>
      </c>
      <c r="H73" s="108"/>
    </row>
    <row r="74" spans="2:8">
      <c r="B74" s="108" t="s">
        <v>1176</v>
      </c>
      <c r="C74" s="109">
        <f t="shared" si="18"/>
        <v>3.72</v>
      </c>
      <c r="D74" s="109">
        <f t="shared" si="19"/>
        <v>4.53</v>
      </c>
      <c r="E74" s="109">
        <f t="shared" si="20"/>
        <v>4.7</v>
      </c>
      <c r="F74" s="109">
        <f t="shared" si="21"/>
        <v>4.58</v>
      </c>
      <c r="G74" s="109">
        <f t="shared" si="22"/>
        <v>4.2</v>
      </c>
      <c r="H74" s="108"/>
    </row>
    <row r="75" spans="2:8">
      <c r="B75" s="108" t="s">
        <v>1178</v>
      </c>
      <c r="C75" s="109">
        <f>D23</f>
        <v>4.2699999999999996</v>
      </c>
      <c r="D75" s="109">
        <f>G23</f>
        <v>4.4000000000000004</v>
      </c>
      <c r="E75" s="109">
        <f>J23</f>
        <v>4.5</v>
      </c>
      <c r="F75" s="109">
        <f>M23</f>
        <v>4.42</v>
      </c>
      <c r="G75" s="109">
        <f>P23</f>
        <v>4.05</v>
      </c>
      <c r="H75" s="108"/>
    </row>
    <row r="76" spans="2:8">
      <c r="B76" s="108" t="s">
        <v>1179</v>
      </c>
      <c r="C76" s="109">
        <f t="shared" ref="C76:C80" si="23">D24</f>
        <v>3.92</v>
      </c>
      <c r="D76" s="109">
        <f t="shared" ref="D76:D80" si="24">G24</f>
        <v>3.93</v>
      </c>
      <c r="E76" s="109">
        <f>J23</f>
        <v>4.5</v>
      </c>
      <c r="F76" s="109">
        <f t="shared" ref="F76:F80" si="25">M24</f>
        <v>4.26</v>
      </c>
      <c r="G76" s="109">
        <f t="shared" ref="G76:G80" si="26">P24</f>
        <v>3.9</v>
      </c>
      <c r="H76" s="108"/>
    </row>
    <row r="77" spans="2:8">
      <c r="B77" s="108" t="s">
        <v>1180</v>
      </c>
      <c r="C77" s="109">
        <f t="shared" si="23"/>
        <v>4.1500000000000004</v>
      </c>
      <c r="D77" s="109">
        <f t="shared" si="24"/>
        <v>4.1399999999999997</v>
      </c>
      <c r="E77" s="109">
        <f t="shared" ref="E77:E80" si="27">J24</f>
        <v>4.0999999999999996</v>
      </c>
      <c r="F77" s="109">
        <f t="shared" si="25"/>
        <v>4.47</v>
      </c>
      <c r="G77" s="109">
        <f t="shared" si="26"/>
        <v>4.05</v>
      </c>
      <c r="H77" s="108"/>
    </row>
    <row r="78" spans="2:8">
      <c r="B78" s="108" t="s">
        <v>1181</v>
      </c>
      <c r="C78" s="109">
        <f t="shared" si="23"/>
        <v>4.24</v>
      </c>
      <c r="D78" s="109">
        <f t="shared" si="24"/>
        <v>4.17</v>
      </c>
      <c r="E78" s="109">
        <f t="shared" si="27"/>
        <v>4.55</v>
      </c>
      <c r="F78" s="109">
        <f t="shared" si="25"/>
        <v>4.58</v>
      </c>
      <c r="G78" s="109">
        <f t="shared" si="26"/>
        <v>4.1500000000000004</v>
      </c>
      <c r="H78" s="108"/>
    </row>
    <row r="79" spans="2:8">
      <c r="B79" s="108" t="s">
        <v>1182</v>
      </c>
      <c r="C79" s="109">
        <f t="shared" si="23"/>
        <v>4.3499999999999996</v>
      </c>
      <c r="D79" s="109">
        <f t="shared" si="24"/>
        <v>4.17</v>
      </c>
      <c r="E79" s="109">
        <f t="shared" si="27"/>
        <v>4.8</v>
      </c>
      <c r="F79" s="109">
        <f t="shared" si="25"/>
        <v>4.33</v>
      </c>
      <c r="G79" s="109">
        <f t="shared" si="26"/>
        <v>3.89</v>
      </c>
      <c r="H79" s="108"/>
    </row>
    <row r="80" spans="2:8">
      <c r="B80" s="108" t="s">
        <v>1183</v>
      </c>
      <c r="C80" s="109">
        <f t="shared" si="23"/>
        <v>3.42</v>
      </c>
      <c r="D80" s="109">
        <f t="shared" si="24"/>
        <v>4.03</v>
      </c>
      <c r="E80" s="109">
        <f t="shared" si="27"/>
        <v>4.24</v>
      </c>
      <c r="F80" s="109">
        <f t="shared" si="25"/>
        <v>4.58</v>
      </c>
      <c r="G80" s="109">
        <f t="shared" si="26"/>
        <v>3.95</v>
      </c>
      <c r="H80" s="108"/>
    </row>
    <row r="81" spans="2:8">
      <c r="B81" s="110" t="s">
        <v>1184</v>
      </c>
      <c r="C81" s="111">
        <f>AVERAGE(C65:C80)</f>
        <v>3.848125</v>
      </c>
      <c r="D81" s="111">
        <f>AVERAGE(D65:D80)</f>
        <v>4.350625</v>
      </c>
      <c r="E81" s="111">
        <f>AVERAGE(E65:E80)</f>
        <v>4.6025</v>
      </c>
      <c r="F81" s="111">
        <f>AVERAGE(F65:F80)</f>
        <v>4.484375</v>
      </c>
      <c r="G81" s="111">
        <f>AVERAGE(G65:G80)</f>
        <v>4.0649999999999995</v>
      </c>
      <c r="H81" s="108"/>
    </row>
    <row r="82" spans="2:8">
      <c r="B82" s="108" t="s">
        <v>1186</v>
      </c>
      <c r="C82" s="109">
        <f>D17</f>
        <v>4.8099999999999996</v>
      </c>
      <c r="D82" s="109">
        <f>G17</f>
        <v>4.2</v>
      </c>
      <c r="E82" s="109">
        <f>J17</f>
        <v>4.8</v>
      </c>
      <c r="F82" s="109">
        <f>M17</f>
        <v>4.53</v>
      </c>
      <c r="G82" s="109">
        <f>P17</f>
        <v>4.05</v>
      </c>
      <c r="H82" s="108"/>
    </row>
    <row r="83" spans="2:8">
      <c r="B83" s="108" t="s">
        <v>1187</v>
      </c>
      <c r="C83" s="109">
        <f>D18</f>
        <v>4.92</v>
      </c>
      <c r="D83" s="109">
        <f t="shared" ref="D83:D87" si="28">G18</f>
        <v>4.37</v>
      </c>
      <c r="E83" s="109">
        <f t="shared" ref="E83:E87" si="29">J18</f>
        <v>4.7</v>
      </c>
      <c r="F83" s="109">
        <f t="shared" ref="F83:F87" si="30">M18</f>
        <v>4.42</v>
      </c>
      <c r="G83" s="109">
        <f t="shared" ref="G83:G87" si="31">P18</f>
        <v>4.1500000000000004</v>
      </c>
      <c r="H83" s="108"/>
    </row>
    <row r="84" spans="2:8">
      <c r="B84" s="108" t="s">
        <v>1188</v>
      </c>
      <c r="C84" s="109">
        <f t="shared" ref="C84:C87" si="32">D19</f>
        <v>4.88</v>
      </c>
      <c r="D84" s="109">
        <f t="shared" si="28"/>
        <v>4.53</v>
      </c>
      <c r="E84" s="109">
        <f t="shared" si="29"/>
        <v>4.8499999999999996</v>
      </c>
      <c r="F84" s="109">
        <f t="shared" si="30"/>
        <v>4.47</v>
      </c>
      <c r="G84" s="109">
        <f t="shared" si="31"/>
        <v>4.2</v>
      </c>
      <c r="H84" s="108"/>
    </row>
    <row r="85" spans="2:8">
      <c r="B85" s="108" t="s">
        <v>1189</v>
      </c>
      <c r="C85" s="109">
        <f t="shared" si="32"/>
        <v>4.88</v>
      </c>
      <c r="D85" s="109">
        <f t="shared" si="28"/>
        <v>4.5</v>
      </c>
      <c r="E85" s="109">
        <f t="shared" si="29"/>
        <v>4.7</v>
      </c>
      <c r="F85" s="109">
        <f t="shared" si="30"/>
        <v>4.47</v>
      </c>
      <c r="G85" s="109">
        <f t="shared" si="31"/>
        <v>4.3</v>
      </c>
      <c r="H85" s="108"/>
    </row>
    <row r="86" spans="2:8">
      <c r="B86" s="108" t="s">
        <v>1190</v>
      </c>
      <c r="C86" s="109">
        <f t="shared" si="32"/>
        <v>4.92</v>
      </c>
      <c r="D86" s="109">
        <f t="shared" si="28"/>
        <v>4.5</v>
      </c>
      <c r="E86" s="109">
        <f t="shared" si="29"/>
        <v>4.6500000000000004</v>
      </c>
      <c r="F86" s="109">
        <f t="shared" si="30"/>
        <v>4.58</v>
      </c>
      <c r="G86" s="109">
        <f t="shared" si="31"/>
        <v>4.2</v>
      </c>
      <c r="H86" s="108"/>
    </row>
    <row r="87" spans="2:8">
      <c r="B87" s="108" t="s">
        <v>1191</v>
      </c>
      <c r="C87" s="109">
        <f t="shared" si="32"/>
        <v>4.0599999999999996</v>
      </c>
      <c r="D87" s="109">
        <f t="shared" si="28"/>
        <v>4.1400000000000006</v>
      </c>
      <c r="E87" s="109">
        <f t="shared" si="29"/>
        <v>4.415</v>
      </c>
      <c r="F87" s="109">
        <f t="shared" si="30"/>
        <v>4.4399999999999986</v>
      </c>
      <c r="G87" s="109">
        <f t="shared" si="31"/>
        <v>3.9983333333333331</v>
      </c>
      <c r="H87" s="108"/>
    </row>
    <row r="88" spans="2:8">
      <c r="B88" s="110" t="s">
        <v>1192</v>
      </c>
      <c r="C88" s="111">
        <f>AVERAGE(C82:C87)</f>
        <v>4.7449999999999992</v>
      </c>
      <c r="D88" s="111">
        <f>AVERAGE(D82:D87)</f>
        <v>4.373333333333334</v>
      </c>
      <c r="E88" s="111">
        <f>AVERAGE(E82:E87)</f>
        <v>4.685833333333334</v>
      </c>
      <c r="F88" s="111">
        <f>AVERAGE(F82:F87)</f>
        <v>4.4849999999999994</v>
      </c>
      <c r="G88" s="111">
        <f>AVERAGE(G82:G87)</f>
        <v>4.1497222222222225</v>
      </c>
      <c r="H88" s="108"/>
    </row>
    <row r="89" spans="2:8">
      <c r="B89" s="112"/>
      <c r="C89" s="112"/>
      <c r="D89" s="108"/>
      <c r="E89" s="108"/>
      <c r="F89" s="108"/>
      <c r="G89" s="108"/>
      <c r="H89" s="108"/>
    </row>
    <row r="90" spans="2:8">
      <c r="B90" s="110" t="s">
        <v>1149</v>
      </c>
      <c r="C90" s="111">
        <f>AVERAGE(C81,C88)</f>
        <v>4.2965624999999994</v>
      </c>
      <c r="D90" s="111">
        <f t="shared" ref="D90:G90" si="33">AVERAGE(D81,D88)</f>
        <v>4.361979166666667</v>
      </c>
      <c r="E90" s="111">
        <f t="shared" si="33"/>
        <v>4.644166666666667</v>
      </c>
      <c r="F90" s="111">
        <f t="shared" si="33"/>
        <v>4.4846874999999997</v>
      </c>
      <c r="G90" s="111">
        <f t="shared" si="33"/>
        <v>4.1073611111111106</v>
      </c>
      <c r="H90" s="113">
        <f>AVERAGE(C90:G90)</f>
        <v>4.3789513888888889</v>
      </c>
    </row>
  </sheetData>
  <mergeCells count="10">
    <mergeCell ref="O1:Q1"/>
    <mergeCell ref="O2:Q2"/>
    <mergeCell ref="I1:K1"/>
    <mergeCell ref="I2:K2"/>
    <mergeCell ref="C1:E1"/>
    <mergeCell ref="C2:E2"/>
    <mergeCell ref="F1:H1"/>
    <mergeCell ref="F2:H2"/>
    <mergeCell ref="L1:N1"/>
    <mergeCell ref="L2:N2"/>
  </mergeCells>
  <conditionalFormatting sqref="C65:G80">
    <cfRule type="colorScale" priority="3">
      <colorScale>
        <cfvo type="num" val="1"/>
        <cfvo type="num" val="3"/>
        <cfvo type="num" val="5"/>
        <color rgb="FFFF0000"/>
        <color rgb="FFFFFF00"/>
        <color rgb="FF00B050"/>
      </colorScale>
    </cfRule>
    <cfRule type="colorScale" priority="4">
      <colorScale>
        <cfvo type="min"/>
        <cfvo type="percentile" val="50"/>
        <cfvo type="max"/>
        <color rgb="FFF8696B"/>
        <color rgb="FFFFEB84"/>
        <color rgb="FF63BE7B"/>
      </colorScale>
    </cfRule>
  </conditionalFormatting>
  <conditionalFormatting sqref="C82:G87">
    <cfRule type="colorScale" priority="1">
      <colorScale>
        <cfvo type="num" val="1"/>
        <cfvo type="num" val="3"/>
        <cfvo type="num" val="5"/>
        <color rgb="FFFF0000"/>
        <color rgb="FFFFFF00"/>
        <color rgb="FF00B050"/>
      </colorScale>
    </cfRule>
    <cfRule type="colorScale" priority="2">
      <colorScale>
        <cfvo type="min"/>
        <cfvo type="percentile" val="50"/>
        <cfvo type="max"/>
        <color rgb="FFF8696B"/>
        <color rgb="FFFFEB84"/>
        <color rgb="FF63BE7B"/>
      </colorScale>
    </cfRule>
  </conditionalFormatting>
  <pageMargins left="0.75" right="0.75" top="1" bottom="1" header="0.5" footer="0.5"/>
  <pageSetup orientation="portrait" horizontalDpi="4294967292" verticalDpi="429496729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85A83A-1202-F04A-B131-A71D3F75618B}">
  <dimension ref="A1:H55"/>
  <sheetViews>
    <sheetView topLeftCell="A40" zoomScale="115" workbookViewId="0">
      <selection activeCell="B64" sqref="B64"/>
    </sheetView>
  </sheetViews>
  <sheetFormatPr baseColWidth="10" defaultRowHeight="16"/>
  <cols>
    <col min="2" max="2" width="106" customWidth="1"/>
    <col min="3" max="4" width="10.83203125" style="62"/>
  </cols>
  <sheetData>
    <row r="1" spans="1:8">
      <c r="A1" s="84"/>
      <c r="C1" s="119"/>
      <c r="D1" s="119"/>
      <c r="E1" s="119"/>
      <c r="F1" s="119"/>
      <c r="G1" s="119"/>
    </row>
    <row r="2" spans="1:8">
      <c r="A2" s="84"/>
      <c r="C2" s="119" t="s">
        <v>1141</v>
      </c>
      <c r="D2" s="119" t="s">
        <v>1143</v>
      </c>
      <c r="E2" s="119" t="s">
        <v>1145</v>
      </c>
      <c r="F2" s="119" t="s">
        <v>1147</v>
      </c>
      <c r="G2" s="119" t="s">
        <v>1151</v>
      </c>
    </row>
    <row r="3" spans="1:8">
      <c r="A3" s="83" t="s">
        <v>1</v>
      </c>
      <c r="B3" s="10" t="s">
        <v>2</v>
      </c>
      <c r="C3" s="57" t="s">
        <v>4</v>
      </c>
      <c r="D3" s="57" t="s">
        <v>4</v>
      </c>
      <c r="E3" s="57" t="s">
        <v>4</v>
      </c>
      <c r="F3" s="57" t="s">
        <v>4</v>
      </c>
      <c r="G3" s="57" t="s">
        <v>4</v>
      </c>
      <c r="H3" s="57" t="s">
        <v>1014</v>
      </c>
    </row>
    <row r="4" spans="1:8">
      <c r="A4" s="84"/>
      <c r="B4" s="10" t="s">
        <v>964</v>
      </c>
      <c r="C4" s="86">
        <f>AVERAGE(C5:C9)</f>
        <v>3.8</v>
      </c>
      <c r="D4" s="86">
        <f>AVERAGE(D5:D9)</f>
        <v>4.4659999999999993</v>
      </c>
      <c r="E4" s="86">
        <f>AVERAGE(E5:E9)</f>
        <v>4.952</v>
      </c>
      <c r="F4" s="86">
        <f>AVERAGE(F5:F9)</f>
        <v>4.306</v>
      </c>
      <c r="G4" s="86">
        <f>AVERAGE(G5:G9)</f>
        <v>4.5419999999999998</v>
      </c>
      <c r="H4" s="100">
        <f>AVERAGE(C4:G4)</f>
        <v>4.4131999999999989</v>
      </c>
    </row>
    <row r="5" spans="1:8">
      <c r="A5" s="84">
        <v>1</v>
      </c>
      <c r="B5" t="s">
        <v>965</v>
      </c>
      <c r="C5" s="59">
        <v>3.3</v>
      </c>
      <c r="D5" s="59">
        <v>4.33</v>
      </c>
      <c r="E5" s="59">
        <v>5</v>
      </c>
      <c r="F5" s="59">
        <v>4.1100000000000003</v>
      </c>
      <c r="G5" s="59">
        <v>4.38</v>
      </c>
    </row>
    <row r="6" spans="1:8">
      <c r="A6" s="84">
        <v>2</v>
      </c>
      <c r="B6" t="s">
        <v>966</v>
      </c>
      <c r="C6" s="59">
        <v>4.2</v>
      </c>
      <c r="D6" s="59">
        <v>4.5</v>
      </c>
      <c r="E6" s="59">
        <v>5</v>
      </c>
      <c r="F6" s="59">
        <v>4.5599999999999996</v>
      </c>
      <c r="G6" s="59">
        <v>4.8099999999999996</v>
      </c>
    </row>
    <row r="7" spans="1:8">
      <c r="A7" s="84">
        <v>3</v>
      </c>
      <c r="B7" t="s">
        <v>967</v>
      </c>
      <c r="C7" s="59">
        <v>4.0999999999999996</v>
      </c>
      <c r="D7" s="59">
        <v>4.67</v>
      </c>
      <c r="E7" s="59">
        <v>5</v>
      </c>
      <c r="F7" s="59">
        <v>4.5599999999999996</v>
      </c>
      <c r="G7" s="59">
        <v>4.57</v>
      </c>
    </row>
    <row r="8" spans="1:8">
      <c r="A8" s="84">
        <v>4</v>
      </c>
      <c r="B8" t="s">
        <v>968</v>
      </c>
      <c r="C8" s="59">
        <v>3.5</v>
      </c>
      <c r="D8" s="59">
        <v>4.33</v>
      </c>
      <c r="E8" s="59">
        <v>4.88</v>
      </c>
      <c r="F8" s="59">
        <v>4.1500000000000004</v>
      </c>
      <c r="G8" s="59">
        <v>4.57</v>
      </c>
    </row>
    <row r="9" spans="1:8">
      <c r="A9" s="84">
        <v>5</v>
      </c>
      <c r="B9" t="s">
        <v>969</v>
      </c>
      <c r="C9" s="59">
        <v>3.9</v>
      </c>
      <c r="D9" s="59">
        <v>4.5</v>
      </c>
      <c r="E9" s="59">
        <v>4.88</v>
      </c>
      <c r="F9" s="59">
        <v>4.1500000000000004</v>
      </c>
      <c r="G9" s="59">
        <v>4.38</v>
      </c>
    </row>
    <row r="10" spans="1:8">
      <c r="A10" s="84"/>
      <c r="B10" s="10" t="s">
        <v>970</v>
      </c>
      <c r="C10" s="86">
        <f>AVERAGE(C11:C15)</f>
        <v>4.38</v>
      </c>
      <c r="D10" s="86">
        <f>AVERAGE(D11:D15)</f>
        <v>4.734</v>
      </c>
      <c r="E10" s="86">
        <f>AVERAGE(E11:E15)</f>
        <v>4.952</v>
      </c>
      <c r="F10" s="86">
        <f>AVERAGE(F11:F15)</f>
        <v>4.444</v>
      </c>
      <c r="G10" s="86">
        <f>AVERAGE(G11:G15)</f>
        <v>4.6760000000000002</v>
      </c>
      <c r="H10" s="100">
        <f>AVERAGE(C10:G10)</f>
        <v>4.6372</v>
      </c>
    </row>
    <row r="11" spans="1:8">
      <c r="A11" s="84">
        <v>6</v>
      </c>
      <c r="B11" t="s">
        <v>971</v>
      </c>
      <c r="C11" s="59">
        <v>4</v>
      </c>
      <c r="D11" s="59">
        <v>4.5</v>
      </c>
      <c r="E11" s="59">
        <v>4.88</v>
      </c>
      <c r="F11" s="59">
        <v>4.1900000000000004</v>
      </c>
      <c r="G11" s="59">
        <v>4.29</v>
      </c>
    </row>
    <row r="12" spans="1:8">
      <c r="A12" s="84">
        <v>7</v>
      </c>
      <c r="B12" t="s">
        <v>972</v>
      </c>
      <c r="C12" s="59">
        <v>5</v>
      </c>
      <c r="D12" s="59">
        <v>5</v>
      </c>
      <c r="E12" s="59">
        <v>5</v>
      </c>
      <c r="F12" s="59">
        <v>4.78</v>
      </c>
      <c r="G12" s="59">
        <v>4.95</v>
      </c>
    </row>
    <row r="13" spans="1:8">
      <c r="A13" s="84">
        <v>8</v>
      </c>
      <c r="B13" t="s">
        <v>973</v>
      </c>
      <c r="C13" s="59">
        <v>4.2</v>
      </c>
      <c r="D13" s="59">
        <v>4.5</v>
      </c>
      <c r="E13" s="59">
        <v>4.88</v>
      </c>
      <c r="F13" s="59">
        <v>4.33</v>
      </c>
      <c r="G13" s="59">
        <v>4.67</v>
      </c>
    </row>
    <row r="14" spans="1:8">
      <c r="A14" s="84">
        <v>9</v>
      </c>
      <c r="B14" t="s">
        <v>974</v>
      </c>
      <c r="C14" s="59">
        <v>4</v>
      </c>
      <c r="D14" s="59">
        <v>4.67</v>
      </c>
      <c r="E14" s="59">
        <v>5</v>
      </c>
      <c r="F14" s="59">
        <v>4.22</v>
      </c>
      <c r="G14" s="59">
        <v>4.71</v>
      </c>
    </row>
    <row r="15" spans="1:8">
      <c r="A15" s="84">
        <v>10</v>
      </c>
      <c r="B15" t="s">
        <v>975</v>
      </c>
      <c r="C15" s="59">
        <v>4.7</v>
      </c>
      <c r="D15" s="59">
        <v>5</v>
      </c>
      <c r="E15" s="59">
        <v>5</v>
      </c>
      <c r="F15" s="59">
        <v>4.7</v>
      </c>
      <c r="G15" s="59">
        <v>4.76</v>
      </c>
    </row>
    <row r="16" spans="1:8">
      <c r="A16" s="84"/>
      <c r="B16" s="10" t="s">
        <v>976</v>
      </c>
      <c r="C16" s="86">
        <f>AVERAGE(C17:C21)</f>
        <v>4.5999999999999996</v>
      </c>
      <c r="D16" s="86">
        <f>AVERAGE(D17:D21)</f>
        <v>4.766</v>
      </c>
      <c r="E16" s="86">
        <f>AVERAGE(E17:E21)</f>
        <v>4.976</v>
      </c>
      <c r="F16" s="86">
        <f>AVERAGE(F17:F21)</f>
        <v>4.508</v>
      </c>
      <c r="G16" s="86">
        <f>AVERAGE(G17:G21)</f>
        <v>4.7240000000000002</v>
      </c>
      <c r="H16" s="100">
        <f>AVERAGE(C16:G16)</f>
        <v>4.7147999999999994</v>
      </c>
    </row>
    <row r="17" spans="1:8">
      <c r="A17" s="84">
        <v>11</v>
      </c>
      <c r="B17" t="s">
        <v>977</v>
      </c>
      <c r="C17" s="59">
        <v>4.5</v>
      </c>
      <c r="D17" s="59">
        <v>4.67</v>
      </c>
      <c r="E17" s="59">
        <v>5</v>
      </c>
      <c r="F17" s="59">
        <v>4.26</v>
      </c>
      <c r="G17" s="59">
        <v>4.76</v>
      </c>
    </row>
    <row r="18" spans="1:8">
      <c r="A18" s="84">
        <v>12</v>
      </c>
      <c r="B18" s="33" t="s">
        <v>978</v>
      </c>
      <c r="C18" s="60">
        <v>4.7</v>
      </c>
      <c r="D18" s="60">
        <v>4.83</v>
      </c>
      <c r="E18" s="59">
        <v>5</v>
      </c>
      <c r="F18" s="59">
        <v>4.5599999999999996</v>
      </c>
      <c r="G18" s="59">
        <v>4.8099999999999996</v>
      </c>
    </row>
    <row r="19" spans="1:8">
      <c r="A19" s="84">
        <v>13</v>
      </c>
      <c r="B19" t="s">
        <v>979</v>
      </c>
      <c r="C19" s="61">
        <v>4.5</v>
      </c>
      <c r="D19" s="61">
        <v>4.83</v>
      </c>
      <c r="E19" s="59">
        <v>5</v>
      </c>
      <c r="F19" s="59">
        <v>4.67</v>
      </c>
      <c r="G19" s="59">
        <v>4.8099999999999996</v>
      </c>
    </row>
    <row r="20" spans="1:8">
      <c r="A20" s="84">
        <v>14</v>
      </c>
      <c r="B20" t="s">
        <v>980</v>
      </c>
      <c r="C20" s="61">
        <v>4.5999999999999996</v>
      </c>
      <c r="D20" s="61">
        <v>4.83</v>
      </c>
      <c r="E20" s="59">
        <v>4.88</v>
      </c>
      <c r="F20" s="59">
        <v>4.46</v>
      </c>
      <c r="G20" s="59">
        <v>4.62</v>
      </c>
    </row>
    <row r="21" spans="1:8">
      <c r="A21" s="84">
        <v>15</v>
      </c>
      <c r="B21" t="s">
        <v>981</v>
      </c>
      <c r="C21" s="61">
        <v>4.7</v>
      </c>
      <c r="D21" s="61">
        <v>4.67</v>
      </c>
      <c r="E21" s="59">
        <v>5</v>
      </c>
      <c r="F21" s="59">
        <v>4.59</v>
      </c>
      <c r="G21" s="59">
        <v>4.62</v>
      </c>
    </row>
    <row r="22" spans="1:8">
      <c r="B22" s="10" t="s">
        <v>982</v>
      </c>
      <c r="C22" s="86">
        <v>3.42</v>
      </c>
      <c r="D22" s="86">
        <f>AVERAGE(D23:D28)</f>
        <v>4.416666666666667</v>
      </c>
      <c r="E22" s="86">
        <f>AVERAGE(E23:E28)</f>
        <v>4.8583333333333334</v>
      </c>
      <c r="F22" s="86">
        <f>AVERAGE(F23:F28)</f>
        <v>4.165</v>
      </c>
      <c r="G22" s="86">
        <f>AVERAGE(G23:G28)</f>
        <v>4.43</v>
      </c>
      <c r="H22" s="100">
        <f>AVERAGE(C22:G22)</f>
        <v>4.258</v>
      </c>
    </row>
    <row r="23" spans="1:8">
      <c r="A23" s="34">
        <v>16</v>
      </c>
      <c r="B23" t="s">
        <v>983</v>
      </c>
      <c r="C23" s="59">
        <v>3.7</v>
      </c>
      <c r="D23" s="59">
        <v>4.83</v>
      </c>
      <c r="E23" s="59">
        <v>4.88</v>
      </c>
      <c r="F23" s="59">
        <v>4.4800000000000004</v>
      </c>
      <c r="G23" s="59">
        <v>4.5199999999999996</v>
      </c>
    </row>
    <row r="24" spans="1:8">
      <c r="A24" s="34">
        <v>17</v>
      </c>
      <c r="B24" t="s">
        <v>984</v>
      </c>
      <c r="C24" s="59">
        <v>3.1</v>
      </c>
      <c r="D24" s="59">
        <v>3.67</v>
      </c>
      <c r="E24" s="59">
        <v>4.63</v>
      </c>
      <c r="F24" s="59">
        <v>4.1500000000000004</v>
      </c>
      <c r="G24" s="59">
        <v>4.25</v>
      </c>
    </row>
    <row r="25" spans="1:8">
      <c r="A25" s="34">
        <v>18</v>
      </c>
      <c r="B25" t="s">
        <v>985</v>
      </c>
      <c r="C25" s="59">
        <v>3.6</v>
      </c>
      <c r="D25" s="59">
        <v>4.17</v>
      </c>
      <c r="E25" s="59">
        <v>4.88</v>
      </c>
      <c r="F25" s="59">
        <v>4.37</v>
      </c>
      <c r="G25" s="59">
        <v>4.62</v>
      </c>
    </row>
    <row r="26" spans="1:8">
      <c r="A26" s="34">
        <v>19</v>
      </c>
      <c r="B26" t="s">
        <v>986</v>
      </c>
      <c r="C26" s="59">
        <v>3.7</v>
      </c>
      <c r="D26" s="59">
        <v>5</v>
      </c>
      <c r="E26" s="59">
        <v>4.88</v>
      </c>
      <c r="F26" s="59">
        <v>4.1500000000000004</v>
      </c>
      <c r="G26" s="59">
        <v>4.76</v>
      </c>
    </row>
    <row r="27" spans="1:8">
      <c r="A27" s="34">
        <v>20</v>
      </c>
      <c r="B27" t="s">
        <v>987</v>
      </c>
      <c r="C27" s="59">
        <v>2.33</v>
      </c>
      <c r="D27" s="59">
        <v>5</v>
      </c>
      <c r="E27" s="59">
        <v>5</v>
      </c>
      <c r="F27" s="59">
        <v>3.77</v>
      </c>
      <c r="G27" s="59">
        <v>3.95</v>
      </c>
    </row>
    <row r="28" spans="1:8">
      <c r="A28" s="34">
        <v>21</v>
      </c>
      <c r="B28" t="s">
        <v>988</v>
      </c>
      <c r="C28" s="59">
        <v>3.3</v>
      </c>
      <c r="D28" s="59">
        <v>3.83</v>
      </c>
      <c r="E28" s="59">
        <v>4.88</v>
      </c>
      <c r="F28" s="59">
        <v>4.07</v>
      </c>
      <c r="G28" s="59">
        <v>4.4800000000000004</v>
      </c>
    </row>
    <row r="29" spans="1:8">
      <c r="B29" s="10" t="s">
        <v>989</v>
      </c>
      <c r="C29" s="58">
        <f>AVERAGE(C30:C36)</f>
        <v>3.8599999999999994</v>
      </c>
      <c r="D29" s="58">
        <v>4.09</v>
      </c>
      <c r="E29" s="58">
        <f>AVERAGE(E30:E36)</f>
        <v>4.8657142857142857</v>
      </c>
      <c r="F29" s="58">
        <f>AVERAGE(F30:F36)</f>
        <v>4.257142857142858</v>
      </c>
      <c r="G29" s="58">
        <f>AVERAGE(G30:G36)</f>
        <v>4.6014285714285714</v>
      </c>
      <c r="H29" s="3">
        <f>AVERAGE(C29:G29)</f>
        <v>4.3348571428571434</v>
      </c>
    </row>
    <row r="30" spans="1:8">
      <c r="A30" s="34">
        <v>22</v>
      </c>
      <c r="B30" t="s">
        <v>990</v>
      </c>
      <c r="C30" s="59">
        <v>4.2</v>
      </c>
      <c r="D30" s="59">
        <v>4.83</v>
      </c>
      <c r="E30" s="59">
        <v>4.88</v>
      </c>
      <c r="F30" s="59">
        <v>4.1500000000000004</v>
      </c>
      <c r="G30" s="59">
        <v>4.57</v>
      </c>
    </row>
    <row r="31" spans="1:8">
      <c r="A31" s="34">
        <v>23</v>
      </c>
      <c r="B31" t="s">
        <v>991</v>
      </c>
      <c r="C31" s="59">
        <v>4.1100000000000003</v>
      </c>
      <c r="D31" s="59">
        <v>3.6</v>
      </c>
      <c r="E31" s="59">
        <v>4.88</v>
      </c>
      <c r="F31" s="59">
        <v>4.04</v>
      </c>
      <c r="G31" s="59">
        <v>4.5</v>
      </c>
    </row>
    <row r="32" spans="1:8">
      <c r="A32" s="34">
        <v>24</v>
      </c>
      <c r="B32" t="s">
        <v>992</v>
      </c>
      <c r="C32" s="59">
        <v>3.8</v>
      </c>
      <c r="D32" s="59">
        <v>3</v>
      </c>
      <c r="E32" s="59">
        <v>5</v>
      </c>
      <c r="F32" s="59">
        <v>4.25</v>
      </c>
      <c r="G32" s="59">
        <v>4.67</v>
      </c>
    </row>
    <row r="33" spans="1:8">
      <c r="A33" s="34">
        <v>25</v>
      </c>
      <c r="B33" t="s">
        <v>993</v>
      </c>
      <c r="C33" s="59">
        <v>3.9</v>
      </c>
      <c r="D33" s="59">
        <v>4</v>
      </c>
      <c r="E33" s="59">
        <v>4.88</v>
      </c>
      <c r="F33" s="59">
        <v>4.1900000000000004</v>
      </c>
      <c r="G33" s="59">
        <v>4.67</v>
      </c>
    </row>
    <row r="34" spans="1:8">
      <c r="A34" s="34">
        <v>26</v>
      </c>
      <c r="B34" t="s">
        <v>994</v>
      </c>
      <c r="C34" s="59">
        <v>4.1100000000000003</v>
      </c>
      <c r="D34" s="59">
        <v>3.83</v>
      </c>
      <c r="E34" s="59">
        <v>5</v>
      </c>
      <c r="F34" s="59">
        <v>4.3499999999999996</v>
      </c>
      <c r="G34" s="59">
        <v>4.6500000000000004</v>
      </c>
    </row>
    <row r="35" spans="1:8">
      <c r="A35" s="34">
        <v>27</v>
      </c>
      <c r="B35" t="s">
        <v>995</v>
      </c>
      <c r="C35" s="59">
        <v>3</v>
      </c>
      <c r="D35" s="59">
        <v>3.33</v>
      </c>
      <c r="E35" s="59">
        <v>4.67</v>
      </c>
      <c r="F35" s="59">
        <v>4.3</v>
      </c>
      <c r="G35" s="59">
        <v>4.5</v>
      </c>
    </row>
    <row r="36" spans="1:8">
      <c r="A36" s="34">
        <v>28</v>
      </c>
      <c r="B36" t="s">
        <v>996</v>
      </c>
      <c r="C36" s="59">
        <v>3.9</v>
      </c>
      <c r="D36" s="59">
        <v>4.83</v>
      </c>
      <c r="E36" s="59">
        <v>4.75</v>
      </c>
      <c r="F36" s="59">
        <v>4.5199999999999996</v>
      </c>
      <c r="G36" s="59">
        <v>4.6500000000000004</v>
      </c>
    </row>
    <row r="37" spans="1:8">
      <c r="B37" s="10" t="s">
        <v>997</v>
      </c>
      <c r="C37" s="58">
        <f>AVERAGE(C38:C42)</f>
        <v>3.8599999999999994</v>
      </c>
      <c r="D37" s="58">
        <f>AVERAGE(D38:D42)</f>
        <v>3.532</v>
      </c>
      <c r="E37" s="58">
        <f>AVERAGE(E38:E42)</f>
        <v>4.3819999999999997</v>
      </c>
      <c r="F37" s="58">
        <f>AVERAGE(F38:F42)</f>
        <v>3.778</v>
      </c>
      <c r="G37" s="58">
        <f>AVERAGE(G38:G42)</f>
        <v>3.9620000000000006</v>
      </c>
      <c r="H37" s="3">
        <f>AVERAGE(C37:G37)</f>
        <v>3.9028</v>
      </c>
    </row>
    <row r="38" spans="1:8">
      <c r="A38" s="34">
        <v>29</v>
      </c>
      <c r="B38" t="s">
        <v>998</v>
      </c>
      <c r="C38" s="59">
        <v>4.0999999999999996</v>
      </c>
      <c r="D38" s="59">
        <v>3.33</v>
      </c>
      <c r="E38" s="59">
        <v>4.5199999999999996</v>
      </c>
      <c r="F38" s="59">
        <v>3.78</v>
      </c>
      <c r="G38" s="59">
        <v>3.9</v>
      </c>
    </row>
    <row r="39" spans="1:8">
      <c r="A39" s="34">
        <v>30</v>
      </c>
      <c r="B39" t="s">
        <v>999</v>
      </c>
      <c r="C39" s="59">
        <v>3.5</v>
      </c>
      <c r="D39" s="59">
        <v>3.33</v>
      </c>
      <c r="E39" s="59">
        <v>4.13</v>
      </c>
      <c r="F39" s="59">
        <v>3.81</v>
      </c>
      <c r="G39" s="59">
        <v>3.76</v>
      </c>
    </row>
    <row r="40" spans="1:8">
      <c r="A40" s="34">
        <v>31</v>
      </c>
      <c r="B40" t="s">
        <v>1000</v>
      </c>
      <c r="C40" s="59">
        <v>3.6</v>
      </c>
      <c r="D40" s="59">
        <v>3.33</v>
      </c>
      <c r="E40" s="59">
        <v>4.25</v>
      </c>
      <c r="F40" s="59">
        <v>3.48</v>
      </c>
      <c r="G40" s="59">
        <v>3.86</v>
      </c>
    </row>
    <row r="41" spans="1:8">
      <c r="A41" s="34">
        <v>32</v>
      </c>
      <c r="B41" t="s">
        <v>1001</v>
      </c>
      <c r="C41" s="59">
        <v>4</v>
      </c>
      <c r="D41" s="59">
        <v>3.67</v>
      </c>
      <c r="E41" s="59">
        <v>4.38</v>
      </c>
      <c r="F41" s="59">
        <v>3.78</v>
      </c>
      <c r="G41" s="59">
        <v>4.05</v>
      </c>
    </row>
    <row r="42" spans="1:8">
      <c r="A42" s="34">
        <v>33</v>
      </c>
      <c r="B42" t="s">
        <v>1002</v>
      </c>
      <c r="C42" s="59">
        <v>4.0999999999999996</v>
      </c>
      <c r="D42" s="59">
        <v>4</v>
      </c>
      <c r="E42" s="59">
        <v>4.63</v>
      </c>
      <c r="F42" s="59">
        <v>4.04</v>
      </c>
      <c r="G42" s="59">
        <v>4.24</v>
      </c>
    </row>
    <row r="43" spans="1:8">
      <c r="B43" s="10" t="s">
        <v>1003</v>
      </c>
      <c r="C43" s="58">
        <f>AVERAGE(C44:C46)</f>
        <v>4.1333333333333337</v>
      </c>
      <c r="D43" s="58">
        <f>AVERAGE(D44:D46)</f>
        <v>3.61</v>
      </c>
      <c r="E43" s="58">
        <f>AVERAGE(E44:E46)</f>
        <v>4.043333333333333</v>
      </c>
      <c r="F43" s="58">
        <f>AVERAGE(F44:F46)</f>
        <v>3.7266666666666666</v>
      </c>
      <c r="G43" s="58">
        <f>AVERAGE(G44:G46)</f>
        <v>3.8566666666666669</v>
      </c>
      <c r="H43" s="3">
        <f>AVERAGE(C43:G43)</f>
        <v>3.8740000000000001</v>
      </c>
    </row>
    <row r="44" spans="1:8">
      <c r="A44" s="34">
        <v>34</v>
      </c>
      <c r="B44" t="s">
        <v>1004</v>
      </c>
      <c r="C44" s="59">
        <v>4.4000000000000004</v>
      </c>
      <c r="D44" s="59">
        <v>3.67</v>
      </c>
      <c r="E44" s="59">
        <v>3.88</v>
      </c>
      <c r="F44" s="59">
        <v>3.7</v>
      </c>
      <c r="G44" s="59">
        <v>3.9</v>
      </c>
    </row>
    <row r="45" spans="1:8">
      <c r="A45" s="34">
        <v>35</v>
      </c>
      <c r="B45" t="s">
        <v>1005</v>
      </c>
      <c r="C45" s="59">
        <v>3.6</v>
      </c>
      <c r="D45" s="59">
        <v>3.33</v>
      </c>
      <c r="E45" s="59">
        <v>3.75</v>
      </c>
      <c r="F45" s="59">
        <v>3.59</v>
      </c>
      <c r="G45" s="59">
        <v>3.67</v>
      </c>
    </row>
    <row r="46" spans="1:8">
      <c r="A46" s="34">
        <v>36</v>
      </c>
      <c r="B46" t="s">
        <v>1006</v>
      </c>
      <c r="C46" s="59">
        <v>4.4000000000000004</v>
      </c>
      <c r="D46" s="59">
        <v>3.83</v>
      </c>
      <c r="E46" s="59">
        <v>4.5</v>
      </c>
      <c r="F46" s="59">
        <v>3.89</v>
      </c>
      <c r="G46" s="59">
        <v>4</v>
      </c>
    </row>
    <row r="47" spans="1:8">
      <c r="B47" s="10" t="s">
        <v>1007</v>
      </c>
      <c r="C47" s="58">
        <f>AVERAGE(C48:C50)</f>
        <v>4.4666666666666668</v>
      </c>
      <c r="D47" s="58">
        <f>AVERAGE(D48:D50)</f>
        <v>4.0533333333333337</v>
      </c>
      <c r="E47" s="58">
        <f>AVERAGE(E48:E50)</f>
        <v>3.543333333333333</v>
      </c>
      <c r="F47" s="58">
        <f>AVERAGE(F48:F50)</f>
        <v>3.6300000000000003</v>
      </c>
      <c r="G47" s="58">
        <f>AVERAGE(G48:G50)</f>
        <v>4.1433333333333335</v>
      </c>
      <c r="H47" s="3">
        <f>AVERAGE(C47:G47)</f>
        <v>3.9673333333333334</v>
      </c>
    </row>
    <row r="48" spans="1:8">
      <c r="A48" s="34">
        <v>37</v>
      </c>
      <c r="B48" t="s">
        <v>1008</v>
      </c>
      <c r="C48" s="57">
        <v>4.7</v>
      </c>
      <c r="D48" s="57">
        <v>4</v>
      </c>
      <c r="E48" s="57">
        <v>3.63</v>
      </c>
      <c r="F48" s="57">
        <v>3.59</v>
      </c>
      <c r="G48" s="57">
        <v>3.67</v>
      </c>
    </row>
    <row r="49" spans="1:8">
      <c r="A49" s="34">
        <v>38</v>
      </c>
      <c r="B49" t="s">
        <v>1013</v>
      </c>
      <c r="C49" s="57">
        <v>4.8</v>
      </c>
      <c r="D49" s="57">
        <v>4.83</v>
      </c>
      <c r="E49" s="57">
        <v>4</v>
      </c>
      <c r="F49" s="57">
        <v>3.89</v>
      </c>
      <c r="G49" s="57">
        <v>4.38</v>
      </c>
    </row>
    <row r="50" spans="1:8">
      <c r="A50" s="34">
        <v>39</v>
      </c>
      <c r="B50" t="s">
        <v>1009</v>
      </c>
      <c r="C50" s="57">
        <v>3.9</v>
      </c>
      <c r="D50" s="57">
        <v>3.33</v>
      </c>
      <c r="E50" s="57">
        <v>3</v>
      </c>
      <c r="F50" s="57">
        <v>3.41</v>
      </c>
      <c r="G50" s="57">
        <v>4.38</v>
      </c>
    </row>
    <row r="51" spans="1:8">
      <c r="B51" s="10" t="s">
        <v>1010</v>
      </c>
      <c r="C51" s="59"/>
      <c r="D51" s="59"/>
      <c r="E51" s="59"/>
      <c r="F51" s="59"/>
      <c r="G51" s="59"/>
    </row>
    <row r="52" spans="1:8">
      <c r="A52" s="34">
        <v>40</v>
      </c>
      <c r="B52" t="s">
        <v>1011</v>
      </c>
      <c r="C52" s="57">
        <v>3.5</v>
      </c>
      <c r="D52" s="57">
        <v>3.83</v>
      </c>
      <c r="E52" s="57">
        <v>5</v>
      </c>
      <c r="F52" s="57">
        <v>4.3</v>
      </c>
      <c r="G52" s="57">
        <v>4.3</v>
      </c>
    </row>
    <row r="53" spans="1:8">
      <c r="B53" s="10" t="s">
        <v>1149</v>
      </c>
      <c r="C53" s="58">
        <f>AVERAGE(C52,C37,C29,C22,C16,C10,C4)</f>
        <v>3.9171428571428568</v>
      </c>
      <c r="D53" s="58">
        <f>AVERAGE(D52,D37,D29,D22,D16,D10,D4)</f>
        <v>4.262095238095239</v>
      </c>
      <c r="E53" s="58">
        <f>AVERAGE(E52,E37,E29,E22,E16,E10,E4)</f>
        <v>4.8551496598639456</v>
      </c>
      <c r="F53" s="58">
        <f>AVERAGE(F52,F37,F29,F22,F16,F10,F4)</f>
        <v>4.2511632653061229</v>
      </c>
      <c r="G53" s="58">
        <f>AVERAGE(G52,G37,G29,G22,G16,G10,G4)</f>
        <v>4.4622040816326534</v>
      </c>
      <c r="H53" s="3">
        <f>AVERAGE(C53:G53)</f>
        <v>4.3495510204081631</v>
      </c>
    </row>
    <row r="54" spans="1:8">
      <c r="B54" s="36" t="s">
        <v>1150</v>
      </c>
      <c r="C54" s="58">
        <f>AVERAGE(C22,C10,C4)</f>
        <v>3.8666666666666667</v>
      </c>
      <c r="D54" s="58">
        <f>AVERAGE(D22,D10,D4)</f>
        <v>4.5388888888888888</v>
      </c>
      <c r="E54" s="58">
        <f>AVERAGE(E22,E10,E4)</f>
        <v>4.9207777777777775</v>
      </c>
      <c r="F54" s="58">
        <f>AVERAGE(F22,F10,F4)</f>
        <v>4.3049999999999997</v>
      </c>
      <c r="G54" s="58">
        <f>AVERAGE(G22,G10,G4)</f>
        <v>4.5493333333333332</v>
      </c>
      <c r="H54" s="3">
        <f>AVERAGE(C54:G54)</f>
        <v>4.4361333333333324</v>
      </c>
    </row>
    <row r="55" spans="1:8">
      <c r="B55" t="s">
        <v>1162</v>
      </c>
      <c r="C55" s="88">
        <v>4</v>
      </c>
      <c r="D55" s="88">
        <f t="shared" ref="D55:G55" si="0">AVERAGE(D22,D16,D10,D4)</f>
        <v>4.5956666666666663</v>
      </c>
      <c r="E55" s="88">
        <f t="shared" si="0"/>
        <v>4.9345833333333333</v>
      </c>
      <c r="F55" s="88">
        <f t="shared" si="0"/>
        <v>4.3557500000000005</v>
      </c>
      <c r="G55" s="88">
        <f t="shared" si="0"/>
        <v>4.593</v>
      </c>
      <c r="H55" s="3">
        <f>AVERAGE(C55:G55)</f>
        <v>4.4958</v>
      </c>
    </row>
  </sheetData>
  <mergeCells count="10">
    <mergeCell ref="C2"/>
    <mergeCell ref="D2"/>
    <mergeCell ref="E2"/>
    <mergeCell ref="F2"/>
    <mergeCell ref="G2"/>
    <mergeCell ref="C1"/>
    <mergeCell ref="D1"/>
    <mergeCell ref="E1"/>
    <mergeCell ref="F1"/>
    <mergeCell ref="G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R90"/>
  <sheetViews>
    <sheetView topLeftCell="A57" zoomScale="115" workbookViewId="0">
      <selection activeCell="B61" sqref="B61:H90"/>
    </sheetView>
  </sheetViews>
  <sheetFormatPr baseColWidth="10" defaultRowHeight="16"/>
  <cols>
    <col min="2" max="2" width="32.83203125" customWidth="1"/>
    <col min="4" max="4" width="10.83203125" style="62"/>
    <col min="7" max="7" width="10.83203125" style="62"/>
  </cols>
  <sheetData>
    <row r="1" spans="1:18">
      <c r="A1" s="31"/>
      <c r="C1" s="119" t="s">
        <v>1017</v>
      </c>
      <c r="D1" s="119"/>
      <c r="E1" s="119"/>
      <c r="F1" s="119" t="s">
        <v>1077</v>
      </c>
      <c r="G1" s="119"/>
      <c r="H1" s="119"/>
      <c r="I1" s="119" t="s">
        <v>1120</v>
      </c>
      <c r="J1" s="119"/>
      <c r="K1" s="119"/>
      <c r="L1" s="119" t="s">
        <v>1121</v>
      </c>
      <c r="M1" s="119"/>
      <c r="N1" s="119"/>
      <c r="O1" s="119" t="s">
        <v>1152</v>
      </c>
      <c r="P1" s="119"/>
      <c r="Q1" s="119"/>
      <c r="R1" s="84"/>
    </row>
    <row r="2" spans="1:18">
      <c r="A2" s="31"/>
      <c r="C2" s="119" t="s">
        <v>1012</v>
      </c>
      <c r="D2" s="119"/>
      <c r="E2" s="119"/>
      <c r="F2" s="119" t="s">
        <v>1012</v>
      </c>
      <c r="G2" s="119"/>
      <c r="H2" s="119"/>
      <c r="I2" s="119" t="s">
        <v>1012</v>
      </c>
      <c r="J2" s="119"/>
      <c r="K2" s="119"/>
      <c r="L2" s="119" t="s">
        <v>1012</v>
      </c>
      <c r="M2" s="119"/>
      <c r="N2" s="119"/>
      <c r="O2" s="119" t="s">
        <v>1012</v>
      </c>
      <c r="P2" s="119"/>
      <c r="Q2" s="119"/>
      <c r="R2" s="84"/>
    </row>
    <row r="3" spans="1:18">
      <c r="A3" s="32" t="s">
        <v>1</v>
      </c>
      <c r="B3" s="10" t="s">
        <v>2</v>
      </c>
      <c r="C3" s="32" t="s">
        <v>43</v>
      </c>
      <c r="D3" s="57" t="s">
        <v>4</v>
      </c>
      <c r="E3" s="32" t="s">
        <v>189</v>
      </c>
      <c r="F3" s="56" t="s">
        <v>103</v>
      </c>
      <c r="G3" s="57" t="s">
        <v>4</v>
      </c>
      <c r="H3" s="56" t="s">
        <v>189</v>
      </c>
      <c r="I3" s="72" t="s">
        <v>39</v>
      </c>
      <c r="J3" s="57" t="s">
        <v>4</v>
      </c>
      <c r="K3" s="72" t="s">
        <v>189</v>
      </c>
      <c r="L3" s="77" t="s">
        <v>1131</v>
      </c>
      <c r="M3" s="57" t="s">
        <v>4</v>
      </c>
      <c r="N3" s="77" t="s">
        <v>189</v>
      </c>
      <c r="O3" s="83" t="s">
        <v>1155</v>
      </c>
      <c r="P3" s="57" t="s">
        <v>4</v>
      </c>
      <c r="Q3" s="83" t="s">
        <v>189</v>
      </c>
      <c r="R3" s="83" t="s">
        <v>1</v>
      </c>
    </row>
    <row r="4" spans="1:18">
      <c r="A4" s="31"/>
      <c r="B4" s="10" t="s">
        <v>964</v>
      </c>
      <c r="C4" s="11">
        <f t="shared" ref="C4:Q4" si="0">AVERAGE(C5:C9)</f>
        <v>10</v>
      </c>
      <c r="D4" s="58">
        <f t="shared" si="0"/>
        <v>3.8</v>
      </c>
      <c r="E4" s="11">
        <f t="shared" si="0"/>
        <v>1.0900000000000001</v>
      </c>
      <c r="F4" s="11">
        <f t="shared" si="0"/>
        <v>6</v>
      </c>
      <c r="G4" s="58">
        <f t="shared" si="0"/>
        <v>4.4659999999999993</v>
      </c>
      <c r="H4" s="11">
        <f t="shared" si="0"/>
        <v>0.59199999999999997</v>
      </c>
      <c r="I4" s="11">
        <f t="shared" si="0"/>
        <v>8</v>
      </c>
      <c r="J4" s="58">
        <f t="shared" si="0"/>
        <v>4.952</v>
      </c>
      <c r="K4" s="11">
        <f t="shared" si="0"/>
        <v>0.13999999999999999</v>
      </c>
      <c r="L4" s="11">
        <f t="shared" si="0"/>
        <v>27</v>
      </c>
      <c r="M4" s="58">
        <f t="shared" si="0"/>
        <v>4.306</v>
      </c>
      <c r="N4" s="11">
        <f t="shared" si="0"/>
        <v>0.96799999999999997</v>
      </c>
      <c r="O4" s="11">
        <f t="shared" si="0"/>
        <v>21</v>
      </c>
      <c r="P4" s="58">
        <f t="shared" si="0"/>
        <v>4.5419999999999998</v>
      </c>
      <c r="Q4" s="11">
        <f t="shared" si="0"/>
        <v>0.59199999999999997</v>
      </c>
      <c r="R4" s="84"/>
    </row>
    <row r="5" spans="1:18">
      <c r="A5" s="31">
        <v>1</v>
      </c>
      <c r="B5" t="s">
        <v>965</v>
      </c>
      <c r="C5" s="31">
        <v>10</v>
      </c>
      <c r="D5" s="59">
        <v>3.3</v>
      </c>
      <c r="E5" s="31">
        <v>1.25</v>
      </c>
      <c r="F5" s="55">
        <v>6</v>
      </c>
      <c r="G5" s="59">
        <v>4.33</v>
      </c>
      <c r="H5" s="55">
        <v>0.52</v>
      </c>
      <c r="I5" s="75">
        <v>8</v>
      </c>
      <c r="J5" s="59">
        <v>5</v>
      </c>
      <c r="K5" s="73">
        <v>0</v>
      </c>
      <c r="L5" s="75">
        <v>27</v>
      </c>
      <c r="M5" s="59">
        <v>4.1100000000000003</v>
      </c>
      <c r="N5" s="78">
        <v>1.1499999999999999</v>
      </c>
      <c r="O5" s="75">
        <v>21</v>
      </c>
      <c r="P5" s="59">
        <v>4.38</v>
      </c>
      <c r="Q5" s="84">
        <v>0.8</v>
      </c>
      <c r="R5" s="84">
        <v>1</v>
      </c>
    </row>
    <row r="6" spans="1:18">
      <c r="A6" s="31">
        <v>2</v>
      </c>
      <c r="B6" t="s">
        <v>966</v>
      </c>
      <c r="C6" s="31">
        <v>10</v>
      </c>
      <c r="D6" s="59">
        <v>4.2</v>
      </c>
      <c r="E6" s="31">
        <v>0.79</v>
      </c>
      <c r="F6" s="55">
        <v>6</v>
      </c>
      <c r="G6" s="59">
        <v>4.5</v>
      </c>
      <c r="H6" s="55">
        <v>0.55000000000000004</v>
      </c>
      <c r="I6" s="75">
        <v>8</v>
      </c>
      <c r="J6" s="59">
        <v>5</v>
      </c>
      <c r="K6" s="73">
        <v>0</v>
      </c>
      <c r="L6" s="75">
        <v>27</v>
      </c>
      <c r="M6" s="59">
        <v>4.5599999999999996</v>
      </c>
      <c r="N6" s="78">
        <v>0.7</v>
      </c>
      <c r="O6" s="75">
        <v>21</v>
      </c>
      <c r="P6" s="59">
        <v>4.8099999999999996</v>
      </c>
      <c r="Q6" s="84">
        <v>0.4</v>
      </c>
      <c r="R6" s="84">
        <v>2</v>
      </c>
    </row>
    <row r="7" spans="1:18">
      <c r="A7" s="31">
        <v>3</v>
      </c>
      <c r="B7" t="s">
        <v>967</v>
      </c>
      <c r="C7" s="31">
        <v>10</v>
      </c>
      <c r="D7" s="59">
        <v>4.0999999999999996</v>
      </c>
      <c r="E7" s="31">
        <v>1.1000000000000001</v>
      </c>
      <c r="F7" s="55">
        <v>6</v>
      </c>
      <c r="G7" s="59">
        <v>4.67</v>
      </c>
      <c r="H7" s="55">
        <v>0.52</v>
      </c>
      <c r="I7" s="75">
        <v>8</v>
      </c>
      <c r="J7" s="59">
        <v>5</v>
      </c>
      <c r="K7" s="73">
        <v>0</v>
      </c>
      <c r="L7" s="75">
        <v>27</v>
      </c>
      <c r="M7" s="59">
        <v>4.5599999999999996</v>
      </c>
      <c r="N7" s="78">
        <v>0.7</v>
      </c>
      <c r="O7" s="75">
        <v>21</v>
      </c>
      <c r="P7" s="59">
        <v>4.57</v>
      </c>
      <c r="Q7" s="84">
        <v>0.51</v>
      </c>
      <c r="R7" s="84">
        <v>3</v>
      </c>
    </row>
    <row r="8" spans="1:18">
      <c r="A8" s="31">
        <v>4</v>
      </c>
      <c r="B8" t="s">
        <v>968</v>
      </c>
      <c r="C8" s="31">
        <v>10</v>
      </c>
      <c r="D8" s="59">
        <v>3.5</v>
      </c>
      <c r="E8" s="31">
        <v>1.43</v>
      </c>
      <c r="F8" s="55">
        <v>6</v>
      </c>
      <c r="G8" s="59">
        <v>4.33</v>
      </c>
      <c r="H8" s="55">
        <v>0.82</v>
      </c>
      <c r="I8" s="75">
        <v>8</v>
      </c>
      <c r="J8" s="59">
        <v>4.88</v>
      </c>
      <c r="K8" s="73">
        <v>0.35</v>
      </c>
      <c r="L8" s="75">
        <v>27</v>
      </c>
      <c r="M8" s="59">
        <v>4.1500000000000004</v>
      </c>
      <c r="N8" s="78">
        <v>1.06</v>
      </c>
      <c r="O8" s="75">
        <v>21</v>
      </c>
      <c r="P8" s="59">
        <v>4.57</v>
      </c>
      <c r="Q8" s="84">
        <v>0.51</v>
      </c>
      <c r="R8" s="84">
        <v>4</v>
      </c>
    </row>
    <row r="9" spans="1:18">
      <c r="A9" s="31">
        <v>5</v>
      </c>
      <c r="B9" t="s">
        <v>969</v>
      </c>
      <c r="C9" s="31">
        <v>10</v>
      </c>
      <c r="D9" s="59">
        <v>3.9</v>
      </c>
      <c r="E9" s="31">
        <v>0.88</v>
      </c>
      <c r="F9" s="55">
        <v>6</v>
      </c>
      <c r="G9" s="59">
        <v>4.5</v>
      </c>
      <c r="H9" s="55">
        <v>0.55000000000000004</v>
      </c>
      <c r="I9" s="75">
        <v>8</v>
      </c>
      <c r="J9" s="59">
        <v>4.88</v>
      </c>
      <c r="K9" s="73">
        <v>0.35</v>
      </c>
      <c r="L9" s="75">
        <v>27</v>
      </c>
      <c r="M9" s="59">
        <v>4.1500000000000004</v>
      </c>
      <c r="N9" s="78">
        <v>1.23</v>
      </c>
      <c r="O9" s="75">
        <v>21</v>
      </c>
      <c r="P9" s="59">
        <v>4.38</v>
      </c>
      <c r="Q9" s="84">
        <v>0.74</v>
      </c>
      <c r="R9" s="84">
        <v>5</v>
      </c>
    </row>
    <row r="10" spans="1:18">
      <c r="A10" s="31"/>
      <c r="B10" s="10" t="s">
        <v>970</v>
      </c>
      <c r="C10" s="11">
        <f t="shared" ref="C10:Q10" si="1">AVERAGE(C11:C15)</f>
        <v>10</v>
      </c>
      <c r="D10" s="58">
        <f t="shared" si="1"/>
        <v>4.38</v>
      </c>
      <c r="E10" s="11">
        <f t="shared" si="1"/>
        <v>0.74</v>
      </c>
      <c r="F10" s="11">
        <f t="shared" si="1"/>
        <v>6</v>
      </c>
      <c r="G10" s="58">
        <f t="shared" si="1"/>
        <v>4.734</v>
      </c>
      <c r="H10" s="11">
        <f t="shared" si="1"/>
        <v>0.4</v>
      </c>
      <c r="I10" s="11">
        <f t="shared" si="1"/>
        <v>8</v>
      </c>
      <c r="J10" s="86">
        <v>4.96</v>
      </c>
      <c r="K10" s="11">
        <f t="shared" si="1"/>
        <v>0.13999999999999999</v>
      </c>
      <c r="L10" s="11">
        <f t="shared" si="1"/>
        <v>27</v>
      </c>
      <c r="M10" s="86">
        <v>4.41</v>
      </c>
      <c r="N10" s="11">
        <f t="shared" si="1"/>
        <v>0.83800000000000008</v>
      </c>
      <c r="O10" s="11">
        <f t="shared" si="1"/>
        <v>21</v>
      </c>
      <c r="P10" s="86">
        <v>4.6900000000000004</v>
      </c>
      <c r="Q10" s="11">
        <f t="shared" si="1"/>
        <v>0.49000000000000005</v>
      </c>
      <c r="R10" s="84"/>
    </row>
    <row r="11" spans="1:18">
      <c r="A11" s="31">
        <v>6</v>
      </c>
      <c r="B11" t="s">
        <v>971</v>
      </c>
      <c r="C11" s="31">
        <v>10</v>
      </c>
      <c r="D11" s="59">
        <v>4</v>
      </c>
      <c r="E11" s="31">
        <v>1.05</v>
      </c>
      <c r="F11" s="55">
        <v>6</v>
      </c>
      <c r="G11" s="59">
        <v>4.5</v>
      </c>
      <c r="H11" s="55">
        <v>0.84</v>
      </c>
      <c r="I11" s="75">
        <v>8</v>
      </c>
      <c r="J11" s="59">
        <v>4.88</v>
      </c>
      <c r="K11" s="73">
        <v>0.35</v>
      </c>
      <c r="L11" s="75">
        <v>27</v>
      </c>
      <c r="M11" s="59">
        <v>4.1900000000000004</v>
      </c>
      <c r="N11" s="78">
        <v>1.1100000000000001</v>
      </c>
      <c r="O11" s="75">
        <v>21</v>
      </c>
      <c r="P11" s="59">
        <v>4.29</v>
      </c>
      <c r="Q11" s="84">
        <v>0.85</v>
      </c>
      <c r="R11" s="84">
        <v>6</v>
      </c>
    </row>
    <row r="12" spans="1:18">
      <c r="A12" s="31">
        <v>7</v>
      </c>
      <c r="B12" t="s">
        <v>972</v>
      </c>
      <c r="C12" s="31">
        <v>10</v>
      </c>
      <c r="D12" s="59">
        <v>5</v>
      </c>
      <c r="E12" s="31">
        <v>0</v>
      </c>
      <c r="F12" s="55">
        <v>6</v>
      </c>
      <c r="G12" s="59">
        <v>5</v>
      </c>
      <c r="H12" s="55">
        <v>0</v>
      </c>
      <c r="I12" s="75">
        <v>8</v>
      </c>
      <c r="J12" s="59">
        <v>5</v>
      </c>
      <c r="K12" s="73">
        <v>0</v>
      </c>
      <c r="L12" s="75">
        <v>27</v>
      </c>
      <c r="M12" s="59">
        <v>4.78</v>
      </c>
      <c r="N12" s="78">
        <v>0.57999999999999996</v>
      </c>
      <c r="O12" s="75">
        <v>21</v>
      </c>
      <c r="P12" s="59">
        <v>4.95</v>
      </c>
      <c r="Q12" s="84">
        <v>0.22</v>
      </c>
      <c r="R12" s="84">
        <v>7</v>
      </c>
    </row>
    <row r="13" spans="1:18">
      <c r="A13" s="31">
        <v>8</v>
      </c>
      <c r="B13" t="s">
        <v>973</v>
      </c>
      <c r="C13" s="31">
        <v>10</v>
      </c>
      <c r="D13" s="59">
        <v>4.2</v>
      </c>
      <c r="E13" s="31">
        <v>0.92</v>
      </c>
      <c r="F13" s="55">
        <v>6</v>
      </c>
      <c r="G13" s="59">
        <v>4.5</v>
      </c>
      <c r="H13" s="55">
        <v>0.64</v>
      </c>
      <c r="I13" s="75">
        <v>8</v>
      </c>
      <c r="J13" s="59">
        <v>4.88</v>
      </c>
      <c r="K13" s="73">
        <v>0.35</v>
      </c>
      <c r="L13" s="75">
        <v>27</v>
      </c>
      <c r="M13" s="59">
        <v>4.33</v>
      </c>
      <c r="N13" s="78">
        <v>0.96</v>
      </c>
      <c r="O13" s="75">
        <v>21</v>
      </c>
      <c r="P13" s="59">
        <v>4.67</v>
      </c>
      <c r="Q13" s="84">
        <v>0.48</v>
      </c>
      <c r="R13" s="84">
        <v>8</v>
      </c>
    </row>
    <row r="14" spans="1:18">
      <c r="A14" s="31">
        <v>9</v>
      </c>
      <c r="B14" t="s">
        <v>974</v>
      </c>
      <c r="C14" s="31">
        <v>10</v>
      </c>
      <c r="D14" s="59">
        <v>4</v>
      </c>
      <c r="E14" s="31">
        <v>1.25</v>
      </c>
      <c r="F14" s="55">
        <v>6</v>
      </c>
      <c r="G14" s="59">
        <v>4.67</v>
      </c>
      <c r="H14" s="55">
        <v>0.52</v>
      </c>
      <c r="I14" s="75">
        <v>8</v>
      </c>
      <c r="J14" s="59">
        <v>5</v>
      </c>
      <c r="K14" s="73">
        <v>0</v>
      </c>
      <c r="L14" s="75">
        <v>27</v>
      </c>
      <c r="M14" s="59">
        <v>4.22</v>
      </c>
      <c r="N14" s="78">
        <v>0.93</v>
      </c>
      <c r="O14" s="75">
        <v>21</v>
      </c>
      <c r="P14" s="59">
        <v>4.71</v>
      </c>
      <c r="Q14" s="84">
        <v>0.46</v>
      </c>
      <c r="R14" s="84">
        <v>9</v>
      </c>
    </row>
    <row r="15" spans="1:18">
      <c r="A15" s="31">
        <v>10</v>
      </c>
      <c r="B15" t="s">
        <v>975</v>
      </c>
      <c r="C15" s="31">
        <v>10</v>
      </c>
      <c r="D15" s="59">
        <v>4.7</v>
      </c>
      <c r="E15" s="31">
        <v>0.48</v>
      </c>
      <c r="F15" s="55">
        <v>6</v>
      </c>
      <c r="G15" s="59">
        <v>5</v>
      </c>
      <c r="H15" s="55">
        <v>0</v>
      </c>
      <c r="I15" s="75">
        <v>8</v>
      </c>
      <c r="J15" s="59">
        <v>5</v>
      </c>
      <c r="K15" s="73">
        <v>0</v>
      </c>
      <c r="L15" s="75">
        <v>27</v>
      </c>
      <c r="M15" s="59">
        <v>4.7</v>
      </c>
      <c r="N15" s="78">
        <v>0.61</v>
      </c>
      <c r="O15" s="75">
        <v>21</v>
      </c>
      <c r="P15" s="59">
        <v>4.76</v>
      </c>
      <c r="Q15" s="84">
        <v>0.44</v>
      </c>
      <c r="R15" s="84">
        <v>10</v>
      </c>
    </row>
    <row r="16" spans="1:18">
      <c r="A16" s="31"/>
      <c r="B16" s="10" t="s">
        <v>976</v>
      </c>
      <c r="C16" s="11">
        <f t="shared" ref="C16:Q16" si="2">AVERAGE(C17:C21)</f>
        <v>10</v>
      </c>
      <c r="D16" s="58">
        <f t="shared" si="2"/>
        <v>4.5999999999999996</v>
      </c>
      <c r="E16" s="11">
        <f t="shared" si="2"/>
        <v>0.96799999999999997</v>
      </c>
      <c r="F16" s="11">
        <f t="shared" si="2"/>
        <v>6</v>
      </c>
      <c r="G16" s="58">
        <f t="shared" si="2"/>
        <v>4.766</v>
      </c>
      <c r="H16" s="11">
        <f t="shared" si="2"/>
        <v>0.57399999999999995</v>
      </c>
      <c r="I16" s="11">
        <f t="shared" si="2"/>
        <v>8</v>
      </c>
      <c r="J16" s="86">
        <v>4.95</v>
      </c>
      <c r="K16" s="11">
        <f t="shared" si="2"/>
        <v>6.9999999999999993E-2</v>
      </c>
      <c r="L16" s="11">
        <f t="shared" si="2"/>
        <v>27</v>
      </c>
      <c r="M16" s="86">
        <v>4.55</v>
      </c>
      <c r="N16" s="11">
        <f t="shared" si="2"/>
        <v>0.83999999999999986</v>
      </c>
      <c r="O16" s="11">
        <f t="shared" si="2"/>
        <v>21</v>
      </c>
      <c r="P16" s="86">
        <v>4.68</v>
      </c>
      <c r="Q16" s="11">
        <f t="shared" si="2"/>
        <v>0.46600000000000003</v>
      </c>
      <c r="R16" s="84"/>
    </row>
    <row r="17" spans="1:18">
      <c r="A17" s="31">
        <v>11</v>
      </c>
      <c r="B17" t="s">
        <v>977</v>
      </c>
      <c r="C17" s="31">
        <v>10</v>
      </c>
      <c r="D17" s="59">
        <v>4.5</v>
      </c>
      <c r="E17" s="31">
        <v>1.27</v>
      </c>
      <c r="F17" s="55">
        <v>6</v>
      </c>
      <c r="G17" s="59">
        <v>4.67</v>
      </c>
      <c r="H17" s="55">
        <v>0.82</v>
      </c>
      <c r="I17" s="75">
        <v>8</v>
      </c>
      <c r="J17" s="59">
        <v>5</v>
      </c>
      <c r="K17" s="73">
        <v>0</v>
      </c>
      <c r="L17" s="75">
        <v>27</v>
      </c>
      <c r="M17" s="59">
        <v>4.26</v>
      </c>
      <c r="N17" s="78">
        <v>0.98</v>
      </c>
      <c r="O17" s="75">
        <v>21</v>
      </c>
      <c r="P17" s="59">
        <v>4.76</v>
      </c>
      <c r="Q17" s="84">
        <v>0.44</v>
      </c>
      <c r="R17" s="84">
        <v>11</v>
      </c>
    </row>
    <row r="18" spans="1:18">
      <c r="A18" s="31">
        <v>12</v>
      </c>
      <c r="B18" s="33" t="s">
        <v>978</v>
      </c>
      <c r="C18" s="31">
        <v>10</v>
      </c>
      <c r="D18" s="60">
        <v>4.7</v>
      </c>
      <c r="E18" s="35">
        <v>0.95</v>
      </c>
      <c r="F18" s="55">
        <v>6</v>
      </c>
      <c r="G18" s="60">
        <v>4.83</v>
      </c>
      <c r="H18" s="35">
        <v>0.41</v>
      </c>
      <c r="I18" s="75">
        <v>8</v>
      </c>
      <c r="J18" s="59">
        <v>5</v>
      </c>
      <c r="K18" s="73">
        <v>0</v>
      </c>
      <c r="L18" s="75">
        <v>27</v>
      </c>
      <c r="M18" s="59">
        <v>4.5599999999999996</v>
      </c>
      <c r="N18" s="78">
        <v>0.7</v>
      </c>
      <c r="O18" s="75">
        <v>21</v>
      </c>
      <c r="P18" s="59">
        <v>4.8099999999999996</v>
      </c>
      <c r="Q18" s="84">
        <v>0.4</v>
      </c>
      <c r="R18" s="84">
        <v>12</v>
      </c>
    </row>
    <row r="19" spans="1:18">
      <c r="A19" s="31">
        <v>13</v>
      </c>
      <c r="B19" t="s">
        <v>979</v>
      </c>
      <c r="C19" s="31">
        <v>10</v>
      </c>
      <c r="D19" s="61">
        <v>4.5</v>
      </c>
      <c r="E19" s="34">
        <v>0.97</v>
      </c>
      <c r="F19" s="55">
        <v>6</v>
      </c>
      <c r="G19" s="61">
        <v>4.83</v>
      </c>
      <c r="H19" s="34">
        <v>0.41</v>
      </c>
      <c r="I19" s="75">
        <v>8</v>
      </c>
      <c r="J19" s="59">
        <v>5</v>
      </c>
      <c r="K19" s="73">
        <v>0</v>
      </c>
      <c r="L19" s="75">
        <v>27</v>
      </c>
      <c r="M19" s="59">
        <v>4.67</v>
      </c>
      <c r="N19" s="78">
        <v>0.68</v>
      </c>
      <c r="O19" s="75">
        <v>21</v>
      </c>
      <c r="P19" s="59">
        <v>4.8099999999999996</v>
      </c>
      <c r="Q19" s="84">
        <v>0.4</v>
      </c>
      <c r="R19" s="84">
        <v>13</v>
      </c>
    </row>
    <row r="20" spans="1:18">
      <c r="A20" s="31">
        <v>14</v>
      </c>
      <c r="B20" t="s">
        <v>980</v>
      </c>
      <c r="C20" s="31">
        <v>10</v>
      </c>
      <c r="D20" s="61">
        <v>4.5999999999999996</v>
      </c>
      <c r="E20" s="34">
        <v>0.7</v>
      </c>
      <c r="F20" s="55">
        <v>6</v>
      </c>
      <c r="G20" s="61">
        <v>4.83</v>
      </c>
      <c r="H20" s="34">
        <v>0.41</v>
      </c>
      <c r="I20" s="75">
        <v>8</v>
      </c>
      <c r="J20" s="59">
        <v>4.88</v>
      </c>
      <c r="K20" s="73">
        <v>0.35</v>
      </c>
      <c r="L20" s="75">
        <v>27</v>
      </c>
      <c r="M20" s="59">
        <v>4.46</v>
      </c>
      <c r="N20" s="78">
        <v>0.95</v>
      </c>
      <c r="O20" s="75">
        <v>21</v>
      </c>
      <c r="P20" s="59">
        <v>4.62</v>
      </c>
      <c r="Q20" s="84">
        <v>0.59</v>
      </c>
      <c r="R20" s="84">
        <v>14</v>
      </c>
    </row>
    <row r="21" spans="1:18">
      <c r="A21" s="31">
        <v>15</v>
      </c>
      <c r="B21" t="s">
        <v>981</v>
      </c>
      <c r="C21" s="31">
        <v>10</v>
      </c>
      <c r="D21" s="61">
        <v>4.7</v>
      </c>
      <c r="E21" s="34">
        <v>0.95</v>
      </c>
      <c r="F21" s="55">
        <v>6</v>
      </c>
      <c r="G21" s="61">
        <v>4.67</v>
      </c>
      <c r="H21" s="34">
        <v>0.82</v>
      </c>
      <c r="I21" s="75">
        <v>8</v>
      </c>
      <c r="J21" s="59">
        <v>5</v>
      </c>
      <c r="K21" s="73">
        <v>0</v>
      </c>
      <c r="L21" s="75">
        <v>27</v>
      </c>
      <c r="M21" s="59">
        <v>4.59</v>
      </c>
      <c r="N21" s="78">
        <v>0.89</v>
      </c>
      <c r="O21" s="75">
        <v>21</v>
      </c>
      <c r="P21" s="59">
        <v>4.62</v>
      </c>
      <c r="Q21" s="84">
        <v>0.5</v>
      </c>
      <c r="R21" s="84">
        <v>15</v>
      </c>
    </row>
    <row r="22" spans="1:18">
      <c r="B22" s="10" t="s">
        <v>982</v>
      </c>
      <c r="C22" s="11">
        <f t="shared" ref="C22:H22" si="3">AVERAGE(C23:C28)</f>
        <v>10</v>
      </c>
      <c r="D22" s="86">
        <v>3.42</v>
      </c>
      <c r="E22" s="11">
        <f t="shared" si="3"/>
        <v>1.1366666666666665</v>
      </c>
      <c r="F22" s="11">
        <f t="shared" si="3"/>
        <v>6</v>
      </c>
      <c r="G22" s="86">
        <v>4.32</v>
      </c>
      <c r="H22" s="11">
        <f t="shared" si="3"/>
        <v>0.59666666666666657</v>
      </c>
      <c r="I22" s="11">
        <f>AVERAGE(I23:I27)</f>
        <v>8</v>
      </c>
      <c r="J22" s="86">
        <v>4.8499999999999996</v>
      </c>
      <c r="K22" s="11">
        <f>AVERAGE(K23:K28)</f>
        <v>0.32</v>
      </c>
      <c r="L22" s="11">
        <f>AVERAGE(L23:L27)</f>
        <v>27</v>
      </c>
      <c r="M22" s="86">
        <v>4.0999999999999996</v>
      </c>
      <c r="N22" s="11">
        <f>AVERAGE(N23:N28)</f>
        <v>0.9916666666666667</v>
      </c>
      <c r="O22" s="11">
        <f>AVERAGE(O23:O27)</f>
        <v>21</v>
      </c>
      <c r="P22" s="86">
        <v>4.41</v>
      </c>
      <c r="Q22" s="11">
        <f>AVERAGE(Q23:Q28)</f>
        <v>0.6283333333333333</v>
      </c>
    </row>
    <row r="23" spans="1:18">
      <c r="A23" s="34">
        <v>16</v>
      </c>
      <c r="B23" t="s">
        <v>983</v>
      </c>
      <c r="C23" s="31">
        <v>10</v>
      </c>
      <c r="D23" s="59">
        <v>3.7</v>
      </c>
      <c r="E23" s="31">
        <v>1.06</v>
      </c>
      <c r="F23" s="55">
        <v>6</v>
      </c>
      <c r="G23" s="59">
        <v>4.83</v>
      </c>
      <c r="H23" s="55">
        <v>0.41</v>
      </c>
      <c r="I23" s="75">
        <v>8</v>
      </c>
      <c r="J23" s="59">
        <v>4.88</v>
      </c>
      <c r="K23" s="73">
        <v>0.35</v>
      </c>
      <c r="L23" s="75">
        <v>27</v>
      </c>
      <c r="M23" s="59">
        <v>4.4800000000000004</v>
      </c>
      <c r="N23" s="78">
        <v>0.75</v>
      </c>
      <c r="O23" s="75">
        <v>21</v>
      </c>
      <c r="P23" s="59">
        <v>4.5199999999999996</v>
      </c>
      <c r="Q23" s="84">
        <v>0.6</v>
      </c>
      <c r="R23" s="34">
        <v>16</v>
      </c>
    </row>
    <row r="24" spans="1:18">
      <c r="A24" s="34">
        <v>17</v>
      </c>
      <c r="B24" t="s">
        <v>984</v>
      </c>
      <c r="C24" s="31">
        <v>10</v>
      </c>
      <c r="D24" s="59">
        <v>3.1</v>
      </c>
      <c r="E24" s="31">
        <v>1.1000000000000001</v>
      </c>
      <c r="F24" s="55">
        <v>6</v>
      </c>
      <c r="G24" s="59">
        <v>3.67</v>
      </c>
      <c r="H24" s="55">
        <v>1.21</v>
      </c>
      <c r="I24" s="75">
        <v>8</v>
      </c>
      <c r="J24" s="59">
        <v>4.63</v>
      </c>
      <c r="K24" s="73">
        <v>0.52</v>
      </c>
      <c r="L24" s="75">
        <v>27</v>
      </c>
      <c r="M24" s="59">
        <v>4.1500000000000004</v>
      </c>
      <c r="N24" s="78">
        <v>1.06</v>
      </c>
      <c r="O24" s="75">
        <v>21</v>
      </c>
      <c r="P24" s="59">
        <v>4.25</v>
      </c>
      <c r="Q24" s="84">
        <v>0.72</v>
      </c>
      <c r="R24" s="34">
        <v>17</v>
      </c>
    </row>
    <row r="25" spans="1:18">
      <c r="A25" s="34">
        <v>18</v>
      </c>
      <c r="B25" t="s">
        <v>985</v>
      </c>
      <c r="C25" s="31">
        <v>10</v>
      </c>
      <c r="D25" s="59">
        <v>3.6</v>
      </c>
      <c r="E25" s="31">
        <v>0.97</v>
      </c>
      <c r="F25" s="55">
        <v>6</v>
      </c>
      <c r="G25" s="59">
        <v>4.17</v>
      </c>
      <c r="H25" s="55">
        <v>0.98</v>
      </c>
      <c r="I25" s="75">
        <v>8</v>
      </c>
      <c r="J25" s="59">
        <v>4.88</v>
      </c>
      <c r="K25" s="73">
        <v>0.35</v>
      </c>
      <c r="L25" s="75">
        <v>27</v>
      </c>
      <c r="M25" s="59">
        <v>4.37</v>
      </c>
      <c r="N25" s="78">
        <v>0.84</v>
      </c>
      <c r="O25" s="75">
        <v>21</v>
      </c>
      <c r="P25" s="59">
        <v>4.62</v>
      </c>
      <c r="Q25" s="84">
        <v>0.5</v>
      </c>
      <c r="R25" s="34">
        <v>18</v>
      </c>
    </row>
    <row r="26" spans="1:18">
      <c r="A26" s="34">
        <v>19</v>
      </c>
      <c r="B26" t="s">
        <v>986</v>
      </c>
      <c r="C26" s="31">
        <v>10</v>
      </c>
      <c r="D26" s="59">
        <v>3.7</v>
      </c>
      <c r="E26" s="31">
        <v>0.82</v>
      </c>
      <c r="F26" s="55">
        <v>6</v>
      </c>
      <c r="G26" s="59">
        <v>5</v>
      </c>
      <c r="H26" s="55">
        <v>0</v>
      </c>
      <c r="I26" s="75">
        <v>8</v>
      </c>
      <c r="J26" s="59">
        <v>4.88</v>
      </c>
      <c r="K26" s="73">
        <v>0.35</v>
      </c>
      <c r="L26" s="75">
        <v>27</v>
      </c>
      <c r="M26" s="59">
        <v>4.1500000000000004</v>
      </c>
      <c r="N26" s="78">
        <v>1.06</v>
      </c>
      <c r="O26" s="75">
        <v>21</v>
      </c>
      <c r="P26" s="59">
        <v>4.76</v>
      </c>
      <c r="Q26" s="84">
        <v>0.44</v>
      </c>
      <c r="R26" s="34">
        <v>19</v>
      </c>
    </row>
    <row r="27" spans="1:18">
      <c r="A27" s="34">
        <v>20</v>
      </c>
      <c r="B27" t="s">
        <v>987</v>
      </c>
      <c r="C27" s="31">
        <v>10</v>
      </c>
      <c r="D27" s="59">
        <v>2.33</v>
      </c>
      <c r="E27" s="31">
        <v>1.53</v>
      </c>
      <c r="F27" s="55">
        <v>6</v>
      </c>
      <c r="G27" s="59">
        <v>5</v>
      </c>
      <c r="H27" s="55">
        <v>0</v>
      </c>
      <c r="I27" s="75">
        <v>8</v>
      </c>
      <c r="J27" s="59">
        <v>5</v>
      </c>
      <c r="K27" s="73">
        <v>0</v>
      </c>
      <c r="L27" s="75">
        <v>27</v>
      </c>
      <c r="M27" s="59">
        <v>3.77</v>
      </c>
      <c r="N27" s="78">
        <v>1.24</v>
      </c>
      <c r="O27" s="75">
        <v>21</v>
      </c>
      <c r="P27" s="59">
        <v>3.95</v>
      </c>
      <c r="Q27" s="84">
        <v>1</v>
      </c>
      <c r="R27" s="34">
        <v>20</v>
      </c>
    </row>
    <row r="28" spans="1:18">
      <c r="A28" s="34">
        <v>21</v>
      </c>
      <c r="B28" t="s">
        <v>988</v>
      </c>
      <c r="C28" s="31">
        <v>10</v>
      </c>
      <c r="D28" s="59">
        <v>3.3</v>
      </c>
      <c r="E28" s="31">
        <v>1.34</v>
      </c>
      <c r="F28" s="55">
        <v>6</v>
      </c>
      <c r="G28" s="59">
        <v>3.83</v>
      </c>
      <c r="H28" s="55">
        <v>0.98</v>
      </c>
      <c r="I28" s="75">
        <v>8</v>
      </c>
      <c r="J28" s="59">
        <v>4.88</v>
      </c>
      <c r="K28" s="73">
        <v>0.35</v>
      </c>
      <c r="L28" s="75">
        <v>27</v>
      </c>
      <c r="M28" s="59">
        <v>4.07</v>
      </c>
      <c r="N28" s="78">
        <v>1</v>
      </c>
      <c r="O28" s="75">
        <v>21</v>
      </c>
      <c r="P28" s="59">
        <v>4.4800000000000004</v>
      </c>
      <c r="Q28" s="84">
        <v>0.51</v>
      </c>
      <c r="R28" s="34">
        <v>21</v>
      </c>
    </row>
    <row r="29" spans="1:18">
      <c r="B29" s="10" t="s">
        <v>989</v>
      </c>
      <c r="C29" s="11">
        <f>AVERAGE(C30:C36)</f>
        <v>9.8571428571428577</v>
      </c>
      <c r="D29" s="86">
        <v>4</v>
      </c>
      <c r="E29" s="11">
        <f>AVERAGE(E30:E36)</f>
        <v>0.68142857142857138</v>
      </c>
      <c r="F29" s="11">
        <f>AVERAGE(F30:F36)</f>
        <v>6</v>
      </c>
      <c r="G29" s="58">
        <v>4.09</v>
      </c>
      <c r="H29" s="11">
        <f>AVERAGE(H30:H36)</f>
        <v>0.59428571428571431</v>
      </c>
      <c r="I29" s="11">
        <f>AVERAGE(I30:I34)</f>
        <v>8</v>
      </c>
      <c r="J29" s="86">
        <v>4.79</v>
      </c>
      <c r="K29" s="11">
        <f>AVERAGE(K30:K36)</f>
        <v>0.29857142857142854</v>
      </c>
      <c r="L29" s="11">
        <f>AVERAGE(L30:L34)</f>
        <v>27</v>
      </c>
      <c r="M29" s="86">
        <v>4.2</v>
      </c>
      <c r="N29" s="11">
        <f>AVERAGE(N30:N36)</f>
        <v>0.90571428571428581</v>
      </c>
      <c r="O29" s="11">
        <f>AVERAGE(O30:O34)</f>
        <v>21</v>
      </c>
      <c r="P29" s="86">
        <v>4.51</v>
      </c>
      <c r="Q29" s="11">
        <f>AVERAGE(Q30:Q36)</f>
        <v>0.56428571428571428</v>
      </c>
    </row>
    <row r="30" spans="1:18">
      <c r="A30" s="34">
        <v>22</v>
      </c>
      <c r="B30" t="s">
        <v>990</v>
      </c>
      <c r="C30" s="31">
        <v>10</v>
      </c>
      <c r="D30" s="59">
        <v>4.2</v>
      </c>
      <c r="E30" s="31">
        <v>0.92</v>
      </c>
      <c r="F30" s="55">
        <v>6</v>
      </c>
      <c r="G30" s="59">
        <v>4.83</v>
      </c>
      <c r="H30" s="55">
        <v>0.41</v>
      </c>
      <c r="I30" s="75">
        <v>8</v>
      </c>
      <c r="J30" s="59">
        <v>4.88</v>
      </c>
      <c r="K30" s="73">
        <v>0.35</v>
      </c>
      <c r="L30" s="75">
        <v>27</v>
      </c>
      <c r="M30" s="59">
        <v>4.1500000000000004</v>
      </c>
      <c r="N30" s="78">
        <v>1.06</v>
      </c>
      <c r="O30" s="75">
        <v>21</v>
      </c>
      <c r="P30" s="59">
        <v>4.57</v>
      </c>
      <c r="Q30" s="84">
        <v>0.51</v>
      </c>
      <c r="R30" s="34">
        <v>22</v>
      </c>
    </row>
    <row r="31" spans="1:18">
      <c r="A31" s="34">
        <v>23</v>
      </c>
      <c r="B31" t="s">
        <v>991</v>
      </c>
      <c r="C31" s="31">
        <v>10</v>
      </c>
      <c r="D31" s="59">
        <v>4.1100000000000003</v>
      </c>
      <c r="E31" s="31">
        <v>0.78</v>
      </c>
      <c r="F31" s="55">
        <v>6</v>
      </c>
      <c r="G31" s="59">
        <v>3.6</v>
      </c>
      <c r="H31" s="55">
        <v>0.89</v>
      </c>
      <c r="I31" s="75">
        <v>8</v>
      </c>
      <c r="J31" s="59">
        <v>4.88</v>
      </c>
      <c r="K31" s="73">
        <v>0.35</v>
      </c>
      <c r="L31" s="75">
        <v>27</v>
      </c>
      <c r="M31" s="59">
        <v>4.04</v>
      </c>
      <c r="N31" s="78">
        <v>0.96</v>
      </c>
      <c r="O31" s="75">
        <v>21</v>
      </c>
      <c r="P31" s="59">
        <v>4.5</v>
      </c>
      <c r="Q31" s="84">
        <v>0.51</v>
      </c>
      <c r="R31" s="34">
        <v>23</v>
      </c>
    </row>
    <row r="32" spans="1:18">
      <c r="A32" s="34">
        <v>24</v>
      </c>
      <c r="B32" t="s">
        <v>992</v>
      </c>
      <c r="C32" s="31">
        <v>10</v>
      </c>
      <c r="D32" s="59">
        <v>3.8</v>
      </c>
      <c r="E32" s="31">
        <v>0.84</v>
      </c>
      <c r="F32" s="55">
        <v>6</v>
      </c>
      <c r="G32" s="59">
        <v>3</v>
      </c>
      <c r="H32" s="55">
        <v>0</v>
      </c>
      <c r="I32" s="75">
        <v>8</v>
      </c>
      <c r="J32" s="59">
        <v>5</v>
      </c>
      <c r="K32" s="73">
        <v>0</v>
      </c>
      <c r="L32" s="75">
        <v>27</v>
      </c>
      <c r="M32" s="59">
        <v>4.25</v>
      </c>
      <c r="N32" s="78">
        <v>0.87</v>
      </c>
      <c r="O32" s="75">
        <v>21</v>
      </c>
      <c r="P32" s="59">
        <v>4.67</v>
      </c>
      <c r="Q32" s="84">
        <v>0.5</v>
      </c>
      <c r="R32" s="34">
        <v>24</v>
      </c>
    </row>
    <row r="33" spans="1:18">
      <c r="A33" s="34">
        <v>25</v>
      </c>
      <c r="B33" t="s">
        <v>993</v>
      </c>
      <c r="C33" s="31">
        <v>10</v>
      </c>
      <c r="D33" s="59">
        <v>3.9</v>
      </c>
      <c r="E33" s="31">
        <v>0.56999999999999995</v>
      </c>
      <c r="F33" s="55">
        <v>6</v>
      </c>
      <c r="G33" s="59">
        <v>4</v>
      </c>
      <c r="H33" s="55">
        <v>0.89</v>
      </c>
      <c r="I33" s="75">
        <v>8</v>
      </c>
      <c r="J33" s="59">
        <v>4.88</v>
      </c>
      <c r="K33" s="73">
        <v>0.35</v>
      </c>
      <c r="L33" s="75">
        <v>27</v>
      </c>
      <c r="M33" s="59">
        <v>4.1900000000000004</v>
      </c>
      <c r="N33" s="78">
        <v>0.96</v>
      </c>
      <c r="O33" s="75">
        <v>21</v>
      </c>
      <c r="P33" s="59">
        <v>4.67</v>
      </c>
      <c r="Q33" s="84">
        <v>0.66</v>
      </c>
      <c r="R33" s="34">
        <v>25</v>
      </c>
    </row>
    <row r="34" spans="1:18">
      <c r="A34" s="34">
        <v>26</v>
      </c>
      <c r="B34" t="s">
        <v>994</v>
      </c>
      <c r="C34" s="31">
        <v>9</v>
      </c>
      <c r="D34" s="59">
        <v>4.1100000000000003</v>
      </c>
      <c r="E34" s="31">
        <v>0.78</v>
      </c>
      <c r="F34" s="55">
        <v>6</v>
      </c>
      <c r="G34" s="59">
        <v>3.83</v>
      </c>
      <c r="H34" s="55">
        <v>0.98</v>
      </c>
      <c r="I34" s="75">
        <v>8</v>
      </c>
      <c r="J34" s="59">
        <v>5</v>
      </c>
      <c r="K34" s="73">
        <v>0</v>
      </c>
      <c r="L34" s="75">
        <v>27</v>
      </c>
      <c r="M34" s="59">
        <v>4.3499999999999996</v>
      </c>
      <c r="N34" s="78">
        <v>1.02</v>
      </c>
      <c r="O34" s="75">
        <v>21</v>
      </c>
      <c r="P34" s="59">
        <v>4.6500000000000004</v>
      </c>
      <c r="Q34" s="84">
        <v>0.75</v>
      </c>
      <c r="R34" s="34">
        <v>26</v>
      </c>
    </row>
    <row r="35" spans="1:18">
      <c r="A35" s="34">
        <v>27</v>
      </c>
      <c r="B35" t="s">
        <v>995</v>
      </c>
      <c r="C35" s="31">
        <v>10</v>
      </c>
      <c r="D35" s="59">
        <v>3</v>
      </c>
      <c r="E35" s="31">
        <v>0</v>
      </c>
      <c r="F35" s="55">
        <v>6</v>
      </c>
      <c r="G35" s="59">
        <v>3.33</v>
      </c>
      <c r="H35" s="55">
        <v>0.57999999999999996</v>
      </c>
      <c r="I35" s="75">
        <v>8</v>
      </c>
      <c r="J35" s="59">
        <v>4.67</v>
      </c>
      <c r="K35" s="73">
        <v>0.57999999999999996</v>
      </c>
      <c r="L35" s="75">
        <v>27</v>
      </c>
      <c r="M35" s="59">
        <v>4.3</v>
      </c>
      <c r="N35" s="78">
        <v>0.82</v>
      </c>
      <c r="O35" s="75">
        <v>21</v>
      </c>
      <c r="P35" s="59">
        <v>4.5</v>
      </c>
      <c r="Q35" s="84">
        <v>0.53</v>
      </c>
      <c r="R35" s="34">
        <v>27</v>
      </c>
    </row>
    <row r="36" spans="1:18">
      <c r="A36" s="34">
        <v>28</v>
      </c>
      <c r="B36" t="s">
        <v>996</v>
      </c>
      <c r="C36" s="31">
        <v>10</v>
      </c>
      <c r="D36" s="59">
        <v>3.9</v>
      </c>
      <c r="E36" s="31">
        <v>0.88</v>
      </c>
      <c r="F36" s="55">
        <v>6</v>
      </c>
      <c r="G36" s="59">
        <v>4.83</v>
      </c>
      <c r="H36" s="55">
        <v>0.41</v>
      </c>
      <c r="I36" s="75">
        <v>8</v>
      </c>
      <c r="J36" s="59">
        <v>4.75</v>
      </c>
      <c r="K36" s="73">
        <v>0.46</v>
      </c>
      <c r="L36" s="75">
        <v>27</v>
      </c>
      <c r="M36" s="59">
        <v>4.5199999999999996</v>
      </c>
      <c r="N36" s="78">
        <v>0.65</v>
      </c>
      <c r="O36" s="75">
        <v>21</v>
      </c>
      <c r="P36" s="59">
        <v>4.6500000000000004</v>
      </c>
      <c r="Q36" s="84">
        <v>0.49</v>
      </c>
      <c r="R36" s="34">
        <v>28</v>
      </c>
    </row>
    <row r="37" spans="1:18">
      <c r="B37" s="10" t="s">
        <v>997</v>
      </c>
      <c r="C37" s="11">
        <f t="shared" ref="C37:Q37" si="4">AVERAGE(C38:C42)</f>
        <v>10</v>
      </c>
      <c r="D37" s="58">
        <f t="shared" si="4"/>
        <v>3.8599999999999994</v>
      </c>
      <c r="E37" s="11">
        <f t="shared" si="4"/>
        <v>1.252</v>
      </c>
      <c r="F37" s="11">
        <f t="shared" si="4"/>
        <v>6</v>
      </c>
      <c r="G37" s="58">
        <f t="shared" si="4"/>
        <v>3.532</v>
      </c>
      <c r="H37" s="11">
        <f t="shared" si="4"/>
        <v>1.0739999999999998</v>
      </c>
      <c r="I37" s="11">
        <f t="shared" si="4"/>
        <v>8</v>
      </c>
      <c r="J37" s="86">
        <v>4.25</v>
      </c>
      <c r="K37" s="11">
        <f t="shared" si="4"/>
        <v>0.7340000000000001</v>
      </c>
      <c r="L37" s="11">
        <f t="shared" si="4"/>
        <v>27</v>
      </c>
      <c r="M37" s="86">
        <v>3.76</v>
      </c>
      <c r="N37" s="11">
        <f t="shared" si="4"/>
        <v>0.92200000000000004</v>
      </c>
      <c r="O37" s="11">
        <f t="shared" si="4"/>
        <v>20.8</v>
      </c>
      <c r="P37" s="58">
        <f t="shared" si="4"/>
        <v>3.9620000000000006</v>
      </c>
      <c r="Q37" s="11">
        <f t="shared" si="4"/>
        <v>0.746</v>
      </c>
    </row>
    <row r="38" spans="1:18">
      <c r="A38" s="34">
        <v>29</v>
      </c>
      <c r="B38" t="s">
        <v>998</v>
      </c>
      <c r="C38" s="31">
        <v>10</v>
      </c>
      <c r="D38" s="59">
        <v>4.0999999999999996</v>
      </c>
      <c r="E38" s="31">
        <v>1.2</v>
      </c>
      <c r="F38" s="55">
        <v>6</v>
      </c>
      <c r="G38" s="59">
        <v>3.33</v>
      </c>
      <c r="H38" s="55">
        <v>0.82</v>
      </c>
      <c r="I38" s="75">
        <v>8</v>
      </c>
      <c r="J38" s="59">
        <v>4.5199999999999996</v>
      </c>
      <c r="K38" s="76">
        <v>0.71</v>
      </c>
      <c r="L38" s="75">
        <v>27</v>
      </c>
      <c r="M38" s="59">
        <v>3.78</v>
      </c>
      <c r="N38" s="76">
        <v>0.93</v>
      </c>
      <c r="O38" s="75">
        <v>20</v>
      </c>
      <c r="P38" s="59">
        <v>3.9</v>
      </c>
      <c r="Q38" s="76">
        <v>0.72</v>
      </c>
      <c r="R38" s="34">
        <v>29</v>
      </c>
    </row>
    <row r="39" spans="1:18">
      <c r="A39" s="34">
        <v>30</v>
      </c>
      <c r="B39" t="s">
        <v>999</v>
      </c>
      <c r="C39" s="31">
        <v>10</v>
      </c>
      <c r="D39" s="59">
        <v>3.5</v>
      </c>
      <c r="E39" s="31">
        <v>1.18</v>
      </c>
      <c r="F39" s="55">
        <v>6</v>
      </c>
      <c r="G39" s="59">
        <v>3.33</v>
      </c>
      <c r="H39" s="55">
        <v>0.82</v>
      </c>
      <c r="I39" s="75">
        <v>8</v>
      </c>
      <c r="J39" s="59">
        <v>4.13</v>
      </c>
      <c r="K39" s="73">
        <v>0.99</v>
      </c>
      <c r="L39" s="75">
        <v>27</v>
      </c>
      <c r="M39" s="59">
        <v>3.81</v>
      </c>
      <c r="N39" s="78">
        <v>0.83</v>
      </c>
      <c r="O39" s="75">
        <v>21</v>
      </c>
      <c r="P39" s="59">
        <v>3.76</v>
      </c>
      <c r="Q39" s="84">
        <v>0.77</v>
      </c>
      <c r="R39" s="34">
        <v>30</v>
      </c>
    </row>
    <row r="40" spans="1:18">
      <c r="A40" s="34">
        <v>31</v>
      </c>
      <c r="B40" t="s">
        <v>1000</v>
      </c>
      <c r="C40" s="31">
        <v>10</v>
      </c>
      <c r="D40" s="59">
        <v>3.6</v>
      </c>
      <c r="E40" s="31">
        <v>1.43</v>
      </c>
      <c r="F40" s="55">
        <v>6</v>
      </c>
      <c r="G40" s="59">
        <v>3.33</v>
      </c>
      <c r="H40" s="55">
        <v>1.63</v>
      </c>
      <c r="I40" s="75">
        <v>8</v>
      </c>
      <c r="J40" s="59">
        <v>4.25</v>
      </c>
      <c r="K40" s="73">
        <v>0.71</v>
      </c>
      <c r="L40" s="75">
        <v>27</v>
      </c>
      <c r="M40" s="59">
        <v>3.48</v>
      </c>
      <c r="N40" s="78">
        <v>0.98</v>
      </c>
      <c r="O40" s="75">
        <v>21</v>
      </c>
      <c r="P40" s="59">
        <v>3.86</v>
      </c>
      <c r="Q40" s="84">
        <v>0.73</v>
      </c>
      <c r="R40" s="34">
        <v>31</v>
      </c>
    </row>
    <row r="41" spans="1:18">
      <c r="A41" s="34">
        <v>32</v>
      </c>
      <c r="B41" t="s">
        <v>1001</v>
      </c>
      <c r="C41" s="31">
        <v>10</v>
      </c>
      <c r="D41" s="59">
        <v>4</v>
      </c>
      <c r="E41" s="31">
        <v>1.25</v>
      </c>
      <c r="F41" s="55">
        <v>6</v>
      </c>
      <c r="G41" s="59">
        <v>3.67</v>
      </c>
      <c r="H41" s="55">
        <v>1.21</v>
      </c>
      <c r="I41" s="75">
        <v>8</v>
      </c>
      <c r="J41" s="59">
        <v>4.38</v>
      </c>
      <c r="K41" s="73">
        <v>0.74</v>
      </c>
      <c r="L41" s="75">
        <v>27</v>
      </c>
      <c r="M41" s="59">
        <v>3.78</v>
      </c>
      <c r="N41" s="78">
        <v>0.97</v>
      </c>
      <c r="O41" s="75">
        <v>21</v>
      </c>
      <c r="P41" s="59">
        <v>4.05</v>
      </c>
      <c r="Q41" s="84">
        <v>0.74</v>
      </c>
      <c r="R41" s="34">
        <v>32</v>
      </c>
    </row>
    <row r="42" spans="1:18">
      <c r="A42" s="34">
        <v>33</v>
      </c>
      <c r="B42" t="s">
        <v>1002</v>
      </c>
      <c r="C42" s="31">
        <v>10</v>
      </c>
      <c r="D42" s="59">
        <v>4.0999999999999996</v>
      </c>
      <c r="E42" s="31">
        <v>1.2</v>
      </c>
      <c r="F42" s="55">
        <v>6</v>
      </c>
      <c r="G42" s="59">
        <v>4</v>
      </c>
      <c r="H42" s="55">
        <v>0.89</v>
      </c>
      <c r="I42" s="75">
        <v>8</v>
      </c>
      <c r="J42" s="59">
        <v>4.63</v>
      </c>
      <c r="K42" s="73">
        <v>0.52</v>
      </c>
      <c r="L42" s="75">
        <v>27</v>
      </c>
      <c r="M42" s="59">
        <v>4.04</v>
      </c>
      <c r="N42" s="78">
        <v>0.9</v>
      </c>
      <c r="O42" s="75">
        <v>21</v>
      </c>
      <c r="P42" s="59">
        <v>4.24</v>
      </c>
      <c r="Q42" s="84">
        <v>0.77</v>
      </c>
      <c r="R42" s="34">
        <v>33</v>
      </c>
    </row>
    <row r="43" spans="1:18">
      <c r="B43" s="10" t="s">
        <v>1003</v>
      </c>
      <c r="C43" s="11">
        <f t="shared" ref="C43:H43" si="5">AVERAGE(C44:C46)</f>
        <v>10</v>
      </c>
      <c r="D43" s="58">
        <f t="shared" si="5"/>
        <v>4.1333333333333337</v>
      </c>
      <c r="E43" s="11">
        <f t="shared" si="5"/>
        <v>1.01</v>
      </c>
      <c r="F43" s="11">
        <f t="shared" si="5"/>
        <v>6</v>
      </c>
      <c r="G43" s="58">
        <f t="shared" si="5"/>
        <v>3.61</v>
      </c>
      <c r="H43" s="11">
        <f t="shared" si="5"/>
        <v>0.77333333333333332</v>
      </c>
      <c r="I43" s="11">
        <f>AVERAGE(I44:I48)</f>
        <v>8</v>
      </c>
      <c r="J43" s="58">
        <f>AVERAGE(J44:J46)</f>
        <v>4.043333333333333</v>
      </c>
      <c r="K43" s="11">
        <f>AVERAGE(K44:K46)</f>
        <v>0.62666666666666671</v>
      </c>
      <c r="L43" s="11">
        <f>AVERAGE(L44:L48)</f>
        <v>27</v>
      </c>
      <c r="M43" s="58">
        <f>AVERAGE(M44:M46)</f>
        <v>3.7266666666666666</v>
      </c>
      <c r="N43" s="11">
        <f>AVERAGE(N44:N46)</f>
        <v>0.93666666666666665</v>
      </c>
      <c r="O43" s="11">
        <f>AVERAGE(O44:O48)</f>
        <v>22</v>
      </c>
      <c r="P43" s="58">
        <f>AVERAGE(P44:P46)</f>
        <v>3.8566666666666669</v>
      </c>
      <c r="Q43" s="11">
        <f>AVERAGE(Q44:Q46)</f>
        <v>0.71666666666666667</v>
      </c>
    </row>
    <row r="44" spans="1:18">
      <c r="A44" s="34">
        <v>34</v>
      </c>
      <c r="B44" t="s">
        <v>1004</v>
      </c>
      <c r="C44" s="31">
        <v>10</v>
      </c>
      <c r="D44" s="59">
        <v>4.4000000000000004</v>
      </c>
      <c r="E44" s="31">
        <v>0.7</v>
      </c>
      <c r="F44" s="55">
        <v>6</v>
      </c>
      <c r="G44" s="59">
        <v>3.67</v>
      </c>
      <c r="H44" s="55">
        <v>0.82</v>
      </c>
      <c r="I44" s="75">
        <v>8</v>
      </c>
      <c r="J44" s="59">
        <v>3.88</v>
      </c>
      <c r="K44" s="73">
        <v>0.64</v>
      </c>
      <c r="L44" s="75">
        <v>27</v>
      </c>
      <c r="M44" s="59">
        <v>3.7</v>
      </c>
      <c r="N44" s="78">
        <v>0.95</v>
      </c>
      <c r="O44" s="75">
        <v>21</v>
      </c>
      <c r="P44" s="59">
        <v>3.9</v>
      </c>
      <c r="Q44" s="84">
        <v>0.77</v>
      </c>
      <c r="R44" s="34">
        <v>34</v>
      </c>
    </row>
    <row r="45" spans="1:18">
      <c r="A45" s="34">
        <v>35</v>
      </c>
      <c r="B45" t="s">
        <v>1005</v>
      </c>
      <c r="C45" s="31">
        <v>10</v>
      </c>
      <c r="D45" s="59">
        <v>3.6</v>
      </c>
      <c r="E45" s="31">
        <v>1.07</v>
      </c>
      <c r="F45" s="55">
        <v>6</v>
      </c>
      <c r="G45" s="59">
        <v>3.33</v>
      </c>
      <c r="H45" s="55">
        <v>0.52</v>
      </c>
      <c r="I45" s="75">
        <v>8</v>
      </c>
      <c r="J45" s="59">
        <v>3.75</v>
      </c>
      <c r="K45" s="73">
        <v>0.71</v>
      </c>
      <c r="L45" s="75">
        <v>27</v>
      </c>
      <c r="M45" s="59">
        <v>3.59</v>
      </c>
      <c r="N45" s="78">
        <v>0.93</v>
      </c>
      <c r="O45" s="75">
        <v>21</v>
      </c>
      <c r="P45" s="59">
        <v>3.67</v>
      </c>
      <c r="Q45" s="84">
        <v>0.73</v>
      </c>
      <c r="R45" s="34">
        <v>35</v>
      </c>
    </row>
    <row r="46" spans="1:18">
      <c r="A46" s="34">
        <v>36</v>
      </c>
      <c r="B46" t="s">
        <v>1006</v>
      </c>
      <c r="C46" s="31">
        <v>10</v>
      </c>
      <c r="D46" s="59">
        <v>4.4000000000000004</v>
      </c>
      <c r="E46" s="31">
        <v>1.26</v>
      </c>
      <c r="F46" s="55">
        <v>6</v>
      </c>
      <c r="G46" s="59">
        <v>3.83</v>
      </c>
      <c r="H46" s="55">
        <v>0.98</v>
      </c>
      <c r="I46" s="75">
        <v>8</v>
      </c>
      <c r="J46" s="59">
        <v>4.5</v>
      </c>
      <c r="K46" s="73">
        <v>0.53</v>
      </c>
      <c r="L46" s="75">
        <v>27</v>
      </c>
      <c r="M46" s="59">
        <v>3.89</v>
      </c>
      <c r="N46" s="78">
        <v>0.93</v>
      </c>
      <c r="O46" s="75">
        <v>20</v>
      </c>
      <c r="P46" s="59">
        <v>4</v>
      </c>
      <c r="Q46" s="84">
        <v>0.65</v>
      </c>
      <c r="R46" s="34">
        <v>36</v>
      </c>
    </row>
    <row r="47" spans="1:18">
      <c r="B47" s="10" t="s">
        <v>1007</v>
      </c>
      <c r="C47" s="11">
        <f t="shared" ref="C47:H47" si="6">AVERAGE(C48:C50)</f>
        <v>10</v>
      </c>
      <c r="D47" s="58">
        <f t="shared" si="6"/>
        <v>4.4666666666666668</v>
      </c>
      <c r="E47" s="11">
        <f t="shared" si="6"/>
        <v>0.54666666666666663</v>
      </c>
      <c r="F47" s="11">
        <f t="shared" si="6"/>
        <v>6</v>
      </c>
      <c r="G47" s="58">
        <f t="shared" si="6"/>
        <v>4.0533333333333337</v>
      </c>
      <c r="H47" s="11">
        <f t="shared" si="6"/>
        <v>0.47</v>
      </c>
      <c r="I47" s="75">
        <v>8</v>
      </c>
      <c r="J47" s="58">
        <f>AVERAGE(J48:J50)</f>
        <v>3.543333333333333</v>
      </c>
      <c r="K47" s="11">
        <f>AVERAGE(K48:K50)</f>
        <v>0.5</v>
      </c>
      <c r="L47" s="75">
        <v>27</v>
      </c>
      <c r="M47" s="58">
        <f>AVERAGE(M48:M50)</f>
        <v>3.6300000000000003</v>
      </c>
      <c r="N47" s="11">
        <f>AVERAGE(N48:N50)</f>
        <v>0.71</v>
      </c>
      <c r="O47" s="75">
        <v>27</v>
      </c>
      <c r="P47" s="58">
        <f>AVERAGE(P48:P50)</f>
        <v>4.1433333333333335</v>
      </c>
      <c r="Q47" s="11">
        <f>AVERAGE(Q48:Q50)</f>
        <v>0.64</v>
      </c>
    </row>
    <row r="48" spans="1:18">
      <c r="A48" s="34">
        <v>37</v>
      </c>
      <c r="B48" t="s">
        <v>1008</v>
      </c>
      <c r="C48" s="32">
        <v>10</v>
      </c>
      <c r="D48" s="57">
        <v>4.7</v>
      </c>
      <c r="E48" s="32">
        <v>0.48</v>
      </c>
      <c r="F48" s="56">
        <v>6</v>
      </c>
      <c r="G48" s="57">
        <v>4</v>
      </c>
      <c r="H48" s="56">
        <v>0.48</v>
      </c>
      <c r="I48" s="75">
        <v>8</v>
      </c>
      <c r="J48" s="57">
        <v>3.63</v>
      </c>
      <c r="K48" s="72">
        <v>0.74</v>
      </c>
      <c r="L48" s="75">
        <v>27</v>
      </c>
      <c r="M48" s="57">
        <v>3.59</v>
      </c>
      <c r="N48" s="77">
        <v>0.64</v>
      </c>
      <c r="O48" s="75">
        <v>21</v>
      </c>
      <c r="P48" s="57">
        <v>3.67</v>
      </c>
      <c r="Q48" s="83">
        <v>0.66</v>
      </c>
      <c r="R48" s="34">
        <v>37</v>
      </c>
    </row>
    <row r="49" spans="1:18">
      <c r="A49" s="34">
        <v>38</v>
      </c>
      <c r="B49" t="s">
        <v>1013</v>
      </c>
      <c r="C49" s="32">
        <v>10</v>
      </c>
      <c r="D49" s="57">
        <v>4.8</v>
      </c>
      <c r="E49" s="32">
        <v>0.42</v>
      </c>
      <c r="F49" s="56">
        <v>6</v>
      </c>
      <c r="G49" s="57">
        <v>4.83</v>
      </c>
      <c r="H49" s="56">
        <v>0.41</v>
      </c>
      <c r="I49" s="75">
        <v>8</v>
      </c>
      <c r="J49" s="57">
        <v>4</v>
      </c>
      <c r="K49" s="72">
        <v>0.76</v>
      </c>
      <c r="L49" s="75">
        <v>27</v>
      </c>
      <c r="M49" s="57">
        <v>3.89</v>
      </c>
      <c r="N49" s="77">
        <v>0.85</v>
      </c>
      <c r="O49" s="75">
        <v>21</v>
      </c>
      <c r="P49" s="57">
        <v>4.38</v>
      </c>
      <c r="Q49" s="83">
        <v>0.59</v>
      </c>
      <c r="R49" s="34">
        <v>38</v>
      </c>
    </row>
    <row r="50" spans="1:18">
      <c r="A50" s="34">
        <v>39</v>
      </c>
      <c r="B50" t="s">
        <v>1009</v>
      </c>
      <c r="C50" s="32">
        <v>10</v>
      </c>
      <c r="D50" s="57">
        <v>3.9</v>
      </c>
      <c r="E50" s="32">
        <v>0.74</v>
      </c>
      <c r="F50" s="56">
        <v>6</v>
      </c>
      <c r="G50" s="57">
        <v>3.33</v>
      </c>
      <c r="H50" s="56">
        <v>0.52</v>
      </c>
      <c r="I50" s="75">
        <v>8</v>
      </c>
      <c r="J50" s="57">
        <v>3</v>
      </c>
      <c r="K50" s="72">
        <v>0</v>
      </c>
      <c r="L50" s="75">
        <v>27</v>
      </c>
      <c r="M50" s="57">
        <v>3.41</v>
      </c>
      <c r="N50" s="77">
        <v>0.64</v>
      </c>
      <c r="O50" s="75">
        <v>21</v>
      </c>
      <c r="P50" s="57">
        <v>4.38</v>
      </c>
      <c r="Q50" s="83">
        <v>0.67</v>
      </c>
      <c r="R50" s="34">
        <v>39</v>
      </c>
    </row>
    <row r="51" spans="1:18">
      <c r="B51" s="10" t="s">
        <v>1010</v>
      </c>
      <c r="D51" s="59"/>
      <c r="E51" s="31"/>
      <c r="G51" s="59"/>
      <c r="H51" s="55"/>
      <c r="J51" s="59"/>
      <c r="K51" s="72"/>
      <c r="M51" s="59"/>
      <c r="N51" s="77"/>
      <c r="P51" s="59"/>
      <c r="Q51" s="83"/>
    </row>
    <row r="52" spans="1:18">
      <c r="A52" s="34">
        <v>40</v>
      </c>
      <c r="B52" t="s">
        <v>1011</v>
      </c>
      <c r="C52" s="32">
        <v>10</v>
      </c>
      <c r="D52" s="57">
        <v>3.5</v>
      </c>
      <c r="E52" s="32">
        <v>1.18</v>
      </c>
      <c r="F52" s="56">
        <v>6</v>
      </c>
      <c r="G52" s="57">
        <v>3.83</v>
      </c>
      <c r="H52" s="56">
        <v>1.33</v>
      </c>
      <c r="I52" s="75">
        <v>8</v>
      </c>
      <c r="J52" s="57">
        <v>5</v>
      </c>
      <c r="K52" s="72">
        <v>0</v>
      </c>
      <c r="L52" s="75">
        <v>27</v>
      </c>
      <c r="M52" s="57">
        <v>4.3</v>
      </c>
      <c r="N52" s="77">
        <v>1.1000000000000001</v>
      </c>
      <c r="O52" s="75">
        <v>27</v>
      </c>
      <c r="P52" s="57">
        <v>4.3</v>
      </c>
      <c r="Q52" s="83">
        <v>1.1000000000000001</v>
      </c>
      <c r="R52" s="34">
        <v>40</v>
      </c>
    </row>
    <row r="53" spans="1:18">
      <c r="B53" s="10"/>
      <c r="C53" s="10" t="s">
        <v>1014</v>
      </c>
      <c r="D53" s="58">
        <f>AVERAGE(D52,D37,D29,D22,D16,D10,D4)</f>
        <v>3.9371428571428568</v>
      </c>
      <c r="E53" s="11">
        <f>AVERAGE(E44:E52,E38:E42,E30:E36,E23:E28,E17:E21,E11:E15,E5:E9)</f>
        <v>0.93260162601626007</v>
      </c>
      <c r="F53" s="10" t="s">
        <v>1014</v>
      </c>
      <c r="G53" s="58">
        <f>AVERAGE(G52,G37,G29,G22,G16,G10,G4)</f>
        <v>4.2482857142857142</v>
      </c>
      <c r="H53" s="11">
        <f>AVERAGE(H44:H52,H38:H42,H30:H36,H23:H28,H17:H21,H11:H15,H5:H9)</f>
        <v>0.6456097560975611</v>
      </c>
      <c r="I53" s="10" t="s">
        <v>1014</v>
      </c>
      <c r="J53" s="58">
        <f>AVERAGE(J52,J37,J29,J22,J16,J10,J4)</f>
        <v>4.8217142857142861</v>
      </c>
      <c r="K53" s="11">
        <f>AVERAGE(K44:K52,K38:K42,K30:K36,K23:K28,K17:K21,K11:K15,K5:K9)</f>
        <v>0.32463414634146331</v>
      </c>
      <c r="L53" s="10" t="s">
        <v>1014</v>
      </c>
      <c r="M53" s="58">
        <f>AVERAGE(M52,M37,M29,M22,M16,M10,M4)</f>
        <v>4.2322857142857142</v>
      </c>
      <c r="N53" s="11">
        <f>AVERAGE(N44:N52,N38:N42,N30:N36,N23:N28,N17:N21,N11:N15,N5:N9)</f>
        <v>0.89951219512195113</v>
      </c>
      <c r="O53" s="10" t="s">
        <v>1014</v>
      </c>
      <c r="P53" s="58">
        <f>AVERAGE(P52,P37,P29,P22,P16,P10,P4)</f>
        <v>4.4420000000000002</v>
      </c>
      <c r="Q53" s="11">
        <f>AVERAGE(Q44:Q52,Q38:Q42,Q30:Q36,Q23:Q28,Q17:Q21,Q11:Q15,Q5:Q9)</f>
        <v>0.60975609756097571</v>
      </c>
    </row>
    <row r="54" spans="1:18">
      <c r="B54" s="36"/>
      <c r="C54" s="10" t="s">
        <v>1102</v>
      </c>
      <c r="D54" s="58">
        <f>AVERAGE(D22,D10,D4)</f>
        <v>3.8666666666666667</v>
      </c>
      <c r="F54" s="10" t="s">
        <v>1102</v>
      </c>
      <c r="G54" s="58">
        <f>AVERAGE(G22,G10,G4)</f>
        <v>4.5066666666666668</v>
      </c>
      <c r="H54" t="s">
        <v>1097</v>
      </c>
      <c r="I54" s="10" t="s">
        <v>1102</v>
      </c>
      <c r="J54" s="58">
        <f>AVERAGE(J22,J10,J4)</f>
        <v>4.9206666666666665</v>
      </c>
      <c r="L54" s="10" t="s">
        <v>1102</v>
      </c>
      <c r="M54" s="58">
        <f>AVERAGE(M22,M10,M4)</f>
        <v>4.2719999999999994</v>
      </c>
      <c r="O54" s="10" t="s">
        <v>1102</v>
      </c>
      <c r="P54" s="58">
        <f>AVERAGE(P22,P10,P4)</f>
        <v>4.5473333333333334</v>
      </c>
    </row>
    <row r="55" spans="1:18">
      <c r="B55" t="s">
        <v>1164</v>
      </c>
      <c r="C55">
        <f>H62</f>
        <v>0</v>
      </c>
      <c r="F55" s="10" t="s">
        <v>1018</v>
      </c>
      <c r="G55" s="58">
        <f>(G53-D53)/SQRT(((C52-1)*(E53^2)+(F52-1)*(H53^2))/(C52+F52-2))</f>
        <v>0.36978407432641874</v>
      </c>
      <c r="I55" s="10" t="s">
        <v>1018</v>
      </c>
      <c r="J55" s="58">
        <f>(J53-G53)/SQRT(((F52-1)*(H53^2)+(I52-1)*(K53^2))/(F52+I52-2))</f>
        <v>1.1825215431170137</v>
      </c>
      <c r="K55" t="s">
        <v>1093</v>
      </c>
      <c r="L55" s="10" t="s">
        <v>1018</v>
      </c>
      <c r="M55" s="58">
        <f>(M53-J53)/SQRT(((I52-1)*(K53^2)+(L52-1)*(N53^2))/(I52+L52-2))</f>
        <v>-0.7256215737297832</v>
      </c>
      <c r="N55" t="s">
        <v>1093</v>
      </c>
      <c r="O55" s="10" t="s">
        <v>1018</v>
      </c>
      <c r="P55" s="58">
        <f>(P53-M53)/SQRT(((L52-1)*(N53^2)+(O52-1)*(Q53^2))/(L52+O52-2))</f>
        <v>0.27291783188773167</v>
      </c>
      <c r="Q55" t="s">
        <v>1093</v>
      </c>
    </row>
    <row r="61" spans="1:18">
      <c r="B61" s="103" t="s">
        <v>1165</v>
      </c>
      <c r="C61" s="104" t="s">
        <v>1141</v>
      </c>
      <c r="D61" s="104" t="s">
        <v>1143</v>
      </c>
      <c r="E61" s="104" t="s">
        <v>1145</v>
      </c>
      <c r="F61" s="104" t="s">
        <v>1147</v>
      </c>
      <c r="G61" s="104" t="s">
        <v>1151</v>
      </c>
      <c r="H61" s="114"/>
    </row>
    <row r="62" spans="1:18">
      <c r="B62" s="105" t="s">
        <v>1166</v>
      </c>
      <c r="C62" s="106">
        <v>16</v>
      </c>
      <c r="D62" s="106">
        <v>13</v>
      </c>
      <c r="E62" s="106">
        <v>10</v>
      </c>
      <c r="F62" s="106">
        <v>33</v>
      </c>
      <c r="G62" s="106">
        <v>23</v>
      </c>
      <c r="H62" s="115"/>
    </row>
    <row r="63" spans="1:18">
      <c r="B63" s="105" t="s">
        <v>1167</v>
      </c>
      <c r="C63" s="106">
        <v>10</v>
      </c>
      <c r="D63" s="106">
        <v>6</v>
      </c>
      <c r="E63" s="106">
        <v>8</v>
      </c>
      <c r="F63" s="106">
        <v>27</v>
      </c>
      <c r="G63" s="106">
        <v>21</v>
      </c>
      <c r="H63" s="115"/>
    </row>
    <row r="64" spans="1:18">
      <c r="B64" s="103" t="s">
        <v>1185</v>
      </c>
      <c r="C64" s="107"/>
      <c r="D64" s="107"/>
      <c r="E64" s="107"/>
      <c r="F64" s="107"/>
      <c r="G64" s="107"/>
      <c r="H64" s="108"/>
    </row>
    <row r="65" spans="2:8">
      <c r="B65" s="108" t="s">
        <v>1168</v>
      </c>
      <c r="C65" s="109">
        <f>D5</f>
        <v>3.3</v>
      </c>
      <c r="D65" s="109">
        <f>G5</f>
        <v>4.33</v>
      </c>
      <c r="E65" s="109">
        <f>J4</f>
        <v>4.952</v>
      </c>
      <c r="F65" s="109">
        <f>M5</f>
        <v>4.1100000000000003</v>
      </c>
      <c r="G65" s="109">
        <f>P5</f>
        <v>4.38</v>
      </c>
      <c r="H65" s="123"/>
    </row>
    <row r="66" spans="2:8">
      <c r="B66" s="108" t="s">
        <v>1169</v>
      </c>
      <c r="C66" s="109">
        <f t="shared" ref="C66:C69" si="7">D6</f>
        <v>4.2</v>
      </c>
      <c r="D66" s="109">
        <f t="shared" ref="D66:D69" si="8">G6</f>
        <v>4.5</v>
      </c>
      <c r="E66" s="109">
        <f t="shared" ref="E66:E69" si="9">J5</f>
        <v>5</v>
      </c>
      <c r="F66" s="109">
        <f t="shared" ref="F66:F69" si="10">M6</f>
        <v>4.5599999999999996</v>
      </c>
      <c r="G66" s="109">
        <f t="shared" ref="G66:G69" si="11">P6</f>
        <v>4.8099999999999996</v>
      </c>
      <c r="H66" s="123"/>
    </row>
    <row r="67" spans="2:8">
      <c r="B67" s="108" t="s">
        <v>1170</v>
      </c>
      <c r="C67" s="109">
        <f t="shared" si="7"/>
        <v>4.0999999999999996</v>
      </c>
      <c r="D67" s="109">
        <f t="shared" si="8"/>
        <v>4.67</v>
      </c>
      <c r="E67" s="109">
        <f t="shared" si="9"/>
        <v>5</v>
      </c>
      <c r="F67" s="109">
        <f t="shared" si="10"/>
        <v>4.5599999999999996</v>
      </c>
      <c r="G67" s="109">
        <f t="shared" si="11"/>
        <v>4.57</v>
      </c>
      <c r="H67" s="123"/>
    </row>
    <row r="68" spans="2:8">
      <c r="B68" s="108" t="s">
        <v>1171</v>
      </c>
      <c r="C68" s="109">
        <f t="shared" si="7"/>
        <v>3.5</v>
      </c>
      <c r="D68" s="109">
        <f t="shared" si="8"/>
        <v>4.33</v>
      </c>
      <c r="E68" s="109">
        <f t="shared" si="9"/>
        <v>5</v>
      </c>
      <c r="F68" s="109">
        <f t="shared" si="10"/>
        <v>4.1500000000000004</v>
      </c>
      <c r="G68" s="109">
        <f t="shared" si="11"/>
        <v>4.57</v>
      </c>
      <c r="H68" s="123"/>
    </row>
    <row r="69" spans="2:8">
      <c r="B69" s="108" t="s">
        <v>1172</v>
      </c>
      <c r="C69" s="109">
        <f t="shared" si="7"/>
        <v>3.9</v>
      </c>
      <c r="D69" s="109">
        <f t="shared" si="8"/>
        <v>4.5</v>
      </c>
      <c r="E69" s="109">
        <f t="shared" si="9"/>
        <v>4.88</v>
      </c>
      <c r="F69" s="109">
        <f t="shared" si="10"/>
        <v>4.1500000000000004</v>
      </c>
      <c r="G69" s="109">
        <f t="shared" si="11"/>
        <v>4.38</v>
      </c>
      <c r="H69" s="123"/>
    </row>
    <row r="70" spans="2:8">
      <c r="B70" s="108" t="s">
        <v>1173</v>
      </c>
      <c r="C70" s="109">
        <f>D5</f>
        <v>3.3</v>
      </c>
      <c r="D70" s="109">
        <f>G11</f>
        <v>4.5</v>
      </c>
      <c r="E70" s="109">
        <f>J11</f>
        <v>4.88</v>
      </c>
      <c r="F70" s="109">
        <f>M11</f>
        <v>4.1900000000000004</v>
      </c>
      <c r="G70" s="109">
        <f>P11</f>
        <v>4.29</v>
      </c>
      <c r="H70" s="123"/>
    </row>
    <row r="71" spans="2:8">
      <c r="B71" s="108" t="s">
        <v>1174</v>
      </c>
      <c r="C71" s="109">
        <f t="shared" ref="C71:C74" si="12">D6</f>
        <v>4.2</v>
      </c>
      <c r="D71" s="109">
        <f t="shared" ref="D71:D74" si="13">G12</f>
        <v>5</v>
      </c>
      <c r="E71" s="109">
        <f t="shared" ref="E71:E74" si="14">J12</f>
        <v>5</v>
      </c>
      <c r="F71" s="109">
        <f t="shared" ref="F71:F74" si="15">M12</f>
        <v>4.78</v>
      </c>
      <c r="G71" s="109">
        <f t="shared" ref="G71:G74" si="16">P12</f>
        <v>4.95</v>
      </c>
      <c r="H71" s="123"/>
    </row>
    <row r="72" spans="2:8">
      <c r="B72" s="108" t="s">
        <v>1175</v>
      </c>
      <c r="C72" s="109">
        <f t="shared" si="12"/>
        <v>4.0999999999999996</v>
      </c>
      <c r="D72" s="109">
        <f t="shared" si="13"/>
        <v>4.5</v>
      </c>
      <c r="E72" s="109">
        <f t="shared" si="14"/>
        <v>4.88</v>
      </c>
      <c r="F72" s="109">
        <f t="shared" si="15"/>
        <v>4.33</v>
      </c>
      <c r="G72" s="109">
        <f t="shared" si="16"/>
        <v>4.67</v>
      </c>
      <c r="H72" s="123"/>
    </row>
    <row r="73" spans="2:8">
      <c r="B73" s="108" t="s">
        <v>1177</v>
      </c>
      <c r="C73" s="109">
        <f t="shared" si="12"/>
        <v>3.5</v>
      </c>
      <c r="D73" s="109">
        <f t="shared" si="13"/>
        <v>4.67</v>
      </c>
      <c r="E73" s="109">
        <f t="shared" si="14"/>
        <v>5</v>
      </c>
      <c r="F73" s="109">
        <f t="shared" si="15"/>
        <v>4.22</v>
      </c>
      <c r="G73" s="109">
        <f t="shared" si="16"/>
        <v>4.71</v>
      </c>
      <c r="H73" s="123"/>
    </row>
    <row r="74" spans="2:8">
      <c r="B74" s="108" t="s">
        <v>1176</v>
      </c>
      <c r="C74" s="109">
        <f t="shared" si="12"/>
        <v>3.9</v>
      </c>
      <c r="D74" s="109">
        <f t="shared" si="13"/>
        <v>5</v>
      </c>
      <c r="E74" s="109">
        <f t="shared" si="14"/>
        <v>5</v>
      </c>
      <c r="F74" s="109">
        <f t="shared" si="15"/>
        <v>4.7</v>
      </c>
      <c r="G74" s="109">
        <f t="shared" si="16"/>
        <v>4.76</v>
      </c>
      <c r="H74" s="123"/>
    </row>
    <row r="75" spans="2:8">
      <c r="B75" s="108" t="s">
        <v>1178</v>
      </c>
      <c r="C75" s="109">
        <f>D23</f>
        <v>3.7</v>
      </c>
      <c r="D75" s="109">
        <f>G23</f>
        <v>4.83</v>
      </c>
      <c r="E75" s="109">
        <f>J23</f>
        <v>4.88</v>
      </c>
      <c r="F75" s="109">
        <f>M23</f>
        <v>4.4800000000000004</v>
      </c>
      <c r="G75" s="109">
        <f>P23</f>
        <v>4.5199999999999996</v>
      </c>
      <c r="H75" s="123"/>
    </row>
    <row r="76" spans="2:8">
      <c r="B76" s="108" t="s">
        <v>1179</v>
      </c>
      <c r="C76" s="109">
        <f t="shared" ref="C76:C80" si="17">D24</f>
        <v>3.1</v>
      </c>
      <c r="D76" s="109">
        <f t="shared" ref="D76:D80" si="18">G24</f>
        <v>3.67</v>
      </c>
      <c r="E76" s="109">
        <f>J23</f>
        <v>4.88</v>
      </c>
      <c r="F76" s="109">
        <f t="shared" ref="F76:F80" si="19">M24</f>
        <v>4.1500000000000004</v>
      </c>
      <c r="G76" s="109">
        <f t="shared" ref="G76:G80" si="20">P24</f>
        <v>4.25</v>
      </c>
      <c r="H76" s="123"/>
    </row>
    <row r="77" spans="2:8">
      <c r="B77" s="108" t="s">
        <v>1180</v>
      </c>
      <c r="C77" s="109">
        <f t="shared" si="17"/>
        <v>3.6</v>
      </c>
      <c r="D77" s="109">
        <f t="shared" si="18"/>
        <v>4.17</v>
      </c>
      <c r="E77" s="109">
        <f t="shared" ref="E77:E80" si="21">J24</f>
        <v>4.63</v>
      </c>
      <c r="F77" s="109">
        <f t="shared" si="19"/>
        <v>4.37</v>
      </c>
      <c r="G77" s="109">
        <f t="shared" si="20"/>
        <v>4.62</v>
      </c>
      <c r="H77" s="123"/>
    </row>
    <row r="78" spans="2:8">
      <c r="B78" s="108" t="s">
        <v>1181</v>
      </c>
      <c r="C78" s="109">
        <f t="shared" si="17"/>
        <v>3.7</v>
      </c>
      <c r="D78" s="109">
        <f t="shared" si="18"/>
        <v>5</v>
      </c>
      <c r="E78" s="109">
        <f t="shared" si="21"/>
        <v>4.88</v>
      </c>
      <c r="F78" s="109">
        <f t="shared" si="19"/>
        <v>4.1500000000000004</v>
      </c>
      <c r="G78" s="109">
        <f t="shared" si="20"/>
        <v>4.76</v>
      </c>
      <c r="H78" s="123"/>
    </row>
    <row r="79" spans="2:8">
      <c r="B79" s="108" t="s">
        <v>1182</v>
      </c>
      <c r="C79" s="109">
        <f t="shared" si="17"/>
        <v>2.33</v>
      </c>
      <c r="D79" s="109">
        <f t="shared" si="18"/>
        <v>5</v>
      </c>
      <c r="E79" s="109">
        <f t="shared" si="21"/>
        <v>4.88</v>
      </c>
      <c r="F79" s="109">
        <f t="shared" si="19"/>
        <v>3.77</v>
      </c>
      <c r="G79" s="109">
        <f t="shared" si="20"/>
        <v>3.95</v>
      </c>
      <c r="H79" s="123"/>
    </row>
    <row r="80" spans="2:8">
      <c r="B80" s="108" t="s">
        <v>1183</v>
      </c>
      <c r="C80" s="109">
        <f t="shared" si="17"/>
        <v>3.3</v>
      </c>
      <c r="D80" s="109">
        <f t="shared" si="18"/>
        <v>3.83</v>
      </c>
      <c r="E80" s="109">
        <f t="shared" si="21"/>
        <v>5</v>
      </c>
      <c r="F80" s="109">
        <f t="shared" si="19"/>
        <v>4.07</v>
      </c>
      <c r="G80" s="109">
        <f t="shared" si="20"/>
        <v>4.4800000000000004</v>
      </c>
      <c r="H80" s="123"/>
    </row>
    <row r="81" spans="2:8">
      <c r="B81" s="110" t="s">
        <v>1184</v>
      </c>
      <c r="C81" s="111">
        <f>AVERAGE(C65:C80)</f>
        <v>3.6081250000000002</v>
      </c>
      <c r="D81" s="111">
        <f>AVERAGE(D65:D80)</f>
        <v>4.53125</v>
      </c>
      <c r="E81" s="111">
        <f>AVERAGE(E65:E80)</f>
        <v>4.9213750000000003</v>
      </c>
      <c r="F81" s="111">
        <f>AVERAGE(F65:F80)</f>
        <v>4.2962500000000006</v>
      </c>
      <c r="G81" s="111">
        <f>AVERAGE(G65:G80)</f>
        <v>4.5418750000000001</v>
      </c>
      <c r="H81" s="123"/>
    </row>
    <row r="82" spans="2:8">
      <c r="B82" s="108" t="s">
        <v>1186</v>
      </c>
      <c r="C82" s="109">
        <f>D17</f>
        <v>4.5</v>
      </c>
      <c r="D82" s="109">
        <f>G17</f>
        <v>4.67</v>
      </c>
      <c r="E82" s="109">
        <f>J17</f>
        <v>5</v>
      </c>
      <c r="F82" s="109">
        <f>M17</f>
        <v>4.26</v>
      </c>
      <c r="G82" s="109">
        <f>P17</f>
        <v>4.76</v>
      </c>
      <c r="H82" s="123"/>
    </row>
    <row r="83" spans="2:8">
      <c r="B83" s="108" t="s">
        <v>1187</v>
      </c>
      <c r="C83" s="109">
        <f>D18</f>
        <v>4.7</v>
      </c>
      <c r="D83" s="109">
        <f t="shared" ref="D83:D87" si="22">G18</f>
        <v>4.83</v>
      </c>
      <c r="E83" s="109">
        <f t="shared" ref="E83:E87" si="23">J18</f>
        <v>5</v>
      </c>
      <c r="F83" s="109">
        <f t="shared" ref="F83:F87" si="24">M18</f>
        <v>4.5599999999999996</v>
      </c>
      <c r="G83" s="109">
        <f t="shared" ref="G83:G87" si="25">P18</f>
        <v>4.8099999999999996</v>
      </c>
      <c r="H83" s="123"/>
    </row>
    <row r="84" spans="2:8">
      <c r="B84" s="108" t="s">
        <v>1188</v>
      </c>
      <c r="C84" s="109">
        <f t="shared" ref="C84:C87" si="26">D19</f>
        <v>4.5</v>
      </c>
      <c r="D84" s="109">
        <f t="shared" si="22"/>
        <v>4.83</v>
      </c>
      <c r="E84" s="109">
        <f t="shared" si="23"/>
        <v>5</v>
      </c>
      <c r="F84" s="109">
        <f t="shared" si="24"/>
        <v>4.67</v>
      </c>
      <c r="G84" s="109">
        <f t="shared" si="25"/>
        <v>4.8099999999999996</v>
      </c>
      <c r="H84" s="123"/>
    </row>
    <row r="85" spans="2:8">
      <c r="B85" s="108" t="s">
        <v>1189</v>
      </c>
      <c r="C85" s="109">
        <f t="shared" si="26"/>
        <v>4.5999999999999996</v>
      </c>
      <c r="D85" s="109">
        <f t="shared" si="22"/>
        <v>4.83</v>
      </c>
      <c r="E85" s="109">
        <f t="shared" si="23"/>
        <v>4.88</v>
      </c>
      <c r="F85" s="109">
        <f t="shared" si="24"/>
        <v>4.46</v>
      </c>
      <c r="G85" s="109">
        <f t="shared" si="25"/>
        <v>4.62</v>
      </c>
      <c r="H85" s="123"/>
    </row>
    <row r="86" spans="2:8">
      <c r="B86" s="108" t="s">
        <v>1190</v>
      </c>
      <c r="C86" s="109">
        <f t="shared" si="26"/>
        <v>4.7</v>
      </c>
      <c r="D86" s="109">
        <f t="shared" si="22"/>
        <v>4.67</v>
      </c>
      <c r="E86" s="109">
        <f t="shared" si="23"/>
        <v>5</v>
      </c>
      <c r="F86" s="109">
        <f t="shared" si="24"/>
        <v>4.59</v>
      </c>
      <c r="G86" s="109">
        <f t="shared" si="25"/>
        <v>4.62</v>
      </c>
      <c r="H86" s="123"/>
    </row>
    <row r="87" spans="2:8">
      <c r="B87" s="108" t="s">
        <v>1191</v>
      </c>
      <c r="C87" s="109">
        <f t="shared" si="26"/>
        <v>3.42</v>
      </c>
      <c r="D87" s="109">
        <f t="shared" si="22"/>
        <v>4.32</v>
      </c>
      <c r="E87" s="109">
        <f t="shared" si="23"/>
        <v>4.8499999999999996</v>
      </c>
      <c r="F87" s="109">
        <f t="shared" si="24"/>
        <v>4.0999999999999996</v>
      </c>
      <c r="G87" s="109">
        <f t="shared" si="25"/>
        <v>4.41</v>
      </c>
      <c r="H87" s="123"/>
    </row>
    <row r="88" spans="2:8">
      <c r="B88" s="110" t="s">
        <v>1192</v>
      </c>
      <c r="C88" s="111">
        <f>AVERAGE(C82:C87)</f>
        <v>4.4033333333333324</v>
      </c>
      <c r="D88" s="111">
        <f>AVERAGE(D82:D87)</f>
        <v>4.6916666666666664</v>
      </c>
      <c r="E88" s="111">
        <f>AVERAGE(E82:E87)</f>
        <v>4.9549999999999992</v>
      </c>
      <c r="F88" s="111">
        <f>AVERAGE(F82:F87)</f>
        <v>4.4400000000000004</v>
      </c>
      <c r="G88" s="111">
        <f>AVERAGE(G82:G87)</f>
        <v>4.6716666666666669</v>
      </c>
      <c r="H88" s="123"/>
    </row>
    <row r="89" spans="2:8">
      <c r="B89" s="112"/>
      <c r="C89" s="124"/>
      <c r="D89" s="123"/>
      <c r="E89" s="123"/>
      <c r="F89" s="123"/>
      <c r="G89" s="123"/>
      <c r="H89" s="123"/>
    </row>
    <row r="90" spans="2:8">
      <c r="B90" s="110" t="s">
        <v>1149</v>
      </c>
      <c r="C90" s="111">
        <f>AVERAGE(C81,C88)</f>
        <v>4.0057291666666668</v>
      </c>
      <c r="D90" s="111">
        <f t="shared" ref="D90:F90" si="27">AVERAGE(D81,D88)</f>
        <v>4.6114583333333332</v>
      </c>
      <c r="E90" s="111">
        <f t="shared" si="27"/>
        <v>4.9381874999999997</v>
      </c>
      <c r="F90" s="111">
        <f t="shared" si="27"/>
        <v>4.3681250000000009</v>
      </c>
      <c r="G90" s="111">
        <f>AVERAGE(G81,G88)</f>
        <v>4.6067708333333339</v>
      </c>
      <c r="H90" s="113">
        <f>AVERAGE(C90:G90)</f>
        <v>4.5060541666666669</v>
      </c>
    </row>
  </sheetData>
  <mergeCells count="10">
    <mergeCell ref="C1:E1"/>
    <mergeCell ref="C2:E2"/>
    <mergeCell ref="L1:N1"/>
    <mergeCell ref="L2:N2"/>
    <mergeCell ref="O1:Q1"/>
    <mergeCell ref="O2:Q2"/>
    <mergeCell ref="I1:K1"/>
    <mergeCell ref="I2:K2"/>
    <mergeCell ref="F1:H1"/>
    <mergeCell ref="F2:H2"/>
  </mergeCells>
  <conditionalFormatting sqref="C65:G80">
    <cfRule type="colorScale" priority="3">
      <colorScale>
        <cfvo type="num" val="1"/>
        <cfvo type="num" val="3"/>
        <cfvo type="num" val="5"/>
        <color rgb="FFFF0000"/>
        <color rgb="FFFFFF00"/>
        <color rgb="FF00B050"/>
      </colorScale>
    </cfRule>
    <cfRule type="colorScale" priority="5">
      <colorScale>
        <cfvo type="min"/>
        <cfvo type="percentile" val="50"/>
        <cfvo type="max"/>
        <color rgb="FFF8696B"/>
        <color rgb="FFFFEB84"/>
        <color rgb="FF63BE7B"/>
      </colorScale>
    </cfRule>
  </conditionalFormatting>
  <conditionalFormatting sqref="C82:G87">
    <cfRule type="colorScale" priority="1">
      <colorScale>
        <cfvo type="num" val="1"/>
        <cfvo type="num" val="3"/>
        <cfvo type="num" val="5"/>
        <color rgb="FFFF0000"/>
        <color rgb="FFFFFF00"/>
        <color rgb="FF00B050"/>
      </colorScale>
    </cfRule>
    <cfRule type="colorScale" priority="2">
      <colorScale>
        <cfvo type="min"/>
        <cfvo type="percentile" val="50"/>
        <cfvo type="max"/>
        <color rgb="FFF8696B"/>
        <color rgb="FFFFEB84"/>
        <color rgb="FF63BE7B"/>
      </colorScale>
    </cfRule>
  </conditionalFormatting>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20</vt:i4>
      </vt:variant>
    </vt:vector>
  </HeadingPairs>
  <TitlesOfParts>
    <vt:vector size="20" baseType="lpstr">
      <vt:lpstr>Summary</vt:lpstr>
      <vt:lpstr>Human Relations (Ms)</vt:lpstr>
      <vt:lpstr>Human Relations (Full)</vt:lpstr>
      <vt:lpstr>Managing Human Capital (Ms)</vt:lpstr>
      <vt:lpstr>Managing Human Capital (Full)</vt:lpstr>
      <vt:lpstr>Perf. &amp; Comp. Mngt. (Ms)</vt:lpstr>
      <vt:lpstr>Perf. &amp; Comp. Mngt. (Full)</vt:lpstr>
      <vt:lpstr>HR Analytics (Ms)</vt:lpstr>
      <vt:lpstr>HR Analytics (Full)</vt:lpstr>
      <vt:lpstr>EMBA MHC</vt:lpstr>
      <vt:lpstr>OCM</vt:lpstr>
      <vt:lpstr>HR Metrics</vt:lpstr>
      <vt:lpstr>OB</vt:lpstr>
      <vt:lpstr>Org Leadership</vt:lpstr>
      <vt:lpstr>Intro Psyc</vt:lpstr>
      <vt:lpstr>Intro Stats</vt:lpstr>
      <vt:lpstr>Sheet1</vt:lpstr>
      <vt:lpstr>Psyc Appl. Life</vt:lpstr>
      <vt:lpstr>Industrial Psyc</vt:lpstr>
      <vt:lpstr>Management Skills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wildcat</dc:creator>
  <cp:lastModifiedBy>Christopher Castille</cp:lastModifiedBy>
  <cp:lastPrinted>2019-10-04T14:57:00Z</cp:lastPrinted>
  <dcterms:created xsi:type="dcterms:W3CDTF">2015-07-19T15:26:20Z</dcterms:created>
  <dcterms:modified xsi:type="dcterms:W3CDTF">2022-10-03T02:08:29Z</dcterms:modified>
</cp:coreProperties>
</file>