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vi\ecen403programs\Validation_Demo\Results\"/>
    </mc:Choice>
  </mc:AlternateContent>
  <xr:revisionPtr revIDLastSave="0" documentId="13_ncr:1_{7B483B9E-B929-4E01-A19D-78A34A221A48}" xr6:coauthVersionLast="47" xr6:coauthVersionMax="47" xr10:uidLastSave="{00000000-0000-0000-0000-000000000000}"/>
  <bookViews>
    <workbookView xWindow="-108" yWindow="-108" windowWidth="23256" windowHeight="12576" xr2:uid="{5DAC6FD4-327D-44BA-98CA-E7D156EE8768}"/>
  </bookViews>
  <sheets>
    <sheet name="Tomato_Localization" sheetId="1" r:id="rId1"/>
    <sheet name="Ripeness_and_Defectiveness" sheetId="2" r:id="rId2"/>
    <sheet name="Volume_Estim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3" l="1"/>
  <c r="D17" i="3"/>
  <c r="B13" i="3"/>
  <c r="C13" i="3"/>
  <c r="D13" i="3"/>
  <c r="E13" i="3"/>
  <c r="F13" i="3"/>
  <c r="B14" i="3"/>
  <c r="C14" i="3"/>
  <c r="D14" i="3"/>
  <c r="E14" i="3"/>
  <c r="F14" i="3"/>
  <c r="B15" i="3"/>
  <c r="C15" i="3"/>
  <c r="B16" i="3"/>
  <c r="C16" i="3"/>
  <c r="D16" i="3"/>
  <c r="E16" i="3"/>
  <c r="F16" i="3"/>
  <c r="B17" i="3"/>
  <c r="C17" i="3"/>
  <c r="E17" i="3"/>
  <c r="F17" i="3"/>
  <c r="F12" i="3"/>
  <c r="B12" i="3"/>
  <c r="C12" i="3"/>
  <c r="D12" i="3"/>
  <c r="E12" i="3"/>
  <c r="E11" i="3"/>
  <c r="D11" i="3"/>
  <c r="C11" i="3"/>
  <c r="E20" i="2"/>
  <c r="E21" i="2"/>
  <c r="E19" i="2"/>
  <c r="E16" i="2"/>
  <c r="E17" i="2"/>
  <c r="E15" i="2"/>
  <c r="E11" i="2"/>
  <c r="E8" i="2"/>
  <c r="E9" i="2"/>
  <c r="E7" i="2"/>
  <c r="E4" i="2"/>
  <c r="E5" i="2"/>
  <c r="E3" i="2"/>
  <c r="C3" i="3"/>
  <c r="C4" i="3"/>
  <c r="C5" i="3"/>
  <c r="C6" i="3"/>
  <c r="C7" i="3"/>
  <c r="C8" i="3"/>
  <c r="C2" i="3"/>
</calcChain>
</file>

<file path=xl/sharedStrings.xml><?xml version="1.0" encoding="utf-8"?>
<sst xmlns="http://schemas.openxmlformats.org/spreadsheetml/2006/main" count="65" uniqueCount="44">
  <si>
    <t>Measured [mL]</t>
  </si>
  <si>
    <t>Measured [L]</t>
  </si>
  <si>
    <t>Defectiveness</t>
  </si>
  <si>
    <t>Model</t>
  </si>
  <si>
    <t>Accuracy</t>
  </si>
  <si>
    <t>Accuracy [%]</t>
  </si>
  <si>
    <t>Dataset</t>
  </si>
  <si>
    <t>defect_oversample_150</t>
  </si>
  <si>
    <t>defect_oversample_binary_80</t>
  </si>
  <si>
    <t>defect1</t>
  </si>
  <si>
    <t>defect_balanced_small</t>
  </si>
  <si>
    <t>balanced_test_ds_oversample</t>
  </si>
  <si>
    <t>balanced_test_ds_oversample_binary</t>
  </si>
  <si>
    <t>balanced_test_ds_small</t>
  </si>
  <si>
    <t>Loss</t>
  </si>
  <si>
    <t>Ripeness</t>
  </si>
  <si>
    <t>Tomato</t>
  </si>
  <si>
    <t>Max Distance [cm]</t>
  </si>
  <si>
    <t>Estimated 1 [L]</t>
  </si>
  <si>
    <t>Distance 1 [cm]</t>
  </si>
  <si>
    <t>Distance 3 [cm]</t>
  </si>
  <si>
    <t>Estimated 3 [L]</t>
  </si>
  <si>
    <t>Distance 2 [cm]</t>
  </si>
  <si>
    <t>Estimated 2 [L]</t>
  </si>
  <si>
    <t>Distance 4 [cm]</t>
  </si>
  <si>
    <t>Estimated 4 [L]</t>
  </si>
  <si>
    <t>Distance 5 [cm]</t>
  </si>
  <si>
    <t>Estimated 5 [L]</t>
  </si>
  <si>
    <t>ripe_old_oversample</t>
  </si>
  <si>
    <t>ripe_old_oversample_80</t>
  </si>
  <si>
    <t>ripe1</t>
  </si>
  <si>
    <t>test_ds_oversample</t>
  </si>
  <si>
    <t>test_ds_old_oversample</t>
  </si>
  <si>
    <t>Error 1 [%]</t>
  </si>
  <si>
    <t>Error 2 [%]</t>
  </si>
  <si>
    <t>Error 3 [%]</t>
  </si>
  <si>
    <t>Error 4 [%]</t>
  </si>
  <si>
    <t>Error 5 [%]</t>
  </si>
  <si>
    <t>Conclusions:</t>
  </si>
  <si>
    <t>Min Distance from Camera is 27 cm</t>
  </si>
  <si>
    <t>yolov4-tiny-416-run1.tflite</t>
  </si>
  <si>
    <t>TensorFlow Model</t>
  </si>
  <si>
    <t>Confidence Threshold</t>
  </si>
  <si>
    <t>Recommended max distance from camera is 122 cm for confidence threshold of 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</si>
</sst>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5" borderId="0" xfId="0" applyFill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4" xfId="0" applyBorder="1"/>
    <xf numFmtId="0" fontId="0" fillId="6" borderId="0" xfId="0" applyFill="1"/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79AEA-AB48-49F5-AB2C-641A0AC19BB6}">
  <dimension ref="A1:H19"/>
  <sheetViews>
    <sheetView tabSelected="1" workbookViewId="0">
      <selection activeCell="M7" sqref="M7"/>
    </sheetView>
  </sheetViews>
  <sheetFormatPr defaultRowHeight="14.4" x14ac:dyDescent="0.3"/>
  <cols>
    <col min="1" max="1" width="22.88671875" bestFit="1" customWidth="1"/>
    <col min="2" max="2" width="18.88671875" bestFit="1" customWidth="1"/>
    <col min="3" max="3" width="7.44140625" bestFit="1" customWidth="1"/>
    <col min="4" max="4" width="16.33203125" bestFit="1" customWidth="1"/>
  </cols>
  <sheetData>
    <row r="1" spans="1:6" x14ac:dyDescent="0.3">
      <c r="A1" t="s">
        <v>3</v>
      </c>
      <c r="B1" s="6" t="s">
        <v>42</v>
      </c>
      <c r="C1" s="6" t="s">
        <v>16</v>
      </c>
      <c r="D1" s="6" t="s">
        <v>17</v>
      </c>
    </row>
    <row r="2" spans="1:6" x14ac:dyDescent="0.3">
      <c r="A2" t="s">
        <v>40</v>
      </c>
      <c r="B2" s="10">
        <v>0.45</v>
      </c>
      <c r="C2" s="6">
        <v>1</v>
      </c>
      <c r="D2" s="6">
        <v>160.5</v>
      </c>
      <c r="F2" t="s">
        <v>43</v>
      </c>
    </row>
    <row r="3" spans="1:6" x14ac:dyDescent="0.3">
      <c r="B3" s="11"/>
      <c r="C3" s="6">
        <v>2</v>
      </c>
      <c r="D3" s="6">
        <v>176</v>
      </c>
    </row>
    <row r="4" spans="1:6" x14ac:dyDescent="0.3">
      <c r="B4" s="11"/>
      <c r="C4" s="6">
        <v>3</v>
      </c>
      <c r="D4" s="6">
        <v>170</v>
      </c>
    </row>
    <row r="5" spans="1:6" x14ac:dyDescent="0.3">
      <c r="B5" s="11"/>
      <c r="C5" s="6">
        <v>4</v>
      </c>
      <c r="D5" s="6">
        <v>200</v>
      </c>
      <c r="E5" s="8"/>
    </row>
    <row r="6" spans="1:6" x14ac:dyDescent="0.3">
      <c r="B6" s="12"/>
      <c r="C6" s="6">
        <v>5</v>
      </c>
      <c r="D6" s="6">
        <v>120</v>
      </c>
    </row>
    <row r="7" spans="1:6" x14ac:dyDescent="0.3">
      <c r="B7" s="7"/>
      <c r="C7" s="7"/>
      <c r="D7" s="7"/>
    </row>
    <row r="8" spans="1:6" x14ac:dyDescent="0.3">
      <c r="B8" s="10">
        <v>0.6</v>
      </c>
      <c r="C8" s="6">
        <v>1</v>
      </c>
      <c r="D8" s="6">
        <v>156</v>
      </c>
    </row>
    <row r="9" spans="1:6" x14ac:dyDescent="0.3">
      <c r="B9" s="11"/>
      <c r="C9" s="6">
        <v>2</v>
      </c>
      <c r="D9" s="6">
        <v>170</v>
      </c>
    </row>
    <row r="10" spans="1:6" x14ac:dyDescent="0.3">
      <c r="B10" s="11"/>
      <c r="C10" s="6">
        <v>3</v>
      </c>
      <c r="D10" s="6">
        <v>170</v>
      </c>
    </row>
    <row r="11" spans="1:6" x14ac:dyDescent="0.3">
      <c r="B11" s="11"/>
      <c r="C11" s="6">
        <v>4</v>
      </c>
      <c r="D11" s="6">
        <v>200</v>
      </c>
    </row>
    <row r="12" spans="1:6" x14ac:dyDescent="0.3">
      <c r="B12" s="12"/>
      <c r="C12" s="6">
        <v>5</v>
      </c>
      <c r="D12" s="6">
        <v>122.5</v>
      </c>
    </row>
    <row r="13" spans="1:6" x14ac:dyDescent="0.3">
      <c r="B13" s="7"/>
      <c r="C13" s="7"/>
      <c r="D13" s="7"/>
    </row>
    <row r="14" spans="1:6" x14ac:dyDescent="0.3">
      <c r="B14" s="10">
        <v>0.7</v>
      </c>
      <c r="C14" s="6">
        <v>1</v>
      </c>
      <c r="D14" s="6">
        <v>155</v>
      </c>
    </row>
    <row r="15" spans="1:6" x14ac:dyDescent="0.3">
      <c r="B15" s="11"/>
      <c r="C15" s="6">
        <v>2</v>
      </c>
      <c r="D15" s="6">
        <v>170</v>
      </c>
    </row>
    <row r="16" spans="1:6" x14ac:dyDescent="0.3">
      <c r="B16" s="11"/>
      <c r="C16" s="6">
        <v>3</v>
      </c>
      <c r="D16" s="6">
        <v>155</v>
      </c>
    </row>
    <row r="17" spans="2:8" x14ac:dyDescent="0.3">
      <c r="B17" s="11"/>
      <c r="C17" s="6">
        <v>4</v>
      </c>
      <c r="D17" s="6">
        <v>190</v>
      </c>
    </row>
    <row r="18" spans="2:8" x14ac:dyDescent="0.3">
      <c r="B18" s="12"/>
      <c r="C18" s="6">
        <v>5</v>
      </c>
      <c r="D18" s="6">
        <v>108</v>
      </c>
    </row>
    <row r="19" spans="2:8" x14ac:dyDescent="0.3">
      <c r="H19" s="9"/>
    </row>
  </sheetData>
  <mergeCells count="3">
    <mergeCell ref="B2:B6"/>
    <mergeCell ref="B8:B12"/>
    <mergeCell ref="B14:B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DC361-D010-48EF-A680-1B12A5C5270C}">
  <dimension ref="A1:F32"/>
  <sheetViews>
    <sheetView workbookViewId="0">
      <selection activeCell="I11" sqref="I11"/>
    </sheetView>
  </sheetViews>
  <sheetFormatPr defaultRowHeight="14.4" x14ac:dyDescent="0.3"/>
  <cols>
    <col min="1" max="1" width="26.109375" bestFit="1" customWidth="1"/>
    <col min="2" max="2" width="32.21875" bestFit="1" customWidth="1"/>
    <col min="3" max="3" width="8.44140625" customWidth="1"/>
    <col min="4" max="5" width="11.5546875" bestFit="1" customWidth="1"/>
  </cols>
  <sheetData>
    <row r="1" spans="1:5" x14ac:dyDescent="0.3">
      <c r="A1" s="2"/>
      <c r="B1" s="4" t="s">
        <v>2</v>
      </c>
      <c r="C1" s="4"/>
      <c r="D1" s="4"/>
      <c r="E1" s="4"/>
    </row>
    <row r="2" spans="1:5" x14ac:dyDescent="0.3">
      <c r="A2" s="5" t="s">
        <v>41</v>
      </c>
      <c r="B2" s="5" t="s">
        <v>6</v>
      </c>
      <c r="C2" s="5" t="s">
        <v>14</v>
      </c>
      <c r="D2" s="5" t="s">
        <v>4</v>
      </c>
      <c r="E2" s="5" t="s">
        <v>5</v>
      </c>
    </row>
    <row r="3" spans="1:5" x14ac:dyDescent="0.3">
      <c r="A3" s="6" t="s">
        <v>9</v>
      </c>
      <c r="B3" s="6" t="s">
        <v>11</v>
      </c>
      <c r="C3" s="6">
        <v>3.2033999999999998</v>
      </c>
      <c r="D3" s="6">
        <v>0.50149999999999995</v>
      </c>
      <c r="E3" s="6">
        <f>D3*100</f>
        <v>50.149999999999991</v>
      </c>
    </row>
    <row r="4" spans="1:5" x14ac:dyDescent="0.3">
      <c r="A4" s="6" t="s">
        <v>10</v>
      </c>
      <c r="B4" s="6" t="s">
        <v>11</v>
      </c>
      <c r="C4" s="6">
        <v>0.96033000000000002</v>
      </c>
      <c r="D4" s="6">
        <v>0.66659999999999997</v>
      </c>
      <c r="E4" s="6">
        <f t="shared" ref="E4:E5" si="0">D4*100</f>
        <v>66.66</v>
      </c>
    </row>
    <row r="5" spans="1:5" x14ac:dyDescent="0.3">
      <c r="A5" s="6" t="s">
        <v>7</v>
      </c>
      <c r="B5" s="6" t="s">
        <v>11</v>
      </c>
      <c r="C5" s="6">
        <v>1.5245</v>
      </c>
      <c r="D5" s="6">
        <v>0.78080000000000005</v>
      </c>
      <c r="E5" s="6">
        <f t="shared" si="0"/>
        <v>78.08</v>
      </c>
    </row>
    <row r="6" spans="1:5" x14ac:dyDescent="0.3">
      <c r="A6" s="7"/>
      <c r="B6" s="7"/>
      <c r="C6" s="7"/>
      <c r="D6" s="7"/>
      <c r="E6" s="7"/>
    </row>
    <row r="7" spans="1:5" x14ac:dyDescent="0.3">
      <c r="A7" s="6" t="s">
        <v>9</v>
      </c>
      <c r="B7" s="6" t="s">
        <v>13</v>
      </c>
      <c r="C7" s="6">
        <v>3.0177999999999998</v>
      </c>
      <c r="D7" s="6">
        <v>0.55000000000000004</v>
      </c>
      <c r="E7" s="6">
        <f>D7*100</f>
        <v>55.000000000000007</v>
      </c>
    </row>
    <row r="8" spans="1:5" x14ac:dyDescent="0.3">
      <c r="A8" s="6" t="s">
        <v>10</v>
      </c>
      <c r="B8" s="6" t="s">
        <v>13</v>
      </c>
      <c r="C8" s="6">
        <v>0.99080000000000001</v>
      </c>
      <c r="D8" s="6">
        <v>0.66249999999999998</v>
      </c>
      <c r="E8" s="6">
        <f t="shared" ref="E8:E9" si="1">D8*100</f>
        <v>66.25</v>
      </c>
    </row>
    <row r="9" spans="1:5" x14ac:dyDescent="0.3">
      <c r="A9" s="6" t="s">
        <v>7</v>
      </c>
      <c r="B9" s="6" t="s">
        <v>13</v>
      </c>
      <c r="C9" s="6">
        <v>1.4912000000000001</v>
      </c>
      <c r="D9" s="6">
        <v>0.73750000000000004</v>
      </c>
      <c r="E9" s="6">
        <f t="shared" si="1"/>
        <v>73.75</v>
      </c>
    </row>
    <row r="10" spans="1:5" x14ac:dyDescent="0.3">
      <c r="A10" s="7"/>
      <c r="B10" s="7"/>
      <c r="C10" s="7"/>
      <c r="D10" s="7"/>
      <c r="E10" s="7"/>
    </row>
    <row r="11" spans="1:5" x14ac:dyDescent="0.3">
      <c r="A11" s="6" t="s">
        <v>8</v>
      </c>
      <c r="B11" s="6" t="s">
        <v>12</v>
      </c>
      <c r="C11" s="6">
        <v>0.15856999999999999</v>
      </c>
      <c r="D11" s="6">
        <v>0.94710000000000005</v>
      </c>
      <c r="E11" s="6">
        <f>D11*100</f>
        <v>94.710000000000008</v>
      </c>
    </row>
    <row r="12" spans="1:5" x14ac:dyDescent="0.3">
      <c r="A12" s="3"/>
      <c r="B12" s="3"/>
      <c r="C12" s="3"/>
      <c r="D12" s="3"/>
      <c r="E12" s="3"/>
    </row>
    <row r="13" spans="1:5" x14ac:dyDescent="0.3">
      <c r="A13" s="2"/>
      <c r="B13" s="4" t="s">
        <v>15</v>
      </c>
      <c r="C13" s="4"/>
      <c r="D13" s="4"/>
      <c r="E13" s="4"/>
    </row>
    <row r="14" spans="1:5" x14ac:dyDescent="0.3">
      <c r="A14" s="5" t="s">
        <v>41</v>
      </c>
      <c r="B14" s="5" t="s">
        <v>6</v>
      </c>
      <c r="C14" s="5" t="s">
        <v>14</v>
      </c>
      <c r="D14" s="5" t="s">
        <v>4</v>
      </c>
      <c r="E14" s="5" t="s">
        <v>5</v>
      </c>
    </row>
    <row r="15" spans="1:5" x14ac:dyDescent="0.3">
      <c r="A15" s="6" t="s">
        <v>30</v>
      </c>
      <c r="B15" s="6" t="s">
        <v>31</v>
      </c>
      <c r="C15" s="6">
        <v>0.85140000000000005</v>
      </c>
      <c r="D15" s="6">
        <v>0.53190000000000004</v>
      </c>
      <c r="E15" s="6">
        <f>D15*100</f>
        <v>53.190000000000005</v>
      </c>
    </row>
    <row r="16" spans="1:5" x14ac:dyDescent="0.3">
      <c r="A16" s="6" t="s">
        <v>28</v>
      </c>
      <c r="B16" s="6" t="s">
        <v>31</v>
      </c>
      <c r="C16" s="6">
        <v>0.8</v>
      </c>
      <c r="D16" s="6">
        <v>0.6633</v>
      </c>
      <c r="E16" s="6">
        <f>D16*100</f>
        <v>66.33</v>
      </c>
    </row>
    <row r="17" spans="1:6" x14ac:dyDescent="0.3">
      <c r="A17" s="6" t="s">
        <v>29</v>
      </c>
      <c r="B17" s="6" t="s">
        <v>31</v>
      </c>
      <c r="C17" s="6">
        <v>0.80600000000000005</v>
      </c>
      <c r="D17" s="6">
        <v>0.6633</v>
      </c>
      <c r="E17" s="6">
        <f>D17*100</f>
        <v>66.33</v>
      </c>
    </row>
    <row r="18" spans="1:6" x14ac:dyDescent="0.3">
      <c r="A18" s="7"/>
      <c r="B18" s="7"/>
      <c r="C18" s="7"/>
      <c r="D18" s="7"/>
      <c r="E18" s="7"/>
    </row>
    <row r="19" spans="1:6" x14ac:dyDescent="0.3">
      <c r="A19" s="6" t="s">
        <v>30</v>
      </c>
      <c r="B19" s="6" t="s">
        <v>32</v>
      </c>
      <c r="C19" s="6">
        <v>0.85860000000000003</v>
      </c>
      <c r="D19" s="6">
        <v>0.51939999999999997</v>
      </c>
      <c r="E19" s="6">
        <f>D19*100</f>
        <v>51.94</v>
      </c>
    </row>
    <row r="20" spans="1:6" x14ac:dyDescent="0.3">
      <c r="A20" s="6" t="s">
        <v>28</v>
      </c>
      <c r="B20" s="6" t="s">
        <v>32</v>
      </c>
      <c r="C20" s="6">
        <v>0.81230000000000002</v>
      </c>
      <c r="D20" s="6">
        <v>0.67700000000000005</v>
      </c>
      <c r="E20" s="6">
        <f>D20*100</f>
        <v>67.7</v>
      </c>
    </row>
    <row r="21" spans="1:6" x14ac:dyDescent="0.3">
      <c r="A21" s="6" t="s">
        <v>29</v>
      </c>
      <c r="B21" s="6" t="s">
        <v>32</v>
      </c>
      <c r="C21" s="6">
        <v>0.6865</v>
      </c>
      <c r="D21" s="6">
        <v>0.69499999999999995</v>
      </c>
      <c r="E21" s="6">
        <f>D21*100</f>
        <v>69.5</v>
      </c>
    </row>
    <row r="32" spans="1:6" x14ac:dyDescent="0.3">
      <c r="F3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EAEF5-8395-414B-806B-50A2F5A3A348}">
  <dimension ref="A1:M20"/>
  <sheetViews>
    <sheetView workbookViewId="0">
      <selection activeCell="I16" sqref="I16"/>
    </sheetView>
  </sheetViews>
  <sheetFormatPr defaultRowHeight="14.4" x14ac:dyDescent="0.3"/>
  <cols>
    <col min="2" max="2" width="13.44140625" bestFit="1" customWidth="1"/>
    <col min="3" max="3" width="11.77734375" bestFit="1" customWidth="1"/>
    <col min="4" max="4" width="13.77734375" bestFit="1" customWidth="1"/>
    <col min="5" max="5" width="13.33203125" bestFit="1" customWidth="1"/>
    <col min="6" max="6" width="13.77734375" bestFit="1" customWidth="1"/>
    <col min="7" max="7" width="13.33203125" bestFit="1" customWidth="1"/>
    <col min="8" max="8" width="13.77734375" bestFit="1" customWidth="1"/>
    <col min="9" max="9" width="13.33203125" bestFit="1" customWidth="1"/>
    <col min="10" max="10" width="13.77734375" bestFit="1" customWidth="1"/>
    <col min="11" max="11" width="13.33203125" bestFit="1" customWidth="1"/>
    <col min="12" max="12" width="13.77734375" bestFit="1" customWidth="1"/>
    <col min="13" max="13" width="13.33203125" bestFit="1" customWidth="1"/>
  </cols>
  <sheetData>
    <row r="1" spans="1:13" x14ac:dyDescent="0.3">
      <c r="A1" s="15" t="s">
        <v>16</v>
      </c>
      <c r="B1" s="15" t="s">
        <v>0</v>
      </c>
      <c r="C1" s="15" t="s">
        <v>1</v>
      </c>
      <c r="D1" s="16" t="s">
        <v>19</v>
      </c>
      <c r="E1" s="17" t="s">
        <v>18</v>
      </c>
      <c r="F1" s="16" t="s">
        <v>22</v>
      </c>
      <c r="G1" s="17" t="s">
        <v>23</v>
      </c>
      <c r="H1" s="16" t="s">
        <v>20</v>
      </c>
      <c r="I1" s="17" t="s">
        <v>21</v>
      </c>
      <c r="J1" s="16" t="s">
        <v>24</v>
      </c>
      <c r="K1" s="17" t="s">
        <v>25</v>
      </c>
      <c r="L1" s="16" t="s">
        <v>26</v>
      </c>
      <c r="M1" s="17" t="s">
        <v>27</v>
      </c>
    </row>
    <row r="2" spans="1:13" x14ac:dyDescent="0.3">
      <c r="A2" s="15">
        <v>1</v>
      </c>
      <c r="B2" s="15">
        <v>123.08</v>
      </c>
      <c r="C2" s="15">
        <f>B2/1000</f>
        <v>0.12307999999999999</v>
      </c>
      <c r="D2" s="15">
        <v>133</v>
      </c>
      <c r="E2" s="15">
        <v>0.84630000000000005</v>
      </c>
      <c r="F2" s="15">
        <v>95</v>
      </c>
      <c r="G2" s="15">
        <v>0.1457</v>
      </c>
      <c r="H2" s="15">
        <v>57</v>
      </c>
      <c r="I2" s="15">
        <v>0.14369999999999999</v>
      </c>
      <c r="J2" s="15">
        <v>27</v>
      </c>
      <c r="K2" s="15">
        <v>9.7799999999999998E-2</v>
      </c>
      <c r="L2" s="18"/>
      <c r="M2" s="18"/>
    </row>
    <row r="3" spans="1:13" x14ac:dyDescent="0.3">
      <c r="A3" s="15">
        <v>2</v>
      </c>
      <c r="B3" s="15">
        <v>138.46</v>
      </c>
      <c r="C3" s="15">
        <f t="shared" ref="C3:C8" si="0">B3/1000</f>
        <v>0.13846</v>
      </c>
      <c r="D3" s="15">
        <v>125.3</v>
      </c>
      <c r="E3" s="15">
        <v>0.98009999999999997</v>
      </c>
      <c r="F3" s="15">
        <v>106.5</v>
      </c>
      <c r="G3" s="15">
        <v>0.41810000000000003</v>
      </c>
      <c r="H3" s="15">
        <v>83.9</v>
      </c>
      <c r="I3" s="15">
        <v>0.25059999999999999</v>
      </c>
      <c r="J3" s="15">
        <v>68.8</v>
      </c>
      <c r="K3" s="15">
        <v>0.13650000000000001</v>
      </c>
      <c r="L3" s="15">
        <v>49.8</v>
      </c>
      <c r="M3" s="15">
        <v>0.15409999999999999</v>
      </c>
    </row>
    <row r="4" spans="1:13" x14ac:dyDescent="0.3">
      <c r="A4" s="15">
        <v>3</v>
      </c>
      <c r="B4" s="15">
        <v>138.46</v>
      </c>
      <c r="C4" s="15">
        <f t="shared" si="0"/>
        <v>0.13846</v>
      </c>
      <c r="D4" s="15">
        <v>127.1</v>
      </c>
      <c r="E4" s="15">
        <v>1.0219</v>
      </c>
      <c r="F4" s="15">
        <v>107.8</v>
      </c>
      <c r="G4" s="15">
        <v>0.4733</v>
      </c>
      <c r="H4" s="15">
        <v>89.1</v>
      </c>
      <c r="I4" s="15">
        <v>0.3952</v>
      </c>
      <c r="J4" s="15">
        <v>69.7</v>
      </c>
      <c r="K4" s="15">
        <v>0.44840999999999998</v>
      </c>
      <c r="L4" s="15">
        <v>51.3</v>
      </c>
      <c r="M4" s="15">
        <v>0.1527</v>
      </c>
    </row>
    <row r="5" spans="1:13" x14ac:dyDescent="0.3">
      <c r="A5" s="15">
        <v>4</v>
      </c>
      <c r="B5" s="15">
        <v>288.45999999999998</v>
      </c>
      <c r="C5" s="15">
        <f t="shared" si="0"/>
        <v>0.28845999999999999</v>
      </c>
      <c r="D5" s="15">
        <v>119.7</v>
      </c>
      <c r="E5" s="15">
        <v>1.8746</v>
      </c>
      <c r="F5" s="15">
        <v>108.2</v>
      </c>
      <c r="G5" s="15">
        <v>1.0512999999999999</v>
      </c>
      <c r="H5" s="15">
        <v>87</v>
      </c>
      <c r="I5" s="15">
        <v>0.52769999999999995</v>
      </c>
      <c r="J5" s="15">
        <v>71</v>
      </c>
      <c r="K5" s="15">
        <v>0.2823</v>
      </c>
      <c r="L5" s="15">
        <v>48.2</v>
      </c>
      <c r="M5" s="15">
        <v>0.26939999999999997</v>
      </c>
    </row>
    <row r="6" spans="1:13" x14ac:dyDescent="0.3">
      <c r="A6" s="15">
        <v>5</v>
      </c>
      <c r="B6" s="15">
        <v>107.69</v>
      </c>
      <c r="C6" s="15">
        <f t="shared" si="0"/>
        <v>0.10768999999999999</v>
      </c>
      <c r="D6" s="15">
        <v>101.4</v>
      </c>
      <c r="E6" s="15">
        <v>0.1643</v>
      </c>
      <c r="F6" s="15">
        <v>91.4</v>
      </c>
      <c r="G6" s="15">
        <v>0.1721</v>
      </c>
      <c r="H6" s="18"/>
      <c r="I6" s="18"/>
      <c r="J6" s="18"/>
      <c r="K6" s="18"/>
      <c r="L6" s="18"/>
      <c r="M6" s="18"/>
    </row>
    <row r="7" spans="1:13" x14ac:dyDescent="0.3">
      <c r="A7" s="15">
        <v>6</v>
      </c>
      <c r="B7" s="15">
        <v>57.69</v>
      </c>
      <c r="C7" s="15">
        <f t="shared" si="0"/>
        <v>5.7689999999999998E-2</v>
      </c>
      <c r="D7" s="15">
        <v>110</v>
      </c>
      <c r="E7" s="15">
        <v>0.24149999999999999</v>
      </c>
      <c r="F7" s="15">
        <v>94.9</v>
      </c>
      <c r="G7" s="15">
        <v>6.8669999999999995E-2</v>
      </c>
      <c r="H7" s="15">
        <v>78.400000000000006</v>
      </c>
      <c r="I7" s="15">
        <v>0.114</v>
      </c>
      <c r="J7" s="15">
        <v>63.7</v>
      </c>
      <c r="K7" s="15">
        <v>5.57E-2</v>
      </c>
      <c r="L7" s="15">
        <v>49.6</v>
      </c>
      <c r="M7" s="15">
        <v>6.5890000000000004E-2</v>
      </c>
    </row>
    <row r="8" spans="1:13" x14ac:dyDescent="0.3">
      <c r="A8" s="15">
        <v>7</v>
      </c>
      <c r="B8" s="15">
        <v>46.25</v>
      </c>
      <c r="C8" s="15">
        <f t="shared" si="0"/>
        <v>4.6249999999999999E-2</v>
      </c>
      <c r="D8" s="15">
        <v>96.6</v>
      </c>
      <c r="E8" s="15">
        <v>6.9489999999999996E-2</v>
      </c>
      <c r="F8" s="15">
        <v>87.7</v>
      </c>
      <c r="G8" s="15">
        <v>0.71399999999999997</v>
      </c>
      <c r="H8" s="15">
        <v>75.7</v>
      </c>
      <c r="I8" s="15">
        <v>0.76100000000000001</v>
      </c>
      <c r="J8" s="15">
        <v>63.1</v>
      </c>
      <c r="K8" s="15">
        <v>5.015E-2</v>
      </c>
      <c r="L8" s="15">
        <v>49.2</v>
      </c>
      <c r="M8" s="15">
        <v>4.8959999999999997E-2</v>
      </c>
    </row>
    <row r="9" spans="1:13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</row>
    <row r="10" spans="1:13" x14ac:dyDescent="0.3">
      <c r="A10" s="15" t="s">
        <v>16</v>
      </c>
      <c r="B10" s="15" t="s">
        <v>33</v>
      </c>
      <c r="C10" s="15" t="s">
        <v>34</v>
      </c>
      <c r="D10" s="15" t="s">
        <v>35</v>
      </c>
      <c r="E10" s="15" t="s">
        <v>36</v>
      </c>
      <c r="F10" s="15" t="s">
        <v>37</v>
      </c>
      <c r="G10" s="19"/>
      <c r="H10" s="19"/>
      <c r="I10" s="19"/>
      <c r="J10" s="19"/>
      <c r="K10" s="19"/>
      <c r="L10" s="19"/>
      <c r="M10" s="19"/>
    </row>
    <row r="11" spans="1:13" x14ac:dyDescent="0.3">
      <c r="A11" s="15">
        <v>1</v>
      </c>
      <c r="B11" s="15">
        <f>ABS(C2-E2) * 100/C2</f>
        <v>587.60155996100104</v>
      </c>
      <c r="C11" s="15">
        <f>ABS(C2-G2)*100/C2</f>
        <v>18.378290542736433</v>
      </c>
      <c r="D11" s="15">
        <f>ABS(C2-I2)*100/C2</f>
        <v>16.75333116672083</v>
      </c>
      <c r="E11" s="15">
        <f>ABS(C2-K2)*100/C2</f>
        <v>20.539486512837176</v>
      </c>
      <c r="F11" s="18"/>
      <c r="G11" s="19"/>
      <c r="H11" s="19"/>
      <c r="I11" s="19"/>
      <c r="J11" s="19"/>
      <c r="K11" s="19"/>
      <c r="L11" s="19"/>
      <c r="M11" s="19"/>
    </row>
    <row r="12" spans="1:13" x14ac:dyDescent="0.3">
      <c r="A12" s="15">
        <v>2</v>
      </c>
      <c r="B12" s="15">
        <f>ABS(C3-E3) * 100/C3</f>
        <v>607.85786508738977</v>
      </c>
      <c r="C12" s="15">
        <f>ABS(C3-G3)*100/C3</f>
        <v>201.96446627184744</v>
      </c>
      <c r="D12" s="15">
        <f>ABS(C3-I3)*100/C3</f>
        <v>80.990899898887761</v>
      </c>
      <c r="E12" s="15">
        <f>ABS(C3-K3)*100/C3</f>
        <v>1.4155712841253716</v>
      </c>
      <c r="F12" s="15">
        <f>ABS(C3 - M3)*100/C3</f>
        <v>11.295681063122915</v>
      </c>
      <c r="G12" s="19"/>
      <c r="H12" s="19"/>
      <c r="I12" s="20"/>
      <c r="J12" s="20"/>
      <c r="K12" s="20"/>
      <c r="L12" s="19"/>
      <c r="M12" s="19"/>
    </row>
    <row r="13" spans="1:13" x14ac:dyDescent="0.3">
      <c r="A13" s="15">
        <v>3</v>
      </c>
      <c r="B13" s="15">
        <f t="shared" ref="B13:B17" si="1">ABS(C4-E4) * 100/C4</f>
        <v>638.04708941210458</v>
      </c>
      <c r="C13" s="15">
        <f t="shared" ref="C13:C17" si="2">ABS(C4-G4)*100/C4</f>
        <v>241.83157590639897</v>
      </c>
      <c r="D13" s="15">
        <f t="shared" ref="D13:D16" si="3">ABS(C4-I4)*100/C4</f>
        <v>185.42539361548458</v>
      </c>
      <c r="E13" s="15">
        <f t="shared" ref="E13:E17" si="4">ABS(C4-K4)*100/C4</f>
        <v>223.85526505850061</v>
      </c>
      <c r="F13" s="15">
        <f t="shared" ref="F13:F17" si="5">ABS(C4 - M4)*100/C4</f>
        <v>10.284558717319085</v>
      </c>
      <c r="G13" s="19"/>
      <c r="H13" s="19"/>
      <c r="I13" s="20"/>
      <c r="J13" s="20"/>
      <c r="K13" s="20"/>
      <c r="L13" s="19"/>
      <c r="M13" s="19"/>
    </row>
    <row r="14" spans="1:13" x14ac:dyDescent="0.3">
      <c r="A14" s="15">
        <v>4</v>
      </c>
      <c r="B14" s="15">
        <f t="shared" si="1"/>
        <v>549.86479927892947</v>
      </c>
      <c r="C14" s="15">
        <f t="shared" si="2"/>
        <v>264.45261041392217</v>
      </c>
      <c r="D14" s="15">
        <f t="shared" si="3"/>
        <v>82.9369756638702</v>
      </c>
      <c r="E14" s="15">
        <f t="shared" si="4"/>
        <v>2.1354780558829645</v>
      </c>
      <c r="F14" s="15">
        <f t="shared" si="5"/>
        <v>6.607501906676843</v>
      </c>
      <c r="G14" s="19"/>
      <c r="H14" s="19"/>
      <c r="I14" s="20"/>
      <c r="J14" s="20"/>
      <c r="K14" s="20"/>
      <c r="L14" s="19"/>
      <c r="M14" s="19"/>
    </row>
    <row r="15" spans="1:13" x14ac:dyDescent="0.3">
      <c r="A15" s="15">
        <v>5</v>
      </c>
      <c r="B15" s="15">
        <f t="shared" si="1"/>
        <v>52.567555019036128</v>
      </c>
      <c r="C15" s="15">
        <f t="shared" si="2"/>
        <v>59.810567369300777</v>
      </c>
      <c r="D15" s="18"/>
      <c r="E15" s="18"/>
      <c r="F15" s="18"/>
      <c r="G15" s="19"/>
      <c r="H15" s="19"/>
      <c r="I15" s="20"/>
      <c r="J15" s="20"/>
      <c r="K15" s="20"/>
      <c r="L15" s="19"/>
      <c r="M15" s="19"/>
    </row>
    <row r="16" spans="1:13" x14ac:dyDescent="0.3">
      <c r="A16" s="15">
        <v>6</v>
      </c>
      <c r="B16" s="15">
        <f t="shared" si="1"/>
        <v>318.61674466978678</v>
      </c>
      <c r="C16" s="15">
        <f t="shared" si="2"/>
        <v>19.032761310452411</v>
      </c>
      <c r="D16" s="15">
        <f t="shared" si="3"/>
        <v>97.60790431617265</v>
      </c>
      <c r="E16" s="15">
        <f t="shared" si="4"/>
        <v>3.4494713121858185</v>
      </c>
      <c r="F16" s="15">
        <f t="shared" si="5"/>
        <v>14.213901889408922</v>
      </c>
      <c r="G16" s="19"/>
      <c r="H16" s="19"/>
      <c r="I16" s="19"/>
      <c r="J16" s="19"/>
      <c r="K16" s="19"/>
      <c r="L16" s="19"/>
      <c r="M16" s="19"/>
    </row>
    <row r="17" spans="1:13" x14ac:dyDescent="0.3">
      <c r="A17" s="13">
        <v>7</v>
      </c>
      <c r="B17" s="13">
        <f t="shared" si="1"/>
        <v>50.248648648648647</v>
      </c>
      <c r="C17" s="13">
        <f t="shared" si="2"/>
        <v>1443.7837837837835</v>
      </c>
      <c r="D17" s="13">
        <f>ABS(C8-I8)*100/C8</f>
        <v>1545.4054054054052</v>
      </c>
      <c r="E17" s="13">
        <f t="shared" si="4"/>
        <v>8.4324324324324333</v>
      </c>
      <c r="F17" s="13">
        <f t="shared" si="5"/>
        <v>5.8594594594594529</v>
      </c>
      <c r="G17" s="14"/>
      <c r="H17" s="14"/>
      <c r="I17" s="14"/>
      <c r="J17" s="14"/>
      <c r="K17" s="14"/>
      <c r="L17" s="14"/>
      <c r="M17" s="14"/>
    </row>
    <row r="19" spans="1:13" x14ac:dyDescent="0.3">
      <c r="A19" t="s">
        <v>38</v>
      </c>
    </row>
    <row r="20" spans="1:13" x14ac:dyDescent="0.3">
      <c r="A20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Tomato_Localization</vt:lpstr>
      <vt:lpstr>Ripeness_and_Defectiveness</vt:lpstr>
      <vt:lpstr>Volume_Estimation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V</dc:creator>
  <cp:lastModifiedBy>Felipe V</cp:lastModifiedBy>
  <dcterms:created xsi:type="dcterms:W3CDTF">2022-11-29T10:37:19Z</dcterms:created>
  <dcterms:modified xsi:type="dcterms:W3CDTF">2022-12-01T13:05:49Z</dcterms:modified>
</cp:coreProperties>
</file>